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tro\data\DeepSkyCatalogs\Format\Amateur\"/>
    </mc:Choice>
  </mc:AlternateContent>
  <workbookProtection lockStructure="1"/>
  <bookViews>
    <workbookView xWindow="0" yWindow="0" windowWidth="20490" windowHeight="7560"/>
  </bookViews>
  <sheets>
    <sheet name="Sheet1" sheetId="1" r:id="rId1"/>
  </sheets>
  <definedNames>
    <definedName name="_xlnm._FilterDatabase" localSheetId="0" hidden="1">Sheet1!$A$15:$Q$15</definedName>
    <definedName name="Amt">Sheet1!$O$16:$O$415</definedName>
    <definedName name="Day">Sheet1!$D$9</definedName>
    <definedName name="Dec">Sheet1!$G$16:$G$415</definedName>
    <definedName name="GTZ">Sheet1!$J$6</definedName>
    <definedName name="JDZ">Sheet1!$J$4</definedName>
    <definedName name="Lat">Sheet1!$D$5</definedName>
    <definedName name="Lmt">Sheet1!$Q$16:$Q$415</definedName>
    <definedName name="Lon">Sheet1!$D$6</definedName>
    <definedName name="Mon">Sheet1!$D$8</definedName>
    <definedName name="RA">Sheet1!$D$16:$D$415</definedName>
    <definedName name="Tmt">Sheet1!$P$16:$P$415</definedName>
    <definedName name="Tof">Sheet1!$D$4</definedName>
    <definedName name="UTZ">Sheet1!$J$5</definedName>
    <definedName name="Year">Sheet1!$D$7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G82" i="1" l="1"/>
  <c r="O82" i="1" s="1"/>
  <c r="Q82" i="1" s="1"/>
  <c r="G217" i="1"/>
  <c r="G293" i="1"/>
  <c r="G125" i="1"/>
  <c r="G105" i="1"/>
  <c r="G103" i="1"/>
  <c r="O103" i="1" s="1"/>
  <c r="Q103" i="1" s="1"/>
  <c r="G104" i="1"/>
  <c r="G296" i="1"/>
  <c r="G392" i="1"/>
  <c r="O392" i="1" s="1"/>
  <c r="Q392" i="1" s="1"/>
  <c r="G277" i="1"/>
  <c r="G128" i="1"/>
  <c r="G23" i="1"/>
  <c r="O23" i="1" s="1"/>
  <c r="Q23" i="1" s="1"/>
  <c r="G68" i="1"/>
  <c r="G411" i="1"/>
  <c r="O411" i="1" s="1"/>
  <c r="Q411" i="1" s="1"/>
  <c r="G412" i="1"/>
  <c r="O412" i="1" s="1"/>
  <c r="Q412" i="1" s="1"/>
  <c r="G332" i="1"/>
  <c r="G119" i="1"/>
  <c r="O119" i="1" s="1"/>
  <c r="Q119" i="1" s="1"/>
  <c r="G45" i="1"/>
  <c r="G211" i="1"/>
  <c r="O211" i="1" s="1"/>
  <c r="Q211" i="1" s="1"/>
  <c r="G120" i="1"/>
  <c r="G118" i="1"/>
  <c r="O118" i="1" s="1"/>
  <c r="Q118" i="1" s="1"/>
  <c r="G375" i="1"/>
  <c r="O375" i="1" s="1"/>
  <c r="Q375" i="1" s="1"/>
  <c r="G108" i="1"/>
  <c r="G299" i="1"/>
  <c r="O299" i="1" s="1"/>
  <c r="Q299" i="1" s="1"/>
  <c r="G368" i="1"/>
  <c r="O368" i="1" s="1"/>
  <c r="Q368" i="1" s="1"/>
  <c r="G142" i="1"/>
  <c r="O142" i="1" s="1"/>
  <c r="Q142" i="1" s="1"/>
  <c r="G306" i="1"/>
  <c r="O306" i="1" s="1"/>
  <c r="Q306" i="1" s="1"/>
  <c r="G344" i="1"/>
  <c r="G122" i="1"/>
  <c r="O122" i="1" s="1"/>
  <c r="Q122" i="1" s="1"/>
  <c r="G247" i="1"/>
  <c r="O247" i="1" s="1"/>
  <c r="Q247" i="1" s="1"/>
  <c r="G90" i="1"/>
  <c r="O90" i="1" s="1"/>
  <c r="Q90" i="1" s="1"/>
  <c r="G121" i="1"/>
  <c r="G164" i="1"/>
  <c r="G62" i="1"/>
  <c r="O62" i="1" s="1"/>
  <c r="Q62" i="1" s="1"/>
  <c r="G219" i="1"/>
  <c r="O219" i="1" s="1"/>
  <c r="Q219" i="1" s="1"/>
  <c r="G342" i="1"/>
  <c r="O342" i="1" s="1"/>
  <c r="Q342" i="1" s="1"/>
  <c r="G126" i="1"/>
  <c r="O126" i="1" s="1"/>
  <c r="Q126" i="1" s="1"/>
  <c r="G216" i="1"/>
  <c r="G330" i="1"/>
  <c r="O330" i="1" s="1"/>
  <c r="Q330" i="1" s="1"/>
  <c r="G348" i="1"/>
  <c r="G117" i="1"/>
  <c r="G24" i="1"/>
  <c r="G349" i="1"/>
  <c r="G327" i="1"/>
  <c r="O327" i="1" s="1"/>
  <c r="Q327" i="1" s="1"/>
  <c r="G360" i="1"/>
  <c r="O360" i="1" s="1"/>
  <c r="Q360" i="1" s="1"/>
  <c r="G52" i="1"/>
  <c r="G78" i="1"/>
  <c r="O78" i="1" s="1"/>
  <c r="Q78" i="1" s="1"/>
  <c r="G338" i="1"/>
  <c r="O338" i="1" s="1"/>
  <c r="Q338" i="1" s="1"/>
  <c r="G336" i="1"/>
  <c r="G362" i="1"/>
  <c r="G132" i="1"/>
  <c r="G346" i="1"/>
  <c r="O346" i="1" s="1"/>
  <c r="Q346" i="1" s="1"/>
  <c r="G351" i="1"/>
  <c r="O351" i="1" s="1"/>
  <c r="Q351" i="1" s="1"/>
  <c r="G345" i="1"/>
  <c r="G364" i="1"/>
  <c r="O364" i="1" s="1"/>
  <c r="Q364" i="1" s="1"/>
  <c r="G367" i="1"/>
  <c r="O367" i="1" s="1"/>
  <c r="Q367" i="1" s="1"/>
  <c r="G337" i="1"/>
  <c r="G109" i="1"/>
  <c r="G123" i="1"/>
  <c r="O123" i="1" s="1"/>
  <c r="Q123" i="1" s="1"/>
  <c r="G366" i="1"/>
  <c r="G359" i="1"/>
  <c r="O359" i="1" s="1"/>
  <c r="Q359" i="1" s="1"/>
  <c r="G106" i="1"/>
  <c r="O106" i="1" s="1"/>
  <c r="Q106" i="1" s="1"/>
  <c r="G25" i="1"/>
  <c r="G358" i="1"/>
  <c r="G339" i="1"/>
  <c r="O339" i="1" s="1"/>
  <c r="Q339" i="1" s="1"/>
  <c r="G323" i="1"/>
  <c r="O323" i="1" s="1"/>
  <c r="Q323" i="1" s="1"/>
  <c r="G27" i="1"/>
  <c r="O27" i="1" s="1"/>
  <c r="Q27" i="1" s="1"/>
  <c r="G331" i="1"/>
  <c r="O331" i="1" s="1"/>
  <c r="Q331" i="1" s="1"/>
  <c r="G343" i="1"/>
  <c r="O343" i="1" s="1"/>
  <c r="Q343" i="1" s="1"/>
  <c r="G353" i="1"/>
  <c r="G356" i="1"/>
  <c r="O356" i="1" s="1"/>
  <c r="Q356" i="1" s="1"/>
  <c r="G341" i="1"/>
  <c r="G127" i="1"/>
  <c r="O127" i="1" s="1"/>
  <c r="Q127" i="1" s="1"/>
  <c r="G340" i="1"/>
  <c r="G133" i="1"/>
  <c r="G131" i="1"/>
  <c r="O131" i="1" s="1"/>
  <c r="Q131" i="1" s="1"/>
  <c r="G38" i="1"/>
  <c r="O38" i="1" s="1"/>
  <c r="Q38" i="1" s="1"/>
  <c r="G98" i="1"/>
  <c r="O98" i="1" s="1"/>
  <c r="Q98" i="1" s="1"/>
  <c r="G72" i="1"/>
  <c r="G148" i="1"/>
  <c r="G271" i="1"/>
  <c r="O271" i="1" s="1"/>
  <c r="Q271" i="1" s="1"/>
  <c r="G355" i="1"/>
  <c r="O355" i="1" s="1"/>
  <c r="Q355" i="1" s="1"/>
  <c r="G354" i="1"/>
  <c r="O354" i="1" s="1"/>
  <c r="Q354" i="1" s="1"/>
  <c r="G363" i="1"/>
  <c r="O363" i="1" s="1"/>
  <c r="Q363" i="1" s="1"/>
  <c r="G124" i="1"/>
  <c r="G350" i="1"/>
  <c r="O350" i="1" s="1"/>
  <c r="Q350" i="1" s="1"/>
  <c r="G130" i="1"/>
  <c r="O130" i="1" s="1"/>
  <c r="Q130" i="1" s="1"/>
  <c r="G361" i="1"/>
  <c r="G188" i="1"/>
  <c r="G101" i="1"/>
  <c r="G92" i="1"/>
  <c r="G320" i="1"/>
  <c r="G129" i="1"/>
  <c r="G48" i="1"/>
  <c r="G79" i="1"/>
  <c r="O79" i="1" s="1"/>
  <c r="Q79" i="1" s="1"/>
  <c r="G289" i="1"/>
  <c r="G35" i="1"/>
  <c r="O35" i="1" s="1"/>
  <c r="Q35" i="1" s="1"/>
  <c r="G54" i="1"/>
  <c r="O54" i="1" s="1"/>
  <c r="Q54" i="1" s="1"/>
  <c r="G80" i="1"/>
  <c r="G87" i="1"/>
  <c r="O87" i="1" s="1"/>
  <c r="Q87" i="1" s="1"/>
  <c r="G91" i="1"/>
  <c r="O91" i="1" s="1"/>
  <c r="Q91" i="1" s="1"/>
  <c r="G36" i="1"/>
  <c r="G39" i="1"/>
  <c r="O39" i="1" s="1"/>
  <c r="Q39" i="1" s="1"/>
  <c r="G59" i="1"/>
  <c r="O59" i="1" s="1"/>
  <c r="Q59" i="1" s="1"/>
  <c r="G154" i="1"/>
  <c r="O154" i="1" s="1"/>
  <c r="Q154" i="1" s="1"/>
  <c r="G303" i="1"/>
  <c r="O303" i="1" s="1"/>
  <c r="Q303" i="1" s="1"/>
  <c r="G352" i="1"/>
  <c r="G370" i="1"/>
  <c r="G369" i="1"/>
  <c r="G19" i="1"/>
  <c r="O19" i="1" s="1"/>
  <c r="Q19" i="1" s="1"/>
  <c r="G57" i="1"/>
  <c r="G291" i="1"/>
  <c r="O291" i="1" s="1"/>
  <c r="Q291" i="1" s="1"/>
  <c r="G302" i="1"/>
  <c r="O302" i="1" s="1"/>
  <c r="Q302" i="1" s="1"/>
  <c r="G408" i="1"/>
  <c r="O408" i="1" s="1"/>
  <c r="Q408" i="1" s="1"/>
  <c r="G282" i="1"/>
  <c r="O282" i="1" s="1"/>
  <c r="Q282" i="1" s="1"/>
  <c r="G298" i="1"/>
  <c r="O298" i="1" s="1"/>
  <c r="Q298" i="1" s="1"/>
  <c r="G324" i="1"/>
  <c r="G325" i="1"/>
  <c r="G268" i="1"/>
  <c r="G270" i="1"/>
  <c r="O270" i="1" s="1"/>
  <c r="Q270" i="1" s="1"/>
  <c r="G281" i="1"/>
  <c r="G301" i="1"/>
  <c r="G347" i="1"/>
  <c r="O347" i="1" s="1"/>
  <c r="Q347" i="1" s="1"/>
  <c r="G156" i="1"/>
  <c r="G157" i="1"/>
  <c r="G192" i="1"/>
  <c r="G286" i="1"/>
  <c r="O286" i="1" s="1"/>
  <c r="Q286" i="1" s="1"/>
  <c r="G317" i="1"/>
  <c r="G318" i="1"/>
  <c r="O318" i="1" s="1"/>
  <c r="Q318" i="1" s="1"/>
  <c r="G372" i="1"/>
  <c r="O372" i="1" s="1"/>
  <c r="Q372" i="1" s="1"/>
  <c r="G93" i="1"/>
  <c r="G371" i="1"/>
  <c r="O371" i="1" s="1"/>
  <c r="Q371" i="1" s="1"/>
  <c r="G243" i="1"/>
  <c r="O243" i="1" s="1"/>
  <c r="Q243" i="1" s="1"/>
  <c r="G88" i="1"/>
  <c r="G32" i="1"/>
  <c r="G237" i="1"/>
  <c r="G238" i="1"/>
  <c r="O238" i="1" s="1"/>
  <c r="Q238" i="1" s="1"/>
  <c r="G241" i="1"/>
  <c r="G311" i="1"/>
  <c r="O311" i="1" s="1"/>
  <c r="Q311" i="1" s="1"/>
  <c r="G312" i="1"/>
  <c r="G365" i="1"/>
  <c r="G373" i="1"/>
  <c r="G385" i="1"/>
  <c r="G139" i="1"/>
  <c r="O139" i="1" s="1"/>
  <c r="Q139" i="1" s="1"/>
  <c r="G248" i="1"/>
  <c r="G267" i="1"/>
  <c r="O267" i="1" s="1"/>
  <c r="Q267" i="1" s="1"/>
  <c r="G276" i="1"/>
  <c r="G94" i="1"/>
  <c r="O94" i="1" s="1"/>
  <c r="Q94" i="1" s="1"/>
  <c r="G269" i="1"/>
  <c r="G290" i="1"/>
  <c r="O290" i="1" s="1"/>
  <c r="Q290" i="1" s="1"/>
  <c r="G308" i="1"/>
  <c r="G95" i="1"/>
  <c r="O95" i="1" s="1"/>
  <c r="Q95" i="1" s="1"/>
  <c r="G81" i="1"/>
  <c r="G33" i="1"/>
  <c r="G256" i="1"/>
  <c r="G278" i="1"/>
  <c r="O278" i="1" s="1"/>
  <c r="Q278" i="1" s="1"/>
  <c r="G199" i="1"/>
  <c r="O199" i="1" s="1"/>
  <c r="Q199" i="1" s="1"/>
  <c r="G249" i="1"/>
  <c r="G253" i="1"/>
  <c r="G285" i="1"/>
  <c r="G294" i="1"/>
  <c r="O294" i="1" s="1"/>
  <c r="Q294" i="1" s="1"/>
  <c r="G295" i="1"/>
  <c r="O295" i="1" s="1"/>
  <c r="Q295" i="1" s="1"/>
  <c r="G89" i="1"/>
  <c r="G171" i="1"/>
  <c r="O171" i="1" s="1"/>
  <c r="Q171" i="1" s="1"/>
  <c r="G172" i="1"/>
  <c r="G182" i="1"/>
  <c r="O182" i="1" s="1"/>
  <c r="Q182" i="1" s="1"/>
  <c r="G263" i="1"/>
  <c r="O263" i="1" s="1"/>
  <c r="Q263" i="1" s="1"/>
  <c r="G273" i="1"/>
  <c r="G406" i="1"/>
  <c r="G86" i="1"/>
  <c r="O86" i="1" s="1"/>
  <c r="Q86" i="1" s="1"/>
  <c r="G107" i="1"/>
  <c r="O107" i="1" s="1"/>
  <c r="Q107" i="1" s="1"/>
  <c r="G113" i="1"/>
  <c r="G170" i="1"/>
  <c r="O170" i="1" s="1"/>
  <c r="Q170" i="1" s="1"/>
  <c r="G174" i="1"/>
  <c r="O174" i="1" s="1"/>
  <c r="Q174" i="1" s="1"/>
  <c r="G178" i="1"/>
  <c r="O178" i="1" s="1"/>
  <c r="Q178" i="1" s="1"/>
  <c r="G190" i="1"/>
  <c r="O190" i="1" s="1"/>
  <c r="Q190" i="1" s="1"/>
  <c r="G233" i="1"/>
  <c r="G254" i="1"/>
  <c r="O254" i="1" s="1"/>
  <c r="Q254" i="1" s="1"/>
  <c r="G255" i="1"/>
  <c r="O255" i="1" s="1"/>
  <c r="Q255" i="1" s="1"/>
  <c r="G260" i="1"/>
  <c r="G261" i="1"/>
  <c r="G262" i="1"/>
  <c r="O262" i="1" s="1"/>
  <c r="Q262" i="1" s="1"/>
  <c r="G283" i="1"/>
  <c r="O283" i="1" s="1"/>
  <c r="Q283" i="1" s="1"/>
  <c r="G288" i="1"/>
  <c r="G272" i="1"/>
  <c r="G300" i="1"/>
  <c r="G252" i="1"/>
  <c r="G405" i="1"/>
  <c r="G390" i="1"/>
  <c r="G73" i="1"/>
  <c r="G415" i="1"/>
  <c r="O415" i="1" s="1"/>
  <c r="Q415" i="1" s="1"/>
  <c r="G193" i="1"/>
  <c r="G246" i="1"/>
  <c r="O246" i="1" s="1"/>
  <c r="Q246" i="1" s="1"/>
  <c r="G196" i="1"/>
  <c r="G259" i="1"/>
  <c r="O259" i="1" s="1"/>
  <c r="Q259" i="1" s="1"/>
  <c r="G227" i="1"/>
  <c r="O227" i="1" s="1"/>
  <c r="Q227" i="1" s="1"/>
  <c r="G100" i="1"/>
  <c r="G183" i="1"/>
  <c r="O183" i="1" s="1"/>
  <c r="Q183" i="1" s="1"/>
  <c r="G184" i="1"/>
  <c r="G189" i="1"/>
  <c r="G242" i="1"/>
  <c r="O242" i="1" s="1"/>
  <c r="Q242" i="1" s="1"/>
  <c r="G250" i="1"/>
  <c r="O250" i="1" s="1"/>
  <c r="Q250" i="1" s="1"/>
  <c r="G70" i="1"/>
  <c r="O70" i="1" s="1"/>
  <c r="Q70" i="1" s="1"/>
  <c r="G47" i="1"/>
  <c r="O47" i="1" s="1"/>
  <c r="Q47" i="1" s="1"/>
  <c r="G162" i="1"/>
  <c r="O162" i="1" s="1"/>
  <c r="Q162" i="1" s="1"/>
  <c r="G163" i="1"/>
  <c r="O163" i="1" s="1"/>
  <c r="Q163" i="1" s="1"/>
  <c r="G374" i="1"/>
  <c r="G112" i="1"/>
  <c r="G383" i="1"/>
  <c r="O383" i="1" s="1"/>
  <c r="Q383" i="1" s="1"/>
  <c r="G116" i="1"/>
  <c r="G145" i="1"/>
  <c r="G159" i="1"/>
  <c r="O159" i="1" s="1"/>
  <c r="Q159" i="1" s="1"/>
  <c r="G160" i="1"/>
  <c r="G376" i="1"/>
  <c r="O376" i="1" s="1"/>
  <c r="Q376" i="1" s="1"/>
  <c r="G378" i="1"/>
  <c r="G84" i="1"/>
  <c r="G85" i="1"/>
  <c r="G169" i="1"/>
  <c r="G266" i="1"/>
  <c r="O266" i="1" s="1"/>
  <c r="Q266" i="1" s="1"/>
  <c r="G292" i="1"/>
  <c r="G96" i="1"/>
  <c r="G381" i="1"/>
  <c r="G382" i="1"/>
  <c r="G205" i="1"/>
  <c r="G275" i="1"/>
  <c r="O275" i="1" s="1"/>
  <c r="Q275" i="1" s="1"/>
  <c r="G175" i="1"/>
  <c r="O175" i="1" s="1"/>
  <c r="Q175" i="1" s="1"/>
  <c r="G204" i="1"/>
  <c r="G274" i="1"/>
  <c r="O274" i="1" s="1"/>
  <c r="Q274" i="1" s="1"/>
  <c r="G313" i="1"/>
  <c r="G387" i="1"/>
  <c r="O387" i="1" s="1"/>
  <c r="Q387" i="1" s="1"/>
  <c r="G165" i="1"/>
  <c r="G166" i="1"/>
  <c r="O166" i="1" s="1"/>
  <c r="Q166" i="1" s="1"/>
  <c r="G177" i="1"/>
  <c r="G179" i="1"/>
  <c r="O179" i="1" s="1"/>
  <c r="Q179" i="1" s="1"/>
  <c r="G235" i="1"/>
  <c r="O235" i="1" s="1"/>
  <c r="Q235" i="1" s="1"/>
  <c r="G257" i="1"/>
  <c r="G379" i="1"/>
  <c r="O379" i="1" s="1"/>
  <c r="Q379" i="1" s="1"/>
  <c r="G110" i="1"/>
  <c r="O110" i="1" s="1"/>
  <c r="Q110" i="1" s="1"/>
  <c r="G111" i="1"/>
  <c r="O111" i="1" s="1"/>
  <c r="Q111" i="1" s="1"/>
  <c r="G234" i="1"/>
  <c r="O234" i="1" s="1"/>
  <c r="Q234" i="1" s="1"/>
  <c r="G239" i="1"/>
  <c r="O239" i="1" s="1"/>
  <c r="Q239" i="1" s="1"/>
  <c r="G240" i="1"/>
  <c r="G244" i="1"/>
  <c r="G37" i="1"/>
  <c r="G228" i="1"/>
  <c r="G147" i="1"/>
  <c r="O147" i="1" s="1"/>
  <c r="Q147" i="1" s="1"/>
  <c r="G251" i="1"/>
  <c r="O251" i="1" s="1"/>
  <c r="Q251" i="1" s="1"/>
  <c r="G400" i="1"/>
  <c r="O400" i="1" s="1"/>
  <c r="Q400" i="1" s="1"/>
  <c r="G173" i="1"/>
  <c r="G280" i="1"/>
  <c r="G284" i="1"/>
  <c r="G136" i="1"/>
  <c r="G231" i="1"/>
  <c r="O231" i="1" s="1"/>
  <c r="Q231" i="1" s="1"/>
  <c r="G76" i="1"/>
  <c r="G144" i="1"/>
  <c r="G403" i="1"/>
  <c r="O403" i="1" s="1"/>
  <c r="Q403" i="1" s="1"/>
  <c r="G75" i="1"/>
  <c r="O75" i="1" s="1"/>
  <c r="Q75" i="1" s="1"/>
  <c r="G29" i="1"/>
  <c r="G309" i="1"/>
  <c r="G176" i="1"/>
  <c r="G200" i="1"/>
  <c r="G232" i="1"/>
  <c r="G305" i="1"/>
  <c r="G316" i="1"/>
  <c r="G333" i="1"/>
  <c r="G46" i="1"/>
  <c r="O46" i="1" s="1"/>
  <c r="Q46" i="1" s="1"/>
  <c r="G61" i="1"/>
  <c r="G167" i="1"/>
  <c r="O167" i="1" s="1"/>
  <c r="Q167" i="1" s="1"/>
  <c r="G207" i="1"/>
  <c r="O207" i="1" s="1"/>
  <c r="Q207" i="1" s="1"/>
  <c r="G304" i="1"/>
  <c r="G115" i="1"/>
  <c r="O115" i="1" s="1"/>
  <c r="Q115" i="1" s="1"/>
  <c r="G194" i="1"/>
  <c r="O194" i="1" s="1"/>
  <c r="Q194" i="1" s="1"/>
  <c r="G74" i="1"/>
  <c r="O74" i="1" s="1"/>
  <c r="Q74" i="1" s="1"/>
  <c r="G55" i="1"/>
  <c r="O55" i="1" s="1"/>
  <c r="Q55" i="1" s="1"/>
  <c r="G229" i="1"/>
  <c r="G384" i="1"/>
  <c r="O384" i="1" s="1"/>
  <c r="Q384" i="1" s="1"/>
  <c r="G140" i="1"/>
  <c r="G97" i="1"/>
  <c r="G21" i="1"/>
  <c r="G158" i="1"/>
  <c r="O158" i="1" s="1"/>
  <c r="Q158" i="1" s="1"/>
  <c r="G264" i="1"/>
  <c r="G265" i="1"/>
  <c r="G279" i="1"/>
  <c r="O279" i="1" s="1"/>
  <c r="Q279" i="1" s="1"/>
  <c r="G409" i="1"/>
  <c r="G51" i="1"/>
  <c r="O51" i="1" s="1"/>
  <c r="Q51" i="1" s="1"/>
  <c r="G226" i="1"/>
  <c r="O226" i="1" s="1"/>
  <c r="Q226" i="1" s="1"/>
  <c r="G393" i="1"/>
  <c r="G71" i="1"/>
  <c r="O71" i="1" s="1"/>
  <c r="Q71" i="1" s="1"/>
  <c r="G195" i="1"/>
  <c r="O195" i="1" s="1"/>
  <c r="Q195" i="1" s="1"/>
  <c r="G225" i="1"/>
  <c r="G380" i="1"/>
  <c r="O380" i="1" s="1"/>
  <c r="Q380" i="1" s="1"/>
  <c r="G206" i="1"/>
  <c r="O206" i="1" s="1"/>
  <c r="Q206" i="1" s="1"/>
  <c r="G221" i="1"/>
  <c r="G258" i="1"/>
  <c r="O258" i="1" s="1"/>
  <c r="Q258" i="1" s="1"/>
  <c r="G389" i="1"/>
  <c r="G161" i="1"/>
  <c r="G394" i="1"/>
  <c r="G399" i="1"/>
  <c r="O399" i="1" s="1"/>
  <c r="Q399" i="1" s="1"/>
  <c r="G297" i="1"/>
  <c r="G335" i="1"/>
  <c r="O335" i="1" s="1"/>
  <c r="Q335" i="1" s="1"/>
  <c r="G60" i="1"/>
  <c r="G26" i="1"/>
  <c r="O26" i="1" s="1"/>
  <c r="Q26" i="1" s="1"/>
  <c r="G197" i="1"/>
  <c r="G201" i="1"/>
  <c r="G209" i="1"/>
  <c r="G236" i="1"/>
  <c r="G245" i="1"/>
  <c r="G307" i="1"/>
  <c r="O307" i="1" s="1"/>
  <c r="Q307" i="1" s="1"/>
  <c r="G20" i="1"/>
  <c r="G202" i="1"/>
  <c r="O202" i="1" s="1"/>
  <c r="Q202" i="1" s="1"/>
  <c r="G322" i="1"/>
  <c r="O322" i="1" s="1"/>
  <c r="Q322" i="1" s="1"/>
  <c r="G66" i="1"/>
  <c r="O66" i="1" s="1"/>
  <c r="Q66" i="1" s="1"/>
  <c r="G83" i="1"/>
  <c r="O83" i="1" s="1"/>
  <c r="Q83" i="1" s="1"/>
  <c r="G401" i="1"/>
  <c r="G410" i="1"/>
  <c r="G321" i="1"/>
  <c r="G69" i="1"/>
  <c r="G377" i="1"/>
  <c r="G143" i="1"/>
  <c r="O143" i="1" s="1"/>
  <c r="Q143" i="1" s="1"/>
  <c r="G215" i="1"/>
  <c r="O215" i="1" s="1"/>
  <c r="Q215" i="1" s="1"/>
  <c r="G222" i="1"/>
  <c r="O222" i="1" s="1"/>
  <c r="Q222" i="1" s="1"/>
  <c r="G223" i="1"/>
  <c r="O223" i="1" s="1"/>
  <c r="Q223" i="1" s="1"/>
  <c r="G67" i="1"/>
  <c r="O67" i="1" s="1"/>
  <c r="Q67" i="1" s="1"/>
  <c r="G395" i="1"/>
  <c r="O395" i="1" s="1"/>
  <c r="Q395" i="1" s="1"/>
  <c r="G41" i="1"/>
  <c r="G135" i="1"/>
  <c r="O135" i="1" s="1"/>
  <c r="Q135" i="1" s="1"/>
  <c r="G402" i="1"/>
  <c r="G63" i="1"/>
  <c r="O63" i="1" s="1"/>
  <c r="Q63" i="1" s="1"/>
  <c r="G210" i="1"/>
  <c r="O210" i="1" s="1"/>
  <c r="Q210" i="1" s="1"/>
  <c r="G224" i="1"/>
  <c r="G396" i="1"/>
  <c r="O396" i="1" s="1"/>
  <c r="Q396" i="1" s="1"/>
  <c r="G168" i="1"/>
  <c r="G191" i="1"/>
  <c r="O191" i="1" s="1"/>
  <c r="Q191" i="1" s="1"/>
  <c r="G198" i="1"/>
  <c r="O198" i="1" s="1"/>
  <c r="Q198" i="1" s="1"/>
  <c r="G213" i="1"/>
  <c r="G315" i="1"/>
  <c r="O315" i="1" s="1"/>
  <c r="Q315" i="1" s="1"/>
  <c r="G391" i="1"/>
  <c r="O391" i="1" s="1"/>
  <c r="Q391" i="1" s="1"/>
  <c r="G314" i="1"/>
  <c r="O314" i="1" s="1"/>
  <c r="Q314" i="1" s="1"/>
  <c r="G153" i="1"/>
  <c r="G181" i="1"/>
  <c r="G212" i="1"/>
  <c r="G214" i="1"/>
  <c r="O214" i="1" s="1"/>
  <c r="Q214" i="1" s="1"/>
  <c r="G326" i="1"/>
  <c r="O326" i="1" s="1"/>
  <c r="Q326" i="1" s="1"/>
  <c r="G413" i="1"/>
  <c r="G203" i="1"/>
  <c r="O203" i="1" s="1"/>
  <c r="Q203" i="1" s="1"/>
  <c r="G319" i="1"/>
  <c r="O319" i="1" s="1"/>
  <c r="Q319" i="1" s="1"/>
  <c r="G328" i="1"/>
  <c r="G49" i="1"/>
  <c r="G50" i="1"/>
  <c r="O50" i="1" s="1"/>
  <c r="Q50" i="1" s="1"/>
  <c r="G187" i="1"/>
  <c r="O187" i="1" s="1"/>
  <c r="Q187" i="1" s="1"/>
  <c r="G30" i="1"/>
  <c r="O30" i="1" s="1"/>
  <c r="Q30" i="1" s="1"/>
  <c r="G31" i="1"/>
  <c r="O31" i="1" s="1"/>
  <c r="Q31" i="1" s="1"/>
  <c r="G404" i="1"/>
  <c r="O404" i="1" s="1"/>
  <c r="Q404" i="1" s="1"/>
  <c r="G146" i="1"/>
  <c r="O146" i="1" s="1"/>
  <c r="Q146" i="1" s="1"/>
  <c r="G185" i="1"/>
  <c r="G186" i="1"/>
  <c r="O186" i="1" s="1"/>
  <c r="Q186" i="1" s="1"/>
  <c r="G329" i="1"/>
  <c r="G386" i="1"/>
  <c r="G407" i="1"/>
  <c r="O407" i="1" s="1"/>
  <c r="Q407" i="1" s="1"/>
  <c r="G43" i="1"/>
  <c r="O43" i="1" s="1"/>
  <c r="Q43" i="1" s="1"/>
  <c r="G17" i="1"/>
  <c r="O17" i="1" s="1"/>
  <c r="Q17" i="1" s="1"/>
  <c r="G64" i="1"/>
  <c r="G137" i="1"/>
  <c r="G138" i="1"/>
  <c r="O138" i="1" s="1"/>
  <c r="Q138" i="1" s="1"/>
  <c r="G208" i="1"/>
  <c r="G310" i="1"/>
  <c r="O310" i="1" s="1"/>
  <c r="Q310" i="1" s="1"/>
  <c r="G388" i="1"/>
  <c r="O388" i="1" s="1"/>
  <c r="Q388" i="1" s="1"/>
  <c r="G18" i="1"/>
  <c r="O18" i="1" s="1"/>
  <c r="Q18" i="1" s="1"/>
  <c r="G42" i="1"/>
  <c r="O42" i="1" s="1"/>
  <c r="Q42" i="1" s="1"/>
  <c r="G22" i="1"/>
  <c r="O22" i="1" s="1"/>
  <c r="Q22" i="1" s="1"/>
  <c r="G28" i="1"/>
  <c r="G44" i="1"/>
  <c r="G56" i="1"/>
  <c r="G414" i="1"/>
  <c r="G218" i="1"/>
  <c r="O218" i="1" s="1"/>
  <c r="Q218" i="1" s="1"/>
  <c r="G65" i="1"/>
  <c r="G398" i="1"/>
  <c r="G220" i="1"/>
  <c r="G34" i="1"/>
  <c r="O34" i="1" s="1"/>
  <c r="Q34" i="1" s="1"/>
  <c r="G40" i="1"/>
  <c r="G397" i="1"/>
  <c r="G114" i="1"/>
  <c r="O114" i="1" s="1"/>
  <c r="Q114" i="1" s="1"/>
  <c r="G357" i="1"/>
  <c r="G149" i="1"/>
  <c r="G152" i="1"/>
  <c r="G77" i="1"/>
  <c r="G141" i="1"/>
  <c r="G151" i="1"/>
  <c r="O151" i="1" s="1"/>
  <c r="Q151" i="1" s="1"/>
  <c r="G16" i="1"/>
  <c r="G150" i="1"/>
  <c r="O150" i="1" s="1"/>
  <c r="Q150" i="1" s="1"/>
  <c r="G155" i="1"/>
  <c r="O155" i="1" s="1"/>
  <c r="Q155" i="1" s="1"/>
  <c r="G134" i="1"/>
  <c r="O134" i="1" s="1"/>
  <c r="Q134" i="1" s="1"/>
  <c r="G334" i="1"/>
  <c r="O334" i="1" s="1"/>
  <c r="Q334" i="1" s="1"/>
  <c r="G287" i="1"/>
  <c r="O287" i="1" s="1"/>
  <c r="Q287" i="1" s="1"/>
  <c r="G53" i="1"/>
  <c r="G58" i="1"/>
  <c r="O58" i="1" s="1"/>
  <c r="Q58" i="1" s="1"/>
  <c r="G180" i="1"/>
  <c r="G102" i="1"/>
  <c r="O102" i="1" s="1"/>
  <c r="Q102" i="1" s="1"/>
  <c r="G230" i="1"/>
  <c r="O230" i="1" s="1"/>
  <c r="Q230" i="1" s="1"/>
  <c r="G99" i="1"/>
  <c r="O99" i="1" s="1"/>
  <c r="Q99" i="1" s="1"/>
  <c r="D58" i="1"/>
  <c r="P58" i="1" s="1"/>
  <c r="D180" i="1"/>
  <c r="P180" i="1" s="1"/>
  <c r="D102" i="1"/>
  <c r="P102" i="1" s="1"/>
  <c r="D230" i="1"/>
  <c r="P230" i="1" s="1"/>
  <c r="D282" i="1"/>
  <c r="P282" i="1" s="1"/>
  <c r="D298" i="1"/>
  <c r="P298" i="1" s="1"/>
  <c r="D324" i="1"/>
  <c r="P324" i="1" s="1"/>
  <c r="D325" i="1"/>
  <c r="P325" i="1" s="1"/>
  <c r="D268" i="1"/>
  <c r="P268" i="1" s="1"/>
  <c r="D270" i="1"/>
  <c r="P270" i="1" s="1"/>
  <c r="D281" i="1"/>
  <c r="P281" i="1" s="1"/>
  <c r="D301" i="1"/>
  <c r="P301" i="1" s="1"/>
  <c r="D347" i="1"/>
  <c r="P347" i="1" s="1"/>
  <c r="D156" i="1"/>
  <c r="P156" i="1" s="1"/>
  <c r="D157" i="1"/>
  <c r="P157" i="1" s="1"/>
  <c r="D192" i="1"/>
  <c r="P192" i="1" s="1"/>
  <c r="D286" i="1"/>
  <c r="P286" i="1" s="1"/>
  <c r="D317" i="1"/>
  <c r="P317" i="1" s="1"/>
  <c r="D318" i="1"/>
  <c r="P318" i="1" s="1"/>
  <c r="D372" i="1"/>
  <c r="P372" i="1" s="1"/>
  <c r="D93" i="1"/>
  <c r="P93" i="1" s="1"/>
  <c r="D371" i="1"/>
  <c r="P371" i="1" s="1"/>
  <c r="D243" i="1"/>
  <c r="P243" i="1" s="1"/>
  <c r="D88" i="1"/>
  <c r="P88" i="1" s="1"/>
  <c r="D32" i="1"/>
  <c r="P32" i="1" s="1"/>
  <c r="D237" i="1"/>
  <c r="P237" i="1" s="1"/>
  <c r="D238" i="1"/>
  <c r="P238" i="1" s="1"/>
  <c r="D241" i="1"/>
  <c r="P241" i="1" s="1"/>
  <c r="D311" i="1"/>
  <c r="P311" i="1" s="1"/>
  <c r="D312" i="1"/>
  <c r="P312" i="1" s="1"/>
  <c r="D365" i="1"/>
  <c r="P365" i="1" s="1"/>
  <c r="D373" i="1"/>
  <c r="P373" i="1" s="1"/>
  <c r="D385" i="1"/>
  <c r="P385" i="1" s="1"/>
  <c r="D139" i="1"/>
  <c r="P139" i="1" s="1"/>
  <c r="D248" i="1"/>
  <c r="P248" i="1" s="1"/>
  <c r="D267" i="1"/>
  <c r="P267" i="1" s="1"/>
  <c r="D276" i="1"/>
  <c r="P276" i="1" s="1"/>
  <c r="D94" i="1"/>
  <c r="P94" i="1" s="1"/>
  <c r="D269" i="1"/>
  <c r="P269" i="1" s="1"/>
  <c r="D290" i="1"/>
  <c r="P290" i="1" s="1"/>
  <c r="D308" i="1"/>
  <c r="P308" i="1" s="1"/>
  <c r="D95" i="1"/>
  <c r="P95" i="1" s="1"/>
  <c r="D81" i="1"/>
  <c r="P81" i="1" s="1"/>
  <c r="D33" i="1"/>
  <c r="P33" i="1" s="1"/>
  <c r="D256" i="1"/>
  <c r="P256" i="1" s="1"/>
  <c r="D278" i="1"/>
  <c r="P278" i="1" s="1"/>
  <c r="D199" i="1"/>
  <c r="P199" i="1" s="1"/>
  <c r="D249" i="1"/>
  <c r="P249" i="1" s="1"/>
  <c r="D253" i="1"/>
  <c r="P253" i="1" s="1"/>
  <c r="D285" i="1"/>
  <c r="P285" i="1" s="1"/>
  <c r="D294" i="1"/>
  <c r="P294" i="1" s="1"/>
  <c r="D295" i="1"/>
  <c r="P295" i="1" s="1"/>
  <c r="D89" i="1"/>
  <c r="P89" i="1" s="1"/>
  <c r="D171" i="1"/>
  <c r="P171" i="1" s="1"/>
  <c r="D172" i="1"/>
  <c r="P172" i="1" s="1"/>
  <c r="D182" i="1"/>
  <c r="P182" i="1" s="1"/>
  <c r="D263" i="1"/>
  <c r="P263" i="1" s="1"/>
  <c r="D273" i="1"/>
  <c r="P273" i="1" s="1"/>
  <c r="D406" i="1"/>
  <c r="P406" i="1" s="1"/>
  <c r="D86" i="1"/>
  <c r="P86" i="1" s="1"/>
  <c r="D107" i="1"/>
  <c r="P107" i="1" s="1"/>
  <c r="D113" i="1"/>
  <c r="P113" i="1" s="1"/>
  <c r="D170" i="1"/>
  <c r="P170" i="1" s="1"/>
  <c r="D174" i="1"/>
  <c r="P174" i="1" s="1"/>
  <c r="D178" i="1"/>
  <c r="P178" i="1" s="1"/>
  <c r="D190" i="1"/>
  <c r="P190" i="1" s="1"/>
  <c r="D233" i="1"/>
  <c r="P233" i="1" s="1"/>
  <c r="D254" i="1"/>
  <c r="P254" i="1" s="1"/>
  <c r="D255" i="1"/>
  <c r="P255" i="1" s="1"/>
  <c r="D260" i="1"/>
  <c r="P260" i="1" s="1"/>
  <c r="D261" i="1"/>
  <c r="P261" i="1" s="1"/>
  <c r="D262" i="1"/>
  <c r="P262" i="1" s="1"/>
  <c r="D283" i="1"/>
  <c r="P283" i="1" s="1"/>
  <c r="D288" i="1"/>
  <c r="P288" i="1" s="1"/>
  <c r="D272" i="1"/>
  <c r="P272" i="1" s="1"/>
  <c r="D300" i="1"/>
  <c r="P300" i="1" s="1"/>
  <c r="D252" i="1"/>
  <c r="P252" i="1" s="1"/>
  <c r="D405" i="1"/>
  <c r="P405" i="1" s="1"/>
  <c r="D390" i="1"/>
  <c r="P390" i="1" s="1"/>
  <c r="D73" i="1"/>
  <c r="P73" i="1" s="1"/>
  <c r="D415" i="1"/>
  <c r="P415" i="1" s="1"/>
  <c r="D193" i="1"/>
  <c r="P193" i="1" s="1"/>
  <c r="D246" i="1"/>
  <c r="P246" i="1" s="1"/>
  <c r="D196" i="1"/>
  <c r="P196" i="1" s="1"/>
  <c r="D259" i="1"/>
  <c r="P259" i="1" s="1"/>
  <c r="D227" i="1"/>
  <c r="P227" i="1" s="1"/>
  <c r="D100" i="1"/>
  <c r="P100" i="1" s="1"/>
  <c r="D183" i="1"/>
  <c r="P183" i="1" s="1"/>
  <c r="D184" i="1"/>
  <c r="P184" i="1" s="1"/>
  <c r="D189" i="1"/>
  <c r="P189" i="1" s="1"/>
  <c r="D242" i="1"/>
  <c r="P242" i="1" s="1"/>
  <c r="D250" i="1"/>
  <c r="P250" i="1" s="1"/>
  <c r="D70" i="1"/>
  <c r="P70" i="1" s="1"/>
  <c r="D47" i="1"/>
  <c r="P47" i="1" s="1"/>
  <c r="D162" i="1"/>
  <c r="P162" i="1" s="1"/>
  <c r="D163" i="1"/>
  <c r="P163" i="1" s="1"/>
  <c r="D374" i="1"/>
  <c r="P374" i="1" s="1"/>
  <c r="D112" i="1"/>
  <c r="P112" i="1" s="1"/>
  <c r="D383" i="1"/>
  <c r="P383" i="1" s="1"/>
  <c r="D116" i="1"/>
  <c r="P116" i="1" s="1"/>
  <c r="D145" i="1"/>
  <c r="P145" i="1" s="1"/>
  <c r="D159" i="1"/>
  <c r="P159" i="1" s="1"/>
  <c r="D160" i="1"/>
  <c r="P160" i="1" s="1"/>
  <c r="D376" i="1"/>
  <c r="P376" i="1" s="1"/>
  <c r="D378" i="1"/>
  <c r="P378" i="1" s="1"/>
  <c r="D84" i="1"/>
  <c r="P84" i="1" s="1"/>
  <c r="D85" i="1"/>
  <c r="P85" i="1" s="1"/>
  <c r="D169" i="1"/>
  <c r="P169" i="1" s="1"/>
  <c r="D266" i="1"/>
  <c r="P266" i="1" s="1"/>
  <c r="D292" i="1"/>
  <c r="P292" i="1" s="1"/>
  <c r="D96" i="1"/>
  <c r="P96" i="1" s="1"/>
  <c r="D381" i="1"/>
  <c r="P381" i="1" s="1"/>
  <c r="D382" i="1"/>
  <c r="P382" i="1" s="1"/>
  <c r="D205" i="1"/>
  <c r="P205" i="1" s="1"/>
  <c r="D275" i="1"/>
  <c r="P275" i="1" s="1"/>
  <c r="D175" i="1"/>
  <c r="P175" i="1" s="1"/>
  <c r="D204" i="1"/>
  <c r="P204" i="1" s="1"/>
  <c r="D274" i="1"/>
  <c r="P274" i="1" s="1"/>
  <c r="D313" i="1"/>
  <c r="P313" i="1" s="1"/>
  <c r="D387" i="1"/>
  <c r="P387" i="1" s="1"/>
  <c r="D165" i="1"/>
  <c r="P165" i="1" s="1"/>
  <c r="D166" i="1"/>
  <c r="P166" i="1" s="1"/>
  <c r="D177" i="1"/>
  <c r="P177" i="1" s="1"/>
  <c r="D179" i="1"/>
  <c r="P179" i="1" s="1"/>
  <c r="D235" i="1"/>
  <c r="P235" i="1" s="1"/>
  <c r="D257" i="1"/>
  <c r="P257" i="1" s="1"/>
  <c r="D379" i="1"/>
  <c r="P379" i="1" s="1"/>
  <c r="D110" i="1"/>
  <c r="P110" i="1" s="1"/>
  <c r="D111" i="1"/>
  <c r="P111" i="1" s="1"/>
  <c r="D234" i="1"/>
  <c r="P234" i="1" s="1"/>
  <c r="D239" i="1"/>
  <c r="P239" i="1" s="1"/>
  <c r="D240" i="1"/>
  <c r="P240" i="1" s="1"/>
  <c r="D244" i="1"/>
  <c r="P244" i="1" s="1"/>
  <c r="D37" i="1"/>
  <c r="P37" i="1" s="1"/>
  <c r="D228" i="1"/>
  <c r="P228" i="1" s="1"/>
  <c r="D147" i="1"/>
  <c r="P147" i="1" s="1"/>
  <c r="D251" i="1"/>
  <c r="P251" i="1" s="1"/>
  <c r="D400" i="1"/>
  <c r="P400" i="1" s="1"/>
  <c r="D173" i="1"/>
  <c r="P173" i="1" s="1"/>
  <c r="D280" i="1"/>
  <c r="P280" i="1" s="1"/>
  <c r="D284" i="1"/>
  <c r="P284" i="1" s="1"/>
  <c r="D136" i="1"/>
  <c r="P136" i="1" s="1"/>
  <c r="D231" i="1"/>
  <c r="P231" i="1" s="1"/>
  <c r="D76" i="1"/>
  <c r="P76" i="1" s="1"/>
  <c r="D144" i="1"/>
  <c r="P144" i="1" s="1"/>
  <c r="D403" i="1"/>
  <c r="P403" i="1" s="1"/>
  <c r="D75" i="1"/>
  <c r="P75" i="1" s="1"/>
  <c r="D29" i="1"/>
  <c r="P29" i="1" s="1"/>
  <c r="D309" i="1"/>
  <c r="P309" i="1" s="1"/>
  <c r="D176" i="1"/>
  <c r="P176" i="1" s="1"/>
  <c r="D200" i="1"/>
  <c r="P200" i="1" s="1"/>
  <c r="D232" i="1"/>
  <c r="P232" i="1" s="1"/>
  <c r="D305" i="1"/>
  <c r="P305" i="1" s="1"/>
  <c r="D316" i="1"/>
  <c r="P316" i="1" s="1"/>
  <c r="D333" i="1"/>
  <c r="P333" i="1" s="1"/>
  <c r="D46" i="1"/>
  <c r="P46" i="1" s="1"/>
  <c r="D61" i="1"/>
  <c r="P61" i="1" s="1"/>
  <c r="D167" i="1"/>
  <c r="P167" i="1" s="1"/>
  <c r="D207" i="1"/>
  <c r="P207" i="1" s="1"/>
  <c r="D304" i="1"/>
  <c r="P304" i="1" s="1"/>
  <c r="D115" i="1"/>
  <c r="P115" i="1" s="1"/>
  <c r="D194" i="1"/>
  <c r="P194" i="1" s="1"/>
  <c r="D74" i="1"/>
  <c r="P74" i="1" s="1"/>
  <c r="D55" i="1"/>
  <c r="P55" i="1" s="1"/>
  <c r="D229" i="1"/>
  <c r="P229" i="1" s="1"/>
  <c r="D384" i="1"/>
  <c r="P384" i="1" s="1"/>
  <c r="D140" i="1"/>
  <c r="P140" i="1" s="1"/>
  <c r="D97" i="1"/>
  <c r="P97" i="1" s="1"/>
  <c r="D21" i="1"/>
  <c r="P21" i="1" s="1"/>
  <c r="D158" i="1"/>
  <c r="P158" i="1" s="1"/>
  <c r="D264" i="1"/>
  <c r="P264" i="1" s="1"/>
  <c r="D265" i="1"/>
  <c r="P265" i="1" s="1"/>
  <c r="D279" i="1"/>
  <c r="P279" i="1" s="1"/>
  <c r="D409" i="1"/>
  <c r="P409" i="1" s="1"/>
  <c r="D51" i="1"/>
  <c r="P51" i="1" s="1"/>
  <c r="D226" i="1"/>
  <c r="P226" i="1" s="1"/>
  <c r="D393" i="1"/>
  <c r="P393" i="1" s="1"/>
  <c r="D71" i="1"/>
  <c r="P71" i="1" s="1"/>
  <c r="D195" i="1"/>
  <c r="P195" i="1" s="1"/>
  <c r="D225" i="1"/>
  <c r="P225" i="1" s="1"/>
  <c r="D380" i="1"/>
  <c r="P380" i="1" s="1"/>
  <c r="D206" i="1"/>
  <c r="P206" i="1" s="1"/>
  <c r="D221" i="1"/>
  <c r="P221" i="1" s="1"/>
  <c r="D258" i="1"/>
  <c r="P258" i="1" s="1"/>
  <c r="D389" i="1"/>
  <c r="P389" i="1" s="1"/>
  <c r="D161" i="1"/>
  <c r="P161" i="1" s="1"/>
  <c r="D394" i="1"/>
  <c r="P394" i="1" s="1"/>
  <c r="D399" i="1"/>
  <c r="P399" i="1" s="1"/>
  <c r="D297" i="1"/>
  <c r="P297" i="1" s="1"/>
  <c r="D335" i="1"/>
  <c r="P335" i="1" s="1"/>
  <c r="D60" i="1"/>
  <c r="P60" i="1" s="1"/>
  <c r="D26" i="1"/>
  <c r="P26" i="1" s="1"/>
  <c r="D197" i="1"/>
  <c r="P197" i="1" s="1"/>
  <c r="D201" i="1"/>
  <c r="P201" i="1" s="1"/>
  <c r="D209" i="1"/>
  <c r="P209" i="1" s="1"/>
  <c r="D236" i="1"/>
  <c r="P236" i="1" s="1"/>
  <c r="D245" i="1"/>
  <c r="P245" i="1" s="1"/>
  <c r="D307" i="1"/>
  <c r="P307" i="1" s="1"/>
  <c r="D20" i="1"/>
  <c r="P20" i="1" s="1"/>
  <c r="D202" i="1"/>
  <c r="P202" i="1" s="1"/>
  <c r="D322" i="1"/>
  <c r="P322" i="1" s="1"/>
  <c r="D66" i="1"/>
  <c r="P66" i="1" s="1"/>
  <c r="D83" i="1"/>
  <c r="P83" i="1" s="1"/>
  <c r="D401" i="1"/>
  <c r="P401" i="1" s="1"/>
  <c r="D410" i="1"/>
  <c r="P410" i="1" s="1"/>
  <c r="D321" i="1"/>
  <c r="P321" i="1" s="1"/>
  <c r="D69" i="1"/>
  <c r="P69" i="1" s="1"/>
  <c r="D377" i="1"/>
  <c r="P377" i="1" s="1"/>
  <c r="D143" i="1"/>
  <c r="P143" i="1" s="1"/>
  <c r="D215" i="1"/>
  <c r="P215" i="1" s="1"/>
  <c r="D222" i="1"/>
  <c r="P222" i="1" s="1"/>
  <c r="D223" i="1"/>
  <c r="P223" i="1" s="1"/>
  <c r="D67" i="1"/>
  <c r="P67" i="1" s="1"/>
  <c r="D395" i="1"/>
  <c r="P395" i="1" s="1"/>
  <c r="D41" i="1"/>
  <c r="P41" i="1" s="1"/>
  <c r="D135" i="1"/>
  <c r="P135" i="1" s="1"/>
  <c r="D402" i="1"/>
  <c r="P402" i="1" s="1"/>
  <c r="D63" i="1"/>
  <c r="P63" i="1" s="1"/>
  <c r="D210" i="1"/>
  <c r="P210" i="1" s="1"/>
  <c r="D224" i="1"/>
  <c r="P224" i="1" s="1"/>
  <c r="D396" i="1"/>
  <c r="P396" i="1" s="1"/>
  <c r="D168" i="1"/>
  <c r="P168" i="1" s="1"/>
  <c r="D191" i="1"/>
  <c r="P191" i="1" s="1"/>
  <c r="D198" i="1"/>
  <c r="P198" i="1" s="1"/>
  <c r="D213" i="1"/>
  <c r="P213" i="1" s="1"/>
  <c r="D315" i="1"/>
  <c r="P315" i="1" s="1"/>
  <c r="D391" i="1"/>
  <c r="P391" i="1" s="1"/>
  <c r="D314" i="1"/>
  <c r="P314" i="1" s="1"/>
  <c r="D153" i="1"/>
  <c r="P153" i="1" s="1"/>
  <c r="D181" i="1"/>
  <c r="P181" i="1" s="1"/>
  <c r="D212" i="1"/>
  <c r="P212" i="1" s="1"/>
  <c r="D214" i="1"/>
  <c r="P214" i="1" s="1"/>
  <c r="D326" i="1"/>
  <c r="P326" i="1" s="1"/>
  <c r="D413" i="1"/>
  <c r="P413" i="1" s="1"/>
  <c r="D203" i="1"/>
  <c r="P203" i="1" s="1"/>
  <c r="D319" i="1"/>
  <c r="P319" i="1" s="1"/>
  <c r="D328" i="1"/>
  <c r="P328" i="1" s="1"/>
  <c r="D49" i="1"/>
  <c r="P49" i="1" s="1"/>
  <c r="D50" i="1"/>
  <c r="P50" i="1" s="1"/>
  <c r="D187" i="1"/>
  <c r="P187" i="1" s="1"/>
  <c r="D30" i="1"/>
  <c r="P30" i="1" s="1"/>
  <c r="D31" i="1"/>
  <c r="P31" i="1" s="1"/>
  <c r="D404" i="1"/>
  <c r="P404" i="1" s="1"/>
  <c r="D146" i="1"/>
  <c r="P146" i="1" s="1"/>
  <c r="D185" i="1"/>
  <c r="P185" i="1" s="1"/>
  <c r="D186" i="1"/>
  <c r="P186" i="1" s="1"/>
  <c r="D329" i="1"/>
  <c r="P329" i="1" s="1"/>
  <c r="D386" i="1"/>
  <c r="P386" i="1" s="1"/>
  <c r="D407" i="1"/>
  <c r="P407" i="1" s="1"/>
  <c r="D43" i="1"/>
  <c r="P43" i="1" s="1"/>
  <c r="D17" i="1"/>
  <c r="P17" i="1" s="1"/>
  <c r="D64" i="1"/>
  <c r="P64" i="1" s="1"/>
  <c r="D137" i="1"/>
  <c r="P137" i="1" s="1"/>
  <c r="D138" i="1"/>
  <c r="P138" i="1" s="1"/>
  <c r="D208" i="1"/>
  <c r="P208" i="1" s="1"/>
  <c r="D310" i="1"/>
  <c r="P310" i="1" s="1"/>
  <c r="D388" i="1"/>
  <c r="P388" i="1" s="1"/>
  <c r="D18" i="1"/>
  <c r="P18" i="1" s="1"/>
  <c r="D42" i="1"/>
  <c r="P42" i="1" s="1"/>
  <c r="D22" i="1"/>
  <c r="P22" i="1" s="1"/>
  <c r="D28" i="1"/>
  <c r="P28" i="1" s="1"/>
  <c r="D44" i="1"/>
  <c r="P44" i="1" s="1"/>
  <c r="D56" i="1"/>
  <c r="P56" i="1" s="1"/>
  <c r="D414" i="1"/>
  <c r="P414" i="1" s="1"/>
  <c r="D218" i="1"/>
  <c r="P218" i="1" s="1"/>
  <c r="D65" i="1"/>
  <c r="P65" i="1" s="1"/>
  <c r="D398" i="1"/>
  <c r="P398" i="1" s="1"/>
  <c r="D220" i="1"/>
  <c r="P220" i="1" s="1"/>
  <c r="D34" i="1"/>
  <c r="P34" i="1" s="1"/>
  <c r="D40" i="1"/>
  <c r="P40" i="1" s="1"/>
  <c r="D397" i="1"/>
  <c r="P397" i="1" s="1"/>
  <c r="D114" i="1"/>
  <c r="P114" i="1" s="1"/>
  <c r="D357" i="1"/>
  <c r="P357" i="1" s="1"/>
  <c r="D149" i="1"/>
  <c r="P149" i="1" s="1"/>
  <c r="D152" i="1"/>
  <c r="P152" i="1" s="1"/>
  <c r="D77" i="1"/>
  <c r="P77" i="1" s="1"/>
  <c r="D141" i="1"/>
  <c r="P141" i="1" s="1"/>
  <c r="D151" i="1"/>
  <c r="P151" i="1" s="1"/>
  <c r="D16" i="1"/>
  <c r="P16" i="1" s="1"/>
  <c r="D150" i="1"/>
  <c r="P150" i="1" s="1"/>
  <c r="D155" i="1"/>
  <c r="P155" i="1" s="1"/>
  <c r="D134" i="1"/>
  <c r="P134" i="1" s="1"/>
  <c r="D334" i="1"/>
  <c r="P334" i="1" s="1"/>
  <c r="D287" i="1"/>
  <c r="P287" i="1" s="1"/>
  <c r="D53" i="1"/>
  <c r="P53" i="1" s="1"/>
  <c r="D82" i="1"/>
  <c r="P82" i="1" s="1"/>
  <c r="D217" i="1"/>
  <c r="P217" i="1" s="1"/>
  <c r="D293" i="1"/>
  <c r="P293" i="1" s="1"/>
  <c r="D125" i="1"/>
  <c r="P125" i="1" s="1"/>
  <c r="D105" i="1"/>
  <c r="P105" i="1" s="1"/>
  <c r="D103" i="1"/>
  <c r="P103" i="1" s="1"/>
  <c r="D104" i="1"/>
  <c r="P104" i="1" s="1"/>
  <c r="D296" i="1"/>
  <c r="P296" i="1" s="1"/>
  <c r="D392" i="1"/>
  <c r="P392" i="1" s="1"/>
  <c r="D277" i="1"/>
  <c r="P277" i="1" s="1"/>
  <c r="D128" i="1"/>
  <c r="P128" i="1" s="1"/>
  <c r="D23" i="1"/>
  <c r="P23" i="1" s="1"/>
  <c r="D68" i="1"/>
  <c r="P68" i="1" s="1"/>
  <c r="D411" i="1"/>
  <c r="P411" i="1" s="1"/>
  <c r="D412" i="1"/>
  <c r="P412" i="1" s="1"/>
  <c r="D332" i="1"/>
  <c r="P332" i="1" s="1"/>
  <c r="D119" i="1"/>
  <c r="P119" i="1" s="1"/>
  <c r="D45" i="1"/>
  <c r="P45" i="1" s="1"/>
  <c r="D211" i="1"/>
  <c r="P211" i="1" s="1"/>
  <c r="D120" i="1"/>
  <c r="P120" i="1" s="1"/>
  <c r="D118" i="1"/>
  <c r="P118" i="1" s="1"/>
  <c r="D375" i="1"/>
  <c r="P375" i="1" s="1"/>
  <c r="D108" i="1"/>
  <c r="P108" i="1" s="1"/>
  <c r="D299" i="1"/>
  <c r="P299" i="1" s="1"/>
  <c r="D368" i="1"/>
  <c r="P368" i="1" s="1"/>
  <c r="D142" i="1"/>
  <c r="P142" i="1" s="1"/>
  <c r="D306" i="1"/>
  <c r="P306" i="1" s="1"/>
  <c r="D344" i="1"/>
  <c r="P344" i="1" s="1"/>
  <c r="D122" i="1"/>
  <c r="P122" i="1" s="1"/>
  <c r="D247" i="1"/>
  <c r="P247" i="1" s="1"/>
  <c r="D90" i="1"/>
  <c r="P90" i="1" s="1"/>
  <c r="D121" i="1"/>
  <c r="P121" i="1" s="1"/>
  <c r="D164" i="1"/>
  <c r="P164" i="1" s="1"/>
  <c r="D62" i="1"/>
  <c r="P62" i="1" s="1"/>
  <c r="D219" i="1"/>
  <c r="P219" i="1" s="1"/>
  <c r="D342" i="1"/>
  <c r="P342" i="1" s="1"/>
  <c r="D126" i="1"/>
  <c r="P126" i="1" s="1"/>
  <c r="D216" i="1"/>
  <c r="P216" i="1" s="1"/>
  <c r="D330" i="1"/>
  <c r="P330" i="1" s="1"/>
  <c r="D348" i="1"/>
  <c r="P348" i="1" s="1"/>
  <c r="D117" i="1"/>
  <c r="P117" i="1" s="1"/>
  <c r="D24" i="1"/>
  <c r="P24" i="1" s="1"/>
  <c r="D349" i="1"/>
  <c r="P349" i="1" s="1"/>
  <c r="D327" i="1"/>
  <c r="P327" i="1" s="1"/>
  <c r="D360" i="1"/>
  <c r="P360" i="1" s="1"/>
  <c r="D52" i="1"/>
  <c r="P52" i="1" s="1"/>
  <c r="D78" i="1"/>
  <c r="P78" i="1" s="1"/>
  <c r="D338" i="1"/>
  <c r="P338" i="1" s="1"/>
  <c r="D336" i="1"/>
  <c r="P336" i="1" s="1"/>
  <c r="D362" i="1"/>
  <c r="P362" i="1" s="1"/>
  <c r="D132" i="1"/>
  <c r="P132" i="1" s="1"/>
  <c r="D346" i="1"/>
  <c r="P346" i="1" s="1"/>
  <c r="D351" i="1"/>
  <c r="P351" i="1" s="1"/>
  <c r="D345" i="1"/>
  <c r="P345" i="1" s="1"/>
  <c r="D364" i="1"/>
  <c r="P364" i="1" s="1"/>
  <c r="D367" i="1"/>
  <c r="P367" i="1" s="1"/>
  <c r="D337" i="1"/>
  <c r="P337" i="1" s="1"/>
  <c r="D109" i="1"/>
  <c r="P109" i="1" s="1"/>
  <c r="D123" i="1"/>
  <c r="P123" i="1" s="1"/>
  <c r="D366" i="1"/>
  <c r="P366" i="1" s="1"/>
  <c r="D359" i="1"/>
  <c r="P359" i="1" s="1"/>
  <c r="D106" i="1"/>
  <c r="P106" i="1" s="1"/>
  <c r="D25" i="1"/>
  <c r="P25" i="1" s="1"/>
  <c r="D358" i="1"/>
  <c r="P358" i="1" s="1"/>
  <c r="D339" i="1"/>
  <c r="P339" i="1" s="1"/>
  <c r="D323" i="1"/>
  <c r="P323" i="1" s="1"/>
  <c r="D27" i="1"/>
  <c r="P27" i="1" s="1"/>
  <c r="D331" i="1"/>
  <c r="P331" i="1" s="1"/>
  <c r="D343" i="1"/>
  <c r="P343" i="1" s="1"/>
  <c r="D353" i="1"/>
  <c r="P353" i="1" s="1"/>
  <c r="D356" i="1"/>
  <c r="P356" i="1" s="1"/>
  <c r="D341" i="1"/>
  <c r="P341" i="1" s="1"/>
  <c r="D127" i="1"/>
  <c r="P127" i="1" s="1"/>
  <c r="D340" i="1"/>
  <c r="P340" i="1" s="1"/>
  <c r="D133" i="1"/>
  <c r="P133" i="1" s="1"/>
  <c r="D131" i="1"/>
  <c r="P131" i="1" s="1"/>
  <c r="D38" i="1"/>
  <c r="P38" i="1" s="1"/>
  <c r="D98" i="1"/>
  <c r="P98" i="1" s="1"/>
  <c r="D72" i="1"/>
  <c r="P72" i="1" s="1"/>
  <c r="D148" i="1"/>
  <c r="P148" i="1" s="1"/>
  <c r="D271" i="1"/>
  <c r="P271" i="1" s="1"/>
  <c r="D355" i="1"/>
  <c r="P355" i="1" s="1"/>
  <c r="D354" i="1"/>
  <c r="P354" i="1" s="1"/>
  <c r="D363" i="1"/>
  <c r="P363" i="1" s="1"/>
  <c r="D124" i="1"/>
  <c r="P124" i="1" s="1"/>
  <c r="D350" i="1"/>
  <c r="P350" i="1" s="1"/>
  <c r="D130" i="1"/>
  <c r="P130" i="1" s="1"/>
  <c r="D361" i="1"/>
  <c r="P361" i="1" s="1"/>
  <c r="D188" i="1"/>
  <c r="P188" i="1" s="1"/>
  <c r="D101" i="1"/>
  <c r="P101" i="1" s="1"/>
  <c r="D92" i="1"/>
  <c r="P92" i="1" s="1"/>
  <c r="D320" i="1"/>
  <c r="P320" i="1" s="1"/>
  <c r="D129" i="1"/>
  <c r="P129" i="1" s="1"/>
  <c r="D48" i="1"/>
  <c r="P48" i="1" s="1"/>
  <c r="D79" i="1"/>
  <c r="P79" i="1" s="1"/>
  <c r="D289" i="1"/>
  <c r="P289" i="1" s="1"/>
  <c r="D35" i="1"/>
  <c r="P35" i="1" s="1"/>
  <c r="D54" i="1"/>
  <c r="P54" i="1" s="1"/>
  <c r="D80" i="1"/>
  <c r="P80" i="1" s="1"/>
  <c r="D87" i="1"/>
  <c r="P87" i="1" s="1"/>
  <c r="D91" i="1"/>
  <c r="P91" i="1" s="1"/>
  <c r="D36" i="1"/>
  <c r="P36" i="1" s="1"/>
  <c r="D39" i="1"/>
  <c r="P39" i="1" s="1"/>
  <c r="D59" i="1"/>
  <c r="P59" i="1" s="1"/>
  <c r="D154" i="1"/>
  <c r="P154" i="1" s="1"/>
  <c r="D303" i="1"/>
  <c r="P303" i="1" s="1"/>
  <c r="D352" i="1"/>
  <c r="P352" i="1" s="1"/>
  <c r="D370" i="1"/>
  <c r="P370" i="1" s="1"/>
  <c r="D369" i="1"/>
  <c r="P369" i="1" s="1"/>
  <c r="D19" i="1"/>
  <c r="P19" i="1" s="1"/>
  <c r="D57" i="1"/>
  <c r="P57" i="1" s="1"/>
  <c r="D291" i="1"/>
  <c r="P291" i="1" s="1"/>
  <c r="D302" i="1"/>
  <c r="P302" i="1" s="1"/>
  <c r="D408" i="1"/>
  <c r="P408" i="1" s="1"/>
  <c r="D99" i="1"/>
  <c r="P99" i="1" s="1"/>
  <c r="O49" i="1" l="1"/>
  <c r="Q49" i="1" s="1"/>
  <c r="O413" i="1"/>
  <c r="Q413" i="1" s="1"/>
  <c r="O189" i="1"/>
  <c r="Q189" i="1" s="1"/>
  <c r="O193" i="1"/>
  <c r="Q193" i="1" s="1"/>
  <c r="O288" i="1"/>
  <c r="Q288" i="1" s="1"/>
  <c r="O285" i="1"/>
  <c r="Q285" i="1" s="1"/>
  <c r="O312" i="1"/>
  <c r="Q312" i="1" s="1"/>
  <c r="O320" i="1"/>
  <c r="Q320" i="1" s="1"/>
  <c r="O341" i="1"/>
  <c r="Q341" i="1" s="1"/>
  <c r="O348" i="1"/>
  <c r="Q348" i="1" s="1"/>
  <c r="O121" i="1"/>
  <c r="Q121" i="1" s="1"/>
  <c r="O344" i="1"/>
  <c r="Q344" i="1" s="1"/>
  <c r="O120" i="1"/>
  <c r="Q120" i="1" s="1"/>
  <c r="O332" i="1"/>
  <c r="Q332" i="1" s="1"/>
  <c r="O296" i="1"/>
  <c r="Q296" i="1" s="1"/>
  <c r="O125" i="1"/>
  <c r="Q125" i="1" s="1"/>
  <c r="O53" i="1"/>
  <c r="Q53" i="1" s="1"/>
  <c r="O141" i="1"/>
  <c r="Q141" i="1" s="1"/>
  <c r="O357" i="1"/>
  <c r="Q357" i="1" s="1"/>
  <c r="O28" i="1"/>
  <c r="Q28" i="1" s="1"/>
  <c r="O137" i="1"/>
  <c r="Q137" i="1" s="1"/>
  <c r="O185" i="1"/>
  <c r="Q185" i="1" s="1"/>
  <c r="O328" i="1"/>
  <c r="Q328" i="1" s="1"/>
  <c r="O153" i="1"/>
  <c r="Q153" i="1" s="1"/>
  <c r="O213" i="1"/>
  <c r="Q213" i="1" s="1"/>
  <c r="O402" i="1"/>
  <c r="Q402" i="1" s="1"/>
  <c r="O410" i="1"/>
  <c r="Q410" i="1" s="1"/>
  <c r="O245" i="1"/>
  <c r="Q245" i="1" s="1"/>
  <c r="O197" i="1"/>
  <c r="Q197" i="1" s="1"/>
  <c r="O297" i="1"/>
  <c r="Q297" i="1" s="1"/>
  <c r="O389" i="1"/>
  <c r="Q389" i="1" s="1"/>
  <c r="O393" i="1"/>
  <c r="Q393" i="1" s="1"/>
  <c r="O21" i="1"/>
  <c r="Q21" i="1" s="1"/>
  <c r="O229" i="1"/>
  <c r="Q229" i="1" s="1"/>
  <c r="O61" i="1"/>
  <c r="Q61" i="1"/>
  <c r="O305" i="1"/>
  <c r="Q305" i="1" s="1"/>
  <c r="O309" i="1"/>
  <c r="Q309" i="1" s="1"/>
  <c r="O144" i="1"/>
  <c r="Q144" i="1" s="1"/>
  <c r="O284" i="1"/>
  <c r="Q284" i="1" s="1"/>
  <c r="O244" i="1"/>
  <c r="Q244" i="1" s="1"/>
  <c r="O165" i="1"/>
  <c r="Q165" i="1" s="1"/>
  <c r="O204" i="1"/>
  <c r="Q204" i="1" s="1"/>
  <c r="O382" i="1"/>
  <c r="Q382" i="1" s="1"/>
  <c r="O378" i="1"/>
  <c r="Q378" i="1" s="1"/>
  <c r="O145" i="1"/>
  <c r="Q145" i="1" s="1"/>
  <c r="O374" i="1"/>
  <c r="Q374" i="1" s="1"/>
  <c r="O184" i="1"/>
  <c r="Q184" i="1" s="1"/>
  <c r="O252" i="1"/>
  <c r="Q252" i="1" s="1"/>
  <c r="O89" i="1"/>
  <c r="Q89" i="1" s="1"/>
  <c r="O253" i="1"/>
  <c r="Q253" i="1" s="1"/>
  <c r="O256" i="1"/>
  <c r="Q256" i="1" s="1"/>
  <c r="O308" i="1"/>
  <c r="Q308" i="1" s="1"/>
  <c r="O276" i="1"/>
  <c r="Q276" i="1" s="1"/>
  <c r="O385" i="1"/>
  <c r="Q385" i="1" s="1"/>
  <c r="O32" i="1"/>
  <c r="Q32" i="1" s="1"/>
  <c r="O93" i="1"/>
  <c r="Q93" i="1" s="1"/>
  <c r="O268" i="1"/>
  <c r="Q268" i="1" s="1"/>
  <c r="O57" i="1"/>
  <c r="Q57" i="1" s="1"/>
  <c r="O352" i="1"/>
  <c r="Q352" i="1" s="1"/>
  <c r="O80" i="1"/>
  <c r="Q80" i="1" s="1"/>
  <c r="O92" i="1"/>
  <c r="Q92" i="1" s="1"/>
  <c r="O72" i="1"/>
  <c r="Q72" i="1" s="1"/>
  <c r="O133" i="1"/>
  <c r="Q133" i="1" s="1"/>
  <c r="O25" i="1"/>
  <c r="Q25" i="1" s="1"/>
  <c r="O132" i="1"/>
  <c r="Q132" i="1" s="1"/>
  <c r="O349" i="1"/>
  <c r="Q349" i="1" s="1"/>
  <c r="O108" i="1"/>
  <c r="Q108" i="1" s="1"/>
  <c r="O128" i="1"/>
  <c r="Q128" i="1" s="1"/>
  <c r="O104" i="1"/>
  <c r="Q104" i="1" s="1"/>
  <c r="O293" i="1"/>
  <c r="Q293" i="1" s="1"/>
  <c r="O40" i="1"/>
  <c r="Q40" i="1" s="1"/>
  <c r="O44" i="1"/>
  <c r="Q44" i="1" s="1"/>
  <c r="O181" i="1"/>
  <c r="Q181" i="1" s="1"/>
  <c r="O201" i="1"/>
  <c r="Q201" i="1" s="1"/>
  <c r="O409" i="1"/>
  <c r="Q409" i="1" s="1"/>
  <c r="O136" i="1"/>
  <c r="Q136" i="1" s="1"/>
  <c r="O37" i="1"/>
  <c r="Q37" i="1" s="1"/>
  <c r="O205" i="1"/>
  <c r="Q205" i="1" s="1"/>
  <c r="O292" i="1"/>
  <c r="Q292" i="1" s="1"/>
  <c r="O84" i="1"/>
  <c r="Q84" i="1" s="1"/>
  <c r="O405" i="1"/>
  <c r="Q405" i="1" s="1"/>
  <c r="O260" i="1"/>
  <c r="Q260" i="1" s="1"/>
  <c r="O113" i="1"/>
  <c r="Q113" i="1" s="1"/>
  <c r="O273" i="1"/>
  <c r="Q273" i="1" s="1"/>
  <c r="O317" i="1"/>
  <c r="Q317" i="1" s="1"/>
  <c r="O156" i="1"/>
  <c r="Q156" i="1" s="1"/>
  <c r="O370" i="1"/>
  <c r="Q370" i="1" s="1"/>
  <c r="O148" i="1"/>
  <c r="Q148" i="1" s="1"/>
  <c r="O77" i="1"/>
  <c r="Q77" i="1" s="1"/>
  <c r="O220" i="1"/>
  <c r="Q220" i="1" s="1"/>
  <c r="O414" i="1"/>
  <c r="Q414" i="1" s="1"/>
  <c r="O64" i="1"/>
  <c r="Q64" i="1" s="1"/>
  <c r="O386" i="1"/>
  <c r="Q386" i="1" s="1"/>
  <c r="O224" i="1"/>
  <c r="Q224" i="1" s="1"/>
  <c r="O377" i="1"/>
  <c r="Q377" i="1" s="1"/>
  <c r="O401" i="1"/>
  <c r="Q401" i="1" s="1"/>
  <c r="O236" i="1"/>
  <c r="Q236" i="1" s="1"/>
  <c r="O225" i="1"/>
  <c r="Q225" i="1" s="1"/>
  <c r="O265" i="1"/>
  <c r="Q265" i="1" s="1"/>
  <c r="O97" i="1"/>
  <c r="Q97" i="1" s="1"/>
  <c r="O304" i="1"/>
  <c r="Q304" i="1" s="1"/>
  <c r="O232" i="1"/>
  <c r="Q232" i="1" s="1"/>
  <c r="O29" i="1"/>
  <c r="Q29" i="1" s="1"/>
  <c r="O76" i="1"/>
  <c r="Q76" i="1" s="1"/>
  <c r="O280" i="1"/>
  <c r="Q280" i="1" s="1"/>
  <c r="O240" i="1"/>
  <c r="Q240" i="1" s="1"/>
  <c r="O381" i="1"/>
  <c r="Q381" i="1" s="1"/>
  <c r="O169" i="1"/>
  <c r="Q169" i="1" s="1"/>
  <c r="O116" i="1"/>
  <c r="Q116" i="1" s="1"/>
  <c r="O196" i="1"/>
  <c r="Q196" i="1" s="1"/>
  <c r="O73" i="1"/>
  <c r="Q73" i="1" s="1"/>
  <c r="O300" i="1"/>
  <c r="Q300" i="1" s="1"/>
  <c r="O249" i="1"/>
  <c r="Q249" i="1" s="1"/>
  <c r="O33" i="1"/>
  <c r="Q33" i="1" s="1"/>
  <c r="O373" i="1"/>
  <c r="Q373" i="1" s="1"/>
  <c r="O241" i="1"/>
  <c r="Q241" i="1" s="1"/>
  <c r="O88" i="1"/>
  <c r="Q88" i="1" s="1"/>
  <c r="O192" i="1"/>
  <c r="Q192" i="1" s="1"/>
  <c r="O301" i="1"/>
  <c r="Q301" i="1" s="1"/>
  <c r="O325" i="1"/>
  <c r="Q325" i="1" s="1"/>
  <c r="O36" i="1"/>
  <c r="Q36" i="1" s="1"/>
  <c r="O48" i="1"/>
  <c r="Q48" i="1" s="1"/>
  <c r="O101" i="1"/>
  <c r="Q101" i="1" s="1"/>
  <c r="O340" i="1"/>
  <c r="Q340" i="1" s="1"/>
  <c r="O353" i="1"/>
  <c r="Q353" i="1" s="1"/>
  <c r="O109" i="1"/>
  <c r="Q109" i="1" s="1"/>
  <c r="O345" i="1"/>
  <c r="Q345" i="1" s="1"/>
  <c r="O362" i="1"/>
  <c r="Q362" i="1" s="1"/>
  <c r="O52" i="1"/>
  <c r="Q52" i="1" s="1"/>
  <c r="O24" i="1"/>
  <c r="Q24" i="1" s="1"/>
  <c r="O216" i="1"/>
  <c r="Q216" i="1" s="1"/>
  <c r="O45" i="1"/>
  <c r="Q45" i="1" s="1"/>
  <c r="O277" i="1"/>
  <c r="Q277" i="1" s="1"/>
  <c r="O217" i="1"/>
  <c r="Q217" i="1" s="1"/>
  <c r="O149" i="1"/>
  <c r="Q149" i="1" s="1"/>
  <c r="O65" i="1"/>
  <c r="Q65" i="1" s="1"/>
  <c r="O168" i="1"/>
  <c r="Q168" i="1" s="1"/>
  <c r="O321" i="1"/>
  <c r="Q321" i="1" s="1"/>
  <c r="O161" i="1"/>
  <c r="Q161" i="1" s="1"/>
  <c r="O316" i="1"/>
  <c r="Q316" i="1" s="1"/>
  <c r="O176" i="1"/>
  <c r="Q176" i="1" s="1"/>
  <c r="O257" i="1"/>
  <c r="Q257" i="1" s="1"/>
  <c r="O112" i="1"/>
  <c r="Q112" i="1" s="1"/>
  <c r="O237" i="1"/>
  <c r="Q237" i="1" s="1"/>
  <c r="O289" i="1"/>
  <c r="Q289" i="1" s="1"/>
  <c r="O361" i="1"/>
  <c r="Q361" i="1" s="1"/>
  <c r="O358" i="1"/>
  <c r="Q358" i="1" s="1"/>
  <c r="O366" i="1"/>
  <c r="Q366" i="1" s="1"/>
  <c r="O180" i="1"/>
  <c r="Q180" i="1" s="1"/>
  <c r="O16" i="1"/>
  <c r="Q16" i="1" s="1"/>
  <c r="O152" i="1"/>
  <c r="Q152" i="1" s="1"/>
  <c r="O397" i="1"/>
  <c r="Q397" i="1" s="1"/>
  <c r="O398" i="1"/>
  <c r="Q398" i="1" s="1"/>
  <c r="O56" i="1"/>
  <c r="Q56" i="1" s="1"/>
  <c r="O208" i="1"/>
  <c r="Q208" i="1" s="1"/>
  <c r="O329" i="1"/>
  <c r="Q329" i="1" s="1"/>
  <c r="O212" i="1"/>
  <c r="Q212" i="1" s="1"/>
  <c r="O41" i="1"/>
  <c r="Q41" i="1" s="1"/>
  <c r="O69" i="1"/>
  <c r="Q69" i="1" s="1"/>
  <c r="O20" i="1"/>
  <c r="Q20" i="1" s="1"/>
  <c r="O209" i="1"/>
  <c r="Q209" i="1" s="1"/>
  <c r="O60" i="1"/>
  <c r="Q60" i="1" s="1"/>
  <c r="O394" i="1"/>
  <c r="Q394" i="1" s="1"/>
  <c r="O221" i="1"/>
  <c r="Q221" i="1" s="1"/>
  <c r="O264" i="1"/>
  <c r="Q264" i="1" s="1"/>
  <c r="O140" i="1"/>
  <c r="Q140" i="1" s="1"/>
  <c r="O333" i="1"/>
  <c r="Q333" i="1" s="1"/>
  <c r="O200" i="1"/>
  <c r="Q200" i="1" s="1"/>
  <c r="O173" i="1"/>
  <c r="Q173" i="1" s="1"/>
  <c r="O228" i="1"/>
  <c r="Q228" i="1" s="1"/>
  <c r="O177" i="1"/>
  <c r="Q177" i="1" s="1"/>
  <c r="O313" i="1"/>
  <c r="Q313" i="1" s="1"/>
  <c r="O96" i="1"/>
  <c r="Q96" i="1" s="1"/>
  <c r="O85" i="1"/>
  <c r="Q85" i="1" s="1"/>
  <c r="O160" i="1"/>
  <c r="Q160" i="1" s="1"/>
  <c r="O100" i="1"/>
  <c r="Q100" i="1" s="1"/>
  <c r="O390" i="1"/>
  <c r="Q390" i="1" s="1"/>
  <c r="O272" i="1"/>
  <c r="Q272" i="1" s="1"/>
  <c r="O261" i="1"/>
  <c r="Q261" i="1" s="1"/>
  <c r="O233" i="1"/>
  <c r="Q233" i="1" s="1"/>
  <c r="O406" i="1"/>
  <c r="Q406" i="1" s="1"/>
  <c r="O172" i="1"/>
  <c r="Q172" i="1" s="1"/>
  <c r="O81" i="1"/>
  <c r="Q81" i="1" s="1"/>
  <c r="O269" i="1"/>
  <c r="Q269" i="1" s="1"/>
  <c r="O248" i="1"/>
  <c r="Q248" i="1" s="1"/>
  <c r="O365" i="1"/>
  <c r="Q365" i="1" s="1"/>
  <c r="O157" i="1"/>
  <c r="Q157" i="1" s="1"/>
  <c r="O281" i="1"/>
  <c r="Q281" i="1" s="1"/>
  <c r="O324" i="1"/>
  <c r="Q324" i="1" s="1"/>
  <c r="O369" i="1"/>
  <c r="Q369" i="1" s="1"/>
  <c r="O129" i="1"/>
  <c r="Q129" i="1" s="1"/>
  <c r="O188" i="1"/>
  <c r="Q188" i="1" s="1"/>
  <c r="O124" i="1"/>
  <c r="Q124" i="1" s="1"/>
  <c r="O337" i="1"/>
  <c r="Q337" i="1" s="1"/>
  <c r="O336" i="1"/>
  <c r="Q336" i="1" s="1"/>
  <c r="O117" i="1"/>
  <c r="Q117" i="1" s="1"/>
  <c r="O164" i="1"/>
  <c r="Q164" i="1" s="1"/>
  <c r="O68" i="1"/>
  <c r="Q68" i="1" s="1"/>
  <c r="O105" i="1"/>
  <c r="Q105" i="1" s="1"/>
</calcChain>
</file>

<file path=xl/sharedStrings.xml><?xml version="1.0" encoding="utf-8"?>
<sst xmlns="http://schemas.openxmlformats.org/spreadsheetml/2006/main" count="991" uniqueCount="227">
  <si>
    <t>NGC</t>
  </si>
  <si>
    <t>Typ</t>
  </si>
  <si>
    <t>Con</t>
  </si>
  <si>
    <t>Size</t>
  </si>
  <si>
    <t>PlN</t>
  </si>
  <si>
    <t>Cep</t>
  </si>
  <si>
    <t>OCl</t>
  </si>
  <si>
    <t>Cas</t>
  </si>
  <si>
    <t>‐2.53</t>
  </si>
  <si>
    <t>‐1.25</t>
  </si>
  <si>
    <t>Gal</t>
  </si>
  <si>
    <t>Cet</t>
  </si>
  <si>
    <t>‐70.86</t>
  </si>
  <si>
    <t>‐14.48</t>
  </si>
  <si>
    <t>And</t>
  </si>
  <si>
    <t>‐21.13</t>
  </si>
  <si>
    <t>‐1.07</t>
  </si>
  <si>
    <t>‐50.44</t>
  </si>
  <si>
    <t>‐83.54</t>
  </si>
  <si>
    <t>Scl</t>
  </si>
  <si>
    <t>‐87.97</t>
  </si>
  <si>
    <t>‐15.32</t>
  </si>
  <si>
    <t>GCl</t>
  </si>
  <si>
    <t>‐89.40</t>
  </si>
  <si>
    <t>‐1.22</t>
  </si>
  <si>
    <t>‐27.01</t>
  </si>
  <si>
    <t>‐3.91</t>
  </si>
  <si>
    <t>‐4.35</t>
  </si>
  <si>
    <t>Psc</t>
  </si>
  <si>
    <t>‐56.79</t>
  </si>
  <si>
    <t>‐52.45</t>
  </si>
  <si>
    <t>‐67.63</t>
  </si>
  <si>
    <t>Tri</t>
  </si>
  <si>
    <t>‐31.33</t>
  </si>
  <si>
    <t>‐80.29</t>
  </si>
  <si>
    <t>‐67.65</t>
  </si>
  <si>
    <t>Per</t>
  </si>
  <si>
    <t>‐10.52</t>
  </si>
  <si>
    <t>‐0.36</t>
  </si>
  <si>
    <t>‐1.51</t>
  </si>
  <si>
    <t>‐0.94</t>
  </si>
  <si>
    <t>‐70.35</t>
  </si>
  <si>
    <t>‐23.35</t>
  </si>
  <si>
    <t>Ari</t>
  </si>
  <si>
    <t>‐41.02</t>
  </si>
  <si>
    <t>‐63.32</t>
  </si>
  <si>
    <t>‐3.72</t>
  </si>
  <si>
    <t>‐3.60</t>
  </si>
  <si>
    <t>‐17.42</t>
  </si>
  <si>
    <t>‐68.31</t>
  </si>
  <si>
    <t>‐55.26</t>
  </si>
  <si>
    <t>‐57.36</t>
  </si>
  <si>
    <t>‐19.09</t>
  </si>
  <si>
    <t>‐57.93</t>
  </si>
  <si>
    <t>‐51.75</t>
  </si>
  <si>
    <t>Eri</t>
  </si>
  <si>
    <t>‐56.56</t>
  </si>
  <si>
    <t>‐8.94</t>
  </si>
  <si>
    <t>‐15.37</t>
  </si>
  <si>
    <t>‐50.39</t>
  </si>
  <si>
    <t>‐1.30</t>
  </si>
  <si>
    <t>Cam</t>
  </si>
  <si>
    <t>‐1.57</t>
  </si>
  <si>
    <t>‐40.57</t>
  </si>
  <si>
    <t>Tau</t>
  </si>
  <si>
    <t>‐16.76</t>
  </si>
  <si>
    <t>Aur</t>
  </si>
  <si>
    <t>‐0.45</t>
  </si>
  <si>
    <t>DfN</t>
  </si>
  <si>
    <t>Ori</t>
  </si>
  <si>
    <t>‐24.68</t>
  </si>
  <si>
    <t>‐13.13</t>
  </si>
  <si>
    <t>C/N</t>
  </si>
  <si>
    <t>Lep</t>
  </si>
  <si>
    <t>‐26.51</t>
  </si>
  <si>
    <t>‐19.63</t>
  </si>
  <si>
    <t>‐19.70</t>
  </si>
  <si>
    <t>‐10.96</t>
  </si>
  <si>
    <t>‐16.28</t>
  </si>
  <si>
    <t>Gem</t>
  </si>
  <si>
    <t>‐2.93</t>
  </si>
  <si>
    <t>Mon</t>
  </si>
  <si>
    <t>‐11.78</t>
  </si>
  <si>
    <t>‐6.21</t>
  </si>
  <si>
    <t>‐2.33</t>
  </si>
  <si>
    <t>CMa</t>
  </si>
  <si>
    <t>‐16.07</t>
  </si>
  <si>
    <t>‐10.10</t>
  </si>
  <si>
    <t>‐7.64</t>
  </si>
  <si>
    <t>‐2.01</t>
  </si>
  <si>
    <t>‐2.30</t>
  </si>
  <si>
    <t>‐0.68</t>
  </si>
  <si>
    <t>‐1.26</t>
  </si>
  <si>
    <t>‐1.16</t>
  </si>
  <si>
    <t>‐6.79</t>
  </si>
  <si>
    <t>‐1.44</t>
  </si>
  <si>
    <t>‐5.55</t>
  </si>
  <si>
    <t>Lyn</t>
  </si>
  <si>
    <t>Pup</t>
  </si>
  <si>
    <t>‐0.78</t>
  </si>
  <si>
    <t>Hya</t>
  </si>
  <si>
    <t>Pyx</t>
  </si>
  <si>
    <t>UMa</t>
  </si>
  <si>
    <t>Cnc</t>
  </si>
  <si>
    <t>LMi</t>
  </si>
  <si>
    <t>Leo</t>
  </si>
  <si>
    <t>Sex</t>
  </si>
  <si>
    <t>Dra</t>
  </si>
  <si>
    <t>Crt</t>
  </si>
  <si>
    <t>Crv</t>
  </si>
  <si>
    <t>Vir</t>
  </si>
  <si>
    <t>CVn</t>
  </si>
  <si>
    <t>Com</t>
  </si>
  <si>
    <t>Cvn</t>
  </si>
  <si>
    <t>Boo</t>
  </si>
  <si>
    <t>Uma</t>
  </si>
  <si>
    <t>Lib</t>
  </si>
  <si>
    <t>Ser</t>
  </si>
  <si>
    <t>Sco</t>
  </si>
  <si>
    <t>Oph</t>
  </si>
  <si>
    <t>Her</t>
  </si>
  <si>
    <t>UMi</t>
  </si>
  <si>
    <t>Sgr</t>
  </si>
  <si>
    <t>‐1.61</t>
  </si>
  <si>
    <t>‐0.24</t>
  </si>
  <si>
    <t>‐2.86</t>
  </si>
  <si>
    <t>‐3.93</t>
  </si>
  <si>
    <t>‐4.17</t>
  </si>
  <si>
    <t>‐3.38</t>
  </si>
  <si>
    <t>‐2.22</t>
  </si>
  <si>
    <t>‐3.06</t>
  </si>
  <si>
    <t>‐1.66</t>
  </si>
  <si>
    <t>‐6.68</t>
  </si>
  <si>
    <t>‐7.92</t>
  </si>
  <si>
    <t>‐5.06</t>
  </si>
  <si>
    <t>‐7.16</t>
  </si>
  <si>
    <t>‐6.34</t>
  </si>
  <si>
    <t>‐3.59</t>
  </si>
  <si>
    <t>Sct</t>
  </si>
  <si>
    <t>‐0.50</t>
  </si>
  <si>
    <t>‐4.32</t>
  </si>
  <si>
    <t>Aql</t>
  </si>
  <si>
    <t>‐1.71</t>
  </si>
  <si>
    <t>‐1.70</t>
  </si>
  <si>
    <t>‐2.98</t>
  </si>
  <si>
    <t>Vul</t>
  </si>
  <si>
    <t>‐17.90</t>
  </si>
  <si>
    <t>‐0.14</t>
  </si>
  <si>
    <t>Cyg</t>
  </si>
  <si>
    <t>‐1.82</t>
  </si>
  <si>
    <t>‐3.97</t>
  </si>
  <si>
    <t>‐4.07</t>
  </si>
  <si>
    <t>Del</t>
  </si>
  <si>
    <t>‐9.58</t>
  </si>
  <si>
    <t>‐18.88</t>
  </si>
  <si>
    <t>‐1.48</t>
  </si>
  <si>
    <t>‐19.39</t>
  </si>
  <si>
    <t>Aqr</t>
  </si>
  <si>
    <t>‐34.58</t>
  </si>
  <si>
    <t>‐4.13</t>
  </si>
  <si>
    <t>‐2.72</t>
  </si>
  <si>
    <t>Lac</t>
  </si>
  <si>
    <t>‐7.34</t>
  </si>
  <si>
    <t>Peg</t>
  </si>
  <si>
    <t>‐4.63</t>
  </si>
  <si>
    <t>‐20.72</t>
  </si>
  <si>
    <t>‐0.89</t>
  </si>
  <si>
    <t>‐39.12</t>
  </si>
  <si>
    <t>‐42.84</t>
  </si>
  <si>
    <t>‐61.29</t>
  </si>
  <si>
    <t>‐17.60</t>
  </si>
  <si>
    <t>‐11.62</t>
  </si>
  <si>
    <t>‐67.91</t>
  </si>
  <si>
    <t>‐67.61</t>
  </si>
  <si>
    <t>‐5.35</t>
  </si>
  <si>
    <t>‐1.01</t>
  </si>
  <si>
    <t>‐45.30</t>
  </si>
  <si>
    <t>RA</t>
  </si>
  <si>
    <t>Dec</t>
  </si>
  <si>
    <t>Mag</t>
  </si>
  <si>
    <t>Ga Lo</t>
  </si>
  <si>
    <t>Ga La</t>
  </si>
  <si>
    <t>Min</t>
  </si>
  <si>
    <t>Deg</t>
  </si>
  <si>
    <t>Herschel 400 Deep Sky Objects</t>
  </si>
  <si>
    <t>Code</t>
  </si>
  <si>
    <t>Value</t>
  </si>
  <si>
    <t>Units</t>
  </si>
  <si>
    <t>Calculated Parameters</t>
  </si>
  <si>
    <t>Formula</t>
  </si>
  <si>
    <t>Tof</t>
  </si>
  <si>
    <t>Hours</t>
  </si>
  <si>
    <t>Julian Zero Date</t>
  </si>
  <si>
    <t>JDZ</t>
  </si>
  <si>
    <t>Day</t>
  </si>
  <si>
    <t>JDZ=367*Year-INT(7*(Year+INT((Mon+9)/12))/4)+INT(275*Mon/9)+Day+1721013.5</t>
  </si>
  <si>
    <t>Location Latitude</t>
  </si>
  <si>
    <t>Lat</t>
  </si>
  <si>
    <t>Degree</t>
  </si>
  <si>
    <t>Universal Zero Time</t>
  </si>
  <si>
    <t>UTZ</t>
  </si>
  <si>
    <t>UTZ=JDZ-2451545</t>
  </si>
  <si>
    <t>Location Longitude</t>
  </si>
  <si>
    <t>Lon</t>
  </si>
  <si>
    <t>Greenwich Zero Time</t>
  </si>
  <si>
    <t>GTZ</t>
  </si>
  <si>
    <t>Hour</t>
  </si>
  <si>
    <t>GTZ=MOD(280.46061837+360.98564737*UTZ,360)/15</t>
  </si>
  <si>
    <t>Observation Year</t>
  </si>
  <si>
    <t>Year</t>
  </si>
  <si>
    <t>Observation Month</t>
  </si>
  <si>
    <t>Month</t>
  </si>
  <si>
    <t>Variable Parameters</t>
  </si>
  <si>
    <t>Observation Day</t>
  </si>
  <si>
    <t>Meridian Transit Altitude</t>
  </si>
  <si>
    <t>Amt=(180/PI())*ASIN(SIN(Lat*PI()/180)*SIN(Dec*PI()/180)+COS(Lat*PI()/180)*COS(Dec*PI()/180))</t>
  </si>
  <si>
    <t>Meridian Transit Time</t>
  </si>
  <si>
    <t>Meridian Transit Location</t>
  </si>
  <si>
    <t>Amt</t>
  </si>
  <si>
    <t>Tmt</t>
  </si>
  <si>
    <t>Lmt</t>
  </si>
  <si>
    <t>Site Parameters</t>
  </si>
  <si>
    <t>Time Offset</t>
  </si>
  <si>
    <t>Tmt=IF(Lon/15+RA-GTZ+Tof&lt;0,Lon/15+RA-GTZ+Tof+24,</t>
  </si>
  <si>
    <t xml:space="preserve">          IF(Lon/15+RA-GTZ+Tof&gt;24,Lon/15+RA-GTZ+Tof-24,Lon/15+RA-GTZ+Tof))</t>
  </si>
  <si>
    <t>Lmt=IF(ACOS(ROUND((SIN(Dec*PI()/180)-SIN(Lat*PI()/180)*SIN(Amt*PI()/180))/</t>
  </si>
  <si>
    <t xml:space="preserve">          (COS(Lat*PI()/180)*COS(Amt*PI()/180)),3))&lt;PI()/2,"N","S")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</si>
</sst>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2" borderId="1" xfId="0" applyNumberFormat="1" applyFont="1" applyFill="1" applyBorder="1" applyAlignment="1" applyProtection="1">
      <alignment horizontal="right"/>
      <protection locked="0"/>
    </xf>
    <xf numFmtId="176" fontId="0" fillId="2" borderId="2" xfId="0" applyNumberFormat="1" applyFont="1" applyFill="1" applyBorder="1" applyAlignment="1" applyProtection="1">
      <alignment horizontal="right"/>
      <protection locked="0"/>
    </xf>
    <xf numFmtId="0" fontId="0" fillId="2" borderId="2" xfId="0" applyFont="1" applyFill="1" applyBorder="1" applyAlignment="1" applyProtection="1">
      <alignment horizontal="right"/>
      <protection locked="0"/>
    </xf>
    <xf numFmtId="0" fontId="0" fillId="2" borderId="3" xfId="0" applyFont="1" applyFill="1" applyBorder="1" applyAlignment="1" applyProtection="1">
      <alignment horizontal="right"/>
      <protection locked="0"/>
    </xf>
    <xf numFmtId="0" fontId="1" fillId="0" borderId="0" xfId="0" applyFont="1" applyProtection="1"/>
    <xf numFmtId="1" fontId="0" fillId="0" borderId="0" xfId="0" applyNumberFormat="1" applyProtection="1"/>
    <xf numFmtId="177" fontId="0" fillId="0" borderId="0" xfId="0" applyNumberFormat="1" applyProtection="1"/>
    <xf numFmtId="176" fontId="0" fillId="0" borderId="0" xfId="0" applyNumberFormat="1" applyProtection="1"/>
    <xf numFmtId="1" fontId="0" fillId="0" borderId="0" xfId="0" applyNumberFormat="1" applyFill="1" applyAlignment="1" applyProtection="1">
      <alignment horizontal="right"/>
    </xf>
    <xf numFmtId="0" fontId="0" fillId="0" borderId="0" xfId="0" applyProtection="1"/>
    <xf numFmtId="2" fontId="0" fillId="0" borderId="0" xfId="0" applyNumberFormat="1" applyProtection="1"/>
    <xf numFmtId="2" fontId="0" fillId="0" borderId="0" xfId="0" applyNumberForma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177" fontId="1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177" fontId="0" fillId="0" borderId="0" xfId="0" applyNumberFormat="1" applyFont="1" applyFill="1" applyAlignment="1" applyProtection="1">
      <alignment horizontal="center"/>
    </xf>
    <xf numFmtId="177" fontId="2" fillId="0" borderId="0" xfId="0" applyNumberFormat="1" applyFont="1" applyFill="1" applyAlignment="1" applyProtection="1"/>
    <xf numFmtId="0" fontId="0" fillId="0" borderId="0" xfId="0" applyFont="1" applyAlignment="1" applyProtection="1">
      <alignment horizontal="center"/>
    </xf>
    <xf numFmtId="1" fontId="0" fillId="0" borderId="0" xfId="0" applyNumberFormat="1" applyFont="1" applyFill="1" applyProtection="1"/>
    <xf numFmtId="177" fontId="0" fillId="0" borderId="0" xfId="0" applyNumberFormat="1" applyFont="1" applyAlignment="1" applyProtection="1"/>
    <xf numFmtId="2" fontId="0" fillId="0" borderId="0" xfId="0" applyNumberFormat="1" applyFont="1" applyProtection="1"/>
    <xf numFmtId="176" fontId="0" fillId="0" borderId="0" xfId="0" applyNumberFormat="1" applyFont="1" applyAlignment="1" applyProtection="1"/>
    <xf numFmtId="176" fontId="0" fillId="0" borderId="0" xfId="0" applyNumberFormat="1" applyFont="1" applyProtection="1"/>
    <xf numFmtId="177" fontId="0" fillId="0" borderId="4" xfId="0" applyNumberFormat="1" applyFont="1" applyFill="1" applyBorder="1" applyAlignment="1" applyProtection="1">
      <alignment horizontal="left"/>
    </xf>
    <xf numFmtId="176" fontId="0" fillId="0" borderId="0" xfId="0" applyNumberFormat="1" applyFont="1" applyFill="1" applyProtection="1"/>
    <xf numFmtId="1" fontId="1" fillId="0" borderId="0" xfId="0" applyNumberFormat="1" applyFont="1" applyAlignment="1" applyProtection="1">
      <alignment horizontal="center"/>
    </xf>
    <xf numFmtId="176" fontId="1" fillId="0" borderId="0" xfId="0" applyNumberFormat="1" applyFont="1" applyAlignment="1" applyProtection="1">
      <alignment horizontal="center"/>
    </xf>
    <xf numFmtId="1" fontId="1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tabSelected="1" workbookViewId="0"/>
  </sheetViews>
  <sheetFormatPr defaultColWidth="9.125" defaultRowHeight="14.25" x14ac:dyDescent="0.2"/>
  <cols>
    <col min="1" max="1" width="9.75" style="10" customWidth="1"/>
    <col min="2" max="2" width="9.75" style="6" customWidth="1"/>
    <col min="3" max="3" width="9.75" style="7" customWidth="1"/>
    <col min="4" max="4" width="9.75" style="8" customWidth="1"/>
    <col min="5" max="5" width="9.75" style="9" customWidth="1"/>
    <col min="6" max="6" width="9.75" style="7" customWidth="1"/>
    <col min="7" max="7" width="9.75" style="10" customWidth="1"/>
    <col min="8" max="8" width="9.75" style="7" customWidth="1"/>
    <col min="9" max="10" width="9.75" style="10" customWidth="1"/>
    <col min="11" max="11" width="9.75" style="11" customWidth="1"/>
    <col min="12" max="12" width="9.75" style="12" customWidth="1"/>
    <col min="13" max="13" width="9.75" style="6" customWidth="1"/>
    <col min="14" max="14" width="9.75" style="11" customWidth="1"/>
    <col min="15" max="36" width="9.75" style="10" customWidth="1"/>
    <col min="37" max="16384" width="9.125" style="10"/>
  </cols>
  <sheetData>
    <row r="1" spans="1:17" x14ac:dyDescent="0.2">
      <c r="A1" s="5" t="s">
        <v>184</v>
      </c>
    </row>
    <row r="3" spans="1:17" ht="15" thickBot="1" x14ac:dyDescent="0.25">
      <c r="A3" s="5" t="s">
        <v>221</v>
      </c>
      <c r="B3" s="5"/>
      <c r="C3" s="13" t="s">
        <v>185</v>
      </c>
      <c r="D3" s="13" t="s">
        <v>186</v>
      </c>
      <c r="E3" s="14" t="s">
        <v>187</v>
      </c>
      <c r="F3" s="5" t="s">
        <v>188</v>
      </c>
      <c r="H3" s="10"/>
      <c r="I3" s="14" t="s">
        <v>185</v>
      </c>
      <c r="J3" s="13" t="s">
        <v>186</v>
      </c>
      <c r="K3" s="14" t="s">
        <v>187</v>
      </c>
      <c r="L3" s="5" t="s">
        <v>189</v>
      </c>
      <c r="N3" s="10"/>
    </row>
    <row r="4" spans="1:17" x14ac:dyDescent="0.2">
      <c r="A4" s="15" t="s">
        <v>222</v>
      </c>
      <c r="B4" s="16"/>
      <c r="C4" s="17" t="s">
        <v>190</v>
      </c>
      <c r="D4" s="1">
        <v>-7</v>
      </c>
      <c r="E4" s="18" t="s">
        <v>191</v>
      </c>
      <c r="F4" s="16" t="s">
        <v>192</v>
      </c>
      <c r="H4" s="10"/>
      <c r="I4" s="19" t="s">
        <v>193</v>
      </c>
      <c r="J4" s="20">
        <f>367*Year-INT(7*(Year+INT((Mon+9)/12))/4)+INT(275*Mon/9)+Day+1721013.5</f>
        <v>2458072.5</v>
      </c>
      <c r="K4" s="21" t="s">
        <v>194</v>
      </c>
      <c r="L4" s="22" t="s">
        <v>195</v>
      </c>
      <c r="N4" s="10"/>
    </row>
    <row r="5" spans="1:17" x14ac:dyDescent="0.2">
      <c r="A5" s="16" t="s">
        <v>196</v>
      </c>
      <c r="B5" s="16"/>
      <c r="C5" s="17" t="s">
        <v>197</v>
      </c>
      <c r="D5" s="2">
        <v>40.582999999999998</v>
      </c>
      <c r="E5" s="21" t="s">
        <v>198</v>
      </c>
      <c r="F5" s="16" t="s">
        <v>199</v>
      </c>
      <c r="H5" s="10"/>
      <c r="I5" s="19" t="s">
        <v>200</v>
      </c>
      <c r="J5" s="23">
        <f>JDZ-2451545</f>
        <v>6527.5</v>
      </c>
      <c r="K5" s="21" t="s">
        <v>194</v>
      </c>
      <c r="L5" s="24" t="s">
        <v>201</v>
      </c>
      <c r="N5" s="10"/>
    </row>
    <row r="6" spans="1:17" x14ac:dyDescent="0.2">
      <c r="A6" s="16" t="s">
        <v>202</v>
      </c>
      <c r="B6" s="16"/>
      <c r="C6" s="17" t="s">
        <v>203</v>
      </c>
      <c r="D6" s="2">
        <v>111.8</v>
      </c>
      <c r="E6" s="21" t="s">
        <v>198</v>
      </c>
      <c r="F6" s="16" t="s">
        <v>204</v>
      </c>
      <c r="H6" s="10"/>
      <c r="I6" s="19" t="s">
        <v>205</v>
      </c>
      <c r="J6" s="25">
        <f>MOD(280.46061837+360.98564737*UTZ,360)/15</f>
        <v>3.6182550696656106</v>
      </c>
      <c r="K6" s="21" t="s">
        <v>206</v>
      </c>
      <c r="L6" s="26" t="s">
        <v>207</v>
      </c>
      <c r="N6" s="10"/>
    </row>
    <row r="7" spans="1:17" x14ac:dyDescent="0.2">
      <c r="A7" s="16" t="s">
        <v>208</v>
      </c>
      <c r="B7" s="16"/>
      <c r="C7" s="17" t="s">
        <v>209</v>
      </c>
      <c r="D7" s="3">
        <v>2017</v>
      </c>
      <c r="E7" s="21" t="s">
        <v>209</v>
      </c>
      <c r="F7" s="10"/>
      <c r="H7" s="10"/>
      <c r="I7" s="7"/>
      <c r="L7" s="8"/>
      <c r="M7" s="10"/>
      <c r="N7" s="10"/>
    </row>
    <row r="8" spans="1:17" x14ac:dyDescent="0.2">
      <c r="A8" s="16" t="s">
        <v>210</v>
      </c>
      <c r="B8" s="16"/>
      <c r="C8" s="17" t="s">
        <v>81</v>
      </c>
      <c r="D8" s="3">
        <v>11</v>
      </c>
      <c r="E8" s="21" t="s">
        <v>211</v>
      </c>
      <c r="F8" s="5" t="s">
        <v>212</v>
      </c>
      <c r="H8" s="10"/>
      <c r="I8" s="14" t="s">
        <v>187</v>
      </c>
      <c r="J8" s="5" t="s">
        <v>189</v>
      </c>
      <c r="L8" s="10"/>
      <c r="M8" s="11"/>
      <c r="N8" s="10"/>
    </row>
    <row r="9" spans="1:17" ht="15" thickBot="1" x14ac:dyDescent="0.25">
      <c r="A9" s="16" t="s">
        <v>213</v>
      </c>
      <c r="B9" s="16"/>
      <c r="C9" s="17" t="s">
        <v>194</v>
      </c>
      <c r="D9" s="4">
        <v>15</v>
      </c>
      <c r="E9" s="21" t="s">
        <v>194</v>
      </c>
      <c r="F9" s="10" t="s">
        <v>214</v>
      </c>
      <c r="H9" s="10"/>
      <c r="I9" s="19" t="s">
        <v>198</v>
      </c>
      <c r="J9" s="27" t="s">
        <v>215</v>
      </c>
      <c r="L9" s="10"/>
      <c r="M9" s="11"/>
      <c r="N9" s="10"/>
    </row>
    <row r="10" spans="1:17" x14ac:dyDescent="0.2">
      <c r="B10" s="10"/>
      <c r="C10" s="10"/>
      <c r="D10" s="10"/>
      <c r="E10" s="10"/>
      <c r="F10" s="10" t="s">
        <v>216</v>
      </c>
      <c r="H10" s="10"/>
      <c r="I10" s="19" t="s">
        <v>206</v>
      </c>
      <c r="J10" s="28" t="s">
        <v>223</v>
      </c>
      <c r="L10" s="10"/>
      <c r="M10" s="11"/>
      <c r="N10" s="10"/>
    </row>
    <row r="11" spans="1:17" x14ac:dyDescent="0.2">
      <c r="B11" s="10"/>
      <c r="C11" s="10"/>
      <c r="D11" s="10"/>
      <c r="E11" s="10"/>
      <c r="F11" s="10"/>
      <c r="H11" s="10"/>
      <c r="I11" s="19"/>
      <c r="J11" s="28" t="s">
        <v>224</v>
      </c>
      <c r="L11" s="10"/>
      <c r="M11" s="11"/>
      <c r="N11" s="10"/>
    </row>
    <row r="12" spans="1:17" x14ac:dyDescent="0.2">
      <c r="A12" s="5"/>
      <c r="B12" s="10"/>
      <c r="C12" s="10"/>
      <c r="D12" s="10"/>
      <c r="E12" s="10"/>
      <c r="F12" s="10" t="s">
        <v>217</v>
      </c>
      <c r="H12" s="10"/>
      <c r="I12" s="7"/>
      <c r="J12" s="10" t="s">
        <v>225</v>
      </c>
      <c r="L12" s="10"/>
      <c r="M12" s="11"/>
      <c r="N12" s="10"/>
    </row>
    <row r="13" spans="1:17" x14ac:dyDescent="0.2">
      <c r="A13" s="5"/>
      <c r="B13" s="10"/>
      <c r="C13" s="10"/>
      <c r="D13" s="10"/>
      <c r="E13" s="10"/>
      <c r="F13" s="10"/>
      <c r="H13" s="10"/>
      <c r="I13" s="7"/>
      <c r="J13" s="10" t="s">
        <v>226</v>
      </c>
      <c r="L13" s="10"/>
      <c r="M13" s="11"/>
      <c r="N13" s="10"/>
    </row>
    <row r="15" spans="1:17" s="13" customFormat="1" x14ac:dyDescent="0.2">
      <c r="A15" s="13" t="s">
        <v>0</v>
      </c>
      <c r="B15" s="29" t="s">
        <v>183</v>
      </c>
      <c r="C15" s="14" t="s">
        <v>182</v>
      </c>
      <c r="D15" s="30" t="s">
        <v>177</v>
      </c>
      <c r="E15" s="31" t="s">
        <v>183</v>
      </c>
      <c r="F15" s="14" t="s">
        <v>182</v>
      </c>
      <c r="G15" s="13" t="s">
        <v>178</v>
      </c>
      <c r="H15" s="14" t="s">
        <v>179</v>
      </c>
      <c r="I15" s="29" t="s">
        <v>3</v>
      </c>
      <c r="J15" s="29" t="s">
        <v>3</v>
      </c>
      <c r="K15" s="13" t="s">
        <v>1</v>
      </c>
      <c r="L15" s="13" t="s">
        <v>2</v>
      </c>
      <c r="M15" s="13" t="s">
        <v>180</v>
      </c>
      <c r="N15" s="13" t="s">
        <v>181</v>
      </c>
      <c r="O15" s="13" t="s">
        <v>218</v>
      </c>
      <c r="P15" s="13" t="s">
        <v>219</v>
      </c>
      <c r="Q15" s="13" t="s">
        <v>220</v>
      </c>
    </row>
    <row r="16" spans="1:17" x14ac:dyDescent="0.2">
      <c r="A16" s="10">
        <v>40</v>
      </c>
      <c r="B16" s="6">
        <v>0</v>
      </c>
      <c r="C16" s="7">
        <v>13</v>
      </c>
      <c r="D16" s="8">
        <f t="shared" ref="D16:D79" si="0">B16+C16/60</f>
        <v>0.21666666666666667</v>
      </c>
      <c r="E16" s="9">
        <v>72</v>
      </c>
      <c r="F16" s="7">
        <v>32</v>
      </c>
      <c r="G16" s="8">
        <f t="shared" ref="G16:G79" si="1">IF(E16&lt;0,E16-F16/60,E16+F16/60)</f>
        <v>72.533333333333331</v>
      </c>
      <c r="H16" s="7">
        <v>10</v>
      </c>
      <c r="I16" s="6">
        <v>40.200000000000003</v>
      </c>
      <c r="J16" s="10">
        <v>60</v>
      </c>
      <c r="K16" s="18" t="s">
        <v>4</v>
      </c>
      <c r="L16" s="18" t="s">
        <v>5</v>
      </c>
      <c r="M16" s="11">
        <v>120.02</v>
      </c>
      <c r="N16" s="12">
        <v>9.8699999999999992</v>
      </c>
      <c r="O16" s="8">
        <f t="shared" ref="O16:O79" si="2">(180/PI())*ASIN(SIN(Lat*PI()/180)*SIN(Dec*PI()/180)+COS(Lat*PI()/180)*COS(Dec*PI()/180))</f>
        <v>58.049666666666681</v>
      </c>
      <c r="P16" s="8">
        <f t="shared" ref="P16:P79" si="3">IF(Lon/15+RA-GTZ+Tof&lt;0,Lon/15+RA-GTZ+Tof+24,IF(Lon/15+RA-GTZ+Tof&gt;24,Lon/15+RA-GTZ+Tof-24,Lon/15+RA-GTZ+Tof))</f>
        <v>21.05174493033439</v>
      </c>
      <c r="Q16" s="18" t="str">
        <f t="shared" ref="Q16:Q79" si="4">IF(ACOS(ROUND((SIN(Dec*PI()/180)-SIN(Lat*PI()/180)*SIN(Amt*PI()/180))/(COS(Lat*PI()/180)*COS(Amt*PI()/180)),3))&lt;PI()/2,"N","S")</f>
        <v>N</v>
      </c>
    </row>
    <row r="17" spans="1:17" x14ac:dyDescent="0.2">
      <c r="A17" s="10">
        <v>129</v>
      </c>
      <c r="B17" s="6">
        <v>0</v>
      </c>
      <c r="C17" s="7">
        <v>29.9</v>
      </c>
      <c r="D17" s="8">
        <f t="shared" si="0"/>
        <v>0.49833333333333329</v>
      </c>
      <c r="E17" s="9">
        <v>60</v>
      </c>
      <c r="F17" s="7">
        <v>14</v>
      </c>
      <c r="G17" s="8">
        <f t="shared" si="1"/>
        <v>60.233333333333334</v>
      </c>
      <c r="H17" s="7">
        <v>10</v>
      </c>
      <c r="I17" s="6">
        <v>1260</v>
      </c>
      <c r="J17" s="6">
        <v>1260</v>
      </c>
      <c r="K17" s="18" t="s">
        <v>6</v>
      </c>
      <c r="L17" s="18" t="s">
        <v>7</v>
      </c>
      <c r="M17" s="11">
        <v>120.26</v>
      </c>
      <c r="N17" s="12" t="s">
        <v>8</v>
      </c>
      <c r="O17" s="8">
        <f t="shared" si="2"/>
        <v>70.349666666666678</v>
      </c>
      <c r="P17" s="8">
        <f t="shared" si="3"/>
        <v>21.333411597001056</v>
      </c>
      <c r="Q17" s="18" t="str">
        <f t="shared" si="4"/>
        <v>N</v>
      </c>
    </row>
    <row r="18" spans="1:17" x14ac:dyDescent="0.2">
      <c r="A18" s="10">
        <v>136</v>
      </c>
      <c r="B18" s="6">
        <v>0</v>
      </c>
      <c r="C18" s="7">
        <v>31.5</v>
      </c>
      <c r="D18" s="8">
        <f t="shared" si="0"/>
        <v>0.52500000000000002</v>
      </c>
      <c r="E18" s="9">
        <v>61</v>
      </c>
      <c r="F18" s="7">
        <v>32</v>
      </c>
      <c r="G18" s="8">
        <f t="shared" si="1"/>
        <v>61.533333333333331</v>
      </c>
      <c r="H18" s="7">
        <v>11.5</v>
      </c>
      <c r="I18" s="6">
        <v>72</v>
      </c>
      <c r="J18" s="6">
        <v>72</v>
      </c>
      <c r="K18" s="18" t="s">
        <v>6</v>
      </c>
      <c r="L18" s="18" t="s">
        <v>7</v>
      </c>
      <c r="M18" s="11">
        <v>120.56</v>
      </c>
      <c r="N18" s="12" t="s">
        <v>9</v>
      </c>
      <c r="O18" s="8">
        <f t="shared" si="2"/>
        <v>69.049666666666681</v>
      </c>
      <c r="P18" s="8">
        <f t="shared" si="3"/>
        <v>21.360078263667724</v>
      </c>
      <c r="Q18" s="18" t="str">
        <f t="shared" si="4"/>
        <v>N</v>
      </c>
    </row>
    <row r="19" spans="1:17" x14ac:dyDescent="0.2">
      <c r="A19" s="10">
        <v>157</v>
      </c>
      <c r="B19" s="6">
        <v>0</v>
      </c>
      <c r="C19" s="7">
        <v>34.9</v>
      </c>
      <c r="D19" s="8">
        <f t="shared" si="0"/>
        <v>0.58166666666666667</v>
      </c>
      <c r="E19" s="9">
        <v>-8</v>
      </c>
      <c r="F19" s="7">
        <v>24</v>
      </c>
      <c r="G19" s="8">
        <f t="shared" si="1"/>
        <v>-8.4</v>
      </c>
      <c r="H19" s="7">
        <v>11.5</v>
      </c>
      <c r="I19" s="6">
        <v>180</v>
      </c>
      <c r="J19" s="10">
        <v>240</v>
      </c>
      <c r="K19" s="18" t="s">
        <v>10</v>
      </c>
      <c r="L19" s="18" t="s">
        <v>11</v>
      </c>
      <c r="M19" s="11">
        <v>110.32</v>
      </c>
      <c r="N19" s="12" t="s">
        <v>12</v>
      </c>
      <c r="O19" s="8">
        <f t="shared" si="2"/>
        <v>41.017000000000003</v>
      </c>
      <c r="P19" s="8">
        <f t="shared" si="3"/>
        <v>21.416744930334389</v>
      </c>
      <c r="Q19" s="18" t="str">
        <f t="shared" si="4"/>
        <v>S</v>
      </c>
    </row>
    <row r="20" spans="1:17" x14ac:dyDescent="0.2">
      <c r="A20" s="10">
        <v>185</v>
      </c>
      <c r="B20" s="6">
        <v>0</v>
      </c>
      <c r="C20" s="7">
        <v>39</v>
      </c>
      <c r="D20" s="8">
        <f t="shared" si="0"/>
        <v>0.65</v>
      </c>
      <c r="E20" s="9">
        <v>48</v>
      </c>
      <c r="F20" s="7">
        <v>20</v>
      </c>
      <c r="G20" s="8">
        <f t="shared" si="1"/>
        <v>48.333333333333336</v>
      </c>
      <c r="H20" s="7">
        <v>11</v>
      </c>
      <c r="I20" s="6">
        <v>600</v>
      </c>
      <c r="J20" s="10">
        <v>720</v>
      </c>
      <c r="K20" s="18" t="s">
        <v>10</v>
      </c>
      <c r="L20" s="18" t="s">
        <v>7</v>
      </c>
      <c r="M20" s="11">
        <v>120.79</v>
      </c>
      <c r="N20" s="12" t="s">
        <v>13</v>
      </c>
      <c r="O20" s="8">
        <f t="shared" si="2"/>
        <v>82.24966666666667</v>
      </c>
      <c r="P20" s="8">
        <f t="shared" si="3"/>
        <v>21.485078263667724</v>
      </c>
      <c r="Q20" s="18" t="str">
        <f t="shared" si="4"/>
        <v>N</v>
      </c>
    </row>
    <row r="21" spans="1:17" x14ac:dyDescent="0.2">
      <c r="A21" s="10">
        <v>205</v>
      </c>
      <c r="B21" s="6">
        <v>0</v>
      </c>
      <c r="C21" s="7">
        <v>40.4</v>
      </c>
      <c r="D21" s="8">
        <f t="shared" si="0"/>
        <v>0.67333333333333334</v>
      </c>
      <c r="E21" s="9">
        <v>41</v>
      </c>
      <c r="F21" s="7">
        <v>41</v>
      </c>
      <c r="G21" s="8">
        <f t="shared" si="1"/>
        <v>41.68333333333333</v>
      </c>
      <c r="H21" s="7">
        <v>10</v>
      </c>
      <c r="I21" s="6">
        <v>600</v>
      </c>
      <c r="J21" s="10">
        <v>1020</v>
      </c>
      <c r="K21" s="18" t="s">
        <v>10</v>
      </c>
      <c r="L21" s="18" t="s">
        <v>14</v>
      </c>
      <c r="M21" s="11">
        <v>120.71</v>
      </c>
      <c r="N21" s="12" t="s">
        <v>15</v>
      </c>
      <c r="O21" s="8">
        <f t="shared" si="2"/>
        <v>88.899666666666704</v>
      </c>
      <c r="P21" s="8">
        <f t="shared" si="3"/>
        <v>21.508411597001057</v>
      </c>
      <c r="Q21" s="18" t="str">
        <f t="shared" si="4"/>
        <v>N</v>
      </c>
    </row>
    <row r="22" spans="1:17" x14ac:dyDescent="0.2">
      <c r="A22" s="10">
        <v>225</v>
      </c>
      <c r="B22" s="6">
        <v>0</v>
      </c>
      <c r="C22" s="7">
        <v>43.4</v>
      </c>
      <c r="D22" s="8">
        <f t="shared" si="0"/>
        <v>0.72333333333333327</v>
      </c>
      <c r="E22" s="9">
        <v>61</v>
      </c>
      <c r="F22" s="7">
        <v>47</v>
      </c>
      <c r="G22" s="8">
        <f t="shared" si="1"/>
        <v>61.783333333333331</v>
      </c>
      <c r="H22" s="7">
        <v>9</v>
      </c>
      <c r="I22" s="6">
        <v>720</v>
      </c>
      <c r="J22" s="6">
        <v>720</v>
      </c>
      <c r="K22" s="18" t="s">
        <v>6</v>
      </c>
      <c r="L22" s="18" t="s">
        <v>7</v>
      </c>
      <c r="M22" s="11">
        <v>121.99</v>
      </c>
      <c r="N22" s="12" t="s">
        <v>16</v>
      </c>
      <c r="O22" s="8">
        <f t="shared" si="2"/>
        <v>68.799666666666681</v>
      </c>
      <c r="P22" s="8">
        <f t="shared" si="3"/>
        <v>21.558411597001054</v>
      </c>
      <c r="Q22" s="18" t="str">
        <f t="shared" si="4"/>
        <v>N</v>
      </c>
    </row>
    <row r="23" spans="1:17" x14ac:dyDescent="0.2">
      <c r="A23" s="10">
        <v>246</v>
      </c>
      <c r="B23" s="6">
        <v>0</v>
      </c>
      <c r="C23" s="7">
        <v>47</v>
      </c>
      <c r="D23" s="8">
        <f t="shared" si="0"/>
        <v>0.78333333333333333</v>
      </c>
      <c r="E23" s="9">
        <v>-12</v>
      </c>
      <c r="F23" s="7">
        <v>7</v>
      </c>
      <c r="G23" s="8">
        <f t="shared" si="1"/>
        <v>-12.116666666666667</v>
      </c>
      <c r="H23" s="7">
        <v>0</v>
      </c>
      <c r="I23" s="6">
        <v>210</v>
      </c>
      <c r="J23" s="10">
        <v>240</v>
      </c>
      <c r="K23" s="18" t="s">
        <v>4</v>
      </c>
      <c r="L23" s="18" t="s">
        <v>11</v>
      </c>
      <c r="M23" s="11">
        <v>121.31</v>
      </c>
      <c r="N23" s="12" t="s">
        <v>17</v>
      </c>
      <c r="O23" s="8">
        <f t="shared" si="2"/>
        <v>37.300333333333342</v>
      </c>
      <c r="P23" s="8">
        <f t="shared" si="3"/>
        <v>21.618411597001057</v>
      </c>
      <c r="Q23" s="18" t="str">
        <f t="shared" si="4"/>
        <v>S</v>
      </c>
    </row>
    <row r="24" spans="1:17" x14ac:dyDescent="0.2">
      <c r="A24" s="10">
        <v>247</v>
      </c>
      <c r="B24" s="6">
        <v>0</v>
      </c>
      <c r="C24" s="7">
        <v>47</v>
      </c>
      <c r="D24" s="8">
        <f t="shared" si="0"/>
        <v>0.78333333333333333</v>
      </c>
      <c r="E24" s="9">
        <v>-20</v>
      </c>
      <c r="F24" s="7">
        <v>45</v>
      </c>
      <c r="G24" s="8">
        <f t="shared" si="1"/>
        <v>-20.75</v>
      </c>
      <c r="H24" s="7">
        <v>10</v>
      </c>
      <c r="I24" s="6">
        <v>420</v>
      </c>
      <c r="J24" s="10">
        <v>1200</v>
      </c>
      <c r="K24" s="18" t="s">
        <v>10</v>
      </c>
      <c r="L24" s="18" t="s">
        <v>11</v>
      </c>
      <c r="M24" s="11">
        <v>113.84</v>
      </c>
      <c r="N24" s="12" t="s">
        <v>18</v>
      </c>
      <c r="O24" s="8">
        <f t="shared" si="2"/>
        <v>28.666999999999998</v>
      </c>
      <c r="P24" s="8">
        <f t="shared" si="3"/>
        <v>21.618411597001057</v>
      </c>
      <c r="Q24" s="18" t="str">
        <f t="shared" si="4"/>
        <v>S</v>
      </c>
    </row>
    <row r="25" spans="1:17" x14ac:dyDescent="0.2">
      <c r="A25" s="10">
        <v>253</v>
      </c>
      <c r="B25" s="6">
        <v>0</v>
      </c>
      <c r="C25" s="7">
        <v>47.5</v>
      </c>
      <c r="D25" s="8">
        <f t="shared" si="0"/>
        <v>0.79166666666666663</v>
      </c>
      <c r="E25" s="9">
        <v>-25</v>
      </c>
      <c r="F25" s="7">
        <v>18</v>
      </c>
      <c r="G25" s="8">
        <f t="shared" si="1"/>
        <v>-25.3</v>
      </c>
      <c r="H25" s="7">
        <v>7.5</v>
      </c>
      <c r="I25" s="6">
        <v>420</v>
      </c>
      <c r="J25" s="10">
        <v>1500</v>
      </c>
      <c r="K25" s="18" t="s">
        <v>10</v>
      </c>
      <c r="L25" s="18" t="s">
        <v>19</v>
      </c>
      <c r="M25" s="11">
        <v>97.34</v>
      </c>
      <c r="N25" s="12" t="s">
        <v>20</v>
      </c>
      <c r="O25" s="8">
        <f t="shared" si="2"/>
        <v>24.117000000000001</v>
      </c>
      <c r="P25" s="8">
        <f t="shared" si="3"/>
        <v>21.626744930334389</v>
      </c>
      <c r="Q25" s="18" t="str">
        <f t="shared" si="4"/>
        <v>S</v>
      </c>
    </row>
    <row r="26" spans="1:17" x14ac:dyDescent="0.2">
      <c r="A26" s="10">
        <v>278</v>
      </c>
      <c r="B26" s="6">
        <v>0</v>
      </c>
      <c r="C26" s="7">
        <v>52</v>
      </c>
      <c r="D26" s="8">
        <f t="shared" si="0"/>
        <v>0.8666666666666667</v>
      </c>
      <c r="E26" s="9">
        <v>47</v>
      </c>
      <c r="F26" s="7">
        <v>33</v>
      </c>
      <c r="G26" s="8">
        <f t="shared" si="1"/>
        <v>47.55</v>
      </c>
      <c r="H26" s="7">
        <v>12.5</v>
      </c>
      <c r="I26" s="6">
        <v>120</v>
      </c>
      <c r="J26" s="10">
        <v>120</v>
      </c>
      <c r="K26" s="18" t="s">
        <v>10</v>
      </c>
      <c r="L26" s="18" t="s">
        <v>7</v>
      </c>
      <c r="M26" s="11">
        <v>123.04</v>
      </c>
      <c r="N26" s="12" t="s">
        <v>21</v>
      </c>
      <c r="O26" s="8">
        <f t="shared" si="2"/>
        <v>83.033000000000044</v>
      </c>
      <c r="P26" s="8">
        <f t="shared" si="3"/>
        <v>21.701744930334389</v>
      </c>
      <c r="Q26" s="18" t="str">
        <f t="shared" si="4"/>
        <v>N</v>
      </c>
    </row>
    <row r="27" spans="1:17" x14ac:dyDescent="0.2">
      <c r="A27" s="10">
        <v>288</v>
      </c>
      <c r="B27" s="6">
        <v>0</v>
      </c>
      <c r="C27" s="7">
        <v>52.8</v>
      </c>
      <c r="D27" s="8">
        <f t="shared" si="0"/>
        <v>0.88</v>
      </c>
      <c r="E27" s="9">
        <v>-26</v>
      </c>
      <c r="F27" s="7">
        <v>35</v>
      </c>
      <c r="G27" s="8">
        <f t="shared" si="1"/>
        <v>-26.583333333333332</v>
      </c>
      <c r="H27" s="7">
        <v>9</v>
      </c>
      <c r="I27" s="6">
        <v>828</v>
      </c>
      <c r="J27" s="6">
        <v>828</v>
      </c>
      <c r="K27" s="18" t="s">
        <v>22</v>
      </c>
      <c r="L27" s="18" t="s">
        <v>19</v>
      </c>
      <c r="M27" s="11">
        <v>149.66</v>
      </c>
      <c r="N27" s="12" t="s">
        <v>23</v>
      </c>
      <c r="O27" s="8">
        <f t="shared" si="2"/>
        <v>22.833666666666673</v>
      </c>
      <c r="P27" s="8">
        <f t="shared" si="3"/>
        <v>21.715078263667724</v>
      </c>
      <c r="Q27" s="18" t="str">
        <f t="shared" si="4"/>
        <v>S</v>
      </c>
    </row>
    <row r="28" spans="1:17" x14ac:dyDescent="0.2">
      <c r="A28" s="10">
        <v>381</v>
      </c>
      <c r="B28" s="6">
        <v>1</v>
      </c>
      <c r="C28" s="7">
        <v>8.3000000000000007</v>
      </c>
      <c r="D28" s="8">
        <f t="shared" si="0"/>
        <v>1.1383333333333334</v>
      </c>
      <c r="E28" s="9">
        <v>61</v>
      </c>
      <c r="F28" s="7">
        <v>35</v>
      </c>
      <c r="G28" s="8">
        <f t="shared" si="1"/>
        <v>61.583333333333336</v>
      </c>
      <c r="H28" s="7">
        <v>9.5</v>
      </c>
      <c r="I28" s="6">
        <v>360</v>
      </c>
      <c r="J28" s="6">
        <v>360</v>
      </c>
      <c r="K28" s="18" t="s">
        <v>6</v>
      </c>
      <c r="L28" s="18" t="s">
        <v>7</v>
      </c>
      <c r="M28" s="11">
        <v>124.94</v>
      </c>
      <c r="N28" s="12" t="s">
        <v>24</v>
      </c>
      <c r="O28" s="8">
        <f t="shared" si="2"/>
        <v>68.99966666666667</v>
      </c>
      <c r="P28" s="8">
        <f t="shared" si="3"/>
        <v>21.973411597001057</v>
      </c>
      <c r="Q28" s="18" t="str">
        <f t="shared" si="4"/>
        <v>N</v>
      </c>
    </row>
    <row r="29" spans="1:17" x14ac:dyDescent="0.2">
      <c r="A29" s="10">
        <v>404</v>
      </c>
      <c r="B29" s="6">
        <v>1</v>
      </c>
      <c r="C29" s="7">
        <v>9.5</v>
      </c>
      <c r="D29" s="8">
        <f t="shared" si="0"/>
        <v>1.1583333333333332</v>
      </c>
      <c r="E29" s="9">
        <v>35</v>
      </c>
      <c r="F29" s="7">
        <v>43</v>
      </c>
      <c r="G29" s="8">
        <f t="shared" si="1"/>
        <v>35.716666666666669</v>
      </c>
      <c r="H29" s="7">
        <v>12</v>
      </c>
      <c r="I29" s="6">
        <v>240</v>
      </c>
      <c r="J29" s="10">
        <v>240</v>
      </c>
      <c r="K29" s="18" t="s">
        <v>10</v>
      </c>
      <c r="L29" s="18" t="s">
        <v>14</v>
      </c>
      <c r="M29" s="11">
        <v>127.05</v>
      </c>
      <c r="N29" s="12" t="s">
        <v>25</v>
      </c>
      <c r="O29" s="8">
        <f t="shared" si="2"/>
        <v>85.133666666666741</v>
      </c>
      <c r="P29" s="8">
        <f t="shared" si="3"/>
        <v>21.993411597001057</v>
      </c>
      <c r="Q29" s="18" t="str">
        <f t="shared" si="4"/>
        <v>S</v>
      </c>
    </row>
    <row r="30" spans="1:17" x14ac:dyDescent="0.2">
      <c r="A30" s="10">
        <v>436</v>
      </c>
      <c r="B30" s="6">
        <v>1</v>
      </c>
      <c r="C30" s="7">
        <v>15.6</v>
      </c>
      <c r="D30" s="8">
        <f t="shared" si="0"/>
        <v>1.26</v>
      </c>
      <c r="E30" s="9">
        <v>58</v>
      </c>
      <c r="F30" s="7">
        <v>49</v>
      </c>
      <c r="G30" s="8">
        <f t="shared" si="1"/>
        <v>58.81666666666667</v>
      </c>
      <c r="H30" s="7">
        <v>9.5</v>
      </c>
      <c r="I30" s="6">
        <v>360</v>
      </c>
      <c r="J30" s="6">
        <v>360</v>
      </c>
      <c r="K30" s="18" t="s">
        <v>6</v>
      </c>
      <c r="L30" s="18" t="s">
        <v>7</v>
      </c>
      <c r="M30" s="11">
        <v>126.06</v>
      </c>
      <c r="N30" s="12" t="s">
        <v>26</v>
      </c>
      <c r="O30" s="8">
        <f t="shared" si="2"/>
        <v>71.76633333333335</v>
      </c>
      <c r="P30" s="8">
        <f t="shared" si="3"/>
        <v>22.095078263667723</v>
      </c>
      <c r="Q30" s="18" t="str">
        <f t="shared" si="4"/>
        <v>N</v>
      </c>
    </row>
    <row r="31" spans="1:17" x14ac:dyDescent="0.2">
      <c r="A31" s="10">
        <v>457</v>
      </c>
      <c r="B31" s="6">
        <v>1</v>
      </c>
      <c r="C31" s="7">
        <v>19.100000000000001</v>
      </c>
      <c r="D31" s="8">
        <f t="shared" si="0"/>
        <v>1.3183333333333334</v>
      </c>
      <c r="E31" s="9">
        <v>58</v>
      </c>
      <c r="F31" s="7">
        <v>20</v>
      </c>
      <c r="G31" s="8">
        <f t="shared" si="1"/>
        <v>58.333333333333336</v>
      </c>
      <c r="H31" s="7">
        <v>8</v>
      </c>
      <c r="I31" s="6">
        <v>780</v>
      </c>
      <c r="J31" s="6">
        <v>780</v>
      </c>
      <c r="K31" s="18" t="s">
        <v>6</v>
      </c>
      <c r="L31" s="18" t="s">
        <v>7</v>
      </c>
      <c r="M31" s="11">
        <v>126.56</v>
      </c>
      <c r="N31" s="12" t="s">
        <v>27</v>
      </c>
      <c r="O31" s="8">
        <f t="shared" si="2"/>
        <v>72.24966666666667</v>
      </c>
      <c r="P31" s="8">
        <f t="shared" si="3"/>
        <v>22.153411597001057</v>
      </c>
      <c r="Q31" s="18" t="str">
        <f t="shared" si="4"/>
        <v>N</v>
      </c>
    </row>
    <row r="32" spans="1:17" x14ac:dyDescent="0.2">
      <c r="A32" s="10">
        <v>488</v>
      </c>
      <c r="B32" s="6">
        <v>1</v>
      </c>
      <c r="C32" s="7">
        <v>21.8</v>
      </c>
      <c r="D32" s="8">
        <f t="shared" si="0"/>
        <v>1.3633333333333333</v>
      </c>
      <c r="E32" s="9">
        <v>5</v>
      </c>
      <c r="F32" s="7">
        <v>16</v>
      </c>
      <c r="G32" s="8">
        <f t="shared" si="1"/>
        <v>5.2666666666666666</v>
      </c>
      <c r="H32" s="7">
        <v>11.5</v>
      </c>
      <c r="I32" s="6"/>
      <c r="J32" s="11"/>
      <c r="K32" s="18" t="s">
        <v>10</v>
      </c>
      <c r="L32" s="18" t="s">
        <v>28</v>
      </c>
      <c r="M32" s="11">
        <v>136.83000000000001</v>
      </c>
      <c r="N32" s="12" t="s">
        <v>29</v>
      </c>
      <c r="O32" s="8">
        <f t="shared" si="2"/>
        <v>54.683666666666682</v>
      </c>
      <c r="P32" s="8">
        <f t="shared" si="3"/>
        <v>22.198411597001055</v>
      </c>
      <c r="Q32" s="18" t="str">
        <f t="shared" si="4"/>
        <v>S</v>
      </c>
    </row>
    <row r="33" spans="1:17" x14ac:dyDescent="0.2">
      <c r="A33" s="10">
        <v>524</v>
      </c>
      <c r="B33" s="6">
        <v>1</v>
      </c>
      <c r="C33" s="7">
        <v>24.8</v>
      </c>
      <c r="D33" s="8">
        <f t="shared" si="0"/>
        <v>1.4133333333333333</v>
      </c>
      <c r="E33" s="9">
        <v>9</v>
      </c>
      <c r="F33" s="7">
        <v>33</v>
      </c>
      <c r="G33" s="8">
        <f t="shared" si="1"/>
        <v>9.5500000000000007</v>
      </c>
      <c r="H33" s="7">
        <v>12</v>
      </c>
      <c r="I33" s="6"/>
      <c r="J33" s="11"/>
      <c r="K33" s="18" t="s">
        <v>10</v>
      </c>
      <c r="L33" s="18" t="s">
        <v>28</v>
      </c>
      <c r="M33" s="11">
        <v>136.52000000000001</v>
      </c>
      <c r="N33" s="12" t="s">
        <v>30</v>
      </c>
      <c r="O33" s="8">
        <f t="shared" si="2"/>
        <v>58.967000000000006</v>
      </c>
      <c r="P33" s="8">
        <f t="shared" si="3"/>
        <v>22.248411597001056</v>
      </c>
      <c r="Q33" s="18" t="str">
        <f t="shared" si="4"/>
        <v>S</v>
      </c>
    </row>
    <row r="34" spans="1:17" x14ac:dyDescent="0.2">
      <c r="A34" s="10">
        <v>559</v>
      </c>
      <c r="B34" s="6">
        <v>1</v>
      </c>
      <c r="C34" s="7">
        <v>29.5</v>
      </c>
      <c r="D34" s="8">
        <f t="shared" si="0"/>
        <v>1.4916666666666667</v>
      </c>
      <c r="E34" s="9">
        <v>63</v>
      </c>
      <c r="F34" s="7">
        <v>18</v>
      </c>
      <c r="G34" s="8">
        <f t="shared" si="1"/>
        <v>63.3</v>
      </c>
      <c r="H34" s="7">
        <v>7.5</v>
      </c>
      <c r="I34" s="6">
        <v>264</v>
      </c>
      <c r="J34" s="6">
        <v>264</v>
      </c>
      <c r="K34" s="18" t="s">
        <v>6</v>
      </c>
      <c r="L34" s="18" t="s">
        <v>7</v>
      </c>
      <c r="M34" s="11">
        <v>127.19</v>
      </c>
      <c r="N34" s="12">
        <v>0.75</v>
      </c>
      <c r="O34" s="8">
        <f t="shared" si="2"/>
        <v>67.283000000000001</v>
      </c>
      <c r="P34" s="8">
        <f t="shared" si="3"/>
        <v>22.326744930334389</v>
      </c>
      <c r="Q34" s="18" t="str">
        <f t="shared" si="4"/>
        <v>N</v>
      </c>
    </row>
    <row r="35" spans="1:17" x14ac:dyDescent="0.2">
      <c r="A35" s="10">
        <v>584</v>
      </c>
      <c r="B35" s="6">
        <v>1</v>
      </c>
      <c r="C35" s="7">
        <v>31.3</v>
      </c>
      <c r="D35" s="8">
        <f t="shared" si="0"/>
        <v>1.5216666666666667</v>
      </c>
      <c r="E35" s="9">
        <v>-6</v>
      </c>
      <c r="F35" s="7">
        <v>51</v>
      </c>
      <c r="G35" s="8">
        <f t="shared" si="1"/>
        <v>-6.85</v>
      </c>
      <c r="H35" s="7">
        <v>12</v>
      </c>
      <c r="I35" s="6"/>
      <c r="J35" s="11"/>
      <c r="K35" s="18" t="s">
        <v>10</v>
      </c>
      <c r="L35" s="18" t="s">
        <v>11</v>
      </c>
      <c r="M35" s="11">
        <v>149.77000000000001</v>
      </c>
      <c r="N35" s="12" t="s">
        <v>31</v>
      </c>
      <c r="O35" s="8">
        <f t="shared" si="2"/>
        <v>42.567000000000014</v>
      </c>
      <c r="P35" s="8">
        <f t="shared" si="3"/>
        <v>22.35674493033439</v>
      </c>
      <c r="Q35" s="18" t="str">
        <f t="shared" si="4"/>
        <v>S</v>
      </c>
    </row>
    <row r="36" spans="1:17" x14ac:dyDescent="0.2">
      <c r="A36" s="10">
        <v>596</v>
      </c>
      <c r="B36" s="6">
        <v>1</v>
      </c>
      <c r="C36" s="7">
        <v>32.799999999999997</v>
      </c>
      <c r="D36" s="8">
        <f t="shared" si="0"/>
        <v>1.5466666666666666</v>
      </c>
      <c r="E36" s="9">
        <v>-7</v>
      </c>
      <c r="F36" s="7">
        <v>1</v>
      </c>
      <c r="G36" s="8">
        <f t="shared" si="1"/>
        <v>-7.0166666666666666</v>
      </c>
      <c r="H36" s="7">
        <v>12.5</v>
      </c>
      <c r="I36" s="6"/>
      <c r="J36" s="11"/>
      <c r="K36" s="18" t="s">
        <v>10</v>
      </c>
      <c r="L36" s="18" t="s">
        <v>11</v>
      </c>
      <c r="M36" s="11">
        <v>150.85</v>
      </c>
      <c r="N36" s="12" t="s">
        <v>31</v>
      </c>
      <c r="O36" s="8">
        <f t="shared" si="2"/>
        <v>42.400333333333343</v>
      </c>
      <c r="P36" s="8">
        <f t="shared" si="3"/>
        <v>22.381744930334388</v>
      </c>
      <c r="Q36" s="18" t="str">
        <f t="shared" si="4"/>
        <v>S</v>
      </c>
    </row>
    <row r="37" spans="1:17" x14ac:dyDescent="0.2">
      <c r="A37" s="10">
        <v>598</v>
      </c>
      <c r="B37" s="6">
        <v>1</v>
      </c>
      <c r="C37" s="7">
        <v>33.9</v>
      </c>
      <c r="D37" s="8">
        <f t="shared" si="0"/>
        <v>1.5649999999999999</v>
      </c>
      <c r="E37" s="9">
        <v>30</v>
      </c>
      <c r="F37" s="7">
        <v>40</v>
      </c>
      <c r="G37" s="8">
        <f t="shared" si="1"/>
        <v>30.666666666666668</v>
      </c>
      <c r="H37" s="7">
        <v>7</v>
      </c>
      <c r="I37" s="6"/>
      <c r="J37" s="11"/>
      <c r="K37" s="18" t="s">
        <v>10</v>
      </c>
      <c r="L37" s="18" t="s">
        <v>32</v>
      </c>
      <c r="M37" s="11">
        <v>133.63</v>
      </c>
      <c r="N37" s="12" t="s">
        <v>33</v>
      </c>
      <c r="O37" s="8">
        <f t="shared" si="2"/>
        <v>80.083666666666687</v>
      </c>
      <c r="P37" s="8">
        <f t="shared" si="3"/>
        <v>22.400078263667723</v>
      </c>
      <c r="Q37" s="18" t="str">
        <f t="shared" si="4"/>
        <v>S</v>
      </c>
    </row>
    <row r="38" spans="1:17" x14ac:dyDescent="0.2">
      <c r="A38" s="10">
        <v>613</v>
      </c>
      <c r="B38" s="6">
        <v>1</v>
      </c>
      <c r="C38" s="7">
        <v>34.299999999999997</v>
      </c>
      <c r="D38" s="8">
        <f t="shared" si="0"/>
        <v>1.5716666666666668</v>
      </c>
      <c r="E38" s="9">
        <v>-29</v>
      </c>
      <c r="F38" s="7">
        <v>24</v>
      </c>
      <c r="G38" s="8">
        <f t="shared" si="1"/>
        <v>-29.4</v>
      </c>
      <c r="H38" s="7">
        <v>11</v>
      </c>
      <c r="I38" s="6"/>
      <c r="J38" s="11"/>
      <c r="K38" s="18" t="s">
        <v>10</v>
      </c>
      <c r="L38" s="18" t="s">
        <v>19</v>
      </c>
      <c r="M38" s="11">
        <v>229.03</v>
      </c>
      <c r="N38" s="12" t="s">
        <v>34</v>
      </c>
      <c r="O38" s="8">
        <f t="shared" si="2"/>
        <v>20.017000000000007</v>
      </c>
      <c r="P38" s="8">
        <f t="shared" si="3"/>
        <v>22.406744930334391</v>
      </c>
      <c r="Q38" s="18" t="str">
        <f t="shared" si="4"/>
        <v>S</v>
      </c>
    </row>
    <row r="39" spans="1:17" x14ac:dyDescent="0.2">
      <c r="A39" s="10">
        <v>615</v>
      </c>
      <c r="B39" s="6">
        <v>1</v>
      </c>
      <c r="C39" s="7">
        <v>35.1</v>
      </c>
      <c r="D39" s="8">
        <f t="shared" si="0"/>
        <v>1.585</v>
      </c>
      <c r="E39" s="9">
        <v>-7</v>
      </c>
      <c r="F39" s="7">
        <v>19</v>
      </c>
      <c r="G39" s="8">
        <f t="shared" si="1"/>
        <v>-7.3166666666666664</v>
      </c>
      <c r="H39" s="7">
        <v>12.5</v>
      </c>
      <c r="I39" s="6"/>
      <c r="J39" s="11"/>
      <c r="K39" s="18" t="s">
        <v>10</v>
      </c>
      <c r="L39" s="18" t="s">
        <v>11</v>
      </c>
      <c r="M39" s="11">
        <v>152.54</v>
      </c>
      <c r="N39" s="12" t="s">
        <v>35</v>
      </c>
      <c r="O39" s="8">
        <f t="shared" si="2"/>
        <v>42.100333333333332</v>
      </c>
      <c r="P39" s="8">
        <f t="shared" si="3"/>
        <v>22.420078263667722</v>
      </c>
      <c r="Q39" s="18" t="str">
        <f t="shared" si="4"/>
        <v>S</v>
      </c>
    </row>
    <row r="40" spans="1:17" x14ac:dyDescent="0.2">
      <c r="A40" s="10">
        <v>637</v>
      </c>
      <c r="B40" s="6">
        <v>1</v>
      </c>
      <c r="C40" s="7">
        <v>42.9</v>
      </c>
      <c r="D40" s="8">
        <f t="shared" si="0"/>
        <v>1.7149999999999999</v>
      </c>
      <c r="E40" s="9">
        <v>64</v>
      </c>
      <c r="F40" s="7">
        <v>0</v>
      </c>
      <c r="G40" s="8">
        <f t="shared" si="1"/>
        <v>64</v>
      </c>
      <c r="H40" s="7">
        <v>7.5</v>
      </c>
      <c r="I40" s="6">
        <v>210</v>
      </c>
      <c r="J40" s="6">
        <v>210</v>
      </c>
      <c r="K40" s="18" t="s">
        <v>6</v>
      </c>
      <c r="L40" s="18" t="s">
        <v>7</v>
      </c>
      <c r="M40" s="11">
        <v>128.55000000000001</v>
      </c>
      <c r="N40" s="12">
        <v>1.69</v>
      </c>
      <c r="O40" s="8">
        <f t="shared" si="2"/>
        <v>66.583000000000027</v>
      </c>
      <c r="P40" s="8">
        <f t="shared" si="3"/>
        <v>22.550078263667722</v>
      </c>
      <c r="Q40" s="18" t="str">
        <f t="shared" si="4"/>
        <v>N</v>
      </c>
    </row>
    <row r="41" spans="1:17" x14ac:dyDescent="0.2">
      <c r="A41" s="10">
        <v>651</v>
      </c>
      <c r="B41" s="6">
        <v>1</v>
      </c>
      <c r="C41" s="7">
        <v>42.3</v>
      </c>
      <c r="D41" s="8">
        <f t="shared" si="0"/>
        <v>1.7050000000000001</v>
      </c>
      <c r="E41" s="9">
        <v>51</v>
      </c>
      <c r="F41" s="7">
        <v>34</v>
      </c>
      <c r="G41" s="8">
        <f t="shared" si="1"/>
        <v>51.56666666666667</v>
      </c>
      <c r="H41" s="7">
        <v>12</v>
      </c>
      <c r="I41" s="32">
        <v>107</v>
      </c>
      <c r="J41" s="32">
        <v>163</v>
      </c>
      <c r="K41" s="18" t="s">
        <v>4</v>
      </c>
      <c r="L41" s="18" t="s">
        <v>36</v>
      </c>
      <c r="M41" s="11">
        <v>130.88</v>
      </c>
      <c r="N41" s="12" t="s">
        <v>37</v>
      </c>
      <c r="O41" s="8">
        <f t="shared" si="2"/>
        <v>79.016333333333336</v>
      </c>
      <c r="P41" s="8">
        <f t="shared" si="3"/>
        <v>22.540078263667723</v>
      </c>
      <c r="Q41" s="18" t="str">
        <f t="shared" si="4"/>
        <v>N</v>
      </c>
    </row>
    <row r="42" spans="1:17" x14ac:dyDescent="0.2">
      <c r="A42" s="10">
        <v>654</v>
      </c>
      <c r="B42" s="6">
        <v>1</v>
      </c>
      <c r="C42" s="7">
        <v>44.1</v>
      </c>
      <c r="D42" s="8">
        <f t="shared" si="0"/>
        <v>1.7349999999999999</v>
      </c>
      <c r="E42" s="9">
        <v>61</v>
      </c>
      <c r="F42" s="7">
        <v>53</v>
      </c>
      <c r="G42" s="8">
        <f t="shared" si="1"/>
        <v>61.883333333333333</v>
      </c>
      <c r="H42" s="7">
        <v>10</v>
      </c>
      <c r="I42" s="6">
        <v>300</v>
      </c>
      <c r="J42" s="6">
        <v>300</v>
      </c>
      <c r="K42" s="18" t="s">
        <v>6</v>
      </c>
      <c r="L42" s="18" t="s">
        <v>7</v>
      </c>
      <c r="M42" s="11">
        <v>129.08000000000001</v>
      </c>
      <c r="N42" s="12" t="s">
        <v>38</v>
      </c>
      <c r="O42" s="8">
        <f t="shared" si="2"/>
        <v>68.699666666666701</v>
      </c>
      <c r="P42" s="8">
        <f t="shared" si="3"/>
        <v>22.570078263667721</v>
      </c>
      <c r="Q42" s="18" t="str">
        <f t="shared" si="4"/>
        <v>N</v>
      </c>
    </row>
    <row r="43" spans="1:17" x14ac:dyDescent="0.2">
      <c r="A43" s="10">
        <v>659</v>
      </c>
      <c r="B43" s="6">
        <v>1</v>
      </c>
      <c r="C43" s="7">
        <v>44.2</v>
      </c>
      <c r="D43" s="8">
        <f t="shared" si="0"/>
        <v>1.7366666666666668</v>
      </c>
      <c r="E43" s="9">
        <v>60</v>
      </c>
      <c r="F43" s="7">
        <v>42</v>
      </c>
      <c r="G43" s="8">
        <f t="shared" si="1"/>
        <v>60.7</v>
      </c>
      <c r="H43" s="7">
        <v>10</v>
      </c>
      <c r="I43" s="6">
        <v>300</v>
      </c>
      <c r="J43" s="6">
        <v>300</v>
      </c>
      <c r="K43" s="18" t="s">
        <v>6</v>
      </c>
      <c r="L43" s="18" t="s">
        <v>7</v>
      </c>
      <c r="M43" s="11">
        <v>129.35</v>
      </c>
      <c r="N43" s="12" t="s">
        <v>39</v>
      </c>
      <c r="O43" s="8">
        <f t="shared" si="2"/>
        <v>69.882999999999996</v>
      </c>
      <c r="P43" s="8">
        <f t="shared" si="3"/>
        <v>22.57174493033439</v>
      </c>
      <c r="Q43" s="18" t="str">
        <f t="shared" si="4"/>
        <v>N</v>
      </c>
    </row>
    <row r="44" spans="1:17" x14ac:dyDescent="0.2">
      <c r="A44" s="10">
        <v>663</v>
      </c>
      <c r="B44" s="6">
        <v>1</v>
      </c>
      <c r="C44" s="7">
        <v>46</v>
      </c>
      <c r="D44" s="8">
        <f t="shared" si="0"/>
        <v>1.7666666666666666</v>
      </c>
      <c r="E44" s="9">
        <v>61</v>
      </c>
      <c r="F44" s="7">
        <v>15</v>
      </c>
      <c r="G44" s="8">
        <f t="shared" si="1"/>
        <v>61.25</v>
      </c>
      <c r="H44" s="7">
        <v>7.5</v>
      </c>
      <c r="I44" s="6">
        <v>960</v>
      </c>
      <c r="J44" s="6">
        <v>960</v>
      </c>
      <c r="K44" s="18" t="s">
        <v>6</v>
      </c>
      <c r="L44" s="18" t="s">
        <v>7</v>
      </c>
      <c r="M44" s="11">
        <v>129.46</v>
      </c>
      <c r="N44" s="12" t="s">
        <v>40</v>
      </c>
      <c r="O44" s="8">
        <f t="shared" si="2"/>
        <v>69.332999999999998</v>
      </c>
      <c r="P44" s="8">
        <f t="shared" si="3"/>
        <v>22.601744930334387</v>
      </c>
      <c r="Q44" s="18" t="str">
        <f t="shared" si="4"/>
        <v>N</v>
      </c>
    </row>
    <row r="45" spans="1:17" x14ac:dyDescent="0.2">
      <c r="A45" s="10">
        <v>720</v>
      </c>
      <c r="B45" s="6">
        <v>1</v>
      </c>
      <c r="C45" s="7">
        <v>53</v>
      </c>
      <c r="D45" s="8">
        <f t="shared" si="0"/>
        <v>1.8833333333333333</v>
      </c>
      <c r="E45" s="9">
        <v>-13</v>
      </c>
      <c r="F45" s="7">
        <v>44</v>
      </c>
      <c r="G45" s="8">
        <f t="shared" si="1"/>
        <v>-13.733333333333333</v>
      </c>
      <c r="H45" s="7">
        <v>11.5</v>
      </c>
      <c r="I45" s="6"/>
      <c r="J45" s="11"/>
      <c r="K45" s="18" t="s">
        <v>10</v>
      </c>
      <c r="L45" s="18" t="s">
        <v>11</v>
      </c>
      <c r="M45" s="11">
        <v>173.03</v>
      </c>
      <c r="N45" s="12" t="s">
        <v>41</v>
      </c>
      <c r="O45" s="8">
        <f t="shared" si="2"/>
        <v>35.683666666666667</v>
      </c>
      <c r="P45" s="8">
        <f t="shared" si="3"/>
        <v>22.718411597001055</v>
      </c>
      <c r="Q45" s="18" t="str">
        <f t="shared" si="4"/>
        <v>S</v>
      </c>
    </row>
    <row r="46" spans="1:17" x14ac:dyDescent="0.2">
      <c r="A46" s="10">
        <v>752</v>
      </c>
      <c r="B46" s="6">
        <v>1</v>
      </c>
      <c r="C46" s="7">
        <v>57.8</v>
      </c>
      <c r="D46" s="8">
        <f t="shared" si="0"/>
        <v>1.9633333333333334</v>
      </c>
      <c r="E46" s="9">
        <v>37</v>
      </c>
      <c r="F46" s="7">
        <v>41</v>
      </c>
      <c r="G46" s="8">
        <f t="shared" si="1"/>
        <v>37.68333333333333</v>
      </c>
      <c r="H46" s="7">
        <v>6.5</v>
      </c>
      <c r="I46" s="6">
        <v>3000</v>
      </c>
      <c r="J46" s="6">
        <v>3000</v>
      </c>
      <c r="K46" s="18" t="s">
        <v>6</v>
      </c>
      <c r="L46" s="18" t="s">
        <v>14</v>
      </c>
      <c r="M46" s="11">
        <v>137.18</v>
      </c>
      <c r="N46" s="12" t="s">
        <v>42</v>
      </c>
      <c r="O46" s="8">
        <f t="shared" si="2"/>
        <v>87.100333333333367</v>
      </c>
      <c r="P46" s="8">
        <f t="shared" si="3"/>
        <v>22.798411597001056</v>
      </c>
      <c r="Q46" s="18" t="str">
        <f t="shared" si="4"/>
        <v>S</v>
      </c>
    </row>
    <row r="47" spans="1:17" x14ac:dyDescent="0.2">
      <c r="A47" s="10">
        <v>772</v>
      </c>
      <c r="B47" s="6">
        <v>1</v>
      </c>
      <c r="C47" s="7">
        <v>59.4</v>
      </c>
      <c r="D47" s="8">
        <f t="shared" si="0"/>
        <v>1.99</v>
      </c>
      <c r="E47" s="9">
        <v>19</v>
      </c>
      <c r="F47" s="7">
        <v>0</v>
      </c>
      <c r="G47" s="8">
        <f t="shared" si="1"/>
        <v>19</v>
      </c>
      <c r="H47" s="7">
        <v>11.5</v>
      </c>
      <c r="I47" s="6"/>
      <c r="J47" s="11"/>
      <c r="K47" s="18" t="s">
        <v>10</v>
      </c>
      <c r="L47" s="18" t="s">
        <v>43</v>
      </c>
      <c r="M47" s="11">
        <v>144.38999999999999</v>
      </c>
      <c r="N47" s="12" t="s">
        <v>44</v>
      </c>
      <c r="O47" s="8">
        <f t="shared" si="2"/>
        <v>68.417000000000002</v>
      </c>
      <c r="P47" s="8">
        <f t="shared" si="3"/>
        <v>22.825078263667724</v>
      </c>
      <c r="Q47" s="18" t="str">
        <f t="shared" si="4"/>
        <v>S</v>
      </c>
    </row>
    <row r="48" spans="1:17" x14ac:dyDescent="0.2">
      <c r="A48" s="10">
        <v>779</v>
      </c>
      <c r="B48" s="6">
        <v>1</v>
      </c>
      <c r="C48" s="7">
        <v>59.7</v>
      </c>
      <c r="D48" s="8">
        <f t="shared" si="0"/>
        <v>1.9950000000000001</v>
      </c>
      <c r="E48" s="9">
        <v>-5</v>
      </c>
      <c r="F48" s="7">
        <v>58</v>
      </c>
      <c r="G48" s="8">
        <f t="shared" si="1"/>
        <v>-5.9666666666666668</v>
      </c>
      <c r="H48" s="7">
        <v>12</v>
      </c>
      <c r="I48" s="6"/>
      <c r="J48" s="11"/>
      <c r="K48" s="18" t="s">
        <v>10</v>
      </c>
      <c r="L48" s="18" t="s">
        <v>11</v>
      </c>
      <c r="M48" s="11">
        <v>163.47999999999999</v>
      </c>
      <c r="N48" s="12" t="s">
        <v>45</v>
      </c>
      <c r="O48" s="8">
        <f t="shared" si="2"/>
        <v>43.45033333333334</v>
      </c>
      <c r="P48" s="8">
        <f t="shared" si="3"/>
        <v>22.830078263667723</v>
      </c>
      <c r="Q48" s="18" t="str">
        <f t="shared" si="4"/>
        <v>S</v>
      </c>
    </row>
    <row r="49" spans="1:17" x14ac:dyDescent="0.2">
      <c r="A49" s="10">
        <v>869</v>
      </c>
      <c r="B49" s="6">
        <v>2</v>
      </c>
      <c r="C49" s="7">
        <v>19</v>
      </c>
      <c r="D49" s="8">
        <f t="shared" si="0"/>
        <v>2.3166666666666664</v>
      </c>
      <c r="E49" s="9">
        <v>57</v>
      </c>
      <c r="F49" s="7">
        <v>9</v>
      </c>
      <c r="G49" s="8">
        <f t="shared" si="1"/>
        <v>57.15</v>
      </c>
      <c r="H49" s="7">
        <v>4.5</v>
      </c>
      <c r="I49" s="6">
        <v>1800</v>
      </c>
      <c r="J49" s="6">
        <v>1800</v>
      </c>
      <c r="K49" s="18" t="s">
        <v>6</v>
      </c>
      <c r="L49" s="18" t="s">
        <v>36</v>
      </c>
      <c r="M49" s="11">
        <v>134.63</v>
      </c>
      <c r="N49" s="12" t="s">
        <v>46</v>
      </c>
      <c r="O49" s="8">
        <f t="shared" si="2"/>
        <v>73.433000000000021</v>
      </c>
      <c r="P49" s="8">
        <f t="shared" si="3"/>
        <v>23.151744930334388</v>
      </c>
      <c r="Q49" s="18" t="str">
        <f t="shared" si="4"/>
        <v>N</v>
      </c>
    </row>
    <row r="50" spans="1:17" x14ac:dyDescent="0.2">
      <c r="A50" s="10">
        <v>884</v>
      </c>
      <c r="B50" s="6">
        <v>2</v>
      </c>
      <c r="C50" s="7">
        <v>22.4</v>
      </c>
      <c r="D50" s="8">
        <f t="shared" si="0"/>
        <v>2.3733333333333331</v>
      </c>
      <c r="E50" s="9">
        <v>57</v>
      </c>
      <c r="F50" s="7">
        <v>7</v>
      </c>
      <c r="G50" s="8">
        <f t="shared" si="1"/>
        <v>57.116666666666667</v>
      </c>
      <c r="H50" s="7">
        <v>4.5</v>
      </c>
      <c r="I50" s="6">
        <v>1800</v>
      </c>
      <c r="J50" s="6">
        <v>1800</v>
      </c>
      <c r="K50" s="18" t="s">
        <v>6</v>
      </c>
      <c r="L50" s="18" t="s">
        <v>36</v>
      </c>
      <c r="M50" s="11">
        <v>135.08000000000001</v>
      </c>
      <c r="N50" s="12" t="s">
        <v>47</v>
      </c>
      <c r="O50" s="8">
        <f t="shared" si="2"/>
        <v>73.466333333333353</v>
      </c>
      <c r="P50" s="8">
        <f t="shared" si="3"/>
        <v>23.208411597001056</v>
      </c>
      <c r="Q50" s="18" t="str">
        <f t="shared" si="4"/>
        <v>N</v>
      </c>
    </row>
    <row r="51" spans="1:17" x14ac:dyDescent="0.2">
      <c r="A51" s="10">
        <v>891</v>
      </c>
      <c r="B51" s="6">
        <v>2</v>
      </c>
      <c r="C51" s="7">
        <v>22.6</v>
      </c>
      <c r="D51" s="8">
        <f t="shared" si="0"/>
        <v>2.3766666666666669</v>
      </c>
      <c r="E51" s="9">
        <v>42</v>
      </c>
      <c r="F51" s="7">
        <v>21</v>
      </c>
      <c r="G51" s="8">
        <f t="shared" si="1"/>
        <v>42.35</v>
      </c>
      <c r="H51" s="7">
        <v>11.5</v>
      </c>
      <c r="I51" s="6"/>
      <c r="J51" s="11"/>
      <c r="K51" s="18" t="s">
        <v>10</v>
      </c>
      <c r="L51" s="18" t="s">
        <v>14</v>
      </c>
      <c r="M51" s="11">
        <v>140.38</v>
      </c>
      <c r="N51" s="12" t="s">
        <v>48</v>
      </c>
      <c r="O51" s="8">
        <f t="shared" si="2"/>
        <v>88.23299999999989</v>
      </c>
      <c r="P51" s="8">
        <f t="shared" si="3"/>
        <v>23.21174493033439</v>
      </c>
      <c r="Q51" s="18" t="str">
        <f t="shared" si="4"/>
        <v>N</v>
      </c>
    </row>
    <row r="52" spans="1:17" x14ac:dyDescent="0.2">
      <c r="A52" s="10">
        <v>908</v>
      </c>
      <c r="B52" s="6">
        <v>2</v>
      </c>
      <c r="C52" s="7">
        <v>23.1</v>
      </c>
      <c r="D52" s="8">
        <f t="shared" si="0"/>
        <v>2.3849999999999998</v>
      </c>
      <c r="E52" s="9">
        <v>-21</v>
      </c>
      <c r="F52" s="7">
        <v>13</v>
      </c>
      <c r="G52" s="8">
        <f t="shared" si="1"/>
        <v>-21.216666666666665</v>
      </c>
      <c r="H52" s="7">
        <v>11</v>
      </c>
      <c r="I52" s="6"/>
      <c r="J52" s="11"/>
      <c r="K52" s="18" t="s">
        <v>10</v>
      </c>
      <c r="L52" s="18" t="s">
        <v>11</v>
      </c>
      <c r="M52" s="11">
        <v>202.12</v>
      </c>
      <c r="N52" s="12" t="s">
        <v>49</v>
      </c>
      <c r="O52" s="8">
        <f t="shared" si="2"/>
        <v>28.200333333333333</v>
      </c>
      <c r="P52" s="8">
        <f t="shared" si="3"/>
        <v>23.220078263667723</v>
      </c>
      <c r="Q52" s="18" t="str">
        <f t="shared" si="4"/>
        <v>S</v>
      </c>
    </row>
    <row r="53" spans="1:17" x14ac:dyDescent="0.2">
      <c r="A53" s="10">
        <v>936</v>
      </c>
      <c r="B53" s="6">
        <v>2</v>
      </c>
      <c r="C53" s="7">
        <v>27.7</v>
      </c>
      <c r="D53" s="8">
        <f t="shared" si="0"/>
        <v>2.4616666666666669</v>
      </c>
      <c r="E53" s="9">
        <v>-1</v>
      </c>
      <c r="F53" s="7">
        <v>9</v>
      </c>
      <c r="G53" s="8">
        <f t="shared" si="1"/>
        <v>-1.1499999999999999</v>
      </c>
      <c r="H53" s="7">
        <v>11</v>
      </c>
      <c r="I53" s="6"/>
      <c r="J53" s="11"/>
      <c r="K53" s="18" t="s">
        <v>10</v>
      </c>
      <c r="L53" s="18" t="s">
        <v>11</v>
      </c>
      <c r="M53" s="11">
        <v>168.59</v>
      </c>
      <c r="N53" s="12" t="s">
        <v>50</v>
      </c>
      <c r="O53" s="8">
        <f t="shared" si="2"/>
        <v>48.26700000000001</v>
      </c>
      <c r="P53" s="8">
        <f t="shared" si="3"/>
        <v>23.296744930334388</v>
      </c>
      <c r="Q53" s="18" t="str">
        <f t="shared" si="4"/>
        <v>S</v>
      </c>
    </row>
    <row r="54" spans="1:17" x14ac:dyDescent="0.2">
      <c r="A54" s="10">
        <v>1022</v>
      </c>
      <c r="B54" s="6">
        <v>2</v>
      </c>
      <c r="C54" s="7">
        <v>38.5</v>
      </c>
      <c r="D54" s="8">
        <f t="shared" si="0"/>
        <v>2.6416666666666666</v>
      </c>
      <c r="E54" s="9">
        <v>-6</v>
      </c>
      <c r="F54" s="7">
        <v>40</v>
      </c>
      <c r="G54" s="8">
        <f t="shared" si="1"/>
        <v>-6.666666666666667</v>
      </c>
      <c r="H54" s="7">
        <v>12.5</v>
      </c>
      <c r="I54" s="6"/>
      <c r="J54" s="11"/>
      <c r="K54" s="18" t="s">
        <v>10</v>
      </c>
      <c r="L54" s="18" t="s">
        <v>11</v>
      </c>
      <c r="M54" s="11">
        <v>179.01</v>
      </c>
      <c r="N54" s="12" t="s">
        <v>51</v>
      </c>
      <c r="O54" s="8">
        <f t="shared" si="2"/>
        <v>42.750333333333337</v>
      </c>
      <c r="P54" s="8">
        <f t="shared" si="3"/>
        <v>23.476744930334387</v>
      </c>
      <c r="Q54" s="18" t="str">
        <f t="shared" si="4"/>
        <v>S</v>
      </c>
    </row>
    <row r="55" spans="1:17" x14ac:dyDescent="0.2">
      <c r="A55" s="10">
        <v>1023</v>
      </c>
      <c r="B55" s="6">
        <v>2</v>
      </c>
      <c r="C55" s="7">
        <v>40.5</v>
      </c>
      <c r="D55" s="8">
        <f t="shared" si="0"/>
        <v>2.6749999999999998</v>
      </c>
      <c r="E55" s="9">
        <v>39</v>
      </c>
      <c r="F55" s="7">
        <v>3</v>
      </c>
      <c r="G55" s="8">
        <f t="shared" si="1"/>
        <v>39.049999999999997</v>
      </c>
      <c r="H55" s="7">
        <v>11</v>
      </c>
      <c r="I55" s="6"/>
      <c r="J55" s="11"/>
      <c r="K55" s="18" t="s">
        <v>10</v>
      </c>
      <c r="L55" s="18" t="s">
        <v>36</v>
      </c>
      <c r="M55" s="11">
        <v>145.03</v>
      </c>
      <c r="N55" s="12" t="s">
        <v>52</v>
      </c>
      <c r="O55" s="8">
        <f t="shared" si="2"/>
        <v>88.467000000000141</v>
      </c>
      <c r="P55" s="8">
        <f t="shared" si="3"/>
        <v>23.510078263667722</v>
      </c>
      <c r="Q55" s="18" t="str">
        <f t="shared" si="4"/>
        <v>S</v>
      </c>
    </row>
    <row r="56" spans="1:17" x14ac:dyDescent="0.2">
      <c r="A56" s="10">
        <v>1027</v>
      </c>
      <c r="B56" s="6">
        <v>2</v>
      </c>
      <c r="C56" s="7">
        <v>42.7</v>
      </c>
      <c r="D56" s="8">
        <f t="shared" si="0"/>
        <v>2.7116666666666669</v>
      </c>
      <c r="E56" s="9">
        <v>61</v>
      </c>
      <c r="F56" s="7">
        <v>33</v>
      </c>
      <c r="G56" s="8">
        <f t="shared" si="1"/>
        <v>61.55</v>
      </c>
      <c r="H56" s="7">
        <v>7.5</v>
      </c>
      <c r="I56" s="6">
        <v>1200</v>
      </c>
      <c r="J56" s="6">
        <v>1200</v>
      </c>
      <c r="K56" s="18" t="s">
        <v>6</v>
      </c>
      <c r="L56" s="18" t="s">
        <v>7</v>
      </c>
      <c r="M56" s="11">
        <v>135.78</v>
      </c>
      <c r="N56" s="12">
        <v>1.48</v>
      </c>
      <c r="O56" s="8">
        <f t="shared" si="2"/>
        <v>69.033000000000015</v>
      </c>
      <c r="P56" s="8">
        <f t="shared" si="3"/>
        <v>23.546744930334388</v>
      </c>
      <c r="Q56" s="18" t="str">
        <f t="shared" si="4"/>
        <v>N</v>
      </c>
    </row>
    <row r="57" spans="1:17" x14ac:dyDescent="0.2">
      <c r="A57" s="10">
        <v>1052</v>
      </c>
      <c r="B57" s="6">
        <v>2</v>
      </c>
      <c r="C57" s="7">
        <v>41</v>
      </c>
      <c r="D57" s="8">
        <f t="shared" si="0"/>
        <v>2.6833333333333336</v>
      </c>
      <c r="E57" s="9">
        <v>-8</v>
      </c>
      <c r="F57" s="7">
        <v>15</v>
      </c>
      <c r="G57" s="8">
        <f t="shared" si="1"/>
        <v>-8.25</v>
      </c>
      <c r="H57" s="7">
        <v>12</v>
      </c>
      <c r="I57" s="6"/>
      <c r="J57" s="11"/>
      <c r="K57" s="18" t="s">
        <v>10</v>
      </c>
      <c r="L57" s="18" t="s">
        <v>11</v>
      </c>
      <c r="M57" s="11">
        <v>182.01</v>
      </c>
      <c r="N57" s="12" t="s">
        <v>53</v>
      </c>
      <c r="O57" s="8">
        <f t="shared" si="2"/>
        <v>41.167000000000002</v>
      </c>
      <c r="P57" s="8">
        <f t="shared" si="3"/>
        <v>23.518411597001055</v>
      </c>
      <c r="Q57" s="18" t="str">
        <f t="shared" si="4"/>
        <v>S</v>
      </c>
    </row>
    <row r="58" spans="1:17" x14ac:dyDescent="0.2">
      <c r="A58" s="10">
        <v>1055</v>
      </c>
      <c r="B58" s="6">
        <v>2</v>
      </c>
      <c r="C58" s="7">
        <v>41.8</v>
      </c>
      <c r="D58" s="8">
        <f t="shared" si="0"/>
        <v>2.6966666666666668</v>
      </c>
      <c r="E58" s="9">
        <v>0</v>
      </c>
      <c r="F58" s="7">
        <v>26</v>
      </c>
      <c r="G58" s="8">
        <f t="shared" si="1"/>
        <v>0.43333333333333335</v>
      </c>
      <c r="H58" s="7">
        <v>11.5</v>
      </c>
      <c r="I58" s="6"/>
      <c r="J58" s="11"/>
      <c r="K58" s="18" t="s">
        <v>10</v>
      </c>
      <c r="L58" s="18" t="s">
        <v>11</v>
      </c>
      <c r="M58" s="11">
        <v>171.33</v>
      </c>
      <c r="N58" s="12" t="s">
        <v>54</v>
      </c>
      <c r="O58" s="8">
        <f t="shared" si="2"/>
        <v>49.850333333333339</v>
      </c>
      <c r="P58" s="8">
        <f t="shared" si="3"/>
        <v>23.531744930334391</v>
      </c>
      <c r="Q58" s="18" t="str">
        <f t="shared" si="4"/>
        <v>S</v>
      </c>
    </row>
    <row r="59" spans="1:17" x14ac:dyDescent="0.2">
      <c r="A59" s="10">
        <v>1084</v>
      </c>
      <c r="B59" s="6">
        <v>2</v>
      </c>
      <c r="C59" s="7">
        <v>45.9</v>
      </c>
      <c r="D59" s="8">
        <f t="shared" si="0"/>
        <v>2.7650000000000001</v>
      </c>
      <c r="E59" s="9">
        <v>-7</v>
      </c>
      <c r="F59" s="7">
        <v>35</v>
      </c>
      <c r="G59" s="8">
        <f t="shared" si="1"/>
        <v>-7.583333333333333</v>
      </c>
      <c r="H59" s="7">
        <v>12</v>
      </c>
      <c r="I59" s="6"/>
      <c r="J59" s="11"/>
      <c r="K59" s="18" t="s">
        <v>10</v>
      </c>
      <c r="L59" s="18" t="s">
        <v>55</v>
      </c>
      <c r="M59" s="11">
        <v>182.46</v>
      </c>
      <c r="N59" s="12" t="s">
        <v>56</v>
      </c>
      <c r="O59" s="8">
        <f t="shared" si="2"/>
        <v>41.833666666666673</v>
      </c>
      <c r="P59" s="8">
        <f t="shared" si="3"/>
        <v>23.600078263667722</v>
      </c>
      <c r="Q59" s="18" t="str">
        <f t="shared" si="4"/>
        <v>S</v>
      </c>
    </row>
    <row r="60" spans="1:17" x14ac:dyDescent="0.2">
      <c r="A60" s="10">
        <v>1245</v>
      </c>
      <c r="B60" s="6">
        <v>3</v>
      </c>
      <c r="C60" s="7">
        <v>14.7</v>
      </c>
      <c r="D60" s="8">
        <f t="shared" si="0"/>
        <v>3.2450000000000001</v>
      </c>
      <c r="E60" s="9">
        <v>47</v>
      </c>
      <c r="F60" s="7">
        <v>15</v>
      </c>
      <c r="G60" s="8">
        <f t="shared" si="1"/>
        <v>47.25</v>
      </c>
      <c r="H60" s="7">
        <v>9</v>
      </c>
      <c r="I60" s="6">
        <v>600</v>
      </c>
      <c r="J60" s="6">
        <v>600</v>
      </c>
      <c r="K60" s="18" t="s">
        <v>6</v>
      </c>
      <c r="L60" s="18" t="s">
        <v>36</v>
      </c>
      <c r="M60" s="11">
        <v>146.63999999999999</v>
      </c>
      <c r="N60" s="12" t="s">
        <v>57</v>
      </c>
      <c r="O60" s="8">
        <f t="shared" si="2"/>
        <v>83.333000000000041</v>
      </c>
      <c r="P60" s="8">
        <f t="shared" si="3"/>
        <v>8.0078263667723526E-2</v>
      </c>
      <c r="Q60" s="18" t="str">
        <f t="shared" si="4"/>
        <v>N</v>
      </c>
    </row>
    <row r="61" spans="1:17" x14ac:dyDescent="0.2">
      <c r="A61" s="10">
        <v>1342</v>
      </c>
      <c r="B61" s="6">
        <v>3</v>
      </c>
      <c r="C61" s="7">
        <v>31.6</v>
      </c>
      <c r="D61" s="8">
        <f t="shared" si="0"/>
        <v>3.5266666666666668</v>
      </c>
      <c r="E61" s="9">
        <v>37</v>
      </c>
      <c r="F61" s="7">
        <v>20</v>
      </c>
      <c r="G61" s="8">
        <f t="shared" si="1"/>
        <v>37.333333333333336</v>
      </c>
      <c r="H61" s="7">
        <v>7</v>
      </c>
      <c r="I61" s="6">
        <v>840</v>
      </c>
      <c r="J61" s="6">
        <v>840</v>
      </c>
      <c r="K61" s="18" t="s">
        <v>6</v>
      </c>
      <c r="L61" s="18" t="s">
        <v>36</v>
      </c>
      <c r="M61" s="11">
        <v>154.97999999999999</v>
      </c>
      <c r="N61" s="12" t="s">
        <v>58</v>
      </c>
      <c r="O61" s="8">
        <f t="shared" si="2"/>
        <v>86.750333333333288</v>
      </c>
      <c r="P61" s="8">
        <f t="shared" si="3"/>
        <v>0.36174493033438981</v>
      </c>
      <c r="Q61" s="18" t="str">
        <f t="shared" si="4"/>
        <v>S</v>
      </c>
    </row>
    <row r="62" spans="1:17" x14ac:dyDescent="0.2">
      <c r="A62" s="10">
        <v>1407</v>
      </c>
      <c r="B62" s="6">
        <v>3</v>
      </c>
      <c r="C62" s="7">
        <v>40.1</v>
      </c>
      <c r="D62" s="8">
        <f t="shared" si="0"/>
        <v>3.6683333333333334</v>
      </c>
      <c r="E62" s="9">
        <v>-18</v>
      </c>
      <c r="F62" s="7">
        <v>34</v>
      </c>
      <c r="G62" s="8">
        <f t="shared" si="1"/>
        <v>-18.566666666666666</v>
      </c>
      <c r="H62" s="7">
        <v>12</v>
      </c>
      <c r="I62" s="6"/>
      <c r="J62" s="11"/>
      <c r="K62" s="18" t="s">
        <v>10</v>
      </c>
      <c r="L62" s="18" t="s">
        <v>55</v>
      </c>
      <c r="M62" s="11">
        <v>209.62</v>
      </c>
      <c r="N62" s="12" t="s">
        <v>59</v>
      </c>
      <c r="O62" s="8">
        <f t="shared" si="2"/>
        <v>30.850333333333342</v>
      </c>
      <c r="P62" s="8">
        <f t="shared" si="3"/>
        <v>0.50341159700105553</v>
      </c>
      <c r="Q62" s="18" t="str">
        <f t="shared" si="4"/>
        <v>S</v>
      </c>
    </row>
    <row r="63" spans="1:17" x14ac:dyDescent="0.2">
      <c r="A63" s="10">
        <v>1444</v>
      </c>
      <c r="B63" s="6">
        <v>3</v>
      </c>
      <c r="C63" s="7">
        <v>49.4</v>
      </c>
      <c r="D63" s="8">
        <f t="shared" si="0"/>
        <v>3.8233333333333333</v>
      </c>
      <c r="E63" s="9">
        <v>52</v>
      </c>
      <c r="F63" s="7">
        <v>40</v>
      </c>
      <c r="G63" s="8">
        <f t="shared" si="1"/>
        <v>52.666666666666664</v>
      </c>
      <c r="H63" s="7">
        <v>6.5</v>
      </c>
      <c r="I63" s="6">
        <v>240</v>
      </c>
      <c r="J63" s="6">
        <v>240</v>
      </c>
      <c r="K63" s="18" t="s">
        <v>6</v>
      </c>
      <c r="L63" s="18" t="s">
        <v>36</v>
      </c>
      <c r="M63" s="11">
        <v>148.1</v>
      </c>
      <c r="N63" s="12" t="s">
        <v>60</v>
      </c>
      <c r="O63" s="8">
        <f t="shared" si="2"/>
        <v>77.916333333333355</v>
      </c>
      <c r="P63" s="8">
        <f t="shared" si="3"/>
        <v>0.65841159700105667</v>
      </c>
      <c r="Q63" s="18" t="str">
        <f t="shared" si="4"/>
        <v>N</v>
      </c>
    </row>
    <row r="64" spans="1:17" x14ac:dyDescent="0.2">
      <c r="A64" s="10">
        <v>1501</v>
      </c>
      <c r="B64" s="6">
        <v>4</v>
      </c>
      <c r="C64" s="7">
        <v>7</v>
      </c>
      <c r="D64" s="8">
        <f t="shared" si="0"/>
        <v>4.1166666666666663</v>
      </c>
      <c r="E64" s="9">
        <v>60</v>
      </c>
      <c r="F64" s="7">
        <v>55</v>
      </c>
      <c r="G64" s="8">
        <f t="shared" si="1"/>
        <v>60.916666666666664</v>
      </c>
      <c r="H64" s="7">
        <v>13.5</v>
      </c>
      <c r="I64" s="32">
        <v>48</v>
      </c>
      <c r="J64" s="32">
        <v>55.8</v>
      </c>
      <c r="K64" s="18" t="s">
        <v>4</v>
      </c>
      <c r="L64" s="18" t="s">
        <v>61</v>
      </c>
      <c r="M64" s="11">
        <v>144.56</v>
      </c>
      <c r="N64" s="12">
        <v>6.54</v>
      </c>
      <c r="O64" s="8">
        <f t="shared" si="2"/>
        <v>69.666333333333355</v>
      </c>
      <c r="P64" s="8">
        <f t="shared" si="3"/>
        <v>0.95174493033438967</v>
      </c>
      <c r="Q64" s="18" t="str">
        <f t="shared" si="4"/>
        <v>N</v>
      </c>
    </row>
    <row r="65" spans="1:17" x14ac:dyDescent="0.2">
      <c r="A65" s="10">
        <v>1502</v>
      </c>
      <c r="B65" s="6">
        <v>4</v>
      </c>
      <c r="C65" s="7">
        <v>7.7</v>
      </c>
      <c r="D65" s="8">
        <f t="shared" si="0"/>
        <v>4.128333333333333</v>
      </c>
      <c r="E65" s="9">
        <v>62</v>
      </c>
      <c r="F65" s="7">
        <v>20</v>
      </c>
      <c r="G65" s="8">
        <f t="shared" si="1"/>
        <v>62.333333333333336</v>
      </c>
      <c r="H65" s="7">
        <v>5.5</v>
      </c>
      <c r="I65" s="6">
        <v>480</v>
      </c>
      <c r="J65" s="6">
        <v>480</v>
      </c>
      <c r="K65" s="18" t="s">
        <v>6</v>
      </c>
      <c r="L65" s="18" t="s">
        <v>61</v>
      </c>
      <c r="M65" s="11">
        <v>143.65</v>
      </c>
      <c r="N65" s="12">
        <v>7.61</v>
      </c>
      <c r="O65" s="8">
        <f t="shared" si="2"/>
        <v>68.249666666666684</v>
      </c>
      <c r="P65" s="8">
        <f t="shared" si="3"/>
        <v>0.96341159700105639</v>
      </c>
      <c r="Q65" s="18" t="str">
        <f t="shared" si="4"/>
        <v>N</v>
      </c>
    </row>
    <row r="66" spans="1:17" x14ac:dyDescent="0.2">
      <c r="A66" s="10">
        <v>1513</v>
      </c>
      <c r="B66" s="6">
        <v>4</v>
      </c>
      <c r="C66" s="7">
        <v>10</v>
      </c>
      <c r="D66" s="8">
        <f t="shared" si="0"/>
        <v>4.166666666666667</v>
      </c>
      <c r="E66" s="9">
        <v>49</v>
      </c>
      <c r="F66" s="7">
        <v>31</v>
      </c>
      <c r="G66" s="8">
        <f t="shared" si="1"/>
        <v>49.516666666666666</v>
      </c>
      <c r="H66" s="7">
        <v>9</v>
      </c>
      <c r="I66" s="6">
        <v>540</v>
      </c>
      <c r="J66" s="6">
        <v>540</v>
      </c>
      <c r="K66" s="18" t="s">
        <v>6</v>
      </c>
      <c r="L66" s="18" t="s">
        <v>36</v>
      </c>
      <c r="M66" s="11">
        <v>152.6</v>
      </c>
      <c r="N66" s="12" t="s">
        <v>62</v>
      </c>
      <c r="O66" s="8">
        <f t="shared" si="2"/>
        <v>81.066333333333347</v>
      </c>
      <c r="P66" s="8">
        <f t="shared" si="3"/>
        <v>1.0017449303343895</v>
      </c>
      <c r="Q66" s="18" t="str">
        <f t="shared" si="4"/>
        <v>N</v>
      </c>
    </row>
    <row r="67" spans="1:17" x14ac:dyDescent="0.2">
      <c r="A67" s="10">
        <v>1528</v>
      </c>
      <c r="B67" s="6">
        <v>4</v>
      </c>
      <c r="C67" s="7">
        <v>15.4</v>
      </c>
      <c r="D67" s="8">
        <f t="shared" si="0"/>
        <v>4.2566666666666668</v>
      </c>
      <c r="E67" s="9">
        <v>51</v>
      </c>
      <c r="F67" s="7">
        <v>14</v>
      </c>
      <c r="G67" s="8">
        <f t="shared" si="1"/>
        <v>51.233333333333334</v>
      </c>
      <c r="H67" s="7">
        <v>6.5</v>
      </c>
      <c r="I67" s="6">
        <v>1440</v>
      </c>
      <c r="J67" s="6">
        <v>1440</v>
      </c>
      <c r="K67" s="18" t="s">
        <v>6</v>
      </c>
      <c r="L67" s="18" t="s">
        <v>36</v>
      </c>
      <c r="M67" s="11">
        <v>152.04</v>
      </c>
      <c r="N67" s="12">
        <v>0.28000000000000003</v>
      </c>
      <c r="O67" s="8">
        <f t="shared" si="2"/>
        <v>79.349666666666693</v>
      </c>
      <c r="P67" s="8">
        <f t="shared" si="3"/>
        <v>1.0917449303343894</v>
      </c>
      <c r="Q67" s="18" t="str">
        <f t="shared" si="4"/>
        <v>N</v>
      </c>
    </row>
    <row r="68" spans="1:17" x14ac:dyDescent="0.2">
      <c r="A68" s="10">
        <v>1535</v>
      </c>
      <c r="B68" s="6">
        <v>4</v>
      </c>
      <c r="C68" s="7">
        <v>14.2</v>
      </c>
      <c r="D68" s="8">
        <f t="shared" si="0"/>
        <v>4.2366666666666664</v>
      </c>
      <c r="E68" s="9">
        <v>-12</v>
      </c>
      <c r="F68" s="7">
        <v>44</v>
      </c>
      <c r="G68" s="8">
        <f t="shared" si="1"/>
        <v>-12.733333333333333</v>
      </c>
      <c r="H68" s="7">
        <v>0</v>
      </c>
      <c r="I68" s="32">
        <v>17</v>
      </c>
      <c r="J68" s="32">
        <v>20</v>
      </c>
      <c r="K68" s="18" t="s">
        <v>4</v>
      </c>
      <c r="L68" s="18" t="s">
        <v>55</v>
      </c>
      <c r="M68" s="11">
        <v>206.48</v>
      </c>
      <c r="N68" s="12" t="s">
        <v>63</v>
      </c>
      <c r="O68" s="8">
        <f t="shared" si="2"/>
        <v>36.683666666666682</v>
      </c>
      <c r="P68" s="8">
        <f t="shared" si="3"/>
        <v>1.0717449303343898</v>
      </c>
      <c r="Q68" s="18" t="str">
        <f t="shared" si="4"/>
        <v>S</v>
      </c>
    </row>
    <row r="69" spans="1:17" x14ac:dyDescent="0.2">
      <c r="A69" s="10">
        <v>1545</v>
      </c>
      <c r="B69" s="6">
        <v>4</v>
      </c>
      <c r="C69" s="7">
        <v>20.9</v>
      </c>
      <c r="D69" s="8">
        <f t="shared" si="0"/>
        <v>4.3483333333333336</v>
      </c>
      <c r="E69" s="9">
        <v>50</v>
      </c>
      <c r="F69" s="7">
        <v>15</v>
      </c>
      <c r="G69" s="8">
        <f t="shared" si="1"/>
        <v>50.25</v>
      </c>
      <c r="H69" s="7">
        <v>8</v>
      </c>
      <c r="I69" s="6">
        <v>1080</v>
      </c>
      <c r="J69" s="6">
        <v>1080</v>
      </c>
      <c r="K69" s="18" t="s">
        <v>6</v>
      </c>
      <c r="L69" s="18" t="s">
        <v>36</v>
      </c>
      <c r="M69" s="11">
        <v>153.35</v>
      </c>
      <c r="N69" s="12">
        <v>0.17</v>
      </c>
      <c r="O69" s="8">
        <f t="shared" si="2"/>
        <v>80.333000000000027</v>
      </c>
      <c r="P69" s="8">
        <f t="shared" si="3"/>
        <v>1.1834115970010544</v>
      </c>
      <c r="Q69" s="18" t="str">
        <f t="shared" si="4"/>
        <v>N</v>
      </c>
    </row>
    <row r="70" spans="1:17" x14ac:dyDescent="0.2">
      <c r="A70" s="10">
        <v>1647</v>
      </c>
      <c r="B70" s="6">
        <v>4</v>
      </c>
      <c r="C70" s="7">
        <v>46</v>
      </c>
      <c r="D70" s="8">
        <f t="shared" si="0"/>
        <v>4.7666666666666666</v>
      </c>
      <c r="E70" s="9">
        <v>19</v>
      </c>
      <c r="F70" s="7">
        <v>4</v>
      </c>
      <c r="G70" s="8">
        <f t="shared" si="1"/>
        <v>19.066666666666666</v>
      </c>
      <c r="H70" s="7">
        <v>6</v>
      </c>
      <c r="I70" s="6">
        <v>2700</v>
      </c>
      <c r="J70" s="6">
        <v>2700</v>
      </c>
      <c r="K70" s="18" t="s">
        <v>6</v>
      </c>
      <c r="L70" s="18" t="s">
        <v>64</v>
      </c>
      <c r="M70" s="11">
        <v>180.4</v>
      </c>
      <c r="N70" s="12" t="s">
        <v>65</v>
      </c>
      <c r="O70" s="8">
        <f t="shared" si="2"/>
        <v>68.483666666666679</v>
      </c>
      <c r="P70" s="8">
        <f t="shared" si="3"/>
        <v>1.6017449303343874</v>
      </c>
      <c r="Q70" s="18" t="str">
        <f t="shared" si="4"/>
        <v>S</v>
      </c>
    </row>
    <row r="71" spans="1:17" x14ac:dyDescent="0.2">
      <c r="A71" s="10">
        <v>1664</v>
      </c>
      <c r="B71" s="6">
        <v>4</v>
      </c>
      <c r="C71" s="7">
        <v>51.1</v>
      </c>
      <c r="D71" s="8">
        <f t="shared" si="0"/>
        <v>4.8516666666666666</v>
      </c>
      <c r="E71" s="9">
        <v>43</v>
      </c>
      <c r="F71" s="7">
        <v>42</v>
      </c>
      <c r="G71" s="8">
        <f t="shared" si="1"/>
        <v>43.7</v>
      </c>
      <c r="H71" s="7">
        <v>8</v>
      </c>
      <c r="I71" s="6">
        <v>1080</v>
      </c>
      <c r="J71" s="6">
        <v>1080</v>
      </c>
      <c r="K71" s="18" t="s">
        <v>6</v>
      </c>
      <c r="L71" s="18" t="s">
        <v>66</v>
      </c>
      <c r="M71" s="11">
        <v>161.63999999999999</v>
      </c>
      <c r="N71" s="12" t="s">
        <v>67</v>
      </c>
      <c r="O71" s="8">
        <f t="shared" si="2"/>
        <v>86.882999999999967</v>
      </c>
      <c r="P71" s="8">
        <f t="shared" si="3"/>
        <v>1.6867449303343882</v>
      </c>
      <c r="Q71" s="18" t="str">
        <f t="shared" si="4"/>
        <v>N</v>
      </c>
    </row>
    <row r="72" spans="1:17" x14ac:dyDescent="0.2">
      <c r="A72" s="10">
        <v>1788</v>
      </c>
      <c r="B72" s="6">
        <v>5</v>
      </c>
      <c r="C72" s="7">
        <v>6.9</v>
      </c>
      <c r="D72" s="8">
        <f t="shared" si="0"/>
        <v>5.1150000000000002</v>
      </c>
      <c r="E72" s="9">
        <v>-3</v>
      </c>
      <c r="F72" s="7">
        <v>20</v>
      </c>
      <c r="G72" s="8">
        <f t="shared" si="1"/>
        <v>-3.3333333333333335</v>
      </c>
      <c r="H72" s="7">
        <v>0</v>
      </c>
      <c r="I72" s="6"/>
      <c r="J72" s="11"/>
      <c r="K72" s="18" t="s">
        <v>68</v>
      </c>
      <c r="L72" s="18" t="s">
        <v>69</v>
      </c>
      <c r="M72" s="11">
        <v>203.52</v>
      </c>
      <c r="N72" s="12" t="s">
        <v>70</v>
      </c>
      <c r="O72" s="8">
        <f t="shared" si="2"/>
        <v>46.083666666666666</v>
      </c>
      <c r="P72" s="8">
        <f t="shared" si="3"/>
        <v>1.9500782636677236</v>
      </c>
      <c r="Q72" s="18" t="str">
        <f t="shared" si="4"/>
        <v>S</v>
      </c>
    </row>
    <row r="73" spans="1:17" x14ac:dyDescent="0.2">
      <c r="A73" s="10">
        <v>1817</v>
      </c>
      <c r="B73" s="6">
        <v>5</v>
      </c>
      <c r="C73" s="7">
        <v>12.1</v>
      </c>
      <c r="D73" s="8">
        <f t="shared" si="0"/>
        <v>5.2016666666666662</v>
      </c>
      <c r="E73" s="9">
        <v>16</v>
      </c>
      <c r="F73" s="7">
        <v>42</v>
      </c>
      <c r="G73" s="8">
        <f t="shared" si="1"/>
        <v>16.7</v>
      </c>
      <c r="H73" s="7">
        <v>8</v>
      </c>
      <c r="I73" s="6">
        <v>960</v>
      </c>
      <c r="J73" s="6">
        <v>960</v>
      </c>
      <c r="K73" s="18" t="s">
        <v>6</v>
      </c>
      <c r="L73" s="18" t="s">
        <v>64</v>
      </c>
      <c r="M73" s="11">
        <v>186.13</v>
      </c>
      <c r="N73" s="12" t="s">
        <v>71</v>
      </c>
      <c r="O73" s="8">
        <f t="shared" si="2"/>
        <v>66.117000000000004</v>
      </c>
      <c r="P73" s="8">
        <f t="shared" si="3"/>
        <v>2.0367449303343896</v>
      </c>
      <c r="Q73" s="18" t="str">
        <f t="shared" si="4"/>
        <v>S</v>
      </c>
    </row>
    <row r="74" spans="1:17" x14ac:dyDescent="0.2">
      <c r="A74" s="10">
        <v>1857</v>
      </c>
      <c r="B74" s="6">
        <v>5</v>
      </c>
      <c r="C74" s="7">
        <v>20.2</v>
      </c>
      <c r="D74" s="8">
        <f t="shared" si="0"/>
        <v>5.3366666666666669</v>
      </c>
      <c r="E74" s="9">
        <v>39</v>
      </c>
      <c r="F74" s="7">
        <v>21</v>
      </c>
      <c r="G74" s="8">
        <f t="shared" si="1"/>
        <v>39.35</v>
      </c>
      <c r="H74" s="7">
        <v>8.5</v>
      </c>
      <c r="I74" s="6">
        <v>360</v>
      </c>
      <c r="J74" s="6">
        <v>360</v>
      </c>
      <c r="K74" s="18" t="s">
        <v>6</v>
      </c>
      <c r="L74" s="18" t="s">
        <v>66</v>
      </c>
      <c r="M74" s="11">
        <v>168.4</v>
      </c>
      <c r="N74" s="12">
        <v>1.26</v>
      </c>
      <c r="O74" s="8">
        <f t="shared" si="2"/>
        <v>88.767000000000166</v>
      </c>
      <c r="P74" s="8">
        <f t="shared" si="3"/>
        <v>2.1717449303343876</v>
      </c>
      <c r="Q74" s="18" t="str">
        <f t="shared" si="4"/>
        <v>S</v>
      </c>
    </row>
    <row r="75" spans="1:17" x14ac:dyDescent="0.2">
      <c r="A75" s="10">
        <v>1907</v>
      </c>
      <c r="B75" s="6">
        <v>5</v>
      </c>
      <c r="C75" s="7">
        <v>28</v>
      </c>
      <c r="D75" s="8">
        <f t="shared" si="0"/>
        <v>5.4666666666666668</v>
      </c>
      <c r="E75" s="9">
        <v>35</v>
      </c>
      <c r="F75" s="7">
        <v>19</v>
      </c>
      <c r="G75" s="8">
        <f t="shared" si="1"/>
        <v>35.31666666666667</v>
      </c>
      <c r="H75" s="7">
        <v>10.5</v>
      </c>
      <c r="I75" s="6">
        <v>420</v>
      </c>
      <c r="J75" s="6">
        <v>420</v>
      </c>
      <c r="K75" s="18" t="s">
        <v>6</v>
      </c>
      <c r="L75" s="18" t="s">
        <v>66</v>
      </c>
      <c r="M75" s="11">
        <v>172.62</v>
      </c>
      <c r="N75" s="12">
        <v>0.3</v>
      </c>
      <c r="O75" s="8">
        <f t="shared" si="2"/>
        <v>84.733666666666636</v>
      </c>
      <c r="P75" s="8">
        <f t="shared" si="3"/>
        <v>2.3017449303343902</v>
      </c>
      <c r="Q75" s="18" t="str">
        <f t="shared" si="4"/>
        <v>S</v>
      </c>
    </row>
    <row r="76" spans="1:17" x14ac:dyDescent="0.2">
      <c r="A76" s="10">
        <v>1931</v>
      </c>
      <c r="B76" s="6">
        <v>5</v>
      </c>
      <c r="C76" s="7">
        <v>31.4</v>
      </c>
      <c r="D76" s="8">
        <f t="shared" si="0"/>
        <v>5.5233333333333334</v>
      </c>
      <c r="E76" s="9">
        <v>34</v>
      </c>
      <c r="F76" s="7">
        <v>15</v>
      </c>
      <c r="G76" s="8">
        <f t="shared" si="1"/>
        <v>34.25</v>
      </c>
      <c r="H76" s="7">
        <v>13</v>
      </c>
      <c r="I76" s="6">
        <v>60</v>
      </c>
      <c r="J76" s="6">
        <v>60</v>
      </c>
      <c r="K76" s="18" t="s">
        <v>72</v>
      </c>
      <c r="L76" s="18" t="s">
        <v>66</v>
      </c>
      <c r="M76" s="11">
        <v>173.89</v>
      </c>
      <c r="N76" s="12">
        <v>0.28999999999999998</v>
      </c>
      <c r="O76" s="8">
        <f t="shared" si="2"/>
        <v>83.666999999999973</v>
      </c>
      <c r="P76" s="8">
        <f t="shared" si="3"/>
        <v>2.3584115970010551</v>
      </c>
      <c r="Q76" s="18" t="str">
        <f t="shared" si="4"/>
        <v>S</v>
      </c>
    </row>
    <row r="77" spans="1:17" x14ac:dyDescent="0.2">
      <c r="A77" s="10">
        <v>1961</v>
      </c>
      <c r="B77" s="6">
        <v>5</v>
      </c>
      <c r="C77" s="7">
        <v>42.2</v>
      </c>
      <c r="D77" s="8">
        <f t="shared" si="0"/>
        <v>5.7033333333333331</v>
      </c>
      <c r="E77" s="9">
        <v>69</v>
      </c>
      <c r="F77" s="7">
        <v>23</v>
      </c>
      <c r="G77" s="8">
        <f t="shared" si="1"/>
        <v>69.38333333333334</v>
      </c>
      <c r="H77" s="7">
        <v>11.5</v>
      </c>
      <c r="I77" s="6"/>
      <c r="J77" s="11"/>
      <c r="K77" s="18" t="s">
        <v>10</v>
      </c>
      <c r="L77" s="18" t="s">
        <v>61</v>
      </c>
      <c r="M77" s="11">
        <v>143.83000000000001</v>
      </c>
      <c r="N77" s="12">
        <v>19.47</v>
      </c>
      <c r="O77" s="8">
        <f t="shared" si="2"/>
        <v>61.199666666666651</v>
      </c>
      <c r="P77" s="8">
        <f t="shared" si="3"/>
        <v>2.5384115970010548</v>
      </c>
      <c r="Q77" s="18" t="str">
        <f t="shared" si="4"/>
        <v>N</v>
      </c>
    </row>
    <row r="78" spans="1:17" x14ac:dyDescent="0.2">
      <c r="A78" s="10">
        <v>1964</v>
      </c>
      <c r="B78" s="6">
        <v>5</v>
      </c>
      <c r="C78" s="7">
        <v>33.299999999999997</v>
      </c>
      <c r="D78" s="8">
        <f t="shared" si="0"/>
        <v>5.5549999999999997</v>
      </c>
      <c r="E78" s="9">
        <v>-21</v>
      </c>
      <c r="F78" s="7">
        <v>57</v>
      </c>
      <c r="G78" s="8">
        <f t="shared" si="1"/>
        <v>-21.95</v>
      </c>
      <c r="H78" s="7">
        <v>11.5</v>
      </c>
      <c r="I78" s="6"/>
      <c r="J78" s="11"/>
      <c r="K78" s="18" t="s">
        <v>10</v>
      </c>
      <c r="L78" s="18" t="s">
        <v>73</v>
      </c>
      <c r="M78" s="11">
        <v>225.27</v>
      </c>
      <c r="N78" s="12" t="s">
        <v>74</v>
      </c>
      <c r="O78" s="8">
        <f t="shared" si="2"/>
        <v>27.467000000000006</v>
      </c>
      <c r="P78" s="8">
        <f t="shared" si="3"/>
        <v>2.3900782636677214</v>
      </c>
      <c r="Q78" s="18" t="str">
        <f t="shared" si="4"/>
        <v>S</v>
      </c>
    </row>
    <row r="79" spans="1:17" x14ac:dyDescent="0.2">
      <c r="A79" s="10">
        <v>1980</v>
      </c>
      <c r="B79" s="6">
        <v>5</v>
      </c>
      <c r="C79" s="7">
        <v>35.200000000000003</v>
      </c>
      <c r="D79" s="8">
        <f t="shared" si="0"/>
        <v>5.5866666666666669</v>
      </c>
      <c r="E79" s="9">
        <v>-5</v>
      </c>
      <c r="F79" s="7">
        <v>55</v>
      </c>
      <c r="G79" s="8">
        <f t="shared" si="1"/>
        <v>-5.916666666666667</v>
      </c>
      <c r="H79" s="7">
        <v>2.5</v>
      </c>
      <c r="I79" s="6"/>
      <c r="J79" s="11"/>
      <c r="K79" s="18" t="s">
        <v>72</v>
      </c>
      <c r="L79" s="18" t="s">
        <v>69</v>
      </c>
      <c r="M79" s="11">
        <v>209.51</v>
      </c>
      <c r="N79" s="12" t="s">
        <v>75</v>
      </c>
      <c r="O79" s="8">
        <f t="shared" si="2"/>
        <v>43.50033333333333</v>
      </c>
      <c r="P79" s="8">
        <f t="shared" si="3"/>
        <v>2.4217449303343876</v>
      </c>
      <c r="Q79" s="18" t="str">
        <f t="shared" si="4"/>
        <v>S</v>
      </c>
    </row>
    <row r="80" spans="1:17" x14ac:dyDescent="0.2">
      <c r="A80" s="10">
        <v>1999</v>
      </c>
      <c r="B80" s="6">
        <v>5</v>
      </c>
      <c r="C80" s="7">
        <v>36.5</v>
      </c>
      <c r="D80" s="8">
        <f t="shared" ref="D80:D143" si="5">B80+C80/60</f>
        <v>5.6083333333333334</v>
      </c>
      <c r="E80" s="9">
        <v>-6</v>
      </c>
      <c r="F80" s="7">
        <v>43</v>
      </c>
      <c r="G80" s="8">
        <f t="shared" ref="G80:G143" si="6">IF(E80&lt;0,E80-F80/60,E80+F80/60)</f>
        <v>-6.7166666666666668</v>
      </c>
      <c r="H80" s="7">
        <v>0</v>
      </c>
      <c r="I80" s="6"/>
      <c r="J80" s="11"/>
      <c r="K80" s="18" t="s">
        <v>68</v>
      </c>
      <c r="L80" s="18" t="s">
        <v>69</v>
      </c>
      <c r="M80" s="11">
        <v>210.42</v>
      </c>
      <c r="N80" s="12" t="s">
        <v>76</v>
      </c>
      <c r="O80" s="8">
        <f t="shared" ref="O80:O143" si="7">(180/PI())*ASIN(SIN(Lat*PI()/180)*SIN(Dec*PI()/180)+COS(Lat*PI()/180)*COS(Dec*PI()/180))</f>
        <v>42.70033333333334</v>
      </c>
      <c r="P80" s="8">
        <f t="shared" ref="P80:P143" si="8">IF(Lon/15+RA-GTZ+Tof&lt;0,Lon/15+RA-GTZ+Tof+24,IF(Lon/15+RA-GTZ+Tof&gt;24,Lon/15+RA-GTZ+Tof-24,Lon/15+RA-GTZ+Tof))</f>
        <v>2.4434115970010559</v>
      </c>
      <c r="Q80" s="18" t="str">
        <f t="shared" ref="Q80:Q143" si="9">IF(ACOS(ROUND((SIN(Dec*PI()/180)-SIN(Lat*PI()/180)*SIN(Amt*PI()/180))/(COS(Lat*PI()/180)*COS(Amt*PI()/180)),3))&lt;PI()/2,"N","S")</f>
        <v>S</v>
      </c>
    </row>
    <row r="81" spans="1:17" x14ac:dyDescent="0.2">
      <c r="A81" s="10">
        <v>2022</v>
      </c>
      <c r="B81" s="6">
        <v>5</v>
      </c>
      <c r="C81" s="7">
        <v>42.1</v>
      </c>
      <c r="D81" s="8">
        <f t="shared" si="5"/>
        <v>5.7016666666666662</v>
      </c>
      <c r="E81" s="9">
        <v>9</v>
      </c>
      <c r="F81" s="7">
        <v>5</v>
      </c>
      <c r="G81" s="8">
        <f t="shared" si="6"/>
        <v>9.0833333333333339</v>
      </c>
      <c r="H81" s="7">
        <v>13</v>
      </c>
      <c r="I81" s="32">
        <v>27</v>
      </c>
      <c r="J81" s="32">
        <v>28</v>
      </c>
      <c r="K81" s="18" t="s">
        <v>4</v>
      </c>
      <c r="L81" s="18" t="s">
        <v>69</v>
      </c>
      <c r="M81" s="11">
        <v>196.69</v>
      </c>
      <c r="N81" s="12" t="s">
        <v>77</v>
      </c>
      <c r="O81" s="8">
        <f t="shared" si="7"/>
        <v>58.50033333333333</v>
      </c>
      <c r="P81" s="8">
        <f t="shared" si="8"/>
        <v>2.5367449303343896</v>
      </c>
      <c r="Q81" s="18" t="str">
        <f t="shared" si="9"/>
        <v>S</v>
      </c>
    </row>
    <row r="82" spans="1:17" x14ac:dyDescent="0.2">
      <c r="A82" s="10">
        <v>2024</v>
      </c>
      <c r="B82" s="6">
        <v>5</v>
      </c>
      <c r="C82" s="7">
        <v>42</v>
      </c>
      <c r="D82" s="8">
        <f t="shared" si="5"/>
        <v>5.7</v>
      </c>
      <c r="E82" s="9">
        <v>-1</v>
      </c>
      <c r="F82" s="7">
        <v>50</v>
      </c>
      <c r="G82" s="8">
        <f t="shared" si="6"/>
        <v>-1.8333333333333335</v>
      </c>
      <c r="H82" s="7">
        <v>0</v>
      </c>
      <c r="I82" s="6"/>
      <c r="J82" s="11"/>
      <c r="K82" s="18" t="s">
        <v>68</v>
      </c>
      <c r="L82" s="18" t="s">
        <v>69</v>
      </c>
      <c r="M82" s="11">
        <v>206.5</v>
      </c>
      <c r="N82" s="12" t="s">
        <v>78</v>
      </c>
      <c r="O82" s="8">
        <f t="shared" si="7"/>
        <v>47.583666666666666</v>
      </c>
      <c r="P82" s="8">
        <f t="shared" si="8"/>
        <v>2.5350782636677209</v>
      </c>
      <c r="Q82" s="18" t="str">
        <f t="shared" si="9"/>
        <v>S</v>
      </c>
    </row>
    <row r="83" spans="1:17" x14ac:dyDescent="0.2">
      <c r="A83" s="10">
        <v>2126</v>
      </c>
      <c r="B83" s="6">
        <v>6</v>
      </c>
      <c r="C83" s="7">
        <v>3</v>
      </c>
      <c r="D83" s="8">
        <f t="shared" si="5"/>
        <v>6.05</v>
      </c>
      <c r="E83" s="9">
        <v>49</v>
      </c>
      <c r="F83" s="7">
        <v>54</v>
      </c>
      <c r="G83" s="8">
        <f t="shared" si="6"/>
        <v>49.9</v>
      </c>
      <c r="H83" s="7">
        <v>10</v>
      </c>
      <c r="I83" s="6">
        <v>360</v>
      </c>
      <c r="J83" s="6">
        <v>360</v>
      </c>
      <c r="K83" s="18" t="s">
        <v>6</v>
      </c>
      <c r="L83" s="18" t="s">
        <v>66</v>
      </c>
      <c r="M83" s="11">
        <v>163.24</v>
      </c>
      <c r="N83" s="12">
        <v>13.21</v>
      </c>
      <c r="O83" s="8">
        <f t="shared" si="7"/>
        <v>80.683000000000007</v>
      </c>
      <c r="P83" s="8">
        <f t="shared" si="8"/>
        <v>2.8850782636677224</v>
      </c>
      <c r="Q83" s="18" t="str">
        <f t="shared" si="9"/>
        <v>N</v>
      </c>
    </row>
    <row r="84" spans="1:17" x14ac:dyDescent="0.2">
      <c r="A84" s="10">
        <v>2129</v>
      </c>
      <c r="B84" s="6">
        <v>6</v>
      </c>
      <c r="C84" s="7">
        <v>1</v>
      </c>
      <c r="D84" s="8">
        <f t="shared" si="5"/>
        <v>6.0166666666666666</v>
      </c>
      <c r="E84" s="9">
        <v>23</v>
      </c>
      <c r="F84" s="7">
        <v>18</v>
      </c>
      <c r="G84" s="8">
        <f t="shared" si="6"/>
        <v>23.3</v>
      </c>
      <c r="H84" s="7">
        <v>7</v>
      </c>
      <c r="I84" s="6">
        <v>420</v>
      </c>
      <c r="J84" s="6">
        <v>420</v>
      </c>
      <c r="K84" s="18" t="s">
        <v>6</v>
      </c>
      <c r="L84" s="18" t="s">
        <v>79</v>
      </c>
      <c r="M84" s="11">
        <v>186.62</v>
      </c>
      <c r="N84" s="12">
        <v>0.14000000000000001</v>
      </c>
      <c r="O84" s="8">
        <f t="shared" si="7"/>
        <v>72.716999999999999</v>
      </c>
      <c r="P84" s="8">
        <f t="shared" si="8"/>
        <v>2.8517449303343874</v>
      </c>
      <c r="Q84" s="18" t="str">
        <f t="shared" si="9"/>
        <v>S</v>
      </c>
    </row>
    <row r="85" spans="1:17" x14ac:dyDescent="0.2">
      <c r="A85" s="10">
        <v>2158</v>
      </c>
      <c r="B85" s="6">
        <v>6</v>
      </c>
      <c r="C85" s="7">
        <v>7.5</v>
      </c>
      <c r="D85" s="8">
        <f t="shared" si="5"/>
        <v>6.125</v>
      </c>
      <c r="E85" s="9">
        <v>24</v>
      </c>
      <c r="F85" s="7">
        <v>6</v>
      </c>
      <c r="G85" s="8">
        <f t="shared" si="6"/>
        <v>24.1</v>
      </c>
      <c r="H85" s="7">
        <v>12</v>
      </c>
      <c r="I85" s="6">
        <v>300</v>
      </c>
      <c r="J85" s="6">
        <v>300</v>
      </c>
      <c r="K85" s="18" t="s">
        <v>6</v>
      </c>
      <c r="L85" s="18" t="s">
        <v>79</v>
      </c>
      <c r="M85" s="11">
        <v>186.63</v>
      </c>
      <c r="N85" s="12">
        <v>1.77</v>
      </c>
      <c r="O85" s="8">
        <f t="shared" si="7"/>
        <v>73.516999999999996</v>
      </c>
      <c r="P85" s="8">
        <f t="shared" si="8"/>
        <v>2.9600782636677216</v>
      </c>
      <c r="Q85" s="18" t="str">
        <f t="shared" si="9"/>
        <v>S</v>
      </c>
    </row>
    <row r="86" spans="1:17" x14ac:dyDescent="0.2">
      <c r="A86" s="10">
        <v>2169</v>
      </c>
      <c r="B86" s="6">
        <v>6</v>
      </c>
      <c r="C86" s="7">
        <v>8.4</v>
      </c>
      <c r="D86" s="8">
        <f t="shared" si="5"/>
        <v>6.14</v>
      </c>
      <c r="E86" s="9">
        <v>13</v>
      </c>
      <c r="F86" s="7">
        <v>57</v>
      </c>
      <c r="G86" s="8">
        <f t="shared" si="6"/>
        <v>13.95</v>
      </c>
      <c r="H86" s="7">
        <v>7</v>
      </c>
      <c r="I86" s="6">
        <v>420</v>
      </c>
      <c r="J86" s="6">
        <v>420</v>
      </c>
      <c r="K86" s="18" t="s">
        <v>6</v>
      </c>
      <c r="L86" s="18" t="s">
        <v>69</v>
      </c>
      <c r="M86" s="11">
        <v>195.62</v>
      </c>
      <c r="N86" s="12" t="s">
        <v>80</v>
      </c>
      <c r="O86" s="8">
        <f t="shared" si="7"/>
        <v>63.367000000000012</v>
      </c>
      <c r="P86" s="8">
        <f t="shared" si="8"/>
        <v>2.9750782636677222</v>
      </c>
      <c r="Q86" s="18" t="str">
        <f t="shared" si="9"/>
        <v>S</v>
      </c>
    </row>
    <row r="87" spans="1:17" x14ac:dyDescent="0.2">
      <c r="A87" s="10">
        <v>2185</v>
      </c>
      <c r="B87" s="6">
        <v>6</v>
      </c>
      <c r="C87" s="7">
        <v>11.1</v>
      </c>
      <c r="D87" s="8">
        <f t="shared" si="5"/>
        <v>6.1849999999999996</v>
      </c>
      <c r="E87" s="9">
        <v>-6</v>
      </c>
      <c r="F87" s="7">
        <v>12</v>
      </c>
      <c r="G87" s="8">
        <f t="shared" si="6"/>
        <v>-6.2</v>
      </c>
      <c r="H87" s="7">
        <v>0</v>
      </c>
      <c r="I87" s="6"/>
      <c r="J87" s="11"/>
      <c r="K87" s="18" t="s">
        <v>68</v>
      </c>
      <c r="L87" s="18" t="s">
        <v>81</v>
      </c>
      <c r="M87" s="11">
        <v>213.93</v>
      </c>
      <c r="N87" s="12" t="s">
        <v>82</v>
      </c>
      <c r="O87" s="8">
        <f t="shared" si="7"/>
        <v>43.217000000000006</v>
      </c>
      <c r="P87" s="8">
        <f t="shared" si="8"/>
        <v>3.0200782636677204</v>
      </c>
      <c r="Q87" s="18" t="str">
        <f t="shared" si="9"/>
        <v>S</v>
      </c>
    </row>
    <row r="88" spans="1:17" x14ac:dyDescent="0.2">
      <c r="A88" s="10">
        <v>2186</v>
      </c>
      <c r="B88" s="6">
        <v>6</v>
      </c>
      <c r="C88" s="7">
        <v>12.2</v>
      </c>
      <c r="D88" s="8">
        <f t="shared" si="5"/>
        <v>6.2033333333333331</v>
      </c>
      <c r="E88" s="9">
        <v>5</v>
      </c>
      <c r="F88" s="7">
        <v>27</v>
      </c>
      <c r="G88" s="8">
        <f t="shared" si="6"/>
        <v>5.45</v>
      </c>
      <c r="H88" s="7">
        <v>9</v>
      </c>
      <c r="I88" s="6">
        <v>240</v>
      </c>
      <c r="J88" s="6">
        <v>240</v>
      </c>
      <c r="K88" s="18" t="s">
        <v>6</v>
      </c>
      <c r="L88" s="18" t="s">
        <v>69</v>
      </c>
      <c r="M88" s="11">
        <v>203.54</v>
      </c>
      <c r="N88" s="12" t="s">
        <v>83</v>
      </c>
      <c r="O88" s="8">
        <f t="shared" si="7"/>
        <v>54.867000000000004</v>
      </c>
      <c r="P88" s="8">
        <f t="shared" si="8"/>
        <v>3.0384115970010548</v>
      </c>
      <c r="Q88" s="18" t="str">
        <f t="shared" si="9"/>
        <v>S</v>
      </c>
    </row>
    <row r="89" spans="1:17" x14ac:dyDescent="0.2">
      <c r="A89" s="10">
        <v>2194</v>
      </c>
      <c r="B89" s="6">
        <v>6</v>
      </c>
      <c r="C89" s="7">
        <v>13.8</v>
      </c>
      <c r="D89" s="8">
        <f t="shared" si="5"/>
        <v>6.23</v>
      </c>
      <c r="E89" s="9">
        <v>12</v>
      </c>
      <c r="F89" s="7">
        <v>48</v>
      </c>
      <c r="G89" s="8">
        <f t="shared" si="6"/>
        <v>12.8</v>
      </c>
      <c r="H89" s="7">
        <v>10.5</v>
      </c>
      <c r="I89" s="6">
        <v>600</v>
      </c>
      <c r="J89" s="6">
        <v>600</v>
      </c>
      <c r="K89" s="18" t="s">
        <v>6</v>
      </c>
      <c r="L89" s="18" t="s">
        <v>69</v>
      </c>
      <c r="M89" s="11">
        <v>197.25</v>
      </c>
      <c r="N89" s="12" t="s">
        <v>84</v>
      </c>
      <c r="O89" s="8">
        <f t="shared" si="7"/>
        <v>62.21700000000002</v>
      </c>
      <c r="P89" s="8">
        <f t="shared" si="8"/>
        <v>3.0650782636677221</v>
      </c>
      <c r="Q89" s="18" t="str">
        <f t="shared" si="9"/>
        <v>S</v>
      </c>
    </row>
    <row r="90" spans="1:17" x14ac:dyDescent="0.2">
      <c r="A90" s="10">
        <v>2204</v>
      </c>
      <c r="B90" s="6">
        <v>6</v>
      </c>
      <c r="C90" s="7">
        <v>15.7</v>
      </c>
      <c r="D90" s="8">
        <f t="shared" si="5"/>
        <v>6.2616666666666667</v>
      </c>
      <c r="E90" s="9">
        <v>-18</v>
      </c>
      <c r="F90" s="7">
        <v>39</v>
      </c>
      <c r="G90" s="8">
        <f t="shared" si="6"/>
        <v>-18.649999999999999</v>
      </c>
      <c r="H90" s="7">
        <v>9.5</v>
      </c>
      <c r="I90" s="6">
        <v>780</v>
      </c>
      <c r="J90" s="6">
        <v>780</v>
      </c>
      <c r="K90" s="18" t="s">
        <v>6</v>
      </c>
      <c r="L90" s="18" t="s">
        <v>85</v>
      </c>
      <c r="M90" s="11">
        <v>226.01</v>
      </c>
      <c r="N90" s="12" t="s">
        <v>86</v>
      </c>
      <c r="O90" s="8">
        <f t="shared" si="7"/>
        <v>30.767000000000003</v>
      </c>
      <c r="P90" s="8">
        <f t="shared" si="8"/>
        <v>3.0967449303343884</v>
      </c>
      <c r="Q90" s="18" t="str">
        <f t="shared" si="9"/>
        <v>S</v>
      </c>
    </row>
    <row r="91" spans="1:17" x14ac:dyDescent="0.2">
      <c r="A91" s="10">
        <v>2215</v>
      </c>
      <c r="B91" s="6">
        <v>6</v>
      </c>
      <c r="C91" s="7">
        <v>21</v>
      </c>
      <c r="D91" s="8">
        <f t="shared" si="5"/>
        <v>6.35</v>
      </c>
      <c r="E91" s="9">
        <v>-7</v>
      </c>
      <c r="F91" s="7">
        <v>17</v>
      </c>
      <c r="G91" s="8">
        <f t="shared" si="6"/>
        <v>-7.2833333333333332</v>
      </c>
      <c r="H91" s="7">
        <v>8.5</v>
      </c>
      <c r="I91" s="6">
        <v>660</v>
      </c>
      <c r="J91" s="6">
        <v>660</v>
      </c>
      <c r="K91" s="18" t="s">
        <v>6</v>
      </c>
      <c r="L91" s="18" t="s">
        <v>81</v>
      </c>
      <c r="M91" s="11">
        <v>216</v>
      </c>
      <c r="N91" s="12" t="s">
        <v>87</v>
      </c>
      <c r="O91" s="8">
        <f t="shared" si="7"/>
        <v>42.13366666666667</v>
      </c>
      <c r="P91" s="8">
        <f t="shared" si="8"/>
        <v>3.1850782636677231</v>
      </c>
      <c r="Q91" s="18" t="str">
        <f t="shared" si="9"/>
        <v>S</v>
      </c>
    </row>
    <row r="92" spans="1:17" x14ac:dyDescent="0.2">
      <c r="A92" s="10">
        <v>2232</v>
      </c>
      <c r="B92" s="6">
        <v>6</v>
      </c>
      <c r="C92" s="7">
        <v>26.6</v>
      </c>
      <c r="D92" s="8">
        <f t="shared" si="5"/>
        <v>6.4433333333333334</v>
      </c>
      <c r="E92" s="9">
        <v>-4</v>
      </c>
      <c r="F92" s="7">
        <v>45</v>
      </c>
      <c r="G92" s="8">
        <f t="shared" si="6"/>
        <v>-4.75</v>
      </c>
      <c r="H92" s="7">
        <v>4</v>
      </c>
      <c r="I92" s="6">
        <v>1800</v>
      </c>
      <c r="J92" s="6">
        <v>1800</v>
      </c>
      <c r="K92" s="18" t="s">
        <v>6</v>
      </c>
      <c r="L92" s="18" t="s">
        <v>81</v>
      </c>
      <c r="M92" s="11">
        <v>214.35</v>
      </c>
      <c r="N92" s="12" t="s">
        <v>88</v>
      </c>
      <c r="O92" s="8">
        <f t="shared" si="7"/>
        <v>44.667000000000016</v>
      </c>
      <c r="P92" s="8">
        <f t="shared" si="8"/>
        <v>3.2784115970010568</v>
      </c>
      <c r="Q92" s="18" t="str">
        <f t="shared" si="9"/>
        <v>S</v>
      </c>
    </row>
    <row r="93" spans="1:17" x14ac:dyDescent="0.2">
      <c r="A93" s="10">
        <v>2244</v>
      </c>
      <c r="B93" s="6">
        <v>6</v>
      </c>
      <c r="C93" s="7">
        <v>32.4</v>
      </c>
      <c r="D93" s="8">
        <f t="shared" si="5"/>
        <v>6.54</v>
      </c>
      <c r="E93" s="9">
        <v>4</v>
      </c>
      <c r="F93" s="7">
        <v>52</v>
      </c>
      <c r="G93" s="8">
        <f t="shared" si="6"/>
        <v>4.8666666666666671</v>
      </c>
      <c r="H93" s="7">
        <v>5</v>
      </c>
      <c r="I93" s="6">
        <v>1440</v>
      </c>
      <c r="J93" s="6">
        <v>1440</v>
      </c>
      <c r="K93" s="18" t="s">
        <v>72</v>
      </c>
      <c r="L93" s="18" t="s">
        <v>81</v>
      </c>
      <c r="M93" s="11">
        <v>206.43</v>
      </c>
      <c r="N93" s="12" t="s">
        <v>89</v>
      </c>
      <c r="O93" s="8">
        <f t="shared" si="7"/>
        <v>54.283666666666676</v>
      </c>
      <c r="P93" s="8">
        <f t="shared" si="8"/>
        <v>3.3750782636677208</v>
      </c>
      <c r="Q93" s="18" t="str">
        <f t="shared" si="9"/>
        <v>S</v>
      </c>
    </row>
    <row r="94" spans="1:17" x14ac:dyDescent="0.2">
      <c r="A94" s="10">
        <v>2251</v>
      </c>
      <c r="B94" s="6">
        <v>6</v>
      </c>
      <c r="C94" s="7">
        <v>34.700000000000003</v>
      </c>
      <c r="D94" s="8">
        <f t="shared" si="5"/>
        <v>6.5783333333333331</v>
      </c>
      <c r="E94" s="9">
        <v>8</v>
      </c>
      <c r="F94" s="7">
        <v>22</v>
      </c>
      <c r="G94" s="8">
        <f t="shared" si="6"/>
        <v>8.3666666666666671</v>
      </c>
      <c r="H94" s="7">
        <v>8.5</v>
      </c>
      <c r="I94" s="6">
        <v>600</v>
      </c>
      <c r="J94" s="6">
        <v>600</v>
      </c>
      <c r="K94" s="18" t="s">
        <v>6</v>
      </c>
      <c r="L94" s="18" t="s">
        <v>81</v>
      </c>
      <c r="M94" s="11">
        <v>203.59</v>
      </c>
      <c r="N94" s="12">
        <v>0.12</v>
      </c>
      <c r="O94" s="8">
        <f t="shared" si="7"/>
        <v>57.783666666666662</v>
      </c>
      <c r="P94" s="8">
        <f t="shared" si="8"/>
        <v>3.4134115970010548</v>
      </c>
      <c r="Q94" s="18" t="str">
        <f t="shared" si="9"/>
        <v>S</v>
      </c>
    </row>
    <row r="95" spans="1:17" x14ac:dyDescent="0.2">
      <c r="A95" s="10">
        <v>2264</v>
      </c>
      <c r="B95" s="6">
        <v>6</v>
      </c>
      <c r="C95" s="7">
        <v>41.1</v>
      </c>
      <c r="D95" s="8">
        <f t="shared" si="5"/>
        <v>6.6850000000000005</v>
      </c>
      <c r="E95" s="9">
        <v>9</v>
      </c>
      <c r="F95" s="7">
        <v>53</v>
      </c>
      <c r="G95" s="8">
        <f t="shared" si="6"/>
        <v>9.8833333333333329</v>
      </c>
      <c r="H95" s="7">
        <v>4</v>
      </c>
      <c r="I95" s="6">
        <v>1200</v>
      </c>
      <c r="J95" s="6">
        <v>1200</v>
      </c>
      <c r="K95" s="18" t="s">
        <v>72</v>
      </c>
      <c r="L95" s="18" t="s">
        <v>81</v>
      </c>
      <c r="M95" s="11">
        <v>202.97</v>
      </c>
      <c r="N95" s="12">
        <v>2.23</v>
      </c>
      <c r="O95" s="8">
        <f t="shared" si="7"/>
        <v>59.300333333333349</v>
      </c>
      <c r="P95" s="8">
        <f t="shared" si="8"/>
        <v>3.5200782636677239</v>
      </c>
      <c r="Q95" s="18" t="str">
        <f t="shared" si="9"/>
        <v>S</v>
      </c>
    </row>
    <row r="96" spans="1:17" x14ac:dyDescent="0.2">
      <c r="A96" s="10">
        <v>2266</v>
      </c>
      <c r="B96" s="6">
        <v>6</v>
      </c>
      <c r="C96" s="7">
        <v>43.2</v>
      </c>
      <c r="D96" s="8">
        <f t="shared" si="5"/>
        <v>6.72</v>
      </c>
      <c r="E96" s="9">
        <v>26</v>
      </c>
      <c r="F96" s="7">
        <v>58</v>
      </c>
      <c r="G96" s="8">
        <f t="shared" si="6"/>
        <v>26.966666666666665</v>
      </c>
      <c r="H96" s="7">
        <v>9.5</v>
      </c>
      <c r="I96" s="6">
        <v>420</v>
      </c>
      <c r="J96" s="6">
        <v>420</v>
      </c>
      <c r="K96" s="18" t="s">
        <v>6</v>
      </c>
      <c r="L96" s="18" t="s">
        <v>79</v>
      </c>
      <c r="M96" s="11">
        <v>187.78</v>
      </c>
      <c r="N96" s="12">
        <v>10.27</v>
      </c>
      <c r="O96" s="8">
        <f t="shared" si="7"/>
        <v>76.38366666666667</v>
      </c>
      <c r="P96" s="8">
        <f t="shared" si="8"/>
        <v>3.5550782636677205</v>
      </c>
      <c r="Q96" s="18" t="str">
        <f t="shared" si="9"/>
        <v>S</v>
      </c>
    </row>
    <row r="97" spans="1:17" x14ac:dyDescent="0.2">
      <c r="A97" s="10">
        <v>2281</v>
      </c>
      <c r="B97" s="6">
        <v>6</v>
      </c>
      <c r="C97" s="7">
        <v>49.3</v>
      </c>
      <c r="D97" s="8">
        <f t="shared" si="5"/>
        <v>6.8216666666666663</v>
      </c>
      <c r="E97" s="9">
        <v>41</v>
      </c>
      <c r="F97" s="7">
        <v>4</v>
      </c>
      <c r="G97" s="8">
        <f t="shared" si="6"/>
        <v>41.06666666666667</v>
      </c>
      <c r="H97" s="7">
        <v>7</v>
      </c>
      <c r="I97" s="6">
        <v>900</v>
      </c>
      <c r="J97" s="6">
        <v>900</v>
      </c>
      <c r="K97" s="18" t="s">
        <v>6</v>
      </c>
      <c r="L97" s="18" t="s">
        <v>66</v>
      </c>
      <c r="M97" s="11">
        <v>174.99</v>
      </c>
      <c r="N97" s="12">
        <v>17.05</v>
      </c>
      <c r="O97" s="8">
        <f t="shared" si="7"/>
        <v>89.516333333333137</v>
      </c>
      <c r="P97" s="8">
        <f t="shared" si="8"/>
        <v>3.6567449303343871</v>
      </c>
      <c r="Q97" s="18" t="str">
        <f t="shared" si="9"/>
        <v>N</v>
      </c>
    </row>
    <row r="98" spans="1:17" x14ac:dyDescent="0.2">
      <c r="A98" s="10">
        <v>2286</v>
      </c>
      <c r="B98" s="6">
        <v>6</v>
      </c>
      <c r="C98" s="7">
        <v>47.6</v>
      </c>
      <c r="D98" s="8">
        <f t="shared" si="5"/>
        <v>6.793333333333333</v>
      </c>
      <c r="E98" s="9">
        <v>-3</v>
      </c>
      <c r="F98" s="7">
        <v>10</v>
      </c>
      <c r="G98" s="8">
        <f t="shared" si="6"/>
        <v>-3.1666666666666665</v>
      </c>
      <c r="H98" s="7">
        <v>8.5</v>
      </c>
      <c r="I98" s="6">
        <v>900</v>
      </c>
      <c r="J98" s="6">
        <v>900</v>
      </c>
      <c r="K98" s="18" t="s">
        <v>6</v>
      </c>
      <c r="L98" s="18" t="s">
        <v>81</v>
      </c>
      <c r="M98" s="11">
        <v>215.32</v>
      </c>
      <c r="N98" s="12" t="s">
        <v>90</v>
      </c>
      <c r="O98" s="8">
        <f t="shared" si="7"/>
        <v>46.25033333333333</v>
      </c>
      <c r="P98" s="8">
        <f t="shared" si="8"/>
        <v>3.6284115970010546</v>
      </c>
      <c r="Q98" s="18" t="str">
        <f t="shared" si="9"/>
        <v>S</v>
      </c>
    </row>
    <row r="99" spans="1:17" x14ac:dyDescent="0.2">
      <c r="A99" s="10">
        <v>2301</v>
      </c>
      <c r="B99" s="6">
        <v>6</v>
      </c>
      <c r="C99" s="7">
        <v>51.8</v>
      </c>
      <c r="D99" s="8">
        <f t="shared" si="5"/>
        <v>6.8633333333333333</v>
      </c>
      <c r="E99" s="9">
        <v>0</v>
      </c>
      <c r="F99" s="7">
        <v>28</v>
      </c>
      <c r="G99" s="8">
        <f t="shared" si="6"/>
        <v>0.46666666666666667</v>
      </c>
      <c r="H99" s="7">
        <v>6.5</v>
      </c>
      <c r="I99" s="6">
        <v>720</v>
      </c>
      <c r="J99" s="6">
        <v>720</v>
      </c>
      <c r="K99" s="18" t="s">
        <v>6</v>
      </c>
      <c r="L99" s="18" t="s">
        <v>81</v>
      </c>
      <c r="M99" s="11">
        <v>212.55</v>
      </c>
      <c r="N99" s="12">
        <v>0.28999999999999998</v>
      </c>
      <c r="O99" s="8">
        <f t="shared" si="7"/>
        <v>49.88366666666667</v>
      </c>
      <c r="P99" s="8">
        <f t="shared" si="8"/>
        <v>3.6984115970010549</v>
      </c>
      <c r="Q99" s="18" t="str">
        <f t="shared" si="9"/>
        <v>S</v>
      </c>
    </row>
    <row r="100" spans="1:17" x14ac:dyDescent="0.2">
      <c r="A100" s="10">
        <v>2304</v>
      </c>
      <c r="B100" s="6">
        <v>6</v>
      </c>
      <c r="C100" s="7">
        <v>55</v>
      </c>
      <c r="D100" s="8">
        <f t="shared" si="5"/>
        <v>6.916666666666667</v>
      </c>
      <c r="E100" s="9">
        <v>18</v>
      </c>
      <c r="F100" s="7">
        <v>1</v>
      </c>
      <c r="G100" s="8">
        <f t="shared" si="6"/>
        <v>18.016666666666666</v>
      </c>
      <c r="H100" s="7">
        <v>11</v>
      </c>
      <c r="I100" s="6">
        <v>300</v>
      </c>
      <c r="J100" s="6">
        <v>300</v>
      </c>
      <c r="K100" s="18" t="s">
        <v>6</v>
      </c>
      <c r="L100" s="18" t="s">
        <v>79</v>
      </c>
      <c r="M100" s="11">
        <v>197.16</v>
      </c>
      <c r="N100" s="12">
        <v>8.8699999999999992</v>
      </c>
      <c r="O100" s="8">
        <f t="shared" si="7"/>
        <v>67.433666666666667</v>
      </c>
      <c r="P100" s="8">
        <f t="shared" si="8"/>
        <v>3.7517449303343895</v>
      </c>
      <c r="Q100" s="18" t="str">
        <f t="shared" si="9"/>
        <v>S</v>
      </c>
    </row>
    <row r="101" spans="1:17" x14ac:dyDescent="0.2">
      <c r="A101" s="10">
        <v>2311</v>
      </c>
      <c r="B101" s="6">
        <v>6</v>
      </c>
      <c r="C101" s="7">
        <v>57.8</v>
      </c>
      <c r="D101" s="8">
        <f t="shared" si="5"/>
        <v>6.9633333333333329</v>
      </c>
      <c r="E101" s="9">
        <v>-4</v>
      </c>
      <c r="F101" s="7">
        <v>35</v>
      </c>
      <c r="G101" s="8">
        <f t="shared" si="6"/>
        <v>-4.583333333333333</v>
      </c>
      <c r="H101" s="7">
        <v>9.5</v>
      </c>
      <c r="I101" s="6">
        <v>420</v>
      </c>
      <c r="J101" s="6">
        <v>420</v>
      </c>
      <c r="K101" s="18" t="s">
        <v>6</v>
      </c>
      <c r="L101" s="18" t="s">
        <v>81</v>
      </c>
      <c r="M101" s="11">
        <v>217.73</v>
      </c>
      <c r="N101" s="12" t="s">
        <v>91</v>
      </c>
      <c r="O101" s="8">
        <f t="shared" si="7"/>
        <v>44.833666666666666</v>
      </c>
      <c r="P101" s="8">
        <f t="shared" si="8"/>
        <v>3.7984115970010564</v>
      </c>
      <c r="Q101" s="18" t="str">
        <f t="shared" si="9"/>
        <v>S</v>
      </c>
    </row>
    <row r="102" spans="1:17" x14ac:dyDescent="0.2">
      <c r="A102" s="10">
        <v>2324</v>
      </c>
      <c r="B102" s="6">
        <v>7</v>
      </c>
      <c r="C102" s="7">
        <v>4.2</v>
      </c>
      <c r="D102" s="8">
        <f t="shared" si="5"/>
        <v>7.07</v>
      </c>
      <c r="E102" s="9">
        <v>1</v>
      </c>
      <c r="F102" s="7">
        <v>3</v>
      </c>
      <c r="G102" s="8">
        <f t="shared" si="6"/>
        <v>1.05</v>
      </c>
      <c r="H102" s="7">
        <v>9</v>
      </c>
      <c r="I102" s="6">
        <v>480</v>
      </c>
      <c r="J102" s="6">
        <v>480</v>
      </c>
      <c r="K102" s="18" t="s">
        <v>6</v>
      </c>
      <c r="L102" s="18" t="s">
        <v>81</v>
      </c>
      <c r="M102" s="11">
        <v>213.44</v>
      </c>
      <c r="N102" s="12">
        <v>3.32</v>
      </c>
      <c r="O102" s="8">
        <f t="shared" si="7"/>
        <v>50.467000000000013</v>
      </c>
      <c r="P102" s="8">
        <f t="shared" si="8"/>
        <v>3.9050782636677219</v>
      </c>
      <c r="Q102" s="18" t="str">
        <f t="shared" si="9"/>
        <v>S</v>
      </c>
    </row>
    <row r="103" spans="1:17" x14ac:dyDescent="0.2">
      <c r="A103" s="10">
        <v>2335</v>
      </c>
      <c r="B103" s="6">
        <v>7</v>
      </c>
      <c r="C103" s="7">
        <v>6.6</v>
      </c>
      <c r="D103" s="8">
        <f t="shared" si="5"/>
        <v>7.11</v>
      </c>
      <c r="E103" s="9">
        <v>-10</v>
      </c>
      <c r="F103" s="7">
        <v>5</v>
      </c>
      <c r="G103" s="8">
        <f t="shared" si="6"/>
        <v>-10.083333333333334</v>
      </c>
      <c r="H103" s="7">
        <v>9.5</v>
      </c>
      <c r="I103" s="6">
        <v>720</v>
      </c>
      <c r="J103" s="6">
        <v>720</v>
      </c>
      <c r="K103" s="18" t="s">
        <v>6</v>
      </c>
      <c r="L103" s="18" t="s">
        <v>81</v>
      </c>
      <c r="M103" s="11">
        <v>223.62</v>
      </c>
      <c r="N103" s="12" t="s">
        <v>92</v>
      </c>
      <c r="O103" s="8">
        <f t="shared" si="7"/>
        <v>39.333666666666673</v>
      </c>
      <c r="P103" s="8">
        <f t="shared" si="8"/>
        <v>3.9450782636677211</v>
      </c>
      <c r="Q103" s="18" t="str">
        <f t="shared" si="9"/>
        <v>S</v>
      </c>
    </row>
    <row r="104" spans="1:17" x14ac:dyDescent="0.2">
      <c r="A104" s="10">
        <v>2343</v>
      </c>
      <c r="B104" s="6">
        <v>7</v>
      </c>
      <c r="C104" s="7">
        <v>8.3000000000000007</v>
      </c>
      <c r="D104" s="8">
        <f t="shared" si="5"/>
        <v>7.1383333333333336</v>
      </c>
      <c r="E104" s="9">
        <v>-10</v>
      </c>
      <c r="F104" s="7">
        <v>39</v>
      </c>
      <c r="G104" s="8">
        <f t="shared" si="6"/>
        <v>-10.65</v>
      </c>
      <c r="H104" s="7">
        <v>8</v>
      </c>
      <c r="I104" s="6">
        <v>420</v>
      </c>
      <c r="J104" s="6">
        <v>420</v>
      </c>
      <c r="K104" s="18" t="s">
        <v>6</v>
      </c>
      <c r="L104" s="18" t="s">
        <v>81</v>
      </c>
      <c r="M104" s="11">
        <v>224.33</v>
      </c>
      <c r="N104" s="12" t="s">
        <v>93</v>
      </c>
      <c r="O104" s="8">
        <f t="shared" si="7"/>
        <v>38.76700000000001</v>
      </c>
      <c r="P104" s="8">
        <f t="shared" si="8"/>
        <v>3.9734115970010571</v>
      </c>
      <c r="Q104" s="18" t="str">
        <f t="shared" si="9"/>
        <v>S</v>
      </c>
    </row>
    <row r="105" spans="1:17" x14ac:dyDescent="0.2">
      <c r="A105" s="10">
        <v>2353</v>
      </c>
      <c r="B105" s="6">
        <v>7</v>
      </c>
      <c r="C105" s="7">
        <v>14.6</v>
      </c>
      <c r="D105" s="8">
        <f t="shared" si="5"/>
        <v>7.2433333333333332</v>
      </c>
      <c r="E105" s="9">
        <v>-10</v>
      </c>
      <c r="F105" s="7">
        <v>18</v>
      </c>
      <c r="G105" s="8">
        <f t="shared" si="6"/>
        <v>-10.3</v>
      </c>
      <c r="H105" s="7">
        <v>5</v>
      </c>
      <c r="I105" s="6">
        <v>1200</v>
      </c>
      <c r="J105" s="6">
        <v>1200</v>
      </c>
      <c r="K105" s="18" t="s">
        <v>6</v>
      </c>
      <c r="L105" s="18" t="s">
        <v>81</v>
      </c>
      <c r="M105" s="11">
        <v>224.72</v>
      </c>
      <c r="N105" s="12">
        <v>0.41</v>
      </c>
      <c r="O105" s="8">
        <f t="shared" si="7"/>
        <v>39.116999999999997</v>
      </c>
      <c r="P105" s="8">
        <f t="shared" si="8"/>
        <v>4.0784115970010539</v>
      </c>
      <c r="Q105" s="18" t="str">
        <f t="shared" si="9"/>
        <v>S</v>
      </c>
    </row>
    <row r="106" spans="1:17" x14ac:dyDescent="0.2">
      <c r="A106" s="10">
        <v>2354</v>
      </c>
      <c r="B106" s="6">
        <v>7</v>
      </c>
      <c r="C106" s="7">
        <v>14.3</v>
      </c>
      <c r="D106" s="8">
        <f t="shared" si="5"/>
        <v>7.2383333333333333</v>
      </c>
      <c r="E106" s="9">
        <v>-25</v>
      </c>
      <c r="F106" s="7">
        <v>44</v>
      </c>
      <c r="G106" s="8">
        <f t="shared" si="6"/>
        <v>-25.733333333333334</v>
      </c>
      <c r="H106" s="7">
        <v>9</v>
      </c>
      <c r="I106" s="6">
        <v>1200</v>
      </c>
      <c r="J106" s="6">
        <v>1200</v>
      </c>
      <c r="K106" s="18" t="s">
        <v>6</v>
      </c>
      <c r="L106" s="18" t="s">
        <v>85</v>
      </c>
      <c r="M106" s="11">
        <v>238.41</v>
      </c>
      <c r="N106" s="12" t="s">
        <v>94</v>
      </c>
      <c r="O106" s="8">
        <f t="shared" si="7"/>
        <v>23.683666666666664</v>
      </c>
      <c r="P106" s="8">
        <f t="shared" si="8"/>
        <v>4.0734115970010549</v>
      </c>
      <c r="Q106" s="18" t="str">
        <f t="shared" si="9"/>
        <v>S</v>
      </c>
    </row>
    <row r="107" spans="1:17" x14ac:dyDescent="0.2">
      <c r="A107" s="10">
        <v>2355</v>
      </c>
      <c r="B107" s="6">
        <v>7</v>
      </c>
      <c r="C107" s="7">
        <v>16.899999999999999</v>
      </c>
      <c r="D107" s="8">
        <f t="shared" si="5"/>
        <v>7.2816666666666663</v>
      </c>
      <c r="E107" s="9">
        <v>13</v>
      </c>
      <c r="F107" s="7">
        <v>47</v>
      </c>
      <c r="G107" s="8">
        <f t="shared" si="6"/>
        <v>13.783333333333333</v>
      </c>
      <c r="H107" s="7">
        <v>9.5</v>
      </c>
      <c r="I107" s="6">
        <v>540</v>
      </c>
      <c r="J107" s="6">
        <v>540</v>
      </c>
      <c r="K107" s="18" t="s">
        <v>6</v>
      </c>
      <c r="L107" s="18" t="s">
        <v>79</v>
      </c>
      <c r="M107" s="11">
        <v>203.37</v>
      </c>
      <c r="N107" s="12">
        <v>11.82</v>
      </c>
      <c r="O107" s="8">
        <f t="shared" si="7"/>
        <v>63.200333333333333</v>
      </c>
      <c r="P107" s="8">
        <f t="shared" si="8"/>
        <v>4.1167449303343879</v>
      </c>
      <c r="Q107" s="18" t="str">
        <f t="shared" si="9"/>
        <v>S</v>
      </c>
    </row>
    <row r="108" spans="1:17" x14ac:dyDescent="0.2">
      <c r="A108" s="10">
        <v>2360</v>
      </c>
      <c r="B108" s="6">
        <v>7</v>
      </c>
      <c r="C108" s="7">
        <v>17.8</v>
      </c>
      <c r="D108" s="8">
        <f t="shared" si="5"/>
        <v>7.2966666666666669</v>
      </c>
      <c r="E108" s="9">
        <v>-15</v>
      </c>
      <c r="F108" s="7">
        <v>37</v>
      </c>
      <c r="G108" s="8">
        <f t="shared" si="6"/>
        <v>-15.616666666666667</v>
      </c>
      <c r="H108" s="7">
        <v>9</v>
      </c>
      <c r="I108" s="6">
        <v>780</v>
      </c>
      <c r="J108" s="6">
        <v>780</v>
      </c>
      <c r="K108" s="18" t="s">
        <v>6</v>
      </c>
      <c r="L108" s="18" t="s">
        <v>85</v>
      </c>
      <c r="M108" s="11">
        <v>229.8</v>
      </c>
      <c r="N108" s="12" t="s">
        <v>95</v>
      </c>
      <c r="O108" s="8">
        <f t="shared" si="7"/>
        <v>33.800333333333342</v>
      </c>
      <c r="P108" s="8">
        <f t="shared" si="8"/>
        <v>4.1317449303343885</v>
      </c>
      <c r="Q108" s="18" t="str">
        <f t="shared" si="9"/>
        <v>S</v>
      </c>
    </row>
    <row r="109" spans="1:17" x14ac:dyDescent="0.2">
      <c r="A109" s="10">
        <v>2362</v>
      </c>
      <c r="B109" s="6">
        <v>7</v>
      </c>
      <c r="C109" s="7">
        <v>18.8</v>
      </c>
      <c r="D109" s="8">
        <f t="shared" si="5"/>
        <v>7.3133333333333335</v>
      </c>
      <c r="E109" s="9">
        <v>-24</v>
      </c>
      <c r="F109" s="7">
        <v>57</v>
      </c>
      <c r="G109" s="8">
        <f t="shared" si="6"/>
        <v>-24.95</v>
      </c>
      <c r="H109" s="7">
        <v>4</v>
      </c>
      <c r="I109" s="6">
        <v>480</v>
      </c>
      <c r="J109" s="6">
        <v>480</v>
      </c>
      <c r="K109" s="18" t="s">
        <v>6</v>
      </c>
      <c r="L109" s="18" t="s">
        <v>85</v>
      </c>
      <c r="M109" s="11">
        <v>238.18</v>
      </c>
      <c r="N109" s="12" t="s">
        <v>96</v>
      </c>
      <c r="O109" s="8">
        <f t="shared" si="7"/>
        <v>24.467000000000006</v>
      </c>
      <c r="P109" s="8">
        <f t="shared" si="8"/>
        <v>4.1484115970010542</v>
      </c>
      <c r="Q109" s="18" t="str">
        <f t="shared" si="9"/>
        <v>S</v>
      </c>
    </row>
    <row r="110" spans="1:17" x14ac:dyDescent="0.2">
      <c r="A110" s="10">
        <v>2371</v>
      </c>
      <c r="B110" s="6">
        <v>7</v>
      </c>
      <c r="C110" s="7">
        <v>25.6</v>
      </c>
      <c r="D110" s="8">
        <f t="shared" si="5"/>
        <v>7.4266666666666667</v>
      </c>
      <c r="E110" s="9">
        <v>29</v>
      </c>
      <c r="F110" s="7">
        <v>29</v>
      </c>
      <c r="G110" s="8">
        <f t="shared" si="6"/>
        <v>29.483333333333334</v>
      </c>
      <c r="H110" s="7">
        <v>13</v>
      </c>
      <c r="I110" s="32">
        <v>54</v>
      </c>
      <c r="J110" s="32">
        <v>74</v>
      </c>
      <c r="K110" s="18" t="s">
        <v>4</v>
      </c>
      <c r="L110" s="18" t="s">
        <v>79</v>
      </c>
      <c r="M110" s="11">
        <v>189.16</v>
      </c>
      <c r="N110" s="12">
        <v>19.84</v>
      </c>
      <c r="O110" s="8">
        <f t="shared" si="7"/>
        <v>78.90033333333335</v>
      </c>
      <c r="P110" s="8">
        <f t="shared" si="8"/>
        <v>4.2617449303343875</v>
      </c>
      <c r="Q110" s="18" t="str">
        <f t="shared" si="9"/>
        <v>S</v>
      </c>
    </row>
    <row r="111" spans="1:17" x14ac:dyDescent="0.2">
      <c r="A111" s="10">
        <v>2372</v>
      </c>
      <c r="B111" s="6">
        <v>7</v>
      </c>
      <c r="C111" s="7">
        <v>25.6</v>
      </c>
      <c r="D111" s="8">
        <f t="shared" si="5"/>
        <v>7.4266666666666667</v>
      </c>
      <c r="E111" s="9">
        <v>29</v>
      </c>
      <c r="F111" s="7">
        <v>29</v>
      </c>
      <c r="G111" s="8">
        <f t="shared" si="6"/>
        <v>29.483333333333334</v>
      </c>
      <c r="H111" s="7">
        <v>13</v>
      </c>
      <c r="I111" s="32">
        <v>54</v>
      </c>
      <c r="J111" s="32">
        <v>74</v>
      </c>
      <c r="K111" s="18" t="s">
        <v>4</v>
      </c>
      <c r="L111" s="18" t="s">
        <v>79</v>
      </c>
      <c r="M111" s="11">
        <v>189.16</v>
      </c>
      <c r="N111" s="12">
        <v>19.84</v>
      </c>
      <c r="O111" s="8">
        <f t="shared" si="7"/>
        <v>78.90033333333335</v>
      </c>
      <c r="P111" s="8">
        <f t="shared" si="8"/>
        <v>4.2617449303343875</v>
      </c>
      <c r="Q111" s="18" t="str">
        <f t="shared" si="9"/>
        <v>S</v>
      </c>
    </row>
    <row r="112" spans="1:17" x14ac:dyDescent="0.2">
      <c r="A112" s="10">
        <v>2392</v>
      </c>
      <c r="B112" s="6">
        <v>7</v>
      </c>
      <c r="C112" s="7">
        <v>29.2</v>
      </c>
      <c r="D112" s="8">
        <f t="shared" si="5"/>
        <v>7.4866666666666664</v>
      </c>
      <c r="E112" s="9">
        <v>20</v>
      </c>
      <c r="F112" s="7">
        <v>55</v>
      </c>
      <c r="G112" s="8">
        <f t="shared" si="6"/>
        <v>20.916666666666668</v>
      </c>
      <c r="H112" s="7">
        <v>0</v>
      </c>
      <c r="I112" s="32">
        <v>43</v>
      </c>
      <c r="J112" s="32">
        <v>47</v>
      </c>
      <c r="K112" s="18" t="s">
        <v>4</v>
      </c>
      <c r="L112" s="18" t="s">
        <v>79</v>
      </c>
      <c r="M112" s="11">
        <v>197.88</v>
      </c>
      <c r="N112" s="12">
        <v>17.399999999999999</v>
      </c>
      <c r="O112" s="8">
        <f t="shared" si="7"/>
        <v>70.333666666666687</v>
      </c>
      <c r="P112" s="8">
        <f t="shared" si="8"/>
        <v>4.3217449303343898</v>
      </c>
      <c r="Q112" s="18" t="str">
        <f t="shared" si="9"/>
        <v>S</v>
      </c>
    </row>
    <row r="113" spans="1:17" x14ac:dyDescent="0.2">
      <c r="A113" s="10">
        <v>2395</v>
      </c>
      <c r="B113" s="6">
        <v>7</v>
      </c>
      <c r="C113" s="7">
        <v>27.1</v>
      </c>
      <c r="D113" s="8">
        <f t="shared" si="5"/>
        <v>7.4516666666666671</v>
      </c>
      <c r="E113" s="9">
        <v>13</v>
      </c>
      <c r="F113" s="7">
        <v>35</v>
      </c>
      <c r="G113" s="8">
        <f t="shared" si="6"/>
        <v>13.583333333333334</v>
      </c>
      <c r="H113" s="7">
        <v>9.5</v>
      </c>
      <c r="I113" s="6">
        <v>720</v>
      </c>
      <c r="J113" s="6">
        <v>720</v>
      </c>
      <c r="K113" s="18" t="s">
        <v>6</v>
      </c>
      <c r="L113" s="18" t="s">
        <v>79</v>
      </c>
      <c r="M113" s="11">
        <v>204.62</v>
      </c>
      <c r="N113" s="12">
        <v>13.96</v>
      </c>
      <c r="O113" s="8">
        <f t="shared" si="7"/>
        <v>63.000333333333359</v>
      </c>
      <c r="P113" s="8">
        <f t="shared" si="8"/>
        <v>4.2867449303343896</v>
      </c>
      <c r="Q113" s="18" t="str">
        <f t="shared" si="9"/>
        <v>S</v>
      </c>
    </row>
    <row r="114" spans="1:17" x14ac:dyDescent="0.2">
      <c r="A114" s="10">
        <v>2403</v>
      </c>
      <c r="B114" s="6">
        <v>7</v>
      </c>
      <c r="C114" s="7">
        <v>36.799999999999997</v>
      </c>
      <c r="D114" s="8">
        <f t="shared" si="5"/>
        <v>7.6133333333333333</v>
      </c>
      <c r="E114" s="9">
        <v>65</v>
      </c>
      <c r="F114" s="7">
        <v>37</v>
      </c>
      <c r="G114" s="8">
        <f t="shared" si="6"/>
        <v>65.61666666666666</v>
      </c>
      <c r="H114" s="7">
        <v>9.5</v>
      </c>
      <c r="I114" s="6"/>
      <c r="J114" s="11"/>
      <c r="K114" s="18" t="s">
        <v>10</v>
      </c>
      <c r="L114" s="18" t="s">
        <v>61</v>
      </c>
      <c r="M114" s="11">
        <v>150.57</v>
      </c>
      <c r="N114" s="12">
        <v>29.18</v>
      </c>
      <c r="O114" s="8">
        <f t="shared" si="7"/>
        <v>64.966333333333353</v>
      </c>
      <c r="P114" s="8">
        <f t="shared" si="8"/>
        <v>4.4484115970010549</v>
      </c>
      <c r="Q114" s="18" t="str">
        <f t="shared" si="9"/>
        <v>N</v>
      </c>
    </row>
    <row r="115" spans="1:17" x14ac:dyDescent="0.2">
      <c r="A115" s="10">
        <v>2419</v>
      </c>
      <c r="B115" s="6">
        <v>7</v>
      </c>
      <c r="C115" s="7">
        <v>38.1</v>
      </c>
      <c r="D115" s="8">
        <f t="shared" si="5"/>
        <v>7.6349999999999998</v>
      </c>
      <c r="E115" s="9">
        <v>38</v>
      </c>
      <c r="F115" s="7">
        <v>53</v>
      </c>
      <c r="G115" s="8">
        <f t="shared" si="6"/>
        <v>38.883333333333333</v>
      </c>
      <c r="H115" s="7">
        <v>11.5</v>
      </c>
      <c r="I115" s="6">
        <v>245.99999999999997</v>
      </c>
      <c r="J115" s="6">
        <v>245.99999999999997</v>
      </c>
      <c r="K115" s="18" t="s">
        <v>22</v>
      </c>
      <c r="L115" s="18" t="s">
        <v>97</v>
      </c>
      <c r="M115" s="11">
        <v>180.37</v>
      </c>
      <c r="N115" s="12">
        <v>25.25</v>
      </c>
      <c r="O115" s="8">
        <f t="shared" si="7"/>
        <v>88.300333333333569</v>
      </c>
      <c r="P115" s="8">
        <f t="shared" si="8"/>
        <v>4.4700782636677232</v>
      </c>
      <c r="Q115" s="18" t="str">
        <f t="shared" si="9"/>
        <v>S</v>
      </c>
    </row>
    <row r="116" spans="1:17" x14ac:dyDescent="0.2">
      <c r="A116" s="10">
        <v>2420</v>
      </c>
      <c r="B116" s="6">
        <v>7</v>
      </c>
      <c r="C116" s="7">
        <v>38.5</v>
      </c>
      <c r="D116" s="8">
        <f t="shared" si="5"/>
        <v>7.6416666666666666</v>
      </c>
      <c r="E116" s="9">
        <v>21</v>
      </c>
      <c r="F116" s="7">
        <v>34</v>
      </c>
      <c r="G116" s="8">
        <f t="shared" si="6"/>
        <v>21.566666666666666</v>
      </c>
      <c r="H116" s="7">
        <v>10</v>
      </c>
      <c r="I116" s="6">
        <v>600</v>
      </c>
      <c r="J116" s="6">
        <v>600</v>
      </c>
      <c r="K116" s="18" t="s">
        <v>6</v>
      </c>
      <c r="L116" s="18" t="s">
        <v>79</v>
      </c>
      <c r="M116" s="11">
        <v>198.11</v>
      </c>
      <c r="N116" s="12">
        <v>19.63</v>
      </c>
      <c r="O116" s="8">
        <f t="shared" si="7"/>
        <v>70.983666666666664</v>
      </c>
      <c r="P116" s="8">
        <f t="shared" si="8"/>
        <v>4.4767449303343874</v>
      </c>
      <c r="Q116" s="18" t="str">
        <f t="shared" si="9"/>
        <v>S</v>
      </c>
    </row>
    <row r="117" spans="1:17" x14ac:dyDescent="0.2">
      <c r="A117" s="10">
        <v>2421</v>
      </c>
      <c r="B117" s="6">
        <v>7</v>
      </c>
      <c r="C117" s="7">
        <v>36.299999999999997</v>
      </c>
      <c r="D117" s="8">
        <f t="shared" si="5"/>
        <v>7.6050000000000004</v>
      </c>
      <c r="E117" s="9">
        <v>-20</v>
      </c>
      <c r="F117" s="7">
        <v>37</v>
      </c>
      <c r="G117" s="8">
        <f t="shared" si="6"/>
        <v>-20.616666666666667</v>
      </c>
      <c r="H117" s="7">
        <v>9</v>
      </c>
      <c r="I117" s="6">
        <v>600</v>
      </c>
      <c r="J117" s="6">
        <v>600</v>
      </c>
      <c r="K117" s="18" t="s">
        <v>6</v>
      </c>
      <c r="L117" s="18" t="s">
        <v>98</v>
      </c>
      <c r="M117" s="11">
        <v>236.28</v>
      </c>
      <c r="N117" s="12">
        <v>0.08</v>
      </c>
      <c r="O117" s="8">
        <f t="shared" si="7"/>
        <v>28.800333333333327</v>
      </c>
      <c r="P117" s="8">
        <f t="shared" si="8"/>
        <v>4.4400782636677221</v>
      </c>
      <c r="Q117" s="18" t="str">
        <f t="shared" si="9"/>
        <v>S</v>
      </c>
    </row>
    <row r="118" spans="1:17" x14ac:dyDescent="0.2">
      <c r="A118" s="10">
        <v>2422</v>
      </c>
      <c r="B118" s="6">
        <v>7</v>
      </c>
      <c r="C118" s="7">
        <v>36.6</v>
      </c>
      <c r="D118" s="8">
        <f t="shared" si="5"/>
        <v>7.61</v>
      </c>
      <c r="E118" s="9">
        <v>-14</v>
      </c>
      <c r="F118" s="7">
        <v>30</v>
      </c>
      <c r="G118" s="8">
        <f t="shared" si="6"/>
        <v>-14.5</v>
      </c>
      <c r="H118" s="7">
        <v>4.5</v>
      </c>
      <c r="I118" s="6">
        <v>1800</v>
      </c>
      <c r="J118" s="6">
        <v>1800</v>
      </c>
      <c r="K118" s="18" t="s">
        <v>6</v>
      </c>
      <c r="L118" s="18" t="s">
        <v>98</v>
      </c>
      <c r="M118" s="11">
        <v>230.96</v>
      </c>
      <c r="N118" s="12">
        <v>3.14</v>
      </c>
      <c r="O118" s="8">
        <f t="shared" si="7"/>
        <v>34.917000000000002</v>
      </c>
      <c r="P118" s="8">
        <f t="shared" si="8"/>
        <v>4.4450782636677211</v>
      </c>
      <c r="Q118" s="18" t="str">
        <f t="shared" si="9"/>
        <v>S</v>
      </c>
    </row>
    <row r="119" spans="1:17" x14ac:dyDescent="0.2">
      <c r="A119" s="10">
        <v>2423</v>
      </c>
      <c r="B119" s="6">
        <v>7</v>
      </c>
      <c r="C119" s="7">
        <v>37.1</v>
      </c>
      <c r="D119" s="8">
        <f t="shared" si="5"/>
        <v>7.6183333333333332</v>
      </c>
      <c r="E119" s="9">
        <v>-13</v>
      </c>
      <c r="F119" s="7">
        <v>52</v>
      </c>
      <c r="G119" s="8">
        <f t="shared" si="6"/>
        <v>-13.866666666666667</v>
      </c>
      <c r="H119" s="7">
        <v>7</v>
      </c>
      <c r="I119" s="6">
        <v>1140</v>
      </c>
      <c r="J119" s="6">
        <v>1140</v>
      </c>
      <c r="K119" s="18" t="s">
        <v>6</v>
      </c>
      <c r="L119" s="18" t="s">
        <v>98</v>
      </c>
      <c r="M119" s="11">
        <v>230.48</v>
      </c>
      <c r="N119" s="12">
        <v>3.54</v>
      </c>
      <c r="O119" s="8">
        <f t="shared" si="7"/>
        <v>35.550333333333342</v>
      </c>
      <c r="P119" s="8">
        <f t="shared" si="8"/>
        <v>4.4534115970010539</v>
      </c>
      <c r="Q119" s="18" t="str">
        <f t="shared" si="9"/>
        <v>S</v>
      </c>
    </row>
    <row r="120" spans="1:17" x14ac:dyDescent="0.2">
      <c r="A120" s="10">
        <v>2438</v>
      </c>
      <c r="B120" s="6">
        <v>7</v>
      </c>
      <c r="C120" s="7">
        <v>41.8</v>
      </c>
      <c r="D120" s="8">
        <f t="shared" si="5"/>
        <v>7.6966666666666663</v>
      </c>
      <c r="E120" s="9">
        <v>-14</v>
      </c>
      <c r="F120" s="7">
        <v>44</v>
      </c>
      <c r="G120" s="8">
        <f t="shared" si="6"/>
        <v>-14.733333333333333</v>
      </c>
      <c r="H120" s="7">
        <v>11.5</v>
      </c>
      <c r="I120" s="6">
        <v>65</v>
      </c>
      <c r="J120" s="6">
        <v>65</v>
      </c>
      <c r="K120" s="18" t="s">
        <v>4</v>
      </c>
      <c r="L120" s="18" t="s">
        <v>98</v>
      </c>
      <c r="M120" s="11">
        <v>231.79</v>
      </c>
      <c r="N120" s="12">
        <v>4.1399999999999997</v>
      </c>
      <c r="O120" s="8">
        <f t="shared" si="7"/>
        <v>34.68366666666666</v>
      </c>
      <c r="P120" s="8">
        <f t="shared" si="8"/>
        <v>4.5317449303343871</v>
      </c>
      <c r="Q120" s="18" t="str">
        <f t="shared" si="9"/>
        <v>S</v>
      </c>
    </row>
    <row r="121" spans="1:17" x14ac:dyDescent="0.2">
      <c r="A121" s="10">
        <v>2440</v>
      </c>
      <c r="B121" s="6">
        <v>7</v>
      </c>
      <c r="C121" s="7">
        <v>41.9</v>
      </c>
      <c r="D121" s="8">
        <f t="shared" si="5"/>
        <v>7.6983333333333333</v>
      </c>
      <c r="E121" s="9">
        <v>-18</v>
      </c>
      <c r="F121" s="7">
        <v>13</v>
      </c>
      <c r="G121" s="8">
        <f t="shared" si="6"/>
        <v>-18.216666666666665</v>
      </c>
      <c r="H121" s="7">
        <v>11.5</v>
      </c>
      <c r="I121" s="32">
        <v>20</v>
      </c>
      <c r="J121" s="32">
        <v>54</v>
      </c>
      <c r="K121" s="18" t="s">
        <v>4</v>
      </c>
      <c r="L121" s="18" t="s">
        <v>98</v>
      </c>
      <c r="M121" s="11">
        <v>234.86</v>
      </c>
      <c r="N121" s="12">
        <v>2.4700000000000002</v>
      </c>
      <c r="O121" s="8">
        <f t="shared" si="7"/>
        <v>31.200333333333344</v>
      </c>
      <c r="P121" s="8">
        <f t="shared" si="8"/>
        <v>4.5334115970010558</v>
      </c>
      <c r="Q121" s="18" t="str">
        <f t="shared" si="9"/>
        <v>S</v>
      </c>
    </row>
    <row r="122" spans="1:17" x14ac:dyDescent="0.2">
      <c r="A122" s="10">
        <v>2479</v>
      </c>
      <c r="B122" s="6">
        <v>7</v>
      </c>
      <c r="C122" s="7">
        <v>55.1</v>
      </c>
      <c r="D122" s="8">
        <f t="shared" si="5"/>
        <v>7.918333333333333</v>
      </c>
      <c r="E122" s="9">
        <v>-17</v>
      </c>
      <c r="F122" s="7">
        <v>43</v>
      </c>
      <c r="G122" s="8">
        <f t="shared" si="6"/>
        <v>-17.716666666666665</v>
      </c>
      <c r="H122" s="7">
        <v>0</v>
      </c>
      <c r="I122" s="6">
        <v>420</v>
      </c>
      <c r="J122" s="6">
        <v>420</v>
      </c>
      <c r="K122" s="18" t="s">
        <v>6</v>
      </c>
      <c r="L122" s="18" t="s">
        <v>98</v>
      </c>
      <c r="M122" s="11">
        <v>235.98</v>
      </c>
      <c r="N122" s="12">
        <v>5.37</v>
      </c>
      <c r="O122" s="8">
        <f t="shared" si="7"/>
        <v>31.700333333333344</v>
      </c>
      <c r="P122" s="8">
        <f t="shared" si="8"/>
        <v>4.7534115970010546</v>
      </c>
      <c r="Q122" s="18" t="str">
        <f t="shared" si="9"/>
        <v>S</v>
      </c>
    </row>
    <row r="123" spans="1:17" x14ac:dyDescent="0.2">
      <c r="A123" s="10">
        <v>2482</v>
      </c>
      <c r="B123" s="6">
        <v>7</v>
      </c>
      <c r="C123" s="7">
        <v>54.9</v>
      </c>
      <c r="D123" s="8">
        <f t="shared" si="5"/>
        <v>7.915</v>
      </c>
      <c r="E123" s="9">
        <v>-24</v>
      </c>
      <c r="F123" s="7">
        <v>18</v>
      </c>
      <c r="G123" s="8">
        <f t="shared" si="6"/>
        <v>-24.3</v>
      </c>
      <c r="H123" s="7">
        <v>8.5</v>
      </c>
      <c r="I123" s="6">
        <v>720</v>
      </c>
      <c r="J123" s="6">
        <v>720</v>
      </c>
      <c r="K123" s="18" t="s">
        <v>6</v>
      </c>
      <c r="L123" s="18" t="s">
        <v>98</v>
      </c>
      <c r="M123" s="11">
        <v>241.63</v>
      </c>
      <c r="N123" s="12">
        <v>1.96</v>
      </c>
      <c r="O123" s="8">
        <f t="shared" si="7"/>
        <v>25.117000000000004</v>
      </c>
      <c r="P123" s="8">
        <f t="shared" si="8"/>
        <v>4.7500782636677208</v>
      </c>
      <c r="Q123" s="18" t="str">
        <f t="shared" si="9"/>
        <v>S</v>
      </c>
    </row>
    <row r="124" spans="1:17" x14ac:dyDescent="0.2">
      <c r="A124" s="10">
        <v>2489</v>
      </c>
      <c r="B124" s="6">
        <v>7</v>
      </c>
      <c r="C124" s="7">
        <v>56.2</v>
      </c>
      <c r="D124" s="8">
        <f t="shared" si="5"/>
        <v>7.9366666666666665</v>
      </c>
      <c r="E124" s="9">
        <v>-30</v>
      </c>
      <c r="F124" s="7">
        <v>4</v>
      </c>
      <c r="G124" s="8">
        <f t="shared" si="6"/>
        <v>-30.066666666666666</v>
      </c>
      <c r="H124" s="7">
        <v>9.5</v>
      </c>
      <c r="I124" s="6">
        <v>480</v>
      </c>
      <c r="J124" s="6">
        <v>480</v>
      </c>
      <c r="K124" s="18" t="s">
        <v>6</v>
      </c>
      <c r="L124" s="18" t="s">
        <v>98</v>
      </c>
      <c r="M124" s="11">
        <v>246.71</v>
      </c>
      <c r="N124" s="12" t="s">
        <v>99</v>
      </c>
      <c r="O124" s="8">
        <f t="shared" si="7"/>
        <v>19.350333333333339</v>
      </c>
      <c r="P124" s="8">
        <f t="shared" si="8"/>
        <v>4.7717449303343891</v>
      </c>
      <c r="Q124" s="18" t="str">
        <f t="shared" si="9"/>
        <v>S</v>
      </c>
    </row>
    <row r="125" spans="1:17" x14ac:dyDescent="0.2">
      <c r="A125" s="10">
        <v>2506</v>
      </c>
      <c r="B125" s="6">
        <v>8</v>
      </c>
      <c r="C125" s="7">
        <v>0.2</v>
      </c>
      <c r="D125" s="8">
        <f t="shared" si="5"/>
        <v>8.0033333333333339</v>
      </c>
      <c r="E125" s="9">
        <v>-10</v>
      </c>
      <c r="F125" s="7">
        <v>47</v>
      </c>
      <c r="G125" s="8">
        <f t="shared" si="6"/>
        <v>-10.783333333333333</v>
      </c>
      <c r="H125" s="7">
        <v>8.5</v>
      </c>
      <c r="I125" s="6">
        <v>420</v>
      </c>
      <c r="J125" s="6">
        <v>420</v>
      </c>
      <c r="K125" s="18" t="s">
        <v>6</v>
      </c>
      <c r="L125" s="18" t="s">
        <v>81</v>
      </c>
      <c r="M125" s="11">
        <v>230.59</v>
      </c>
      <c r="N125" s="12">
        <v>9.94</v>
      </c>
      <c r="O125" s="8">
        <f t="shared" si="7"/>
        <v>38.633666666666663</v>
      </c>
      <c r="P125" s="8">
        <f t="shared" si="8"/>
        <v>4.8384115970010555</v>
      </c>
      <c r="Q125" s="18" t="str">
        <f t="shared" si="9"/>
        <v>S</v>
      </c>
    </row>
    <row r="126" spans="1:17" x14ac:dyDescent="0.2">
      <c r="A126" s="10">
        <v>2509</v>
      </c>
      <c r="B126" s="6">
        <v>8</v>
      </c>
      <c r="C126" s="7">
        <v>0.7</v>
      </c>
      <c r="D126" s="8">
        <f t="shared" si="5"/>
        <v>8.0116666666666667</v>
      </c>
      <c r="E126" s="9">
        <v>-19</v>
      </c>
      <c r="F126" s="7">
        <v>4</v>
      </c>
      <c r="G126" s="8">
        <f t="shared" si="6"/>
        <v>-19.066666666666666</v>
      </c>
      <c r="H126" s="7">
        <v>9.5</v>
      </c>
      <c r="I126" s="6">
        <v>480</v>
      </c>
      <c r="J126" s="6">
        <v>480</v>
      </c>
      <c r="K126" s="18" t="s">
        <v>6</v>
      </c>
      <c r="L126" s="18" t="s">
        <v>98</v>
      </c>
      <c r="M126" s="11">
        <v>237.85</v>
      </c>
      <c r="N126" s="12">
        <v>5.82</v>
      </c>
      <c r="O126" s="8">
        <f t="shared" si="7"/>
        <v>30.350333333333335</v>
      </c>
      <c r="P126" s="8">
        <f t="shared" si="8"/>
        <v>4.8467449303343884</v>
      </c>
      <c r="Q126" s="18" t="str">
        <f t="shared" si="9"/>
        <v>S</v>
      </c>
    </row>
    <row r="127" spans="1:17" x14ac:dyDescent="0.2">
      <c r="A127" s="10">
        <v>2527</v>
      </c>
      <c r="B127" s="6">
        <v>8</v>
      </c>
      <c r="C127" s="7">
        <v>5.3</v>
      </c>
      <c r="D127" s="8">
        <f t="shared" si="5"/>
        <v>8.0883333333333329</v>
      </c>
      <c r="E127" s="9">
        <v>-28</v>
      </c>
      <c r="F127" s="7">
        <v>10</v>
      </c>
      <c r="G127" s="8">
        <f t="shared" si="6"/>
        <v>-28.166666666666668</v>
      </c>
      <c r="H127" s="7">
        <v>8</v>
      </c>
      <c r="I127" s="6">
        <v>1320</v>
      </c>
      <c r="J127" s="6">
        <v>1320</v>
      </c>
      <c r="K127" s="18" t="s">
        <v>6</v>
      </c>
      <c r="L127" s="18" t="s">
        <v>98</v>
      </c>
      <c r="M127" s="11">
        <v>246.13</v>
      </c>
      <c r="N127" s="12">
        <v>1.9</v>
      </c>
      <c r="O127" s="8">
        <f t="shared" si="7"/>
        <v>21.250333333333334</v>
      </c>
      <c r="P127" s="8">
        <f t="shared" si="8"/>
        <v>4.9234115970010564</v>
      </c>
      <c r="Q127" s="18" t="str">
        <f t="shared" si="9"/>
        <v>S</v>
      </c>
    </row>
    <row r="128" spans="1:17" x14ac:dyDescent="0.2">
      <c r="A128" s="10">
        <v>2539</v>
      </c>
      <c r="B128" s="6">
        <v>8</v>
      </c>
      <c r="C128" s="7">
        <v>10.7</v>
      </c>
      <c r="D128" s="8">
        <f t="shared" si="5"/>
        <v>8.1783333333333328</v>
      </c>
      <c r="E128" s="9">
        <v>-12</v>
      </c>
      <c r="F128" s="7">
        <v>50</v>
      </c>
      <c r="G128" s="8">
        <f t="shared" si="6"/>
        <v>-12.833333333333334</v>
      </c>
      <c r="H128" s="7">
        <v>8</v>
      </c>
      <c r="I128" s="6">
        <v>1320</v>
      </c>
      <c r="J128" s="6">
        <v>1320</v>
      </c>
      <c r="K128" s="18" t="s">
        <v>6</v>
      </c>
      <c r="L128" s="18" t="s">
        <v>98</v>
      </c>
      <c r="M128" s="11">
        <v>233.73</v>
      </c>
      <c r="N128" s="12">
        <v>11.13</v>
      </c>
      <c r="O128" s="8">
        <f t="shared" si="7"/>
        <v>36.583666666666673</v>
      </c>
      <c r="P128" s="8">
        <f t="shared" si="8"/>
        <v>5.0134115970010562</v>
      </c>
      <c r="Q128" s="18" t="str">
        <f t="shared" si="9"/>
        <v>S</v>
      </c>
    </row>
    <row r="129" spans="1:17" x14ac:dyDescent="0.2">
      <c r="A129" s="10">
        <v>2548</v>
      </c>
      <c r="B129" s="6">
        <v>8</v>
      </c>
      <c r="C129" s="7">
        <v>13.8</v>
      </c>
      <c r="D129" s="8">
        <f t="shared" si="5"/>
        <v>8.23</v>
      </c>
      <c r="E129" s="9">
        <v>-5</v>
      </c>
      <c r="F129" s="7">
        <v>48</v>
      </c>
      <c r="G129" s="8">
        <f t="shared" si="6"/>
        <v>-5.8</v>
      </c>
      <c r="H129" s="7">
        <v>5.5</v>
      </c>
      <c r="I129" s="6">
        <v>3240</v>
      </c>
      <c r="J129" s="6">
        <v>3240</v>
      </c>
      <c r="K129" s="18" t="s">
        <v>6</v>
      </c>
      <c r="L129" s="18" t="s">
        <v>100</v>
      </c>
      <c r="M129" s="11">
        <v>227.9</v>
      </c>
      <c r="N129" s="12">
        <v>15.36</v>
      </c>
      <c r="O129" s="8">
        <f t="shared" si="7"/>
        <v>43.617000000000004</v>
      </c>
      <c r="P129" s="8">
        <f t="shared" si="8"/>
        <v>5.0650782636677221</v>
      </c>
      <c r="Q129" s="18" t="str">
        <f t="shared" si="9"/>
        <v>S</v>
      </c>
    </row>
    <row r="130" spans="1:17" x14ac:dyDescent="0.2">
      <c r="A130" s="10">
        <v>2567</v>
      </c>
      <c r="B130" s="6">
        <v>8</v>
      </c>
      <c r="C130" s="7">
        <v>18.3</v>
      </c>
      <c r="D130" s="8">
        <f t="shared" si="5"/>
        <v>8.3049999999999997</v>
      </c>
      <c r="E130" s="9">
        <v>-30</v>
      </c>
      <c r="F130" s="7">
        <v>38</v>
      </c>
      <c r="G130" s="8">
        <f t="shared" si="6"/>
        <v>-30.633333333333333</v>
      </c>
      <c r="H130" s="7">
        <v>8.5</v>
      </c>
      <c r="I130" s="6">
        <v>600</v>
      </c>
      <c r="J130" s="6">
        <v>600</v>
      </c>
      <c r="K130" s="18" t="s">
        <v>6</v>
      </c>
      <c r="L130" s="18" t="s">
        <v>98</v>
      </c>
      <c r="M130" s="11">
        <v>249.81</v>
      </c>
      <c r="N130" s="12">
        <v>2.98</v>
      </c>
      <c r="O130" s="8">
        <f t="shared" si="7"/>
        <v>18.783666666666672</v>
      </c>
      <c r="P130" s="8">
        <f t="shared" si="8"/>
        <v>5.1400782636677214</v>
      </c>
      <c r="Q130" s="18" t="str">
        <f t="shared" si="9"/>
        <v>S</v>
      </c>
    </row>
    <row r="131" spans="1:17" x14ac:dyDescent="0.2">
      <c r="A131" s="10">
        <v>2571</v>
      </c>
      <c r="B131" s="6">
        <v>8</v>
      </c>
      <c r="C131" s="7">
        <v>18.899999999999999</v>
      </c>
      <c r="D131" s="8">
        <f t="shared" si="5"/>
        <v>8.3149999999999995</v>
      </c>
      <c r="E131" s="9">
        <v>-29</v>
      </c>
      <c r="F131" s="7">
        <v>44</v>
      </c>
      <c r="G131" s="8">
        <f t="shared" si="6"/>
        <v>-29.733333333333334</v>
      </c>
      <c r="H131" s="7">
        <v>7.5</v>
      </c>
      <c r="I131" s="6">
        <v>780</v>
      </c>
      <c r="J131" s="6">
        <v>780</v>
      </c>
      <c r="K131" s="18" t="s">
        <v>6</v>
      </c>
      <c r="L131" s="18" t="s">
        <v>98</v>
      </c>
      <c r="M131" s="11">
        <v>249.1</v>
      </c>
      <c r="N131" s="12">
        <v>3.54</v>
      </c>
      <c r="O131" s="8">
        <f t="shared" si="7"/>
        <v>19.683666666666671</v>
      </c>
      <c r="P131" s="8">
        <f t="shared" si="8"/>
        <v>5.1500782636677229</v>
      </c>
      <c r="Q131" s="18" t="str">
        <f t="shared" si="9"/>
        <v>S</v>
      </c>
    </row>
    <row r="132" spans="1:17" x14ac:dyDescent="0.2">
      <c r="A132" s="10">
        <v>2613</v>
      </c>
      <c r="B132" s="6">
        <v>8</v>
      </c>
      <c r="C132" s="7">
        <v>33.299999999999997</v>
      </c>
      <c r="D132" s="8">
        <f t="shared" si="5"/>
        <v>8.5549999999999997</v>
      </c>
      <c r="E132" s="9">
        <v>-22</v>
      </c>
      <c r="F132" s="7">
        <v>58</v>
      </c>
      <c r="G132" s="8">
        <f t="shared" si="6"/>
        <v>-22.966666666666665</v>
      </c>
      <c r="H132" s="7">
        <v>11</v>
      </c>
      <c r="I132" s="6"/>
      <c r="J132" s="11"/>
      <c r="K132" s="18" t="s">
        <v>10</v>
      </c>
      <c r="L132" s="18" t="s">
        <v>101</v>
      </c>
      <c r="M132" s="11">
        <v>245.35</v>
      </c>
      <c r="N132" s="12">
        <v>10.039999999999999</v>
      </c>
      <c r="O132" s="8">
        <f t="shared" si="7"/>
        <v>26.45033333333334</v>
      </c>
      <c r="P132" s="8">
        <f t="shared" si="8"/>
        <v>5.3900782636677214</v>
      </c>
      <c r="Q132" s="18" t="str">
        <f t="shared" si="9"/>
        <v>S</v>
      </c>
    </row>
    <row r="133" spans="1:17" x14ac:dyDescent="0.2">
      <c r="A133" s="10">
        <v>2627</v>
      </c>
      <c r="B133" s="6">
        <v>8</v>
      </c>
      <c r="C133" s="7">
        <v>37.299999999999997</v>
      </c>
      <c r="D133" s="8">
        <f t="shared" si="5"/>
        <v>8.6216666666666661</v>
      </c>
      <c r="E133" s="9">
        <v>-29</v>
      </c>
      <c r="F133" s="7">
        <v>57</v>
      </c>
      <c r="G133" s="8">
        <f t="shared" si="6"/>
        <v>-29.95</v>
      </c>
      <c r="H133" s="7">
        <v>8.5</v>
      </c>
      <c r="I133" s="6">
        <v>660</v>
      </c>
      <c r="J133" s="6">
        <v>660</v>
      </c>
      <c r="K133" s="18" t="s">
        <v>6</v>
      </c>
      <c r="L133" s="18" t="s">
        <v>101</v>
      </c>
      <c r="M133" s="11">
        <v>251.58</v>
      </c>
      <c r="N133" s="12">
        <v>6.66</v>
      </c>
      <c r="O133" s="8">
        <f t="shared" si="7"/>
        <v>19.467000000000006</v>
      </c>
      <c r="P133" s="8">
        <f t="shared" si="8"/>
        <v>5.4567449303343878</v>
      </c>
      <c r="Q133" s="18" t="str">
        <f t="shared" si="9"/>
        <v>S</v>
      </c>
    </row>
    <row r="134" spans="1:17" x14ac:dyDescent="0.2">
      <c r="A134" s="10">
        <v>2655</v>
      </c>
      <c r="B134" s="6">
        <v>8</v>
      </c>
      <c r="C134" s="7">
        <v>55.6</v>
      </c>
      <c r="D134" s="8">
        <f t="shared" si="5"/>
        <v>8.9266666666666659</v>
      </c>
      <c r="E134" s="9">
        <v>78</v>
      </c>
      <c r="F134" s="7">
        <v>13</v>
      </c>
      <c r="G134" s="8">
        <f t="shared" si="6"/>
        <v>78.216666666666669</v>
      </c>
      <c r="H134" s="7">
        <v>11.5</v>
      </c>
      <c r="I134" s="6"/>
      <c r="J134" s="11"/>
      <c r="K134" s="18" t="s">
        <v>10</v>
      </c>
      <c r="L134" s="18" t="s">
        <v>61</v>
      </c>
      <c r="M134" s="11">
        <v>134.91999999999999</v>
      </c>
      <c r="N134" s="12">
        <v>32.69</v>
      </c>
      <c r="O134" s="8">
        <f t="shared" si="7"/>
        <v>52.36633333333333</v>
      </c>
      <c r="P134" s="8">
        <f t="shared" si="8"/>
        <v>5.7617449303343875</v>
      </c>
      <c r="Q134" s="18" t="str">
        <f t="shared" si="9"/>
        <v>N</v>
      </c>
    </row>
    <row r="135" spans="1:17" x14ac:dyDescent="0.2">
      <c r="A135" s="10">
        <v>2681</v>
      </c>
      <c r="B135" s="6">
        <v>8</v>
      </c>
      <c r="C135" s="7">
        <v>53.6</v>
      </c>
      <c r="D135" s="8">
        <f t="shared" si="5"/>
        <v>8.8933333333333326</v>
      </c>
      <c r="E135" s="9">
        <v>51</v>
      </c>
      <c r="F135" s="7">
        <v>18</v>
      </c>
      <c r="G135" s="8">
        <f t="shared" si="6"/>
        <v>51.3</v>
      </c>
      <c r="H135" s="7">
        <v>11.5</v>
      </c>
      <c r="I135" s="6"/>
      <c r="J135" s="11"/>
      <c r="K135" s="18" t="s">
        <v>10</v>
      </c>
      <c r="L135" s="18" t="s">
        <v>102</v>
      </c>
      <c r="M135" s="11">
        <v>167.33</v>
      </c>
      <c r="N135" s="12">
        <v>39.69</v>
      </c>
      <c r="O135" s="8">
        <f t="shared" si="7"/>
        <v>79.28300000000003</v>
      </c>
      <c r="P135" s="8">
        <f t="shared" si="8"/>
        <v>5.7284115970010525</v>
      </c>
      <c r="Q135" s="18" t="str">
        <f t="shared" si="9"/>
        <v>N</v>
      </c>
    </row>
    <row r="136" spans="1:17" x14ac:dyDescent="0.2">
      <c r="A136" s="10">
        <v>2683</v>
      </c>
      <c r="B136" s="6">
        <v>8</v>
      </c>
      <c r="C136" s="7">
        <v>52.8</v>
      </c>
      <c r="D136" s="8">
        <f t="shared" si="5"/>
        <v>8.8800000000000008</v>
      </c>
      <c r="E136" s="9">
        <v>33</v>
      </c>
      <c r="F136" s="7">
        <v>25</v>
      </c>
      <c r="G136" s="8">
        <f t="shared" si="6"/>
        <v>33.416666666666664</v>
      </c>
      <c r="H136" s="7">
        <v>11</v>
      </c>
      <c r="I136" s="6"/>
      <c r="J136" s="11"/>
      <c r="K136" s="18" t="s">
        <v>10</v>
      </c>
      <c r="L136" s="18" t="s">
        <v>97</v>
      </c>
      <c r="M136" s="11">
        <v>190.45</v>
      </c>
      <c r="N136" s="12">
        <v>38.76</v>
      </c>
      <c r="O136" s="8">
        <f t="shared" si="7"/>
        <v>82.833666666666659</v>
      </c>
      <c r="P136" s="8">
        <f t="shared" si="8"/>
        <v>5.7150782636677242</v>
      </c>
      <c r="Q136" s="18" t="str">
        <f t="shared" si="9"/>
        <v>S</v>
      </c>
    </row>
    <row r="137" spans="1:17" x14ac:dyDescent="0.2">
      <c r="A137" s="10">
        <v>2742</v>
      </c>
      <c r="B137" s="6">
        <v>9</v>
      </c>
      <c r="C137" s="7">
        <v>7.6</v>
      </c>
      <c r="D137" s="8">
        <f t="shared" si="5"/>
        <v>9.1266666666666669</v>
      </c>
      <c r="E137" s="9">
        <v>60</v>
      </c>
      <c r="F137" s="7">
        <v>29</v>
      </c>
      <c r="G137" s="8">
        <f t="shared" si="6"/>
        <v>60.483333333333334</v>
      </c>
      <c r="H137" s="7">
        <v>12.5</v>
      </c>
      <c r="I137" s="6"/>
      <c r="J137" s="11"/>
      <c r="K137" s="18" t="s">
        <v>10</v>
      </c>
      <c r="L137" s="18" t="s">
        <v>102</v>
      </c>
      <c r="M137" s="11">
        <v>155.12</v>
      </c>
      <c r="N137" s="12">
        <v>39.950000000000003</v>
      </c>
      <c r="O137" s="8">
        <f t="shared" si="7"/>
        <v>70.099666666666678</v>
      </c>
      <c r="P137" s="8">
        <f t="shared" si="8"/>
        <v>5.9617449303343868</v>
      </c>
      <c r="Q137" s="18" t="str">
        <f t="shared" si="9"/>
        <v>N</v>
      </c>
    </row>
    <row r="138" spans="1:17" x14ac:dyDescent="0.2">
      <c r="A138" s="10">
        <v>2768</v>
      </c>
      <c r="B138" s="6">
        <v>9</v>
      </c>
      <c r="C138" s="7">
        <v>11.5</v>
      </c>
      <c r="D138" s="8">
        <f t="shared" si="5"/>
        <v>9.1916666666666664</v>
      </c>
      <c r="E138" s="9">
        <v>60</v>
      </c>
      <c r="F138" s="7">
        <v>3</v>
      </c>
      <c r="G138" s="8">
        <f t="shared" si="6"/>
        <v>60.05</v>
      </c>
      <c r="H138" s="7">
        <v>12</v>
      </c>
      <c r="I138" s="6"/>
      <c r="J138" s="11"/>
      <c r="K138" s="18" t="s">
        <v>10</v>
      </c>
      <c r="L138" s="18" t="s">
        <v>102</v>
      </c>
      <c r="M138" s="11">
        <v>155.49</v>
      </c>
      <c r="N138" s="12">
        <v>40.56</v>
      </c>
      <c r="O138" s="8">
        <f t="shared" si="7"/>
        <v>70.533000000000001</v>
      </c>
      <c r="P138" s="8">
        <f t="shared" si="8"/>
        <v>6.0267449303343881</v>
      </c>
      <c r="Q138" s="18" t="str">
        <f t="shared" si="9"/>
        <v>N</v>
      </c>
    </row>
    <row r="139" spans="1:17" x14ac:dyDescent="0.2">
      <c r="A139" s="10">
        <v>2775</v>
      </c>
      <c r="B139" s="6">
        <v>9</v>
      </c>
      <c r="C139" s="7">
        <v>10.3</v>
      </c>
      <c r="D139" s="8">
        <f t="shared" si="5"/>
        <v>9.1716666666666669</v>
      </c>
      <c r="E139" s="9">
        <v>7</v>
      </c>
      <c r="F139" s="7">
        <v>3</v>
      </c>
      <c r="G139" s="8">
        <f t="shared" si="6"/>
        <v>7.05</v>
      </c>
      <c r="H139" s="7">
        <v>11.5</v>
      </c>
      <c r="I139" s="6"/>
      <c r="J139" s="11"/>
      <c r="K139" s="18" t="s">
        <v>10</v>
      </c>
      <c r="L139" s="18" t="s">
        <v>103</v>
      </c>
      <c r="M139" s="11">
        <v>223.26</v>
      </c>
      <c r="N139" s="12">
        <v>34</v>
      </c>
      <c r="O139" s="8">
        <f t="shared" si="7"/>
        <v>56.466999999999999</v>
      </c>
      <c r="P139" s="8">
        <f t="shared" si="8"/>
        <v>6.0067449303343885</v>
      </c>
      <c r="Q139" s="18" t="str">
        <f t="shared" si="9"/>
        <v>S</v>
      </c>
    </row>
    <row r="140" spans="1:17" x14ac:dyDescent="0.2">
      <c r="A140" s="10">
        <v>2782</v>
      </c>
      <c r="B140" s="6">
        <v>9</v>
      </c>
      <c r="C140" s="7">
        <v>14.1</v>
      </c>
      <c r="D140" s="8">
        <f t="shared" si="5"/>
        <v>9.2349999999999994</v>
      </c>
      <c r="E140" s="9">
        <v>40</v>
      </c>
      <c r="F140" s="7">
        <v>7</v>
      </c>
      <c r="G140" s="8">
        <f t="shared" si="6"/>
        <v>40.116666666666667</v>
      </c>
      <c r="H140" s="7">
        <v>12.5</v>
      </c>
      <c r="I140" s="6"/>
      <c r="J140" s="11"/>
      <c r="K140" s="18" t="s">
        <v>10</v>
      </c>
      <c r="L140" s="18" t="s">
        <v>97</v>
      </c>
      <c r="M140" s="11">
        <v>182.16</v>
      </c>
      <c r="N140" s="12">
        <v>43.68</v>
      </c>
      <c r="O140" s="8">
        <f t="shared" si="7"/>
        <v>89.533666666667045</v>
      </c>
      <c r="P140" s="8">
        <f t="shared" si="8"/>
        <v>6.0700782636677211</v>
      </c>
      <c r="Q140" s="18" t="str">
        <f t="shared" si="9"/>
        <v>S</v>
      </c>
    </row>
    <row r="141" spans="1:17" x14ac:dyDescent="0.2">
      <c r="A141" s="10">
        <v>2787</v>
      </c>
      <c r="B141" s="6">
        <v>9</v>
      </c>
      <c r="C141" s="7">
        <v>19.3</v>
      </c>
      <c r="D141" s="8">
        <f t="shared" si="5"/>
        <v>9.3216666666666672</v>
      </c>
      <c r="E141" s="9">
        <v>69</v>
      </c>
      <c r="F141" s="7">
        <v>13</v>
      </c>
      <c r="G141" s="8">
        <f t="shared" si="6"/>
        <v>69.216666666666669</v>
      </c>
      <c r="H141" s="7">
        <v>12</v>
      </c>
      <c r="I141" s="6"/>
      <c r="J141" s="11"/>
      <c r="K141" s="18" t="s">
        <v>10</v>
      </c>
      <c r="L141" s="18" t="s">
        <v>102</v>
      </c>
      <c r="M141" s="11">
        <v>144.04</v>
      </c>
      <c r="N141" s="12">
        <v>38.04</v>
      </c>
      <c r="O141" s="8">
        <f t="shared" si="7"/>
        <v>61.36633333333333</v>
      </c>
      <c r="P141" s="8">
        <f t="shared" si="8"/>
        <v>6.1567449303343871</v>
      </c>
      <c r="Q141" s="18" t="str">
        <f t="shared" si="9"/>
        <v>N</v>
      </c>
    </row>
    <row r="142" spans="1:17" x14ac:dyDescent="0.2">
      <c r="A142" s="10">
        <v>2811</v>
      </c>
      <c r="B142" s="6">
        <v>9</v>
      </c>
      <c r="C142" s="7">
        <v>16.3</v>
      </c>
      <c r="D142" s="8">
        <f t="shared" si="5"/>
        <v>9.2716666666666665</v>
      </c>
      <c r="E142" s="9">
        <v>-16</v>
      </c>
      <c r="F142" s="7">
        <v>18</v>
      </c>
      <c r="G142" s="8">
        <f t="shared" si="6"/>
        <v>-16.3</v>
      </c>
      <c r="H142" s="7">
        <v>13</v>
      </c>
      <c r="I142" s="6"/>
      <c r="J142" s="11"/>
      <c r="K142" s="18" t="s">
        <v>10</v>
      </c>
      <c r="L142" s="18" t="s">
        <v>100</v>
      </c>
      <c r="M142" s="11">
        <v>246.22</v>
      </c>
      <c r="N142" s="12">
        <v>22.12</v>
      </c>
      <c r="O142" s="8">
        <f t="shared" si="7"/>
        <v>33.117000000000004</v>
      </c>
      <c r="P142" s="8">
        <f t="shared" si="8"/>
        <v>6.1067449303343899</v>
      </c>
      <c r="Q142" s="18" t="str">
        <f t="shared" si="9"/>
        <v>S</v>
      </c>
    </row>
    <row r="143" spans="1:17" x14ac:dyDescent="0.2">
      <c r="A143" s="10">
        <v>2841</v>
      </c>
      <c r="B143" s="6">
        <v>9</v>
      </c>
      <c r="C143" s="7">
        <v>22</v>
      </c>
      <c r="D143" s="8">
        <f t="shared" si="5"/>
        <v>9.3666666666666671</v>
      </c>
      <c r="E143" s="9">
        <v>50</v>
      </c>
      <c r="F143" s="7">
        <v>59</v>
      </c>
      <c r="G143" s="8">
        <f t="shared" si="6"/>
        <v>50.983333333333334</v>
      </c>
      <c r="H143" s="7">
        <v>10.5</v>
      </c>
      <c r="I143" s="6"/>
      <c r="J143" s="11"/>
      <c r="K143" s="18" t="s">
        <v>10</v>
      </c>
      <c r="L143" s="18" t="s">
        <v>102</v>
      </c>
      <c r="M143" s="11">
        <v>166.95</v>
      </c>
      <c r="N143" s="12">
        <v>44.15</v>
      </c>
      <c r="O143" s="8">
        <f t="shared" si="7"/>
        <v>79.599666666666693</v>
      </c>
      <c r="P143" s="8">
        <f t="shared" si="8"/>
        <v>6.2017449303343888</v>
      </c>
      <c r="Q143" s="18" t="str">
        <f t="shared" si="9"/>
        <v>N</v>
      </c>
    </row>
    <row r="144" spans="1:17" x14ac:dyDescent="0.2">
      <c r="A144" s="10">
        <v>2859</v>
      </c>
      <c r="B144" s="6">
        <v>9</v>
      </c>
      <c r="C144" s="7">
        <v>24.3</v>
      </c>
      <c r="D144" s="8">
        <f t="shared" ref="D144:D207" si="10">B144+C144/60</f>
        <v>9.4049999999999994</v>
      </c>
      <c r="E144" s="9">
        <v>34</v>
      </c>
      <c r="F144" s="7">
        <v>32</v>
      </c>
      <c r="G144" s="8">
        <f t="shared" ref="G144:G207" si="11">IF(E144&lt;0,E144-F144/60,E144+F144/60)</f>
        <v>34.533333333333331</v>
      </c>
      <c r="H144" s="7">
        <v>12</v>
      </c>
      <c r="I144" s="6"/>
      <c r="J144" s="11"/>
      <c r="K144" s="18" t="s">
        <v>10</v>
      </c>
      <c r="L144" s="18" t="s">
        <v>104</v>
      </c>
      <c r="M144" s="11">
        <v>190.15</v>
      </c>
      <c r="N144" s="12">
        <v>45.41</v>
      </c>
      <c r="O144" s="8">
        <f t="shared" ref="O144:O207" si="12">(180/PI())*ASIN(SIN(Lat*PI()/180)*SIN(Dec*PI()/180)+COS(Lat*PI()/180)*COS(Dec*PI()/180))</f>
        <v>83.950333333333376</v>
      </c>
      <c r="P144" s="8">
        <f t="shared" ref="P144:P207" si="13">IF(Lon/15+RA-GTZ+Tof&lt;0,Lon/15+RA-GTZ+Tof+24,IF(Lon/15+RA-GTZ+Tof&gt;24,Lon/15+RA-GTZ+Tof-24,Lon/15+RA-GTZ+Tof))</f>
        <v>6.2400782636677228</v>
      </c>
      <c r="Q144" s="18" t="str">
        <f t="shared" ref="Q144:Q207" si="14">IF(ACOS(ROUND((SIN(Dec*PI()/180)-SIN(Lat*PI()/180)*SIN(Amt*PI()/180))/(COS(Lat*PI()/180)*COS(Amt*PI()/180)),3))&lt;PI()/2,"N","S")</f>
        <v>S</v>
      </c>
    </row>
    <row r="145" spans="1:17" x14ac:dyDescent="0.2">
      <c r="A145" s="10">
        <v>2903</v>
      </c>
      <c r="B145" s="6">
        <v>9</v>
      </c>
      <c r="C145" s="7">
        <v>32.1</v>
      </c>
      <c r="D145" s="8">
        <f t="shared" si="10"/>
        <v>9.5350000000000001</v>
      </c>
      <c r="E145" s="9">
        <v>21</v>
      </c>
      <c r="F145" s="7">
        <v>29</v>
      </c>
      <c r="G145" s="8">
        <f t="shared" si="11"/>
        <v>21.483333333333334</v>
      </c>
      <c r="H145" s="7">
        <v>10</v>
      </c>
      <c r="I145" s="6"/>
      <c r="J145" s="11"/>
      <c r="K145" s="18" t="s">
        <v>10</v>
      </c>
      <c r="L145" s="18" t="s">
        <v>105</v>
      </c>
      <c r="M145" s="11">
        <v>208.72</v>
      </c>
      <c r="N145" s="12">
        <v>44.53</v>
      </c>
      <c r="O145" s="8">
        <f t="shared" si="12"/>
        <v>70.900333333333322</v>
      </c>
      <c r="P145" s="8">
        <f t="shared" si="13"/>
        <v>6.3700782636677218</v>
      </c>
      <c r="Q145" s="18" t="str">
        <f t="shared" si="14"/>
        <v>S</v>
      </c>
    </row>
    <row r="146" spans="1:17" x14ac:dyDescent="0.2">
      <c r="A146" s="10">
        <v>2950</v>
      </c>
      <c r="B146" s="6">
        <v>9</v>
      </c>
      <c r="C146" s="7">
        <v>42.6</v>
      </c>
      <c r="D146" s="8">
        <f t="shared" si="10"/>
        <v>9.7100000000000009</v>
      </c>
      <c r="E146" s="9">
        <v>58</v>
      </c>
      <c r="F146" s="7">
        <v>51</v>
      </c>
      <c r="G146" s="8">
        <f t="shared" si="11"/>
        <v>58.85</v>
      </c>
      <c r="H146" s="7">
        <v>12.5</v>
      </c>
      <c r="I146" s="6"/>
      <c r="J146" s="11"/>
      <c r="K146" s="18" t="s">
        <v>10</v>
      </c>
      <c r="L146" s="18" t="s">
        <v>102</v>
      </c>
      <c r="M146" s="11">
        <v>155.18</v>
      </c>
      <c r="N146" s="12">
        <v>44.67</v>
      </c>
      <c r="O146" s="8">
        <f t="shared" si="12"/>
        <v>71.73299999999999</v>
      </c>
      <c r="P146" s="8">
        <f t="shared" si="13"/>
        <v>6.5450782636677225</v>
      </c>
      <c r="Q146" s="18" t="str">
        <f t="shared" si="14"/>
        <v>N</v>
      </c>
    </row>
    <row r="147" spans="1:17" x14ac:dyDescent="0.2">
      <c r="A147" s="10">
        <v>2964</v>
      </c>
      <c r="B147" s="6">
        <v>9</v>
      </c>
      <c r="C147" s="7">
        <v>42.9</v>
      </c>
      <c r="D147" s="8">
        <f t="shared" si="10"/>
        <v>9.7149999999999999</v>
      </c>
      <c r="E147" s="9">
        <v>31</v>
      </c>
      <c r="F147" s="7">
        <v>51</v>
      </c>
      <c r="G147" s="8">
        <f t="shared" si="11"/>
        <v>31.85</v>
      </c>
      <c r="H147" s="7">
        <v>12.5</v>
      </c>
      <c r="I147" s="6"/>
      <c r="J147" s="11"/>
      <c r="K147" s="18" t="s">
        <v>10</v>
      </c>
      <c r="L147" s="18" t="s">
        <v>105</v>
      </c>
      <c r="M147" s="11">
        <v>194.6</v>
      </c>
      <c r="N147" s="12">
        <v>49.01</v>
      </c>
      <c r="O147" s="8">
        <f t="shared" si="12"/>
        <v>81.267000000000039</v>
      </c>
      <c r="P147" s="8">
        <f t="shared" si="13"/>
        <v>6.5500782636677215</v>
      </c>
      <c r="Q147" s="18" t="str">
        <f t="shared" si="14"/>
        <v>S</v>
      </c>
    </row>
    <row r="148" spans="1:17" x14ac:dyDescent="0.2">
      <c r="A148" s="10">
        <v>2974</v>
      </c>
      <c r="B148" s="6">
        <v>9</v>
      </c>
      <c r="C148" s="7">
        <v>42.6</v>
      </c>
      <c r="D148" s="8">
        <f t="shared" si="10"/>
        <v>9.7100000000000009</v>
      </c>
      <c r="E148" s="9">
        <v>-3</v>
      </c>
      <c r="F148" s="7">
        <v>43</v>
      </c>
      <c r="G148" s="8">
        <f t="shared" si="11"/>
        <v>-3.7166666666666668</v>
      </c>
      <c r="H148" s="7">
        <v>12.5</v>
      </c>
      <c r="I148" s="6"/>
      <c r="J148" s="11"/>
      <c r="K148" s="18" t="s">
        <v>10</v>
      </c>
      <c r="L148" s="18" t="s">
        <v>106</v>
      </c>
      <c r="M148" s="11">
        <v>239.52</v>
      </c>
      <c r="N148" s="12">
        <v>35</v>
      </c>
      <c r="O148" s="8">
        <f t="shared" si="12"/>
        <v>45.70033333333334</v>
      </c>
      <c r="P148" s="8">
        <f t="shared" si="13"/>
        <v>6.5450782636677225</v>
      </c>
      <c r="Q148" s="18" t="str">
        <f t="shared" si="14"/>
        <v>S</v>
      </c>
    </row>
    <row r="149" spans="1:17" x14ac:dyDescent="0.2">
      <c r="A149" s="10">
        <v>2976</v>
      </c>
      <c r="B149" s="6">
        <v>9</v>
      </c>
      <c r="C149" s="7">
        <v>47.3</v>
      </c>
      <c r="D149" s="8">
        <f t="shared" si="10"/>
        <v>9.788333333333334</v>
      </c>
      <c r="E149" s="9">
        <v>67</v>
      </c>
      <c r="F149" s="7">
        <v>55</v>
      </c>
      <c r="G149" s="8">
        <f t="shared" si="11"/>
        <v>67.916666666666671</v>
      </c>
      <c r="H149" s="7">
        <v>11.5</v>
      </c>
      <c r="I149" s="6"/>
      <c r="J149" s="11"/>
      <c r="K149" s="18" t="s">
        <v>10</v>
      </c>
      <c r="L149" s="18" t="s">
        <v>102</v>
      </c>
      <c r="M149" s="11">
        <v>143.91</v>
      </c>
      <c r="N149" s="12">
        <v>40.9</v>
      </c>
      <c r="O149" s="8">
        <f t="shared" si="12"/>
        <v>62.666333333333348</v>
      </c>
      <c r="P149" s="8">
        <f t="shared" si="13"/>
        <v>6.6234115970010556</v>
      </c>
      <c r="Q149" s="18" t="str">
        <f t="shared" si="14"/>
        <v>N</v>
      </c>
    </row>
    <row r="150" spans="1:17" x14ac:dyDescent="0.2">
      <c r="A150" s="10">
        <v>2985</v>
      </c>
      <c r="B150" s="6">
        <v>9</v>
      </c>
      <c r="C150" s="7">
        <v>50.3</v>
      </c>
      <c r="D150" s="8">
        <f t="shared" si="10"/>
        <v>9.8383333333333329</v>
      </c>
      <c r="E150" s="9">
        <v>72</v>
      </c>
      <c r="F150" s="7">
        <v>17</v>
      </c>
      <c r="G150" s="8">
        <f t="shared" si="11"/>
        <v>72.283333333333331</v>
      </c>
      <c r="H150" s="7">
        <v>11.5</v>
      </c>
      <c r="I150" s="6"/>
      <c r="J150" s="11"/>
      <c r="K150" s="18" t="s">
        <v>10</v>
      </c>
      <c r="L150" s="18" t="s">
        <v>102</v>
      </c>
      <c r="M150" s="11">
        <v>139.01</v>
      </c>
      <c r="N150" s="12">
        <v>38.68</v>
      </c>
      <c r="O150" s="8">
        <f t="shared" si="12"/>
        <v>58.299666666666681</v>
      </c>
      <c r="P150" s="8">
        <f t="shared" si="13"/>
        <v>6.6734115970010528</v>
      </c>
      <c r="Q150" s="18" t="str">
        <f t="shared" si="14"/>
        <v>N</v>
      </c>
    </row>
    <row r="151" spans="1:17" x14ac:dyDescent="0.2">
      <c r="A151" s="10">
        <v>3034</v>
      </c>
      <c r="B151" s="6">
        <v>9</v>
      </c>
      <c r="C151" s="7">
        <v>55.9</v>
      </c>
      <c r="D151" s="8">
        <f t="shared" si="10"/>
        <v>9.9316666666666666</v>
      </c>
      <c r="E151" s="9">
        <v>69</v>
      </c>
      <c r="F151" s="7">
        <v>41</v>
      </c>
      <c r="G151" s="8">
        <f t="shared" si="11"/>
        <v>69.683333333333337</v>
      </c>
      <c r="H151" s="7">
        <v>9.5</v>
      </c>
      <c r="I151" s="6"/>
      <c r="J151" s="11"/>
      <c r="K151" s="18" t="s">
        <v>10</v>
      </c>
      <c r="L151" s="18" t="s">
        <v>102</v>
      </c>
      <c r="M151" s="11">
        <v>141.41</v>
      </c>
      <c r="N151" s="12">
        <v>40.57</v>
      </c>
      <c r="O151" s="8">
        <f t="shared" si="12"/>
        <v>60.899666666666661</v>
      </c>
      <c r="P151" s="8">
        <f t="shared" si="13"/>
        <v>6.7667449303343865</v>
      </c>
      <c r="Q151" s="18" t="str">
        <f t="shared" si="14"/>
        <v>N</v>
      </c>
    </row>
    <row r="152" spans="1:17" x14ac:dyDescent="0.2">
      <c r="A152" s="10">
        <v>3077</v>
      </c>
      <c r="B152" s="6">
        <v>10</v>
      </c>
      <c r="C152" s="7">
        <v>3.4</v>
      </c>
      <c r="D152" s="8">
        <f t="shared" si="10"/>
        <v>10.056666666666667</v>
      </c>
      <c r="E152" s="9">
        <v>68</v>
      </c>
      <c r="F152" s="7">
        <v>45</v>
      </c>
      <c r="G152" s="8">
        <f t="shared" si="11"/>
        <v>68.75</v>
      </c>
      <c r="H152" s="7">
        <v>11.5</v>
      </c>
      <c r="I152" s="6"/>
      <c r="J152" s="11"/>
      <c r="K152" s="18" t="s">
        <v>10</v>
      </c>
      <c r="L152" s="18" t="s">
        <v>102</v>
      </c>
      <c r="M152" s="11">
        <v>141.88999999999999</v>
      </c>
      <c r="N152" s="12">
        <v>41.66</v>
      </c>
      <c r="O152" s="8">
        <f t="shared" si="12"/>
        <v>61.833000000000013</v>
      </c>
      <c r="P152" s="8">
        <f t="shared" si="13"/>
        <v>6.8917449303343865</v>
      </c>
      <c r="Q152" s="18" t="str">
        <f t="shared" si="14"/>
        <v>N</v>
      </c>
    </row>
    <row r="153" spans="1:17" x14ac:dyDescent="0.2">
      <c r="A153" s="10">
        <v>3079</v>
      </c>
      <c r="B153" s="6">
        <v>10</v>
      </c>
      <c r="C153" s="7">
        <v>2</v>
      </c>
      <c r="D153" s="8">
        <f t="shared" si="10"/>
        <v>10.033333333333333</v>
      </c>
      <c r="E153" s="9">
        <v>55</v>
      </c>
      <c r="F153" s="7">
        <v>41</v>
      </c>
      <c r="G153" s="8">
        <f t="shared" si="11"/>
        <v>55.68333333333333</v>
      </c>
      <c r="H153" s="7">
        <v>12</v>
      </c>
      <c r="I153" s="6"/>
      <c r="J153" s="11"/>
      <c r="K153" s="18" t="s">
        <v>10</v>
      </c>
      <c r="L153" s="18" t="s">
        <v>102</v>
      </c>
      <c r="M153" s="11">
        <v>157.81</v>
      </c>
      <c r="N153" s="12">
        <v>48.36</v>
      </c>
      <c r="O153" s="8">
        <f t="shared" si="12"/>
        <v>74.899666666666661</v>
      </c>
      <c r="P153" s="8">
        <f t="shared" si="13"/>
        <v>6.8684115970010531</v>
      </c>
      <c r="Q153" s="18" t="str">
        <f t="shared" si="14"/>
        <v>N</v>
      </c>
    </row>
    <row r="154" spans="1:17" x14ac:dyDescent="0.2">
      <c r="A154" s="10">
        <v>3115</v>
      </c>
      <c r="B154" s="6">
        <v>10</v>
      </c>
      <c r="C154" s="7">
        <v>5.2</v>
      </c>
      <c r="D154" s="8">
        <f t="shared" si="10"/>
        <v>10.086666666666666</v>
      </c>
      <c r="E154" s="9">
        <v>-7</v>
      </c>
      <c r="F154" s="7">
        <v>42</v>
      </c>
      <c r="G154" s="8">
        <f t="shared" si="11"/>
        <v>-7.7</v>
      </c>
      <c r="H154" s="7">
        <v>10.5</v>
      </c>
      <c r="I154" s="6"/>
      <c r="J154" s="11"/>
      <c r="K154" s="18" t="s">
        <v>10</v>
      </c>
      <c r="L154" s="18" t="s">
        <v>106</v>
      </c>
      <c r="M154" s="11">
        <v>247.79</v>
      </c>
      <c r="N154" s="12">
        <v>36.799999999999997</v>
      </c>
      <c r="O154" s="8">
        <f t="shared" si="12"/>
        <v>41.716999999999999</v>
      </c>
      <c r="P154" s="8">
        <f t="shared" si="13"/>
        <v>6.9217449303343876</v>
      </c>
      <c r="Q154" s="18" t="str">
        <f t="shared" si="14"/>
        <v>S</v>
      </c>
    </row>
    <row r="155" spans="1:17" x14ac:dyDescent="0.2">
      <c r="A155" s="10">
        <v>3147</v>
      </c>
      <c r="B155" s="6">
        <v>10</v>
      </c>
      <c r="C155" s="7">
        <v>16.899999999999999</v>
      </c>
      <c r="D155" s="8">
        <f t="shared" si="10"/>
        <v>10.281666666666666</v>
      </c>
      <c r="E155" s="9">
        <v>73</v>
      </c>
      <c r="F155" s="7">
        <v>25</v>
      </c>
      <c r="G155" s="8">
        <f t="shared" si="11"/>
        <v>73.416666666666671</v>
      </c>
      <c r="H155" s="7">
        <v>12</v>
      </c>
      <c r="I155" s="6"/>
      <c r="J155" s="11"/>
      <c r="K155" s="18" t="s">
        <v>10</v>
      </c>
      <c r="L155" s="18" t="s">
        <v>107</v>
      </c>
      <c r="M155" s="11">
        <v>136.29</v>
      </c>
      <c r="N155" s="12">
        <v>39.47</v>
      </c>
      <c r="O155" s="8">
        <f t="shared" si="12"/>
        <v>57.166333333333348</v>
      </c>
      <c r="P155" s="8">
        <f t="shared" si="13"/>
        <v>7.1167449303343879</v>
      </c>
      <c r="Q155" s="18" t="str">
        <f t="shared" si="14"/>
        <v>N</v>
      </c>
    </row>
    <row r="156" spans="1:17" x14ac:dyDescent="0.2">
      <c r="A156" s="10">
        <v>3166</v>
      </c>
      <c r="B156" s="6">
        <v>10</v>
      </c>
      <c r="C156" s="7">
        <v>13.8</v>
      </c>
      <c r="D156" s="8">
        <f t="shared" si="10"/>
        <v>10.23</v>
      </c>
      <c r="E156" s="9">
        <v>3</v>
      </c>
      <c r="F156" s="7">
        <v>26</v>
      </c>
      <c r="G156" s="8">
        <f t="shared" si="11"/>
        <v>3.4333333333333336</v>
      </c>
      <c r="H156" s="7">
        <v>11.5</v>
      </c>
      <c r="I156" s="6"/>
      <c r="J156" s="11"/>
      <c r="K156" s="18" t="s">
        <v>10</v>
      </c>
      <c r="L156" s="18" t="s">
        <v>106</v>
      </c>
      <c r="M156" s="11">
        <v>238.16</v>
      </c>
      <c r="N156" s="12">
        <v>45.53</v>
      </c>
      <c r="O156" s="8">
        <f t="shared" si="12"/>
        <v>52.850333333333339</v>
      </c>
      <c r="P156" s="8">
        <f t="shared" si="13"/>
        <v>7.0650782636677221</v>
      </c>
      <c r="Q156" s="18" t="str">
        <f t="shared" si="14"/>
        <v>S</v>
      </c>
    </row>
    <row r="157" spans="1:17" x14ac:dyDescent="0.2">
      <c r="A157" s="10">
        <v>3169</v>
      </c>
      <c r="B157" s="6">
        <v>10</v>
      </c>
      <c r="C157" s="7">
        <v>14.2</v>
      </c>
      <c r="D157" s="8">
        <f t="shared" si="10"/>
        <v>10.236666666666666</v>
      </c>
      <c r="E157" s="9">
        <v>3</v>
      </c>
      <c r="F157" s="7">
        <v>29</v>
      </c>
      <c r="G157" s="8">
        <f t="shared" si="11"/>
        <v>3.4833333333333334</v>
      </c>
      <c r="H157" s="7">
        <v>11.5</v>
      </c>
      <c r="I157" s="6"/>
      <c r="J157" s="11"/>
      <c r="K157" s="18" t="s">
        <v>10</v>
      </c>
      <c r="L157" s="18" t="s">
        <v>106</v>
      </c>
      <c r="M157" s="11">
        <v>238.19</v>
      </c>
      <c r="N157" s="12">
        <v>45.64</v>
      </c>
      <c r="O157" s="8">
        <f t="shared" si="12"/>
        <v>52.900333333333343</v>
      </c>
      <c r="P157" s="8">
        <f t="shared" si="13"/>
        <v>7.0717449303343862</v>
      </c>
      <c r="Q157" s="18" t="str">
        <f t="shared" si="14"/>
        <v>S</v>
      </c>
    </row>
    <row r="158" spans="1:17" x14ac:dyDescent="0.2">
      <c r="A158" s="10">
        <v>3184</v>
      </c>
      <c r="B158" s="6">
        <v>10</v>
      </c>
      <c r="C158" s="7">
        <v>18.3</v>
      </c>
      <c r="D158" s="8">
        <f t="shared" si="10"/>
        <v>10.305</v>
      </c>
      <c r="E158" s="9">
        <v>41</v>
      </c>
      <c r="F158" s="7">
        <v>25</v>
      </c>
      <c r="G158" s="8">
        <f t="shared" si="11"/>
        <v>41.416666666666664</v>
      </c>
      <c r="H158" s="7">
        <v>11</v>
      </c>
      <c r="I158" s="6"/>
      <c r="J158" s="11"/>
      <c r="K158" s="18" t="s">
        <v>10</v>
      </c>
      <c r="L158" s="18" t="s">
        <v>102</v>
      </c>
      <c r="M158" s="11">
        <v>178.32</v>
      </c>
      <c r="N158" s="12">
        <v>55.64</v>
      </c>
      <c r="O158" s="8">
        <f t="shared" si="12"/>
        <v>89.166333333333554</v>
      </c>
      <c r="P158" s="8">
        <f t="shared" si="13"/>
        <v>7.1400782636677214</v>
      </c>
      <c r="Q158" s="18" t="str">
        <f t="shared" si="14"/>
        <v>N</v>
      </c>
    </row>
    <row r="159" spans="1:17" x14ac:dyDescent="0.2">
      <c r="A159" s="10">
        <v>3190</v>
      </c>
      <c r="B159" s="6">
        <v>10</v>
      </c>
      <c r="C159" s="7">
        <v>18.100000000000001</v>
      </c>
      <c r="D159" s="8">
        <f t="shared" si="10"/>
        <v>10.301666666666666</v>
      </c>
      <c r="E159" s="9">
        <v>21</v>
      </c>
      <c r="F159" s="7">
        <v>49</v>
      </c>
      <c r="G159" s="8">
        <f t="shared" si="11"/>
        <v>21.816666666666666</v>
      </c>
      <c r="H159" s="7">
        <v>12</v>
      </c>
      <c r="I159" s="6"/>
      <c r="J159" s="11"/>
      <c r="K159" s="18" t="s">
        <v>10</v>
      </c>
      <c r="L159" s="18" t="s">
        <v>105</v>
      </c>
      <c r="M159" s="11">
        <v>213.03</v>
      </c>
      <c r="N159" s="12">
        <v>54.84</v>
      </c>
      <c r="O159" s="8">
        <f t="shared" si="12"/>
        <v>71.233666666666679</v>
      </c>
      <c r="P159" s="8">
        <f t="shared" si="13"/>
        <v>7.1367449303343875</v>
      </c>
      <c r="Q159" s="18" t="str">
        <f t="shared" si="14"/>
        <v>S</v>
      </c>
    </row>
    <row r="160" spans="1:17" x14ac:dyDescent="0.2">
      <c r="A160" s="10">
        <v>3193</v>
      </c>
      <c r="B160" s="6">
        <v>10</v>
      </c>
      <c r="C160" s="7">
        <v>18.5</v>
      </c>
      <c r="D160" s="8">
        <f t="shared" si="10"/>
        <v>10.308333333333334</v>
      </c>
      <c r="E160" s="9">
        <v>21</v>
      </c>
      <c r="F160" s="7">
        <v>53</v>
      </c>
      <c r="G160" s="8">
        <f t="shared" si="11"/>
        <v>21.883333333333333</v>
      </c>
      <c r="H160" s="7">
        <v>12.5</v>
      </c>
      <c r="I160" s="6"/>
      <c r="J160" s="11"/>
      <c r="K160" s="18" t="s">
        <v>10</v>
      </c>
      <c r="L160" s="18" t="s">
        <v>105</v>
      </c>
      <c r="M160" s="11">
        <v>212.97</v>
      </c>
      <c r="N160" s="12">
        <v>54.95</v>
      </c>
      <c r="O160" s="8">
        <f t="shared" si="12"/>
        <v>71.300333333333356</v>
      </c>
      <c r="P160" s="8">
        <f t="shared" si="13"/>
        <v>7.1434115970010552</v>
      </c>
      <c r="Q160" s="18" t="str">
        <f t="shared" si="14"/>
        <v>S</v>
      </c>
    </row>
    <row r="161" spans="1:17" x14ac:dyDescent="0.2">
      <c r="A161" s="10">
        <v>3198</v>
      </c>
      <c r="B161" s="6">
        <v>10</v>
      </c>
      <c r="C161" s="7">
        <v>19.899999999999999</v>
      </c>
      <c r="D161" s="8">
        <f t="shared" si="10"/>
        <v>10.331666666666667</v>
      </c>
      <c r="E161" s="9">
        <v>45</v>
      </c>
      <c r="F161" s="7">
        <v>32</v>
      </c>
      <c r="G161" s="8">
        <f t="shared" si="11"/>
        <v>45.533333333333331</v>
      </c>
      <c r="H161" s="7">
        <v>11</v>
      </c>
      <c r="I161" s="6"/>
      <c r="J161" s="11"/>
      <c r="K161" s="18" t="s">
        <v>10</v>
      </c>
      <c r="L161" s="18" t="s">
        <v>102</v>
      </c>
      <c r="M161" s="11">
        <v>171.22</v>
      </c>
      <c r="N161" s="12">
        <v>54.84</v>
      </c>
      <c r="O161" s="8">
        <f t="shared" si="12"/>
        <v>85.049666666666738</v>
      </c>
      <c r="P161" s="8">
        <f t="shared" si="13"/>
        <v>7.1667449303343886</v>
      </c>
      <c r="Q161" s="18" t="str">
        <f t="shared" si="14"/>
        <v>N</v>
      </c>
    </row>
    <row r="162" spans="1:17" x14ac:dyDescent="0.2">
      <c r="A162" s="10">
        <v>3226</v>
      </c>
      <c r="B162" s="6">
        <v>10</v>
      </c>
      <c r="C162" s="7">
        <v>23.5</v>
      </c>
      <c r="D162" s="8">
        <f t="shared" si="10"/>
        <v>10.391666666666667</v>
      </c>
      <c r="E162" s="9">
        <v>19</v>
      </c>
      <c r="F162" s="7">
        <v>53</v>
      </c>
      <c r="G162" s="8">
        <f t="shared" si="11"/>
        <v>19.883333333333333</v>
      </c>
      <c r="H162" s="7">
        <v>12.5</v>
      </c>
      <c r="I162" s="6"/>
      <c r="J162" s="11"/>
      <c r="K162" s="18" t="s">
        <v>10</v>
      </c>
      <c r="L162" s="18" t="s">
        <v>105</v>
      </c>
      <c r="M162" s="11">
        <v>216.93</v>
      </c>
      <c r="N162" s="12">
        <v>55.44</v>
      </c>
      <c r="O162" s="8">
        <f t="shared" si="12"/>
        <v>69.300333333333342</v>
      </c>
      <c r="P162" s="8">
        <f t="shared" si="13"/>
        <v>7.2267449303343874</v>
      </c>
      <c r="Q162" s="18" t="str">
        <f t="shared" si="14"/>
        <v>S</v>
      </c>
    </row>
    <row r="163" spans="1:17" x14ac:dyDescent="0.2">
      <c r="A163" s="10">
        <v>3227</v>
      </c>
      <c r="B163" s="6">
        <v>10</v>
      </c>
      <c r="C163" s="7">
        <v>23.6</v>
      </c>
      <c r="D163" s="8">
        <f t="shared" si="10"/>
        <v>10.393333333333333</v>
      </c>
      <c r="E163" s="9">
        <v>19</v>
      </c>
      <c r="F163" s="7">
        <v>51</v>
      </c>
      <c r="G163" s="8">
        <f t="shared" si="11"/>
        <v>19.850000000000001</v>
      </c>
      <c r="H163" s="7">
        <v>12</v>
      </c>
      <c r="I163" s="6"/>
      <c r="J163" s="11"/>
      <c r="K163" s="18" t="s">
        <v>10</v>
      </c>
      <c r="L163" s="18" t="s">
        <v>105</v>
      </c>
      <c r="M163" s="11">
        <v>217</v>
      </c>
      <c r="N163" s="12">
        <v>55.45</v>
      </c>
      <c r="O163" s="8">
        <f t="shared" si="12"/>
        <v>69.26700000000001</v>
      </c>
      <c r="P163" s="8">
        <f t="shared" si="13"/>
        <v>7.2284115970010525</v>
      </c>
      <c r="Q163" s="18" t="str">
        <f t="shared" si="14"/>
        <v>S</v>
      </c>
    </row>
    <row r="164" spans="1:17" x14ac:dyDescent="0.2">
      <c r="A164" s="10">
        <v>3242</v>
      </c>
      <c r="B164" s="6">
        <v>10</v>
      </c>
      <c r="C164" s="7">
        <v>24.8</v>
      </c>
      <c r="D164" s="8">
        <f t="shared" si="10"/>
        <v>10.413333333333334</v>
      </c>
      <c r="E164" s="9">
        <v>-18</v>
      </c>
      <c r="F164" s="7">
        <v>38</v>
      </c>
      <c r="G164" s="8">
        <f t="shared" si="11"/>
        <v>-18.633333333333333</v>
      </c>
      <c r="H164" s="7">
        <v>0</v>
      </c>
      <c r="I164" s="32">
        <v>35</v>
      </c>
      <c r="J164" s="32">
        <v>40</v>
      </c>
      <c r="K164" s="18" t="s">
        <v>4</v>
      </c>
      <c r="L164" s="18" t="s">
        <v>100</v>
      </c>
      <c r="M164" s="11">
        <v>261.06</v>
      </c>
      <c r="N164" s="12">
        <v>32.06</v>
      </c>
      <c r="O164" s="8">
        <f t="shared" si="12"/>
        <v>30.783666666666669</v>
      </c>
      <c r="P164" s="8">
        <f t="shared" si="13"/>
        <v>7.2484115970010556</v>
      </c>
      <c r="Q164" s="18" t="str">
        <f t="shared" si="14"/>
        <v>S</v>
      </c>
    </row>
    <row r="165" spans="1:17" x14ac:dyDescent="0.2">
      <c r="A165" s="10">
        <v>3245</v>
      </c>
      <c r="B165" s="6">
        <v>10</v>
      </c>
      <c r="C165" s="7">
        <v>27.3</v>
      </c>
      <c r="D165" s="8">
        <f t="shared" si="10"/>
        <v>10.455</v>
      </c>
      <c r="E165" s="9">
        <v>28</v>
      </c>
      <c r="F165" s="7">
        <v>30</v>
      </c>
      <c r="G165" s="8">
        <f t="shared" si="11"/>
        <v>28.5</v>
      </c>
      <c r="H165" s="7">
        <v>12</v>
      </c>
      <c r="I165" s="6"/>
      <c r="J165" s="11"/>
      <c r="K165" s="18" t="s">
        <v>10</v>
      </c>
      <c r="L165" s="18" t="s">
        <v>104</v>
      </c>
      <c r="M165" s="11">
        <v>201.9</v>
      </c>
      <c r="N165" s="12">
        <v>58.22</v>
      </c>
      <c r="O165" s="8">
        <f t="shared" si="12"/>
        <v>77.917000000000044</v>
      </c>
      <c r="P165" s="8">
        <f t="shared" si="13"/>
        <v>7.2900782636677199</v>
      </c>
      <c r="Q165" s="18" t="str">
        <f t="shared" si="14"/>
        <v>S</v>
      </c>
    </row>
    <row r="166" spans="1:17" x14ac:dyDescent="0.2">
      <c r="A166" s="10">
        <v>3277</v>
      </c>
      <c r="B166" s="6">
        <v>10</v>
      </c>
      <c r="C166" s="7">
        <v>32.9</v>
      </c>
      <c r="D166" s="8">
        <f t="shared" si="10"/>
        <v>10.548333333333334</v>
      </c>
      <c r="E166" s="9">
        <v>28</v>
      </c>
      <c r="F166" s="7">
        <v>30</v>
      </c>
      <c r="G166" s="8">
        <f t="shared" si="11"/>
        <v>28.5</v>
      </c>
      <c r="H166" s="7">
        <v>13</v>
      </c>
      <c r="I166" s="6"/>
      <c r="J166" s="11"/>
      <c r="K166" s="18" t="s">
        <v>10</v>
      </c>
      <c r="L166" s="18" t="s">
        <v>104</v>
      </c>
      <c r="M166" s="11">
        <v>202.15</v>
      </c>
      <c r="N166" s="12">
        <v>59.44</v>
      </c>
      <c r="O166" s="8">
        <f t="shared" si="12"/>
        <v>77.917000000000044</v>
      </c>
      <c r="P166" s="8">
        <f t="shared" si="13"/>
        <v>7.3834115970010537</v>
      </c>
      <c r="Q166" s="18" t="str">
        <f t="shared" si="14"/>
        <v>S</v>
      </c>
    </row>
    <row r="167" spans="1:17" x14ac:dyDescent="0.2">
      <c r="A167" s="10">
        <v>3294</v>
      </c>
      <c r="B167" s="6">
        <v>10</v>
      </c>
      <c r="C167" s="7">
        <v>36.200000000000003</v>
      </c>
      <c r="D167" s="8">
        <f t="shared" si="10"/>
        <v>10.603333333333333</v>
      </c>
      <c r="E167" s="9">
        <v>37</v>
      </c>
      <c r="F167" s="7">
        <v>19</v>
      </c>
      <c r="G167" s="8">
        <f t="shared" si="11"/>
        <v>37.31666666666667</v>
      </c>
      <c r="H167" s="7">
        <v>12</v>
      </c>
      <c r="I167" s="6"/>
      <c r="J167" s="11"/>
      <c r="K167" s="18" t="s">
        <v>10</v>
      </c>
      <c r="L167" s="18" t="s">
        <v>104</v>
      </c>
      <c r="M167" s="11">
        <v>184.62</v>
      </c>
      <c r="N167" s="12">
        <v>59.84</v>
      </c>
      <c r="O167" s="8">
        <f t="shared" si="12"/>
        <v>86.733666666666764</v>
      </c>
      <c r="P167" s="8">
        <f t="shared" si="13"/>
        <v>7.4384115970010534</v>
      </c>
      <c r="Q167" s="18" t="str">
        <f t="shared" si="14"/>
        <v>S</v>
      </c>
    </row>
    <row r="168" spans="1:17" x14ac:dyDescent="0.2">
      <c r="A168" s="10">
        <v>3310</v>
      </c>
      <c r="B168" s="6">
        <v>10</v>
      </c>
      <c r="C168" s="7">
        <v>38.799999999999997</v>
      </c>
      <c r="D168" s="8">
        <f t="shared" si="10"/>
        <v>10.646666666666667</v>
      </c>
      <c r="E168" s="9">
        <v>53</v>
      </c>
      <c r="F168" s="7">
        <v>30</v>
      </c>
      <c r="G168" s="8">
        <f t="shared" si="11"/>
        <v>53.5</v>
      </c>
      <c r="H168" s="7">
        <v>11.5</v>
      </c>
      <c r="I168" s="6"/>
      <c r="J168" s="11"/>
      <c r="K168" s="18" t="s">
        <v>10</v>
      </c>
      <c r="L168" s="18" t="s">
        <v>102</v>
      </c>
      <c r="M168" s="11">
        <v>156.6</v>
      </c>
      <c r="N168" s="12">
        <v>54.06</v>
      </c>
      <c r="O168" s="8">
        <f t="shared" si="12"/>
        <v>77.083000000000013</v>
      </c>
      <c r="P168" s="8">
        <f t="shared" si="13"/>
        <v>7.4817449303343899</v>
      </c>
      <c r="Q168" s="18" t="str">
        <f t="shared" si="14"/>
        <v>N</v>
      </c>
    </row>
    <row r="169" spans="1:17" x14ac:dyDescent="0.2">
      <c r="A169" s="10">
        <v>3344</v>
      </c>
      <c r="B169" s="6">
        <v>10</v>
      </c>
      <c r="C169" s="7">
        <v>43.6</v>
      </c>
      <c r="D169" s="8">
        <f t="shared" si="10"/>
        <v>10.726666666666667</v>
      </c>
      <c r="E169" s="9">
        <v>24</v>
      </c>
      <c r="F169" s="7">
        <v>55</v>
      </c>
      <c r="G169" s="8">
        <f t="shared" si="11"/>
        <v>24.916666666666668</v>
      </c>
      <c r="H169" s="7">
        <v>11</v>
      </c>
      <c r="I169" s="6"/>
      <c r="J169" s="11"/>
      <c r="K169" s="18" t="s">
        <v>10</v>
      </c>
      <c r="L169" s="18" t="s">
        <v>104</v>
      </c>
      <c r="M169" s="11">
        <v>210.04</v>
      </c>
      <c r="N169" s="12">
        <v>61.26</v>
      </c>
      <c r="O169" s="8">
        <f t="shared" si="12"/>
        <v>74.333666666666673</v>
      </c>
      <c r="P169" s="8">
        <f t="shared" si="13"/>
        <v>7.5617449303343882</v>
      </c>
      <c r="Q169" s="18" t="str">
        <f t="shared" si="14"/>
        <v>S</v>
      </c>
    </row>
    <row r="170" spans="1:17" x14ac:dyDescent="0.2">
      <c r="A170" s="10">
        <v>3377</v>
      </c>
      <c r="B170" s="6">
        <v>10</v>
      </c>
      <c r="C170" s="7">
        <v>47.7</v>
      </c>
      <c r="D170" s="8">
        <f t="shared" si="10"/>
        <v>10.795</v>
      </c>
      <c r="E170" s="9">
        <v>13</v>
      </c>
      <c r="F170" s="7">
        <v>59</v>
      </c>
      <c r="G170" s="8">
        <f t="shared" si="11"/>
        <v>13.983333333333333</v>
      </c>
      <c r="H170" s="7">
        <v>11.5</v>
      </c>
      <c r="I170" s="6"/>
      <c r="J170" s="11"/>
      <c r="K170" s="18" t="s">
        <v>10</v>
      </c>
      <c r="L170" s="18" t="s">
        <v>105</v>
      </c>
      <c r="M170" s="11">
        <v>231.19</v>
      </c>
      <c r="N170" s="12">
        <v>58.33</v>
      </c>
      <c r="O170" s="8">
        <f t="shared" si="12"/>
        <v>63.400333333333336</v>
      </c>
      <c r="P170" s="8">
        <f t="shared" si="13"/>
        <v>7.6300782636677233</v>
      </c>
      <c r="Q170" s="18" t="str">
        <f t="shared" si="14"/>
        <v>S</v>
      </c>
    </row>
    <row r="171" spans="1:17" x14ac:dyDescent="0.2">
      <c r="A171" s="10">
        <v>3379</v>
      </c>
      <c r="B171" s="6">
        <v>10</v>
      </c>
      <c r="C171" s="7">
        <v>47.8</v>
      </c>
      <c r="D171" s="8">
        <f t="shared" si="10"/>
        <v>10.796666666666667</v>
      </c>
      <c r="E171" s="9">
        <v>12</v>
      </c>
      <c r="F171" s="7">
        <v>35</v>
      </c>
      <c r="G171" s="8">
        <f t="shared" si="11"/>
        <v>12.583333333333334</v>
      </c>
      <c r="H171" s="7">
        <v>11</v>
      </c>
      <c r="I171" s="6"/>
      <c r="J171" s="11"/>
      <c r="K171" s="18" t="s">
        <v>10</v>
      </c>
      <c r="L171" s="18" t="s">
        <v>105</v>
      </c>
      <c r="M171" s="11">
        <v>233.49</v>
      </c>
      <c r="N171" s="12">
        <v>57.64</v>
      </c>
      <c r="O171" s="8">
        <f t="shared" si="12"/>
        <v>62.00033333333333</v>
      </c>
      <c r="P171" s="8">
        <f t="shared" si="13"/>
        <v>7.6317449303343885</v>
      </c>
      <c r="Q171" s="18" t="str">
        <f t="shared" si="14"/>
        <v>S</v>
      </c>
    </row>
    <row r="172" spans="1:17" x14ac:dyDescent="0.2">
      <c r="A172" s="10">
        <v>3384</v>
      </c>
      <c r="B172" s="6">
        <v>10</v>
      </c>
      <c r="C172" s="7">
        <v>48.2</v>
      </c>
      <c r="D172" s="8">
        <f t="shared" si="10"/>
        <v>10.803333333333333</v>
      </c>
      <c r="E172" s="9">
        <v>12</v>
      </c>
      <c r="F172" s="7">
        <v>38</v>
      </c>
      <c r="G172" s="8">
        <f t="shared" si="11"/>
        <v>12.633333333333333</v>
      </c>
      <c r="H172" s="7">
        <v>11.5</v>
      </c>
      <c r="I172" s="6"/>
      <c r="J172" s="11"/>
      <c r="K172" s="18" t="s">
        <v>10</v>
      </c>
      <c r="L172" s="18" t="s">
        <v>105</v>
      </c>
      <c r="M172" s="11">
        <v>233.5</v>
      </c>
      <c r="N172" s="12">
        <v>57.75</v>
      </c>
      <c r="O172" s="8">
        <f t="shared" si="12"/>
        <v>62.050333333333327</v>
      </c>
      <c r="P172" s="8">
        <f t="shared" si="13"/>
        <v>7.6384115970010562</v>
      </c>
      <c r="Q172" s="18" t="str">
        <f t="shared" si="14"/>
        <v>S</v>
      </c>
    </row>
    <row r="173" spans="1:17" x14ac:dyDescent="0.2">
      <c r="A173" s="10">
        <v>3395</v>
      </c>
      <c r="B173" s="6">
        <v>10</v>
      </c>
      <c r="C173" s="7">
        <v>49.9</v>
      </c>
      <c r="D173" s="8">
        <f t="shared" si="10"/>
        <v>10.831666666666667</v>
      </c>
      <c r="E173" s="9">
        <v>32</v>
      </c>
      <c r="F173" s="7">
        <v>59</v>
      </c>
      <c r="G173" s="8">
        <f t="shared" si="11"/>
        <v>32.983333333333334</v>
      </c>
      <c r="H173" s="7">
        <v>12.5</v>
      </c>
      <c r="I173" s="6"/>
      <c r="J173" s="11"/>
      <c r="K173" s="18" t="s">
        <v>10</v>
      </c>
      <c r="L173" s="18" t="s">
        <v>104</v>
      </c>
      <c r="M173" s="11">
        <v>192.91</v>
      </c>
      <c r="N173" s="12">
        <v>63.15</v>
      </c>
      <c r="O173" s="8">
        <f t="shared" si="12"/>
        <v>82.400333333333307</v>
      </c>
      <c r="P173" s="8">
        <f t="shared" si="13"/>
        <v>7.6667449303343886</v>
      </c>
      <c r="Q173" s="18" t="str">
        <f t="shared" si="14"/>
        <v>S</v>
      </c>
    </row>
    <row r="174" spans="1:17" x14ac:dyDescent="0.2">
      <c r="A174" s="10">
        <v>3412</v>
      </c>
      <c r="B174" s="6">
        <v>10</v>
      </c>
      <c r="C174" s="7">
        <v>50.8</v>
      </c>
      <c r="D174" s="8">
        <f t="shared" si="10"/>
        <v>10.846666666666666</v>
      </c>
      <c r="E174" s="9">
        <v>13</v>
      </c>
      <c r="F174" s="7">
        <v>24</v>
      </c>
      <c r="G174" s="8">
        <f t="shared" si="11"/>
        <v>13.4</v>
      </c>
      <c r="H174" s="7">
        <v>12</v>
      </c>
      <c r="I174" s="6"/>
      <c r="J174" s="11"/>
      <c r="K174" s="18" t="s">
        <v>10</v>
      </c>
      <c r="L174" s="18" t="s">
        <v>105</v>
      </c>
      <c r="M174" s="11">
        <v>232.88</v>
      </c>
      <c r="N174" s="12">
        <v>58.69</v>
      </c>
      <c r="O174" s="8">
        <f t="shared" si="12"/>
        <v>62.817000000000021</v>
      </c>
      <c r="P174" s="8">
        <f t="shared" si="13"/>
        <v>7.6817449303343857</v>
      </c>
      <c r="Q174" s="18" t="str">
        <f t="shared" si="14"/>
        <v>S</v>
      </c>
    </row>
    <row r="175" spans="1:17" x14ac:dyDescent="0.2">
      <c r="A175" s="10">
        <v>3414</v>
      </c>
      <c r="B175" s="6">
        <v>10</v>
      </c>
      <c r="C175" s="7">
        <v>51.3</v>
      </c>
      <c r="D175" s="8">
        <f t="shared" si="10"/>
        <v>10.855</v>
      </c>
      <c r="E175" s="9">
        <v>27</v>
      </c>
      <c r="F175" s="7">
        <v>58</v>
      </c>
      <c r="G175" s="8">
        <f t="shared" si="11"/>
        <v>27.966666666666665</v>
      </c>
      <c r="H175" s="7">
        <v>12</v>
      </c>
      <c r="I175" s="6"/>
      <c r="J175" s="11"/>
      <c r="K175" s="18" t="s">
        <v>10</v>
      </c>
      <c r="L175" s="18" t="s">
        <v>104</v>
      </c>
      <c r="M175" s="11">
        <v>204.09</v>
      </c>
      <c r="N175" s="12">
        <v>63.41</v>
      </c>
      <c r="O175" s="8">
        <f t="shared" si="12"/>
        <v>77.383666666666684</v>
      </c>
      <c r="P175" s="8">
        <f t="shared" si="13"/>
        <v>7.6900782636677221</v>
      </c>
      <c r="Q175" s="18" t="str">
        <f t="shared" si="14"/>
        <v>S</v>
      </c>
    </row>
    <row r="176" spans="1:17" x14ac:dyDescent="0.2">
      <c r="A176" s="10">
        <v>3432</v>
      </c>
      <c r="B176" s="6">
        <v>10</v>
      </c>
      <c r="C176" s="7">
        <v>52.5</v>
      </c>
      <c r="D176" s="8">
        <f t="shared" si="10"/>
        <v>10.875</v>
      </c>
      <c r="E176" s="9">
        <v>36</v>
      </c>
      <c r="F176" s="7">
        <v>37</v>
      </c>
      <c r="G176" s="8">
        <f t="shared" si="11"/>
        <v>36.616666666666667</v>
      </c>
      <c r="H176" s="7">
        <v>12</v>
      </c>
      <c r="I176" s="6"/>
      <c r="J176" s="11"/>
      <c r="K176" s="18" t="s">
        <v>10</v>
      </c>
      <c r="L176" s="18" t="s">
        <v>104</v>
      </c>
      <c r="M176" s="11">
        <v>184.78</v>
      </c>
      <c r="N176" s="12">
        <v>63.16</v>
      </c>
      <c r="O176" s="8">
        <f t="shared" si="12"/>
        <v>86.033666666666676</v>
      </c>
      <c r="P176" s="8">
        <f t="shared" si="13"/>
        <v>7.7100782636677216</v>
      </c>
      <c r="Q176" s="18" t="str">
        <f t="shared" si="14"/>
        <v>S</v>
      </c>
    </row>
    <row r="177" spans="1:17" x14ac:dyDescent="0.2">
      <c r="A177" s="10">
        <v>3486</v>
      </c>
      <c r="B177" s="6">
        <v>11</v>
      </c>
      <c r="C177" s="7">
        <v>0.5</v>
      </c>
      <c r="D177" s="8">
        <f t="shared" si="10"/>
        <v>11.008333333333333</v>
      </c>
      <c r="E177" s="9">
        <v>28</v>
      </c>
      <c r="F177" s="7">
        <v>59</v>
      </c>
      <c r="G177" s="8">
        <f t="shared" si="11"/>
        <v>28.983333333333334</v>
      </c>
      <c r="H177" s="7">
        <v>11</v>
      </c>
      <c r="I177" s="6"/>
      <c r="J177" s="11"/>
      <c r="K177" s="18" t="s">
        <v>10</v>
      </c>
      <c r="L177" s="18" t="s">
        <v>104</v>
      </c>
      <c r="M177" s="11">
        <v>202.06</v>
      </c>
      <c r="N177" s="12">
        <v>65.489999999999995</v>
      </c>
      <c r="O177" s="8">
        <f t="shared" si="12"/>
        <v>78.40033333333335</v>
      </c>
      <c r="P177" s="8">
        <f t="shared" si="13"/>
        <v>7.8434115970010545</v>
      </c>
      <c r="Q177" s="18" t="str">
        <f t="shared" si="14"/>
        <v>S</v>
      </c>
    </row>
    <row r="178" spans="1:17" x14ac:dyDescent="0.2">
      <c r="A178" s="10">
        <v>3489</v>
      </c>
      <c r="B178" s="6">
        <v>11</v>
      </c>
      <c r="C178" s="7">
        <v>0.3</v>
      </c>
      <c r="D178" s="8">
        <f t="shared" si="10"/>
        <v>11.005000000000001</v>
      </c>
      <c r="E178" s="9">
        <v>13</v>
      </c>
      <c r="F178" s="7">
        <v>54</v>
      </c>
      <c r="G178" s="8">
        <f t="shared" si="11"/>
        <v>13.9</v>
      </c>
      <c r="H178" s="7">
        <v>11.5</v>
      </c>
      <c r="I178" s="6"/>
      <c r="J178" s="11"/>
      <c r="K178" s="18" t="s">
        <v>10</v>
      </c>
      <c r="L178" s="18" t="s">
        <v>105</v>
      </c>
      <c r="M178" s="11">
        <v>234.4</v>
      </c>
      <c r="N178" s="12">
        <v>60.92</v>
      </c>
      <c r="O178" s="8">
        <f t="shared" si="12"/>
        <v>63.317000000000029</v>
      </c>
      <c r="P178" s="8">
        <f t="shared" si="13"/>
        <v>7.8400782636677242</v>
      </c>
      <c r="Q178" s="18" t="str">
        <f t="shared" si="14"/>
        <v>S</v>
      </c>
    </row>
    <row r="179" spans="1:17" x14ac:dyDescent="0.2">
      <c r="A179" s="10">
        <v>3504</v>
      </c>
      <c r="B179" s="6">
        <v>11</v>
      </c>
      <c r="C179" s="7">
        <v>2</v>
      </c>
      <c r="D179" s="8">
        <f t="shared" si="10"/>
        <v>11.033333333333333</v>
      </c>
      <c r="E179" s="9">
        <v>28</v>
      </c>
      <c r="F179" s="7">
        <v>7</v>
      </c>
      <c r="G179" s="8">
        <f t="shared" si="11"/>
        <v>28.116666666666667</v>
      </c>
      <c r="H179" s="7">
        <v>12</v>
      </c>
      <c r="I179" s="6"/>
      <c r="J179" s="11"/>
      <c r="K179" s="18" t="s">
        <v>10</v>
      </c>
      <c r="L179" s="18" t="s">
        <v>104</v>
      </c>
      <c r="M179" s="11">
        <v>204.63</v>
      </c>
      <c r="N179" s="12">
        <v>66.27</v>
      </c>
      <c r="O179" s="8">
        <f t="shared" si="12"/>
        <v>77.533666666666676</v>
      </c>
      <c r="P179" s="8">
        <f t="shared" si="13"/>
        <v>7.8684115970010531</v>
      </c>
      <c r="Q179" s="18" t="str">
        <f t="shared" si="14"/>
        <v>S</v>
      </c>
    </row>
    <row r="180" spans="1:17" x14ac:dyDescent="0.2">
      <c r="A180" s="10">
        <v>3521</v>
      </c>
      <c r="B180" s="6">
        <v>11</v>
      </c>
      <c r="C180" s="7">
        <v>5.9</v>
      </c>
      <c r="D180" s="8">
        <f t="shared" si="10"/>
        <v>11.098333333333333</v>
      </c>
      <c r="E180" s="9">
        <v>0</v>
      </c>
      <c r="F180" s="7">
        <v>2</v>
      </c>
      <c r="G180" s="8">
        <f t="shared" si="11"/>
        <v>3.3333333333333333E-2</v>
      </c>
      <c r="H180" s="7">
        <v>10.5</v>
      </c>
      <c r="I180" s="6"/>
      <c r="J180" s="11"/>
      <c r="K180" s="18" t="s">
        <v>10</v>
      </c>
      <c r="L180" s="18" t="s">
        <v>105</v>
      </c>
      <c r="M180" s="11">
        <v>255.55</v>
      </c>
      <c r="N180" s="12">
        <v>52.84</v>
      </c>
      <c r="O180" s="8">
        <f t="shared" si="12"/>
        <v>49.450333333333333</v>
      </c>
      <c r="P180" s="8">
        <f t="shared" si="13"/>
        <v>7.9334115970010544</v>
      </c>
      <c r="Q180" s="18" t="str">
        <f t="shared" si="14"/>
        <v>S</v>
      </c>
    </row>
    <row r="181" spans="1:17" x14ac:dyDescent="0.2">
      <c r="A181" s="10">
        <v>3556</v>
      </c>
      <c r="B181" s="6">
        <v>11</v>
      </c>
      <c r="C181" s="7">
        <v>11.6</v>
      </c>
      <c r="D181" s="8">
        <f t="shared" si="10"/>
        <v>11.193333333333333</v>
      </c>
      <c r="E181" s="9">
        <v>55</v>
      </c>
      <c r="F181" s="7">
        <v>41</v>
      </c>
      <c r="G181" s="8">
        <f t="shared" si="11"/>
        <v>55.68333333333333</v>
      </c>
      <c r="H181" s="7">
        <v>11</v>
      </c>
      <c r="I181" s="6"/>
      <c r="J181" s="11"/>
      <c r="K181" s="18" t="s">
        <v>10</v>
      </c>
      <c r="L181" s="18" t="s">
        <v>102</v>
      </c>
      <c r="M181" s="11">
        <v>148.31</v>
      </c>
      <c r="N181" s="12">
        <v>56.25</v>
      </c>
      <c r="O181" s="8">
        <f t="shared" si="12"/>
        <v>74.899666666666661</v>
      </c>
      <c r="P181" s="8">
        <f t="shared" si="13"/>
        <v>8.0284115970010568</v>
      </c>
      <c r="Q181" s="18" t="str">
        <f t="shared" si="14"/>
        <v>N</v>
      </c>
    </row>
    <row r="182" spans="1:17" x14ac:dyDescent="0.2">
      <c r="A182" s="10">
        <v>3593</v>
      </c>
      <c r="B182" s="6">
        <v>11</v>
      </c>
      <c r="C182" s="7">
        <v>14.6</v>
      </c>
      <c r="D182" s="8">
        <f t="shared" si="10"/>
        <v>11.243333333333334</v>
      </c>
      <c r="E182" s="9">
        <v>12</v>
      </c>
      <c r="F182" s="7">
        <v>49</v>
      </c>
      <c r="G182" s="8">
        <f t="shared" si="11"/>
        <v>12.816666666666666</v>
      </c>
      <c r="H182" s="7">
        <v>12</v>
      </c>
      <c r="I182" s="6"/>
      <c r="J182" s="11"/>
      <c r="K182" s="18" t="s">
        <v>10</v>
      </c>
      <c r="L182" s="18" t="s">
        <v>105</v>
      </c>
      <c r="M182" s="11">
        <v>240.44</v>
      </c>
      <c r="N182" s="12">
        <v>63.21</v>
      </c>
      <c r="O182" s="8">
        <f t="shared" si="12"/>
        <v>62.233666666666664</v>
      </c>
      <c r="P182" s="8">
        <f t="shared" si="13"/>
        <v>8.0784115970010539</v>
      </c>
      <c r="Q182" s="18" t="str">
        <f t="shared" si="14"/>
        <v>S</v>
      </c>
    </row>
    <row r="183" spans="1:17" x14ac:dyDescent="0.2">
      <c r="A183" s="10">
        <v>3607</v>
      </c>
      <c r="B183" s="6">
        <v>11</v>
      </c>
      <c r="C183" s="7">
        <v>16.899999999999999</v>
      </c>
      <c r="D183" s="8">
        <f t="shared" si="10"/>
        <v>11.281666666666666</v>
      </c>
      <c r="E183" s="9">
        <v>18</v>
      </c>
      <c r="F183" s="7">
        <v>4</v>
      </c>
      <c r="G183" s="8">
        <f t="shared" si="11"/>
        <v>18.066666666666666</v>
      </c>
      <c r="H183" s="7">
        <v>12</v>
      </c>
      <c r="I183" s="6"/>
      <c r="J183" s="11"/>
      <c r="K183" s="18" t="s">
        <v>10</v>
      </c>
      <c r="L183" s="18" t="s">
        <v>105</v>
      </c>
      <c r="M183" s="11">
        <v>230.59</v>
      </c>
      <c r="N183" s="12">
        <v>66.430000000000007</v>
      </c>
      <c r="O183" s="8">
        <f t="shared" si="12"/>
        <v>67.483666666666679</v>
      </c>
      <c r="P183" s="8">
        <f t="shared" si="13"/>
        <v>8.1167449303343879</v>
      </c>
      <c r="Q183" s="18" t="str">
        <f t="shared" si="14"/>
        <v>S</v>
      </c>
    </row>
    <row r="184" spans="1:17" x14ac:dyDescent="0.2">
      <c r="A184" s="10">
        <v>3608</v>
      </c>
      <c r="B184" s="6">
        <v>11</v>
      </c>
      <c r="C184" s="7">
        <v>16.899999999999999</v>
      </c>
      <c r="D184" s="8">
        <f t="shared" si="10"/>
        <v>11.281666666666666</v>
      </c>
      <c r="E184" s="9">
        <v>18</v>
      </c>
      <c r="F184" s="7">
        <v>10</v>
      </c>
      <c r="G184" s="8">
        <f t="shared" si="11"/>
        <v>18.166666666666668</v>
      </c>
      <c r="H184" s="7">
        <v>12.5</v>
      </c>
      <c r="I184" s="6"/>
      <c r="J184" s="11"/>
      <c r="K184" s="18" t="s">
        <v>10</v>
      </c>
      <c r="L184" s="18" t="s">
        <v>105</v>
      </c>
      <c r="M184" s="11">
        <v>230.36</v>
      </c>
      <c r="N184" s="12">
        <v>66.48</v>
      </c>
      <c r="O184" s="8">
        <f t="shared" si="12"/>
        <v>67.583666666666673</v>
      </c>
      <c r="P184" s="8">
        <f t="shared" si="13"/>
        <v>8.1167449303343879</v>
      </c>
      <c r="Q184" s="18" t="str">
        <f t="shared" si="14"/>
        <v>S</v>
      </c>
    </row>
    <row r="185" spans="1:17" x14ac:dyDescent="0.2">
      <c r="A185" s="10">
        <v>3610</v>
      </c>
      <c r="B185" s="6">
        <v>11</v>
      </c>
      <c r="C185" s="7">
        <v>18.399999999999999</v>
      </c>
      <c r="D185" s="8">
        <f t="shared" si="10"/>
        <v>11.306666666666667</v>
      </c>
      <c r="E185" s="9">
        <v>58</v>
      </c>
      <c r="F185" s="7">
        <v>48</v>
      </c>
      <c r="G185" s="8">
        <f t="shared" si="11"/>
        <v>58.8</v>
      </c>
      <c r="H185" s="7">
        <v>12</v>
      </c>
      <c r="I185" s="6"/>
      <c r="J185" s="11"/>
      <c r="K185" s="18" t="s">
        <v>10</v>
      </c>
      <c r="L185" s="18" t="s">
        <v>102</v>
      </c>
      <c r="M185" s="11">
        <v>143.54</v>
      </c>
      <c r="N185" s="12">
        <v>54.46</v>
      </c>
      <c r="O185" s="8">
        <f t="shared" si="12"/>
        <v>71.783000000000015</v>
      </c>
      <c r="P185" s="8">
        <f t="shared" si="13"/>
        <v>8.1417449303343865</v>
      </c>
      <c r="Q185" s="18" t="str">
        <f t="shared" si="14"/>
        <v>N</v>
      </c>
    </row>
    <row r="186" spans="1:17" x14ac:dyDescent="0.2">
      <c r="A186" s="10">
        <v>3613</v>
      </c>
      <c r="B186" s="6">
        <v>11</v>
      </c>
      <c r="C186" s="7">
        <v>18.600000000000001</v>
      </c>
      <c r="D186" s="8">
        <f t="shared" si="10"/>
        <v>11.31</v>
      </c>
      <c r="E186" s="9">
        <v>58</v>
      </c>
      <c r="F186" s="7">
        <v>0</v>
      </c>
      <c r="G186" s="8">
        <f t="shared" si="11"/>
        <v>58</v>
      </c>
      <c r="H186" s="7">
        <v>12</v>
      </c>
      <c r="I186" s="6"/>
      <c r="J186" s="11"/>
      <c r="K186" s="18" t="s">
        <v>10</v>
      </c>
      <c r="L186" s="18" t="s">
        <v>102</v>
      </c>
      <c r="M186" s="11">
        <v>144.35</v>
      </c>
      <c r="N186" s="12">
        <v>55.1</v>
      </c>
      <c r="O186" s="8">
        <f t="shared" si="12"/>
        <v>72.583000000000013</v>
      </c>
      <c r="P186" s="8">
        <f t="shared" si="13"/>
        <v>8.1450782636677239</v>
      </c>
      <c r="Q186" s="18" t="str">
        <f t="shared" si="14"/>
        <v>N</v>
      </c>
    </row>
    <row r="187" spans="1:17" x14ac:dyDescent="0.2">
      <c r="A187" s="10">
        <v>3619</v>
      </c>
      <c r="B187" s="6">
        <v>11</v>
      </c>
      <c r="C187" s="7">
        <v>19.3</v>
      </c>
      <c r="D187" s="8">
        <f t="shared" si="10"/>
        <v>11.321666666666667</v>
      </c>
      <c r="E187" s="9">
        <v>57</v>
      </c>
      <c r="F187" s="7">
        <v>46</v>
      </c>
      <c r="G187" s="8">
        <f t="shared" si="11"/>
        <v>57.766666666666666</v>
      </c>
      <c r="H187" s="7">
        <v>12.5</v>
      </c>
      <c r="I187" s="6"/>
      <c r="J187" s="11"/>
      <c r="K187" s="18" t="s">
        <v>10</v>
      </c>
      <c r="L187" s="18" t="s">
        <v>102</v>
      </c>
      <c r="M187" s="11">
        <v>144.44999999999999</v>
      </c>
      <c r="N187" s="12">
        <v>55.35</v>
      </c>
      <c r="O187" s="8">
        <f t="shared" si="12"/>
        <v>72.816333333333361</v>
      </c>
      <c r="P187" s="8">
        <f t="shared" si="13"/>
        <v>8.1567449303343871</v>
      </c>
      <c r="Q187" s="18" t="str">
        <f t="shared" si="14"/>
        <v>N</v>
      </c>
    </row>
    <row r="188" spans="1:17" x14ac:dyDescent="0.2">
      <c r="A188" s="10">
        <v>3621</v>
      </c>
      <c r="B188" s="6">
        <v>11</v>
      </c>
      <c r="C188" s="7">
        <v>18.3</v>
      </c>
      <c r="D188" s="8">
        <f t="shared" si="10"/>
        <v>11.305</v>
      </c>
      <c r="E188" s="9">
        <v>-32</v>
      </c>
      <c r="F188" s="7">
        <v>48</v>
      </c>
      <c r="G188" s="8">
        <f t="shared" si="11"/>
        <v>-32.799999999999997</v>
      </c>
      <c r="H188" s="7">
        <v>10</v>
      </c>
      <c r="I188" s="6"/>
      <c r="J188" s="11"/>
      <c r="K188" s="18" t="s">
        <v>10</v>
      </c>
      <c r="L188" s="18" t="s">
        <v>100</v>
      </c>
      <c r="M188" s="11">
        <v>281.22000000000003</v>
      </c>
      <c r="N188" s="12">
        <v>26.11</v>
      </c>
      <c r="O188" s="8">
        <f t="shared" si="12"/>
        <v>16.617000000000012</v>
      </c>
      <c r="P188" s="8">
        <f t="shared" si="13"/>
        <v>8.1400782636677214</v>
      </c>
      <c r="Q188" s="18" t="str">
        <f t="shared" si="14"/>
        <v>S</v>
      </c>
    </row>
    <row r="189" spans="1:17" x14ac:dyDescent="0.2">
      <c r="A189" s="10">
        <v>3626</v>
      </c>
      <c r="B189" s="6">
        <v>11</v>
      </c>
      <c r="C189" s="7">
        <v>20</v>
      </c>
      <c r="D189" s="8">
        <f t="shared" si="10"/>
        <v>11.333333333333334</v>
      </c>
      <c r="E189" s="9">
        <v>18</v>
      </c>
      <c r="F189" s="7">
        <v>22</v>
      </c>
      <c r="G189" s="8">
        <f t="shared" si="11"/>
        <v>18.366666666666667</v>
      </c>
      <c r="H189" s="7">
        <v>12</v>
      </c>
      <c r="I189" s="6"/>
      <c r="J189" s="11"/>
      <c r="K189" s="18" t="s">
        <v>10</v>
      </c>
      <c r="L189" s="18" t="s">
        <v>105</v>
      </c>
      <c r="M189" s="11">
        <v>230.75</v>
      </c>
      <c r="N189" s="12">
        <v>67.22</v>
      </c>
      <c r="O189" s="8">
        <f t="shared" si="12"/>
        <v>67.783666666666676</v>
      </c>
      <c r="P189" s="8">
        <f t="shared" si="13"/>
        <v>8.1684115970010573</v>
      </c>
      <c r="Q189" s="18" t="str">
        <f t="shared" si="14"/>
        <v>S</v>
      </c>
    </row>
    <row r="190" spans="1:17" x14ac:dyDescent="0.2">
      <c r="A190" s="10">
        <v>3628</v>
      </c>
      <c r="B190" s="6">
        <v>11</v>
      </c>
      <c r="C190" s="7">
        <v>20.3</v>
      </c>
      <c r="D190" s="8">
        <f t="shared" si="10"/>
        <v>11.338333333333333</v>
      </c>
      <c r="E190" s="9">
        <v>13</v>
      </c>
      <c r="F190" s="7">
        <v>36</v>
      </c>
      <c r="G190" s="8">
        <f t="shared" si="11"/>
        <v>13.6</v>
      </c>
      <c r="H190" s="7">
        <v>10.5</v>
      </c>
      <c r="I190" s="6"/>
      <c r="J190" s="11"/>
      <c r="K190" s="18" t="s">
        <v>10</v>
      </c>
      <c r="L190" s="18" t="s">
        <v>105</v>
      </c>
      <c r="M190" s="11">
        <v>240.85</v>
      </c>
      <c r="N190" s="12">
        <v>64.790000000000006</v>
      </c>
      <c r="O190" s="8">
        <f t="shared" si="12"/>
        <v>63.017000000000003</v>
      </c>
      <c r="P190" s="8">
        <f t="shared" si="13"/>
        <v>8.1734115970010528</v>
      </c>
      <c r="Q190" s="18" t="str">
        <f t="shared" si="14"/>
        <v>S</v>
      </c>
    </row>
    <row r="191" spans="1:17" x14ac:dyDescent="0.2">
      <c r="A191" s="10">
        <v>3631</v>
      </c>
      <c r="B191" s="6">
        <v>11</v>
      </c>
      <c r="C191" s="7">
        <v>21</v>
      </c>
      <c r="D191" s="8">
        <f t="shared" si="10"/>
        <v>11.35</v>
      </c>
      <c r="E191" s="9">
        <v>53</v>
      </c>
      <c r="F191" s="7">
        <v>11</v>
      </c>
      <c r="G191" s="8">
        <f t="shared" si="11"/>
        <v>53.18333333333333</v>
      </c>
      <c r="H191" s="7">
        <v>11.5</v>
      </c>
      <c r="I191" s="6"/>
      <c r="J191" s="11"/>
      <c r="K191" s="18" t="s">
        <v>10</v>
      </c>
      <c r="L191" s="18" t="s">
        <v>102</v>
      </c>
      <c r="M191" s="11">
        <v>149.53</v>
      </c>
      <c r="N191" s="12">
        <v>59.03</v>
      </c>
      <c r="O191" s="8">
        <f t="shared" si="12"/>
        <v>77.39966666666669</v>
      </c>
      <c r="P191" s="8">
        <f t="shared" si="13"/>
        <v>8.1850782636677231</v>
      </c>
      <c r="Q191" s="18" t="str">
        <f t="shared" si="14"/>
        <v>N</v>
      </c>
    </row>
    <row r="192" spans="1:17" x14ac:dyDescent="0.2">
      <c r="A192" s="10">
        <v>3640</v>
      </c>
      <c r="B192" s="6">
        <v>11</v>
      </c>
      <c r="C192" s="7">
        <v>21.1</v>
      </c>
      <c r="D192" s="8">
        <f t="shared" si="10"/>
        <v>11.351666666666667</v>
      </c>
      <c r="E192" s="9">
        <v>3</v>
      </c>
      <c r="F192" s="7">
        <v>15</v>
      </c>
      <c r="G192" s="8">
        <f t="shared" si="11"/>
        <v>3.25</v>
      </c>
      <c r="H192" s="7">
        <v>12</v>
      </c>
      <c r="I192" s="6"/>
      <c r="J192" s="11"/>
      <c r="K192" s="18" t="s">
        <v>10</v>
      </c>
      <c r="L192" s="18" t="s">
        <v>105</v>
      </c>
      <c r="M192" s="11">
        <v>256.89999999999998</v>
      </c>
      <c r="N192" s="12">
        <v>57.8</v>
      </c>
      <c r="O192" s="8">
        <f t="shared" si="12"/>
        <v>52.667000000000002</v>
      </c>
      <c r="P192" s="8">
        <f t="shared" si="13"/>
        <v>8.1867449303343882</v>
      </c>
      <c r="Q192" s="18" t="str">
        <f t="shared" si="14"/>
        <v>S</v>
      </c>
    </row>
    <row r="193" spans="1:17" x14ac:dyDescent="0.2">
      <c r="A193" s="10">
        <v>3655</v>
      </c>
      <c r="B193" s="6">
        <v>11</v>
      </c>
      <c r="C193" s="7">
        <v>22.9</v>
      </c>
      <c r="D193" s="8">
        <f t="shared" si="10"/>
        <v>11.381666666666666</v>
      </c>
      <c r="E193" s="9">
        <v>16</v>
      </c>
      <c r="F193" s="7">
        <v>36</v>
      </c>
      <c r="G193" s="8">
        <f t="shared" si="11"/>
        <v>16.600000000000001</v>
      </c>
      <c r="H193" s="7">
        <v>13</v>
      </c>
      <c r="I193" s="6"/>
      <c r="J193" s="11"/>
      <c r="K193" s="18" t="s">
        <v>10</v>
      </c>
      <c r="L193" s="18" t="s">
        <v>105</v>
      </c>
      <c r="M193" s="11">
        <v>235.58</v>
      </c>
      <c r="N193" s="12">
        <v>66.97</v>
      </c>
      <c r="O193" s="8">
        <f t="shared" si="12"/>
        <v>66.01700000000001</v>
      </c>
      <c r="P193" s="8">
        <f t="shared" si="13"/>
        <v>8.2167449303343894</v>
      </c>
      <c r="Q193" s="18" t="str">
        <f t="shared" si="14"/>
        <v>S</v>
      </c>
    </row>
    <row r="194" spans="1:17" x14ac:dyDescent="0.2">
      <c r="A194" s="10">
        <v>3665</v>
      </c>
      <c r="B194" s="6">
        <v>11</v>
      </c>
      <c r="C194" s="7">
        <v>23.3</v>
      </c>
      <c r="D194" s="8">
        <f t="shared" si="10"/>
        <v>11.388333333333334</v>
      </c>
      <c r="E194" s="9">
        <v>38</v>
      </c>
      <c r="F194" s="7">
        <v>54</v>
      </c>
      <c r="G194" s="8">
        <f t="shared" si="11"/>
        <v>38.9</v>
      </c>
      <c r="H194" s="7">
        <v>12.5</v>
      </c>
      <c r="I194" s="6"/>
      <c r="J194" s="11"/>
      <c r="K194" s="18" t="s">
        <v>10</v>
      </c>
      <c r="L194" s="18" t="s">
        <v>102</v>
      </c>
      <c r="M194" s="11">
        <v>258.75</v>
      </c>
      <c r="N194" s="12">
        <v>57.97</v>
      </c>
      <c r="O194" s="8">
        <f t="shared" si="12"/>
        <v>88.317000000000135</v>
      </c>
      <c r="P194" s="8">
        <f t="shared" si="13"/>
        <v>8.2234115970010571</v>
      </c>
      <c r="Q194" s="18" t="str">
        <f t="shared" si="14"/>
        <v>S</v>
      </c>
    </row>
    <row r="195" spans="1:17" x14ac:dyDescent="0.2">
      <c r="A195" s="10">
        <v>3675</v>
      </c>
      <c r="B195" s="6">
        <v>11</v>
      </c>
      <c r="C195" s="7">
        <v>26.2</v>
      </c>
      <c r="D195" s="8">
        <f t="shared" si="10"/>
        <v>11.436666666666667</v>
      </c>
      <c r="E195" s="9">
        <v>43</v>
      </c>
      <c r="F195" s="7">
        <v>36</v>
      </c>
      <c r="G195" s="8">
        <f t="shared" si="11"/>
        <v>43.6</v>
      </c>
      <c r="H195" s="7">
        <v>11.5</v>
      </c>
      <c r="I195" s="6"/>
      <c r="J195" s="11"/>
      <c r="K195" s="18" t="s">
        <v>10</v>
      </c>
      <c r="L195" s="18" t="s">
        <v>102</v>
      </c>
      <c r="M195" s="11">
        <v>163.65</v>
      </c>
      <c r="N195" s="12">
        <v>66.19</v>
      </c>
      <c r="O195" s="8">
        <f t="shared" si="12"/>
        <v>86.983000000000146</v>
      </c>
      <c r="P195" s="8">
        <f t="shared" si="13"/>
        <v>8.2717449303343891</v>
      </c>
      <c r="Q195" s="18" t="str">
        <f t="shared" si="14"/>
        <v>N</v>
      </c>
    </row>
    <row r="196" spans="1:17" x14ac:dyDescent="0.2">
      <c r="A196" s="10">
        <v>3686</v>
      </c>
      <c r="B196" s="6">
        <v>11</v>
      </c>
      <c r="C196" s="7">
        <v>27.7</v>
      </c>
      <c r="D196" s="8">
        <f t="shared" si="10"/>
        <v>11.461666666666666</v>
      </c>
      <c r="E196" s="9">
        <v>17</v>
      </c>
      <c r="F196" s="7">
        <v>14</v>
      </c>
      <c r="G196" s="8">
        <f t="shared" si="11"/>
        <v>17.233333333333334</v>
      </c>
      <c r="H196" s="7">
        <v>12</v>
      </c>
      <c r="I196" s="6"/>
      <c r="J196" s="11"/>
      <c r="K196" s="18" t="s">
        <v>10</v>
      </c>
      <c r="L196" s="18" t="s">
        <v>105</v>
      </c>
      <c r="M196" s="11">
        <v>235.71</v>
      </c>
      <c r="N196" s="12">
        <v>68.28</v>
      </c>
      <c r="O196" s="8">
        <f t="shared" si="12"/>
        <v>66.650333333333322</v>
      </c>
      <c r="P196" s="8">
        <f t="shared" si="13"/>
        <v>8.2967449303343876</v>
      </c>
      <c r="Q196" s="18" t="str">
        <f t="shared" si="14"/>
        <v>S</v>
      </c>
    </row>
    <row r="197" spans="1:17" x14ac:dyDescent="0.2">
      <c r="A197" s="10">
        <v>3726</v>
      </c>
      <c r="B197" s="6">
        <v>11</v>
      </c>
      <c r="C197" s="7">
        <v>33.4</v>
      </c>
      <c r="D197" s="8">
        <f t="shared" si="10"/>
        <v>11.556666666666667</v>
      </c>
      <c r="E197" s="9">
        <v>47</v>
      </c>
      <c r="F197" s="7">
        <v>2</v>
      </c>
      <c r="G197" s="8">
        <f t="shared" si="11"/>
        <v>47.033333333333331</v>
      </c>
      <c r="H197" s="7">
        <v>11</v>
      </c>
      <c r="I197" s="6"/>
      <c r="J197" s="11"/>
      <c r="K197" s="18" t="s">
        <v>10</v>
      </c>
      <c r="L197" s="18" t="s">
        <v>102</v>
      </c>
      <c r="M197" s="11">
        <v>155.4</v>
      </c>
      <c r="N197" s="12">
        <v>64.88</v>
      </c>
      <c r="O197" s="8">
        <f t="shared" si="12"/>
        <v>83.549666666666681</v>
      </c>
      <c r="P197" s="8">
        <f t="shared" si="13"/>
        <v>8.3917449303343865</v>
      </c>
      <c r="Q197" s="18" t="str">
        <f t="shared" si="14"/>
        <v>N</v>
      </c>
    </row>
    <row r="198" spans="1:17" x14ac:dyDescent="0.2">
      <c r="A198" s="10">
        <v>3729</v>
      </c>
      <c r="B198" s="6">
        <v>11</v>
      </c>
      <c r="C198" s="7">
        <v>33.9</v>
      </c>
      <c r="D198" s="8">
        <f t="shared" si="10"/>
        <v>11.565</v>
      </c>
      <c r="E198" s="9">
        <v>53</v>
      </c>
      <c r="F198" s="7">
        <v>8</v>
      </c>
      <c r="G198" s="8">
        <f t="shared" si="11"/>
        <v>53.133333333333333</v>
      </c>
      <c r="H198" s="7">
        <v>13</v>
      </c>
      <c r="I198" s="6"/>
      <c r="J198" s="11"/>
      <c r="K198" s="18" t="s">
        <v>10</v>
      </c>
      <c r="L198" s="18" t="s">
        <v>102</v>
      </c>
      <c r="M198" s="11">
        <v>146.63999999999999</v>
      </c>
      <c r="N198" s="12">
        <v>60.29</v>
      </c>
      <c r="O198" s="8">
        <f t="shared" si="12"/>
        <v>77.449666666666701</v>
      </c>
      <c r="P198" s="8">
        <f t="shared" si="13"/>
        <v>8.4000782636677194</v>
      </c>
      <c r="Q198" s="18" t="str">
        <f t="shared" si="14"/>
        <v>N</v>
      </c>
    </row>
    <row r="199" spans="1:17" x14ac:dyDescent="0.2">
      <c r="A199" s="10">
        <v>3810</v>
      </c>
      <c r="B199" s="6">
        <v>11</v>
      </c>
      <c r="C199" s="7">
        <v>41</v>
      </c>
      <c r="D199" s="8">
        <f t="shared" si="10"/>
        <v>11.683333333333334</v>
      </c>
      <c r="E199" s="9">
        <v>11</v>
      </c>
      <c r="F199" s="7">
        <v>29</v>
      </c>
      <c r="G199" s="8">
        <f t="shared" si="11"/>
        <v>11.483333333333333</v>
      </c>
      <c r="H199" s="7">
        <v>11.5</v>
      </c>
      <c r="I199" s="6"/>
      <c r="J199" s="11"/>
      <c r="K199" s="18" t="s">
        <v>10</v>
      </c>
      <c r="L199" s="18" t="s">
        <v>105</v>
      </c>
      <c r="M199" s="11">
        <v>252.94</v>
      </c>
      <c r="N199" s="12">
        <v>67.22</v>
      </c>
      <c r="O199" s="8">
        <f t="shared" si="12"/>
        <v>60.900333333333336</v>
      </c>
      <c r="P199" s="8">
        <f t="shared" si="13"/>
        <v>8.5184115970010552</v>
      </c>
      <c r="Q199" s="18" t="str">
        <f t="shared" si="14"/>
        <v>S</v>
      </c>
    </row>
    <row r="200" spans="1:17" x14ac:dyDescent="0.2">
      <c r="A200" s="10">
        <v>3813</v>
      </c>
      <c r="B200" s="6">
        <v>11</v>
      </c>
      <c r="C200" s="7">
        <v>41.3</v>
      </c>
      <c r="D200" s="8">
        <f t="shared" si="10"/>
        <v>11.688333333333333</v>
      </c>
      <c r="E200" s="9">
        <v>36</v>
      </c>
      <c r="F200" s="7">
        <v>33</v>
      </c>
      <c r="G200" s="8">
        <f t="shared" si="11"/>
        <v>36.549999999999997</v>
      </c>
      <c r="H200" s="7">
        <v>13</v>
      </c>
      <c r="I200" s="6"/>
      <c r="J200" s="11"/>
      <c r="K200" s="18" t="s">
        <v>10</v>
      </c>
      <c r="L200" s="18" t="s">
        <v>102</v>
      </c>
      <c r="M200" s="11">
        <v>176.2</v>
      </c>
      <c r="N200" s="12">
        <v>72.430000000000007</v>
      </c>
      <c r="O200" s="8">
        <f t="shared" si="12"/>
        <v>85.96700000000007</v>
      </c>
      <c r="P200" s="8">
        <f t="shared" si="13"/>
        <v>8.5234115970010542</v>
      </c>
      <c r="Q200" s="18" t="str">
        <f t="shared" si="14"/>
        <v>S</v>
      </c>
    </row>
    <row r="201" spans="1:17" x14ac:dyDescent="0.2">
      <c r="A201" s="10">
        <v>3877</v>
      </c>
      <c r="B201" s="6">
        <v>11</v>
      </c>
      <c r="C201" s="7">
        <v>46.1</v>
      </c>
      <c r="D201" s="8">
        <f t="shared" si="10"/>
        <v>11.768333333333333</v>
      </c>
      <c r="E201" s="9">
        <v>47</v>
      </c>
      <c r="F201" s="7">
        <v>30</v>
      </c>
      <c r="G201" s="8">
        <f t="shared" si="11"/>
        <v>47.5</v>
      </c>
      <c r="H201" s="7">
        <v>12</v>
      </c>
      <c r="I201" s="6"/>
      <c r="J201" s="11"/>
      <c r="K201" s="18" t="s">
        <v>10</v>
      </c>
      <c r="L201" s="18" t="s">
        <v>102</v>
      </c>
      <c r="M201" s="11">
        <v>150.72</v>
      </c>
      <c r="N201" s="12">
        <v>65.959999999999994</v>
      </c>
      <c r="O201" s="8">
        <f t="shared" si="12"/>
        <v>83.083000000000013</v>
      </c>
      <c r="P201" s="8">
        <f t="shared" si="13"/>
        <v>8.6034115970010525</v>
      </c>
      <c r="Q201" s="18" t="str">
        <f t="shared" si="14"/>
        <v>N</v>
      </c>
    </row>
    <row r="202" spans="1:17" x14ac:dyDescent="0.2">
      <c r="A202" s="10">
        <v>3893</v>
      </c>
      <c r="B202" s="6">
        <v>11</v>
      </c>
      <c r="C202" s="7">
        <v>48.6</v>
      </c>
      <c r="D202" s="8">
        <f t="shared" si="10"/>
        <v>11.81</v>
      </c>
      <c r="E202" s="9">
        <v>48</v>
      </c>
      <c r="F202" s="7">
        <v>43</v>
      </c>
      <c r="G202" s="8">
        <f t="shared" si="11"/>
        <v>48.716666666666669</v>
      </c>
      <c r="H202" s="7">
        <v>11.5</v>
      </c>
      <c r="I202" s="6"/>
      <c r="J202" s="11"/>
      <c r="K202" s="18" t="s">
        <v>10</v>
      </c>
      <c r="L202" s="18" t="s">
        <v>102</v>
      </c>
      <c r="M202" s="11">
        <v>148.16</v>
      </c>
      <c r="N202" s="12">
        <v>65.23</v>
      </c>
      <c r="O202" s="8">
        <f t="shared" si="12"/>
        <v>81.866333333333358</v>
      </c>
      <c r="P202" s="8">
        <f t="shared" si="13"/>
        <v>8.6450782636677239</v>
      </c>
      <c r="Q202" s="18" t="str">
        <f t="shared" si="14"/>
        <v>N</v>
      </c>
    </row>
    <row r="203" spans="1:17" x14ac:dyDescent="0.2">
      <c r="A203" s="10">
        <v>3898</v>
      </c>
      <c r="B203" s="6">
        <v>11</v>
      </c>
      <c r="C203" s="7">
        <v>49.2</v>
      </c>
      <c r="D203" s="8">
        <f t="shared" si="10"/>
        <v>11.82</v>
      </c>
      <c r="E203" s="9">
        <v>56</v>
      </c>
      <c r="F203" s="7">
        <v>6</v>
      </c>
      <c r="G203" s="8">
        <f t="shared" si="11"/>
        <v>56.1</v>
      </c>
      <c r="H203" s="7">
        <v>11.5</v>
      </c>
      <c r="I203" s="6"/>
      <c r="J203" s="11"/>
      <c r="K203" s="18" t="s">
        <v>10</v>
      </c>
      <c r="L203" s="18" t="s">
        <v>102</v>
      </c>
      <c r="M203" s="11">
        <v>139.79</v>
      </c>
      <c r="N203" s="12">
        <v>58.96</v>
      </c>
      <c r="O203" s="8">
        <f t="shared" si="12"/>
        <v>74.48299999999999</v>
      </c>
      <c r="P203" s="8">
        <f t="shared" si="13"/>
        <v>8.6550782636677219</v>
      </c>
      <c r="Q203" s="18" t="str">
        <f t="shared" si="14"/>
        <v>N</v>
      </c>
    </row>
    <row r="204" spans="1:17" x14ac:dyDescent="0.2">
      <c r="A204" s="10">
        <v>3900</v>
      </c>
      <c r="B204" s="6">
        <v>11</v>
      </c>
      <c r="C204" s="7">
        <v>49.2</v>
      </c>
      <c r="D204" s="8">
        <f t="shared" si="10"/>
        <v>11.82</v>
      </c>
      <c r="E204" s="9">
        <v>27</v>
      </c>
      <c r="F204" s="7">
        <v>2</v>
      </c>
      <c r="G204" s="8">
        <f t="shared" si="11"/>
        <v>27.033333333333335</v>
      </c>
      <c r="H204" s="7">
        <v>12.5</v>
      </c>
      <c r="I204" s="6"/>
      <c r="J204" s="11"/>
      <c r="K204" s="18" t="s">
        <v>10</v>
      </c>
      <c r="L204" s="18" t="s">
        <v>105</v>
      </c>
      <c r="M204" s="11">
        <v>209.81</v>
      </c>
      <c r="N204" s="12">
        <v>76.150000000000006</v>
      </c>
      <c r="O204" s="8">
        <f t="shared" si="12"/>
        <v>76.450333333333333</v>
      </c>
      <c r="P204" s="8">
        <f t="shared" si="13"/>
        <v>8.6550782636677219</v>
      </c>
      <c r="Q204" s="18" t="str">
        <f t="shared" si="14"/>
        <v>S</v>
      </c>
    </row>
    <row r="205" spans="1:17" x14ac:dyDescent="0.2">
      <c r="A205" s="10">
        <v>3912</v>
      </c>
      <c r="B205" s="6">
        <v>11</v>
      </c>
      <c r="C205" s="7">
        <v>50.1</v>
      </c>
      <c r="D205" s="8">
        <f t="shared" si="10"/>
        <v>11.835000000000001</v>
      </c>
      <c r="E205" s="9">
        <v>26</v>
      </c>
      <c r="F205" s="7">
        <v>29</v>
      </c>
      <c r="G205" s="8">
        <f t="shared" si="11"/>
        <v>26.483333333333334</v>
      </c>
      <c r="H205" s="7">
        <v>13</v>
      </c>
      <c r="I205" s="6"/>
      <c r="J205" s="11"/>
      <c r="K205" s="18" t="s">
        <v>10</v>
      </c>
      <c r="L205" s="18" t="s">
        <v>105</v>
      </c>
      <c r="M205" s="11">
        <v>212.19</v>
      </c>
      <c r="N205" s="12">
        <v>76.3</v>
      </c>
      <c r="O205" s="8">
        <f t="shared" si="12"/>
        <v>75.90033333333335</v>
      </c>
      <c r="P205" s="8">
        <f t="shared" si="13"/>
        <v>8.6700782636677225</v>
      </c>
      <c r="Q205" s="18" t="str">
        <f t="shared" si="14"/>
        <v>S</v>
      </c>
    </row>
    <row r="206" spans="1:17" x14ac:dyDescent="0.2">
      <c r="A206" s="10">
        <v>3938</v>
      </c>
      <c r="B206" s="6">
        <v>11</v>
      </c>
      <c r="C206" s="7">
        <v>52.8</v>
      </c>
      <c r="D206" s="8">
        <f t="shared" si="10"/>
        <v>11.88</v>
      </c>
      <c r="E206" s="9">
        <v>44</v>
      </c>
      <c r="F206" s="7">
        <v>8</v>
      </c>
      <c r="G206" s="8">
        <f t="shared" si="11"/>
        <v>44.133333333333333</v>
      </c>
      <c r="H206" s="7">
        <v>11</v>
      </c>
      <c r="I206" s="6"/>
      <c r="J206" s="11"/>
      <c r="K206" s="18" t="s">
        <v>10</v>
      </c>
      <c r="L206" s="18" t="s">
        <v>102</v>
      </c>
      <c r="M206" s="11">
        <v>153.88</v>
      </c>
      <c r="N206" s="12">
        <v>69.319999999999993</v>
      </c>
      <c r="O206" s="8">
        <f t="shared" si="12"/>
        <v>86.449666666666701</v>
      </c>
      <c r="P206" s="8">
        <f t="shared" si="13"/>
        <v>8.7150782636677242</v>
      </c>
      <c r="Q206" s="18" t="str">
        <f t="shared" si="14"/>
        <v>N</v>
      </c>
    </row>
    <row r="207" spans="1:17" x14ac:dyDescent="0.2">
      <c r="A207" s="10">
        <v>3941</v>
      </c>
      <c r="B207" s="6">
        <v>11</v>
      </c>
      <c r="C207" s="7">
        <v>52.9</v>
      </c>
      <c r="D207" s="8">
        <f t="shared" si="10"/>
        <v>11.881666666666666</v>
      </c>
      <c r="E207" s="9">
        <v>37</v>
      </c>
      <c r="F207" s="7">
        <v>0</v>
      </c>
      <c r="G207" s="8">
        <f t="shared" si="11"/>
        <v>37</v>
      </c>
      <c r="H207" s="7">
        <v>11.5</v>
      </c>
      <c r="I207" s="6"/>
      <c r="J207" s="11"/>
      <c r="K207" s="18" t="s">
        <v>10</v>
      </c>
      <c r="L207" s="18" t="s">
        <v>102</v>
      </c>
      <c r="M207" s="11">
        <v>170.72</v>
      </c>
      <c r="N207" s="12">
        <v>74.19</v>
      </c>
      <c r="O207" s="8">
        <f t="shared" si="12"/>
        <v>86.417000000000073</v>
      </c>
      <c r="P207" s="8">
        <f t="shared" si="13"/>
        <v>8.7167449303343894</v>
      </c>
      <c r="Q207" s="18" t="str">
        <f t="shared" si="14"/>
        <v>S</v>
      </c>
    </row>
    <row r="208" spans="1:17" x14ac:dyDescent="0.2">
      <c r="A208" s="10">
        <v>3945</v>
      </c>
      <c r="B208" s="6">
        <v>11</v>
      </c>
      <c r="C208" s="7">
        <v>53.2</v>
      </c>
      <c r="D208" s="8">
        <f t="shared" ref="D208:D271" si="15">B208+C208/60</f>
        <v>11.886666666666667</v>
      </c>
      <c r="E208" s="9">
        <v>60</v>
      </c>
      <c r="F208" s="7">
        <v>41</v>
      </c>
      <c r="G208" s="8">
        <f t="shared" ref="G208:G271" si="16">IF(E208&lt;0,E208-F208/60,E208+F208/60)</f>
        <v>60.68333333333333</v>
      </c>
      <c r="H208" s="7">
        <v>12</v>
      </c>
      <c r="I208" s="6"/>
      <c r="J208" s="11"/>
      <c r="K208" s="18" t="s">
        <v>10</v>
      </c>
      <c r="L208" s="18" t="s">
        <v>102</v>
      </c>
      <c r="M208" s="11">
        <v>135.33000000000001</v>
      </c>
      <c r="N208" s="12">
        <v>55.03</v>
      </c>
      <c r="O208" s="8">
        <f t="shared" ref="O208:O271" si="17">(180/PI())*ASIN(SIN(Lat*PI()/180)*SIN(Dec*PI()/180)+COS(Lat*PI()/180)*COS(Dec*PI()/180))</f>
        <v>69.89966666666669</v>
      </c>
      <c r="P208" s="8">
        <f t="shared" ref="P208:P271" si="18">IF(Lon/15+RA-GTZ+Tof&lt;0,Lon/15+RA-GTZ+Tof+24,IF(Lon/15+RA-GTZ+Tof&gt;24,Lon/15+RA-GTZ+Tof-24,Lon/15+RA-GTZ+Tof))</f>
        <v>8.7217449303343884</v>
      </c>
      <c r="Q208" s="18" t="str">
        <f t="shared" ref="Q208:Q271" si="19">IF(ACOS(ROUND((SIN(Dec*PI()/180)-SIN(Lat*PI()/180)*SIN(Amt*PI()/180))/(COS(Lat*PI()/180)*COS(Amt*PI()/180)),3))&lt;PI()/2,"N","S")</f>
        <v>N</v>
      </c>
    </row>
    <row r="209" spans="1:17" x14ac:dyDescent="0.2">
      <c r="A209" s="10">
        <v>3949</v>
      </c>
      <c r="B209" s="6">
        <v>11</v>
      </c>
      <c r="C209" s="7">
        <v>53.7</v>
      </c>
      <c r="D209" s="8">
        <f t="shared" si="15"/>
        <v>11.895</v>
      </c>
      <c r="E209" s="9">
        <v>47</v>
      </c>
      <c r="F209" s="7">
        <v>52</v>
      </c>
      <c r="G209" s="8">
        <f t="shared" si="16"/>
        <v>47.866666666666667</v>
      </c>
      <c r="H209" s="7">
        <v>12</v>
      </c>
      <c r="I209" s="6"/>
      <c r="J209" s="11"/>
      <c r="K209" s="18" t="s">
        <v>10</v>
      </c>
      <c r="L209" s="18" t="s">
        <v>102</v>
      </c>
      <c r="M209" s="11">
        <v>147.63999999999999</v>
      </c>
      <c r="N209" s="12">
        <v>66.41</v>
      </c>
      <c r="O209" s="8">
        <f t="shared" si="17"/>
        <v>82.716333333333338</v>
      </c>
      <c r="P209" s="8">
        <f t="shared" si="18"/>
        <v>8.7300782636677212</v>
      </c>
      <c r="Q209" s="18" t="str">
        <f t="shared" si="19"/>
        <v>N</v>
      </c>
    </row>
    <row r="210" spans="1:17" x14ac:dyDescent="0.2">
      <c r="A210" s="10">
        <v>3953</v>
      </c>
      <c r="B210" s="6">
        <v>11</v>
      </c>
      <c r="C210" s="7">
        <v>53.8</v>
      </c>
      <c r="D210" s="8">
        <f t="shared" si="15"/>
        <v>11.896666666666667</v>
      </c>
      <c r="E210" s="9">
        <v>52</v>
      </c>
      <c r="F210" s="7">
        <v>20</v>
      </c>
      <c r="G210" s="8">
        <f t="shared" si="16"/>
        <v>52.333333333333336</v>
      </c>
      <c r="H210" s="7">
        <v>11</v>
      </c>
      <c r="I210" s="6"/>
      <c r="J210" s="11"/>
      <c r="K210" s="18" t="s">
        <v>10</v>
      </c>
      <c r="L210" s="18" t="s">
        <v>102</v>
      </c>
      <c r="M210" s="11">
        <v>142.22</v>
      </c>
      <c r="N210" s="12">
        <v>62.59</v>
      </c>
      <c r="O210" s="8">
        <f t="shared" si="17"/>
        <v>78.249666666666656</v>
      </c>
      <c r="P210" s="8">
        <f t="shared" si="18"/>
        <v>8.7317449303343899</v>
      </c>
      <c r="Q210" s="18" t="str">
        <f t="shared" si="19"/>
        <v>N</v>
      </c>
    </row>
    <row r="211" spans="1:17" x14ac:dyDescent="0.2">
      <c r="A211" s="10">
        <v>3962</v>
      </c>
      <c r="B211" s="6">
        <v>11</v>
      </c>
      <c r="C211" s="7">
        <v>54.8</v>
      </c>
      <c r="D211" s="8">
        <f t="shared" si="15"/>
        <v>11.913333333333334</v>
      </c>
      <c r="E211" s="9">
        <v>-13</v>
      </c>
      <c r="F211" s="7">
        <v>58</v>
      </c>
      <c r="G211" s="8">
        <f t="shared" si="16"/>
        <v>-13.966666666666667</v>
      </c>
      <c r="H211" s="7">
        <v>12.5</v>
      </c>
      <c r="I211" s="6"/>
      <c r="J211" s="11"/>
      <c r="K211" s="18" t="s">
        <v>10</v>
      </c>
      <c r="L211" s="18" t="s">
        <v>108</v>
      </c>
      <c r="M211" s="11">
        <v>282.68</v>
      </c>
      <c r="N211" s="12">
        <v>46.65</v>
      </c>
      <c r="O211" s="8">
        <f t="shared" si="17"/>
        <v>35.450333333333333</v>
      </c>
      <c r="P211" s="8">
        <f t="shared" si="18"/>
        <v>8.7484115970010556</v>
      </c>
      <c r="Q211" s="18" t="str">
        <f t="shared" si="19"/>
        <v>S</v>
      </c>
    </row>
    <row r="212" spans="1:17" x14ac:dyDescent="0.2">
      <c r="A212" s="10">
        <v>3982</v>
      </c>
      <c r="B212" s="6">
        <v>11</v>
      </c>
      <c r="C212" s="7">
        <v>56.5</v>
      </c>
      <c r="D212" s="8">
        <f t="shared" si="15"/>
        <v>11.941666666666666</v>
      </c>
      <c r="E212" s="9">
        <v>55</v>
      </c>
      <c r="F212" s="7">
        <v>8</v>
      </c>
      <c r="G212" s="8">
        <f t="shared" si="16"/>
        <v>55.133333333333333</v>
      </c>
      <c r="H212" s="7">
        <v>12.5</v>
      </c>
      <c r="I212" s="6"/>
      <c r="J212" s="11"/>
      <c r="K212" s="18" t="s">
        <v>10</v>
      </c>
      <c r="L212" s="18" t="s">
        <v>102</v>
      </c>
      <c r="M212" s="11">
        <v>138.83000000000001</v>
      </c>
      <c r="N212" s="12">
        <v>60.28</v>
      </c>
      <c r="O212" s="8">
        <f t="shared" si="17"/>
        <v>75.449666666666687</v>
      </c>
      <c r="P212" s="8">
        <f t="shared" si="18"/>
        <v>8.7767449303343881</v>
      </c>
      <c r="Q212" s="18" t="str">
        <f t="shared" si="19"/>
        <v>N</v>
      </c>
    </row>
    <row r="213" spans="1:17" x14ac:dyDescent="0.2">
      <c r="A213" s="10">
        <v>3992</v>
      </c>
      <c r="B213" s="6">
        <v>11</v>
      </c>
      <c r="C213" s="7">
        <v>57.6</v>
      </c>
      <c r="D213" s="8">
        <f t="shared" si="15"/>
        <v>11.96</v>
      </c>
      <c r="E213" s="9">
        <v>53</v>
      </c>
      <c r="F213" s="7">
        <v>23</v>
      </c>
      <c r="G213" s="8">
        <f t="shared" si="16"/>
        <v>53.383333333333333</v>
      </c>
      <c r="H213" s="7">
        <v>11</v>
      </c>
      <c r="I213" s="6"/>
      <c r="J213" s="11"/>
      <c r="K213" s="18" t="s">
        <v>10</v>
      </c>
      <c r="L213" s="18" t="s">
        <v>102</v>
      </c>
      <c r="M213" s="11">
        <v>140.1</v>
      </c>
      <c r="N213" s="12">
        <v>61.93</v>
      </c>
      <c r="O213" s="8">
        <f t="shared" si="17"/>
        <v>77.199666666666658</v>
      </c>
      <c r="P213" s="8">
        <f t="shared" si="18"/>
        <v>8.7950782636677225</v>
      </c>
      <c r="Q213" s="18" t="str">
        <f t="shared" si="19"/>
        <v>N</v>
      </c>
    </row>
    <row r="214" spans="1:17" x14ac:dyDescent="0.2">
      <c r="A214" s="10">
        <v>3998</v>
      </c>
      <c r="B214" s="6">
        <v>11</v>
      </c>
      <c r="C214" s="7">
        <v>58</v>
      </c>
      <c r="D214" s="8">
        <f t="shared" si="15"/>
        <v>11.966666666666667</v>
      </c>
      <c r="E214" s="9">
        <v>55</v>
      </c>
      <c r="F214" s="7">
        <v>28</v>
      </c>
      <c r="G214" s="8">
        <f t="shared" si="16"/>
        <v>55.466666666666669</v>
      </c>
      <c r="H214" s="7">
        <v>12</v>
      </c>
      <c r="I214" s="6"/>
      <c r="J214" s="11"/>
      <c r="K214" s="18" t="s">
        <v>10</v>
      </c>
      <c r="L214" s="18" t="s">
        <v>102</v>
      </c>
      <c r="M214" s="11">
        <v>138.16</v>
      </c>
      <c r="N214" s="12">
        <v>60.07</v>
      </c>
      <c r="O214" s="8">
        <f t="shared" si="17"/>
        <v>75.116333333333358</v>
      </c>
      <c r="P214" s="8">
        <f t="shared" si="18"/>
        <v>8.8017449303343902</v>
      </c>
      <c r="Q214" s="18" t="str">
        <f t="shared" si="19"/>
        <v>N</v>
      </c>
    </row>
    <row r="215" spans="1:17" x14ac:dyDescent="0.2">
      <c r="A215" s="10">
        <v>4026</v>
      </c>
      <c r="B215" s="6">
        <v>11</v>
      </c>
      <c r="C215" s="7">
        <v>59.4</v>
      </c>
      <c r="D215" s="8">
        <f t="shared" si="15"/>
        <v>11.99</v>
      </c>
      <c r="E215" s="9">
        <v>50</v>
      </c>
      <c r="F215" s="7">
        <v>58</v>
      </c>
      <c r="G215" s="8">
        <f t="shared" si="16"/>
        <v>50.966666666666669</v>
      </c>
      <c r="H215" s="7">
        <v>12</v>
      </c>
      <c r="I215" s="6"/>
      <c r="J215" s="11"/>
      <c r="K215" s="18" t="s">
        <v>10</v>
      </c>
      <c r="L215" s="18" t="s">
        <v>102</v>
      </c>
      <c r="M215" s="11">
        <v>141.96</v>
      </c>
      <c r="N215" s="12">
        <v>64.209999999999994</v>
      </c>
      <c r="O215" s="8">
        <f t="shared" si="17"/>
        <v>79.616333333333358</v>
      </c>
      <c r="P215" s="8">
        <f t="shared" si="18"/>
        <v>8.8250782636677236</v>
      </c>
      <c r="Q215" s="18" t="str">
        <f t="shared" si="19"/>
        <v>N</v>
      </c>
    </row>
    <row r="216" spans="1:17" x14ac:dyDescent="0.2">
      <c r="A216" s="10">
        <v>4027</v>
      </c>
      <c r="B216" s="6">
        <v>11</v>
      </c>
      <c r="C216" s="7">
        <v>59.6</v>
      </c>
      <c r="D216" s="8">
        <f t="shared" si="15"/>
        <v>11.993333333333334</v>
      </c>
      <c r="E216" s="9">
        <v>-19</v>
      </c>
      <c r="F216" s="7">
        <v>15</v>
      </c>
      <c r="G216" s="8">
        <f t="shared" si="16"/>
        <v>-19.25</v>
      </c>
      <c r="H216" s="7">
        <v>12</v>
      </c>
      <c r="I216" s="6"/>
      <c r="J216" s="11"/>
      <c r="K216" s="18" t="s">
        <v>10</v>
      </c>
      <c r="L216" s="18" t="s">
        <v>109</v>
      </c>
      <c r="M216" s="11">
        <v>286.38</v>
      </c>
      <c r="N216" s="12">
        <v>41.94</v>
      </c>
      <c r="O216" s="8">
        <f t="shared" si="17"/>
        <v>30.167000000000002</v>
      </c>
      <c r="P216" s="8">
        <f t="shared" si="18"/>
        <v>8.8284115970010539</v>
      </c>
      <c r="Q216" s="18" t="str">
        <f t="shared" si="19"/>
        <v>S</v>
      </c>
    </row>
    <row r="217" spans="1:17" x14ac:dyDescent="0.2">
      <c r="A217" s="10">
        <v>4030</v>
      </c>
      <c r="B217" s="6">
        <v>12</v>
      </c>
      <c r="C217" s="7">
        <v>0.4</v>
      </c>
      <c r="D217" s="8">
        <f t="shared" si="15"/>
        <v>12.006666666666666</v>
      </c>
      <c r="E217" s="9">
        <v>-1</v>
      </c>
      <c r="F217" s="7">
        <v>5</v>
      </c>
      <c r="G217" s="8">
        <f t="shared" si="16"/>
        <v>-1.0833333333333333</v>
      </c>
      <c r="H217" s="7">
        <v>11.5</v>
      </c>
      <c r="I217" s="6"/>
      <c r="J217" s="11"/>
      <c r="K217" s="18" t="s">
        <v>10</v>
      </c>
      <c r="L217" s="18" t="s">
        <v>110</v>
      </c>
      <c r="M217" s="11">
        <v>277.35000000000002</v>
      </c>
      <c r="N217" s="12">
        <v>59.22</v>
      </c>
      <c r="O217" s="8">
        <f t="shared" si="17"/>
        <v>48.33366666666668</v>
      </c>
      <c r="P217" s="8">
        <f t="shared" si="18"/>
        <v>8.8417449303343894</v>
      </c>
      <c r="Q217" s="18" t="str">
        <f t="shared" si="19"/>
        <v>S</v>
      </c>
    </row>
    <row r="218" spans="1:17" x14ac:dyDescent="0.2">
      <c r="A218" s="10">
        <v>4036</v>
      </c>
      <c r="B218" s="6">
        <v>12</v>
      </c>
      <c r="C218" s="7">
        <v>1.5</v>
      </c>
      <c r="D218" s="8">
        <f t="shared" si="15"/>
        <v>12.025</v>
      </c>
      <c r="E218" s="9">
        <v>61</v>
      </c>
      <c r="F218" s="7">
        <v>54</v>
      </c>
      <c r="G218" s="8">
        <f t="shared" si="16"/>
        <v>61.9</v>
      </c>
      <c r="H218" s="7">
        <v>12</v>
      </c>
      <c r="I218" s="6"/>
      <c r="J218" s="11"/>
      <c r="K218" s="18" t="s">
        <v>10</v>
      </c>
      <c r="L218" s="18" t="s">
        <v>102</v>
      </c>
      <c r="M218" s="11">
        <v>132.97999999999999</v>
      </c>
      <c r="N218" s="12">
        <v>54.25</v>
      </c>
      <c r="O218" s="8">
        <f t="shared" si="17"/>
        <v>68.683000000000007</v>
      </c>
      <c r="P218" s="8">
        <f t="shared" si="18"/>
        <v>8.8600782636677202</v>
      </c>
      <c r="Q218" s="18" t="str">
        <f t="shared" si="19"/>
        <v>N</v>
      </c>
    </row>
    <row r="219" spans="1:17" x14ac:dyDescent="0.2">
      <c r="A219" s="10">
        <v>4038</v>
      </c>
      <c r="B219" s="6">
        <v>12</v>
      </c>
      <c r="C219" s="7">
        <v>1.9</v>
      </c>
      <c r="D219" s="8">
        <f t="shared" si="15"/>
        <v>12.031666666666666</v>
      </c>
      <c r="E219" s="9">
        <v>-18</v>
      </c>
      <c r="F219" s="7">
        <v>51</v>
      </c>
      <c r="G219" s="8">
        <f t="shared" si="16"/>
        <v>-18.850000000000001</v>
      </c>
      <c r="H219" s="7">
        <v>10.5</v>
      </c>
      <c r="I219" s="6"/>
      <c r="J219" s="11"/>
      <c r="K219" s="18" t="s">
        <v>10</v>
      </c>
      <c r="L219" s="18" t="s">
        <v>109</v>
      </c>
      <c r="M219" s="11">
        <v>286.95</v>
      </c>
      <c r="N219" s="12">
        <v>42.47</v>
      </c>
      <c r="O219" s="8">
        <f t="shared" si="17"/>
        <v>30.567000000000007</v>
      </c>
      <c r="P219" s="8">
        <f t="shared" si="18"/>
        <v>8.8667449303343879</v>
      </c>
      <c r="Q219" s="18" t="str">
        <f t="shared" si="19"/>
        <v>S</v>
      </c>
    </row>
    <row r="220" spans="1:17" x14ac:dyDescent="0.2">
      <c r="A220" s="10">
        <v>4041</v>
      </c>
      <c r="B220" s="6">
        <v>12</v>
      </c>
      <c r="C220" s="7">
        <v>2.2000000000000002</v>
      </c>
      <c r="D220" s="8">
        <f t="shared" si="15"/>
        <v>12.036666666666667</v>
      </c>
      <c r="E220" s="9">
        <v>62</v>
      </c>
      <c r="F220" s="7">
        <v>9</v>
      </c>
      <c r="G220" s="8">
        <f t="shared" si="16"/>
        <v>62.15</v>
      </c>
      <c r="H220" s="7">
        <v>12</v>
      </c>
      <c r="I220" s="6"/>
      <c r="J220" s="11"/>
      <c r="K220" s="18" t="s">
        <v>10</v>
      </c>
      <c r="L220" s="18" t="s">
        <v>102</v>
      </c>
      <c r="M220" s="11">
        <v>132.71</v>
      </c>
      <c r="N220" s="12">
        <v>54.04</v>
      </c>
      <c r="O220" s="8">
        <f t="shared" si="17"/>
        <v>68.433000000000021</v>
      </c>
      <c r="P220" s="8">
        <f t="shared" si="18"/>
        <v>8.8717449303343905</v>
      </c>
      <c r="Q220" s="18" t="str">
        <f t="shared" si="19"/>
        <v>N</v>
      </c>
    </row>
    <row r="221" spans="1:17" x14ac:dyDescent="0.2">
      <c r="A221" s="10">
        <v>4051</v>
      </c>
      <c r="B221" s="6">
        <v>12</v>
      </c>
      <c r="C221" s="7">
        <v>4.2</v>
      </c>
      <c r="D221" s="8">
        <f t="shared" si="15"/>
        <v>12.07</v>
      </c>
      <c r="E221" s="9">
        <v>44</v>
      </c>
      <c r="F221" s="7">
        <v>33</v>
      </c>
      <c r="G221" s="8">
        <f t="shared" si="16"/>
        <v>44.55</v>
      </c>
      <c r="H221" s="7">
        <v>11.5</v>
      </c>
      <c r="I221" s="6"/>
      <c r="J221" s="11"/>
      <c r="K221" s="18" t="s">
        <v>10</v>
      </c>
      <c r="L221" s="18" t="s">
        <v>102</v>
      </c>
      <c r="M221" s="11">
        <v>148.44</v>
      </c>
      <c r="N221" s="12">
        <v>70.17</v>
      </c>
      <c r="O221" s="8">
        <f t="shared" si="17"/>
        <v>86.033000000000015</v>
      </c>
      <c r="P221" s="8">
        <f t="shared" si="18"/>
        <v>8.9050782636677219</v>
      </c>
      <c r="Q221" s="18" t="str">
        <f t="shared" si="19"/>
        <v>N</v>
      </c>
    </row>
    <row r="222" spans="1:17" x14ac:dyDescent="0.2">
      <c r="A222" s="10">
        <v>4085</v>
      </c>
      <c r="B222" s="6">
        <v>12</v>
      </c>
      <c r="C222" s="7">
        <v>5.4</v>
      </c>
      <c r="D222" s="8">
        <f t="shared" si="15"/>
        <v>12.09</v>
      </c>
      <c r="E222" s="9">
        <v>50</v>
      </c>
      <c r="F222" s="7">
        <v>22</v>
      </c>
      <c r="G222" s="8">
        <f t="shared" si="16"/>
        <v>50.366666666666667</v>
      </c>
      <c r="H222" s="7">
        <v>13</v>
      </c>
      <c r="I222" s="6"/>
      <c r="J222" s="11"/>
      <c r="K222" s="18" t="s">
        <v>10</v>
      </c>
      <c r="L222" s="18" t="s">
        <v>102</v>
      </c>
      <c r="M222" s="11">
        <v>140.6</v>
      </c>
      <c r="N222" s="12">
        <v>65.16</v>
      </c>
      <c r="O222" s="8">
        <f t="shared" si="17"/>
        <v>80.216333333333381</v>
      </c>
      <c r="P222" s="8">
        <f t="shared" si="18"/>
        <v>8.9250782636677215</v>
      </c>
      <c r="Q222" s="18" t="str">
        <f t="shared" si="19"/>
        <v>N</v>
      </c>
    </row>
    <row r="223" spans="1:17" x14ac:dyDescent="0.2">
      <c r="A223" s="10">
        <v>4088</v>
      </c>
      <c r="B223" s="6">
        <v>12</v>
      </c>
      <c r="C223" s="7">
        <v>5.6</v>
      </c>
      <c r="D223" s="8">
        <f t="shared" si="15"/>
        <v>12.093333333333334</v>
      </c>
      <c r="E223" s="9">
        <v>50</v>
      </c>
      <c r="F223" s="7">
        <v>33</v>
      </c>
      <c r="G223" s="8">
        <f t="shared" si="16"/>
        <v>50.55</v>
      </c>
      <c r="H223" s="7">
        <v>11.5</v>
      </c>
      <c r="I223" s="6"/>
      <c r="J223" s="11"/>
      <c r="K223" s="18" t="s">
        <v>10</v>
      </c>
      <c r="L223" s="18" t="s">
        <v>102</v>
      </c>
      <c r="M223" s="11">
        <v>140.35</v>
      </c>
      <c r="N223" s="12">
        <v>65.010000000000005</v>
      </c>
      <c r="O223" s="8">
        <f t="shared" si="17"/>
        <v>80.033000000000015</v>
      </c>
      <c r="P223" s="8">
        <f t="shared" si="18"/>
        <v>8.9284115970010554</v>
      </c>
      <c r="Q223" s="18" t="str">
        <f t="shared" si="19"/>
        <v>N</v>
      </c>
    </row>
    <row r="224" spans="1:17" x14ac:dyDescent="0.2">
      <c r="A224" s="10">
        <v>4102</v>
      </c>
      <c r="B224" s="6">
        <v>12</v>
      </c>
      <c r="C224" s="7">
        <v>6.5</v>
      </c>
      <c r="D224" s="8">
        <f t="shared" si="15"/>
        <v>12.108333333333333</v>
      </c>
      <c r="E224" s="9">
        <v>52</v>
      </c>
      <c r="F224" s="7">
        <v>43</v>
      </c>
      <c r="G224" s="8">
        <f t="shared" si="16"/>
        <v>52.716666666666669</v>
      </c>
      <c r="H224" s="7">
        <v>12.5</v>
      </c>
      <c r="I224" s="6"/>
      <c r="J224" s="11"/>
      <c r="K224" s="18" t="s">
        <v>10</v>
      </c>
      <c r="L224" s="18" t="s">
        <v>102</v>
      </c>
      <c r="M224" s="11">
        <v>138.07</v>
      </c>
      <c r="N224" s="12">
        <v>63.08</v>
      </c>
      <c r="O224" s="8">
        <f t="shared" si="17"/>
        <v>77.866333333333372</v>
      </c>
      <c r="P224" s="8">
        <f t="shared" si="18"/>
        <v>8.9434115970010559</v>
      </c>
      <c r="Q224" s="18" t="str">
        <f t="shared" si="19"/>
        <v>N</v>
      </c>
    </row>
    <row r="225" spans="1:17" x14ac:dyDescent="0.2">
      <c r="A225" s="10">
        <v>4111</v>
      </c>
      <c r="B225" s="6">
        <v>12</v>
      </c>
      <c r="C225" s="7">
        <v>7.1</v>
      </c>
      <c r="D225" s="8">
        <f t="shared" si="15"/>
        <v>12.118333333333334</v>
      </c>
      <c r="E225" s="9">
        <v>43</v>
      </c>
      <c r="F225" s="7">
        <v>5</v>
      </c>
      <c r="G225" s="8">
        <f t="shared" si="16"/>
        <v>43.083333333333336</v>
      </c>
      <c r="H225" s="7">
        <v>12</v>
      </c>
      <c r="I225" s="6"/>
      <c r="J225" s="11"/>
      <c r="K225" s="18" t="s">
        <v>10</v>
      </c>
      <c r="L225" s="18" t="s">
        <v>111</v>
      </c>
      <c r="M225" s="11">
        <v>149.53</v>
      </c>
      <c r="N225" s="12">
        <v>71.69</v>
      </c>
      <c r="O225" s="8">
        <f t="shared" si="17"/>
        <v>87.49966666666667</v>
      </c>
      <c r="P225" s="8">
        <f t="shared" si="18"/>
        <v>8.9534115970010539</v>
      </c>
      <c r="Q225" s="18" t="str">
        <f t="shared" si="19"/>
        <v>N</v>
      </c>
    </row>
    <row r="226" spans="1:17" x14ac:dyDescent="0.2">
      <c r="A226" s="10">
        <v>4143</v>
      </c>
      <c r="B226" s="6">
        <v>12</v>
      </c>
      <c r="C226" s="7">
        <v>9.6999999999999993</v>
      </c>
      <c r="D226" s="8">
        <f t="shared" si="15"/>
        <v>12.161666666666667</v>
      </c>
      <c r="E226" s="9">
        <v>42</v>
      </c>
      <c r="F226" s="7">
        <v>33</v>
      </c>
      <c r="G226" s="8">
        <f t="shared" si="16"/>
        <v>42.55</v>
      </c>
      <c r="H226" s="7">
        <v>12.5</v>
      </c>
      <c r="I226" s="6"/>
      <c r="J226" s="11"/>
      <c r="K226" s="18" t="s">
        <v>10</v>
      </c>
      <c r="L226" s="18" t="s">
        <v>111</v>
      </c>
      <c r="M226" s="11">
        <v>149.16</v>
      </c>
      <c r="N226" s="12">
        <v>72.400000000000006</v>
      </c>
      <c r="O226" s="8">
        <f t="shared" si="17"/>
        <v>88.032999999999973</v>
      </c>
      <c r="P226" s="8">
        <f t="shared" si="18"/>
        <v>8.9967449303343905</v>
      </c>
      <c r="Q226" s="18" t="str">
        <f t="shared" si="19"/>
        <v>N</v>
      </c>
    </row>
    <row r="227" spans="1:17" x14ac:dyDescent="0.2">
      <c r="A227" s="10">
        <v>4147</v>
      </c>
      <c r="B227" s="6">
        <v>12</v>
      </c>
      <c r="C227" s="7">
        <v>10.1</v>
      </c>
      <c r="D227" s="8">
        <f t="shared" si="15"/>
        <v>12.168333333333333</v>
      </c>
      <c r="E227" s="9">
        <v>18</v>
      </c>
      <c r="F227" s="7">
        <v>33</v>
      </c>
      <c r="G227" s="8">
        <f t="shared" si="16"/>
        <v>18.55</v>
      </c>
      <c r="H227" s="7">
        <v>11</v>
      </c>
      <c r="I227" s="6">
        <v>240</v>
      </c>
      <c r="J227" s="6">
        <v>240</v>
      </c>
      <c r="K227" s="18" t="s">
        <v>22</v>
      </c>
      <c r="L227" s="18" t="s">
        <v>112</v>
      </c>
      <c r="M227" s="11">
        <v>252.89</v>
      </c>
      <c r="N227" s="12">
        <v>77.19</v>
      </c>
      <c r="O227" s="8">
        <f t="shared" si="17"/>
        <v>67.967000000000013</v>
      </c>
      <c r="P227" s="8">
        <f t="shared" si="18"/>
        <v>9.0034115970010546</v>
      </c>
      <c r="Q227" s="18" t="str">
        <f t="shared" si="19"/>
        <v>S</v>
      </c>
    </row>
    <row r="228" spans="1:17" x14ac:dyDescent="0.2">
      <c r="A228" s="10">
        <v>4150</v>
      </c>
      <c r="B228" s="6">
        <v>12</v>
      </c>
      <c r="C228" s="7">
        <v>10.6</v>
      </c>
      <c r="D228" s="8">
        <f t="shared" si="15"/>
        <v>12.176666666666666</v>
      </c>
      <c r="E228" s="9">
        <v>30</v>
      </c>
      <c r="F228" s="7">
        <v>25</v>
      </c>
      <c r="G228" s="8">
        <f t="shared" si="16"/>
        <v>30.416666666666668</v>
      </c>
      <c r="H228" s="7">
        <v>12.5</v>
      </c>
      <c r="I228" s="6"/>
      <c r="J228" s="11"/>
      <c r="K228" s="18" t="s">
        <v>10</v>
      </c>
      <c r="L228" s="18" t="s">
        <v>112</v>
      </c>
      <c r="M228" s="11">
        <v>190.44</v>
      </c>
      <c r="N228" s="12">
        <v>80.459999999999994</v>
      </c>
      <c r="O228" s="8">
        <f t="shared" si="17"/>
        <v>79.833666666666673</v>
      </c>
      <c r="P228" s="8">
        <f t="shared" si="18"/>
        <v>9.0117449303343875</v>
      </c>
      <c r="Q228" s="18" t="str">
        <f t="shared" si="19"/>
        <v>S</v>
      </c>
    </row>
    <row r="229" spans="1:17" x14ac:dyDescent="0.2">
      <c r="A229" s="10">
        <v>4151</v>
      </c>
      <c r="B229" s="6">
        <v>12</v>
      </c>
      <c r="C229" s="7">
        <v>10.6</v>
      </c>
      <c r="D229" s="8">
        <f t="shared" si="15"/>
        <v>12.176666666666666</v>
      </c>
      <c r="E229" s="9">
        <v>39</v>
      </c>
      <c r="F229" s="7">
        <v>25</v>
      </c>
      <c r="G229" s="8">
        <f t="shared" si="16"/>
        <v>39.416666666666664</v>
      </c>
      <c r="H229" s="7">
        <v>11.5</v>
      </c>
      <c r="I229" s="6"/>
      <c r="J229" s="11"/>
      <c r="K229" s="18" t="s">
        <v>10</v>
      </c>
      <c r="L229" s="18" t="s">
        <v>111</v>
      </c>
      <c r="M229" s="11">
        <v>155.09</v>
      </c>
      <c r="N229" s="12">
        <v>75.06</v>
      </c>
      <c r="O229" s="8">
        <f t="shared" si="17"/>
        <v>88.833666666667099</v>
      </c>
      <c r="P229" s="8">
        <f t="shared" si="18"/>
        <v>9.0117449303343875</v>
      </c>
      <c r="Q229" s="18" t="str">
        <f t="shared" si="19"/>
        <v>S</v>
      </c>
    </row>
    <row r="230" spans="1:17" x14ac:dyDescent="0.2">
      <c r="A230" s="10">
        <v>4179</v>
      </c>
      <c r="B230" s="6">
        <v>12</v>
      </c>
      <c r="C230" s="7">
        <v>12.9</v>
      </c>
      <c r="D230" s="8">
        <f t="shared" si="15"/>
        <v>12.215</v>
      </c>
      <c r="E230" s="9">
        <v>1</v>
      </c>
      <c r="F230" s="7">
        <v>19</v>
      </c>
      <c r="G230" s="8">
        <f t="shared" si="16"/>
        <v>1.3166666666666667</v>
      </c>
      <c r="H230" s="7">
        <v>12</v>
      </c>
      <c r="I230" s="6"/>
      <c r="J230" s="11"/>
      <c r="K230" s="18" t="s">
        <v>10</v>
      </c>
      <c r="L230" s="18" t="s">
        <v>110</v>
      </c>
      <c r="M230" s="11">
        <v>281.61</v>
      </c>
      <c r="N230" s="12">
        <v>62.57</v>
      </c>
      <c r="O230" s="8">
        <f t="shared" si="17"/>
        <v>50.733666666666672</v>
      </c>
      <c r="P230" s="8">
        <f t="shared" si="18"/>
        <v>9.0500782636677215</v>
      </c>
      <c r="Q230" s="18" t="str">
        <f t="shared" si="19"/>
        <v>S</v>
      </c>
    </row>
    <row r="231" spans="1:17" x14ac:dyDescent="0.2">
      <c r="A231" s="10">
        <v>4203</v>
      </c>
      <c r="B231" s="6">
        <v>12</v>
      </c>
      <c r="C231" s="7">
        <v>15.2</v>
      </c>
      <c r="D231" s="8">
        <f t="shared" si="15"/>
        <v>12.253333333333334</v>
      </c>
      <c r="E231" s="9">
        <v>33</v>
      </c>
      <c r="F231" s="7">
        <v>13</v>
      </c>
      <c r="G231" s="8">
        <f t="shared" si="16"/>
        <v>33.216666666666669</v>
      </c>
      <c r="H231" s="7">
        <v>12</v>
      </c>
      <c r="I231" s="6"/>
      <c r="J231" s="11"/>
      <c r="K231" s="18" t="s">
        <v>10</v>
      </c>
      <c r="L231" s="18" t="s">
        <v>112</v>
      </c>
      <c r="M231" s="11">
        <v>172.97</v>
      </c>
      <c r="N231" s="12">
        <v>80.08</v>
      </c>
      <c r="O231" s="8">
        <f t="shared" si="17"/>
        <v>82.633666666666699</v>
      </c>
      <c r="P231" s="8">
        <f t="shared" si="18"/>
        <v>9.0884115970010555</v>
      </c>
      <c r="Q231" s="18" t="str">
        <f t="shared" si="19"/>
        <v>S</v>
      </c>
    </row>
    <row r="232" spans="1:17" x14ac:dyDescent="0.2">
      <c r="A232" s="10">
        <v>4214</v>
      </c>
      <c r="B232" s="6">
        <v>12</v>
      </c>
      <c r="C232" s="7">
        <v>15.7</v>
      </c>
      <c r="D232" s="8">
        <f t="shared" si="15"/>
        <v>12.261666666666667</v>
      </c>
      <c r="E232" s="9">
        <v>36</v>
      </c>
      <c r="F232" s="7">
        <v>20</v>
      </c>
      <c r="G232" s="8">
        <f t="shared" si="16"/>
        <v>36.333333333333336</v>
      </c>
      <c r="H232" s="7">
        <v>10.5</v>
      </c>
      <c r="I232" s="6"/>
      <c r="J232" s="11"/>
      <c r="K232" s="18" t="s">
        <v>10</v>
      </c>
      <c r="L232" s="18" t="s">
        <v>111</v>
      </c>
      <c r="M232" s="11">
        <v>160.30000000000001</v>
      </c>
      <c r="N232" s="12">
        <v>78.069999999999993</v>
      </c>
      <c r="O232" s="8">
        <f t="shared" si="17"/>
        <v>85.750333333333359</v>
      </c>
      <c r="P232" s="8">
        <f t="shared" si="18"/>
        <v>9.0967449303343884</v>
      </c>
      <c r="Q232" s="18" t="str">
        <f t="shared" si="19"/>
        <v>S</v>
      </c>
    </row>
    <row r="233" spans="1:17" x14ac:dyDescent="0.2">
      <c r="A233" s="10">
        <v>4216</v>
      </c>
      <c r="B233" s="6">
        <v>12</v>
      </c>
      <c r="C233" s="7">
        <v>15.9</v>
      </c>
      <c r="D233" s="8">
        <f t="shared" si="15"/>
        <v>12.265000000000001</v>
      </c>
      <c r="E233" s="9">
        <v>13</v>
      </c>
      <c r="F233" s="7">
        <v>9</v>
      </c>
      <c r="G233" s="8">
        <f t="shared" si="16"/>
        <v>13.15</v>
      </c>
      <c r="H233" s="7">
        <v>11</v>
      </c>
      <c r="I233" s="6"/>
      <c r="J233" s="11"/>
      <c r="K233" s="18" t="s">
        <v>10</v>
      </c>
      <c r="L233" s="18" t="s">
        <v>110</v>
      </c>
      <c r="M233" s="11">
        <v>270.43</v>
      </c>
      <c r="N233" s="12">
        <v>73.72</v>
      </c>
      <c r="O233" s="8">
        <f t="shared" si="17"/>
        <v>62.567000000000007</v>
      </c>
      <c r="P233" s="8">
        <f t="shared" si="18"/>
        <v>9.1000782636677222</v>
      </c>
      <c r="Q233" s="18" t="str">
        <f t="shared" si="19"/>
        <v>S</v>
      </c>
    </row>
    <row r="234" spans="1:17" x14ac:dyDescent="0.2">
      <c r="A234" s="10">
        <v>4245</v>
      </c>
      <c r="B234" s="6">
        <v>12</v>
      </c>
      <c r="C234" s="7">
        <v>17.7</v>
      </c>
      <c r="D234" s="8">
        <f t="shared" si="15"/>
        <v>12.295</v>
      </c>
      <c r="E234" s="9">
        <v>29</v>
      </c>
      <c r="F234" s="7">
        <v>37</v>
      </c>
      <c r="G234" s="8">
        <f t="shared" si="16"/>
        <v>29.616666666666667</v>
      </c>
      <c r="H234" s="7">
        <v>12.5</v>
      </c>
      <c r="I234" s="6"/>
      <c r="J234" s="11"/>
      <c r="K234" s="18" t="s">
        <v>10</v>
      </c>
      <c r="L234" s="18" t="s">
        <v>112</v>
      </c>
      <c r="M234" s="11">
        <v>192.54</v>
      </c>
      <c r="N234" s="12">
        <v>82.16</v>
      </c>
      <c r="O234" s="8">
        <f t="shared" si="17"/>
        <v>79.03366666666669</v>
      </c>
      <c r="P234" s="8">
        <f t="shared" si="18"/>
        <v>9.1300782636677233</v>
      </c>
      <c r="Q234" s="18" t="str">
        <f t="shared" si="19"/>
        <v>S</v>
      </c>
    </row>
    <row r="235" spans="1:17" x14ac:dyDescent="0.2">
      <c r="A235" s="10">
        <v>4251</v>
      </c>
      <c r="B235" s="6">
        <v>12</v>
      </c>
      <c r="C235" s="7">
        <v>18.2</v>
      </c>
      <c r="D235" s="8">
        <f t="shared" si="15"/>
        <v>12.303333333333333</v>
      </c>
      <c r="E235" s="9">
        <v>28</v>
      </c>
      <c r="F235" s="7">
        <v>11</v>
      </c>
      <c r="G235" s="8">
        <f t="shared" si="16"/>
        <v>28.183333333333334</v>
      </c>
      <c r="H235" s="7">
        <v>12</v>
      </c>
      <c r="I235" s="6"/>
      <c r="J235" s="11"/>
      <c r="K235" s="18" t="s">
        <v>10</v>
      </c>
      <c r="L235" s="18" t="s">
        <v>112</v>
      </c>
      <c r="M235" s="11">
        <v>202.96</v>
      </c>
      <c r="N235" s="12">
        <v>82.55</v>
      </c>
      <c r="O235" s="8">
        <f t="shared" si="17"/>
        <v>77.60033333333331</v>
      </c>
      <c r="P235" s="8">
        <f t="shared" si="18"/>
        <v>9.1384115970010562</v>
      </c>
      <c r="Q235" s="18" t="str">
        <f t="shared" si="19"/>
        <v>S</v>
      </c>
    </row>
    <row r="236" spans="1:17" x14ac:dyDescent="0.2">
      <c r="A236" s="10">
        <v>4258</v>
      </c>
      <c r="B236" s="6">
        <v>12</v>
      </c>
      <c r="C236" s="7">
        <v>18.899999999999999</v>
      </c>
      <c r="D236" s="8">
        <f t="shared" si="15"/>
        <v>12.315</v>
      </c>
      <c r="E236" s="9">
        <v>47</v>
      </c>
      <c r="F236" s="7">
        <v>19</v>
      </c>
      <c r="G236" s="8">
        <f t="shared" si="16"/>
        <v>47.31666666666667</v>
      </c>
      <c r="H236" s="7">
        <v>9.5</v>
      </c>
      <c r="I236" s="6"/>
      <c r="J236" s="11"/>
      <c r="K236" s="18" t="s">
        <v>10</v>
      </c>
      <c r="L236" s="18" t="s">
        <v>111</v>
      </c>
      <c r="M236" s="11">
        <v>138.31</v>
      </c>
      <c r="N236" s="12">
        <v>68.84</v>
      </c>
      <c r="O236" s="8">
        <f t="shared" si="17"/>
        <v>83.26633333333335</v>
      </c>
      <c r="P236" s="8">
        <f t="shared" si="18"/>
        <v>9.1500782636677194</v>
      </c>
      <c r="Q236" s="18" t="str">
        <f t="shared" si="19"/>
        <v>N</v>
      </c>
    </row>
    <row r="237" spans="1:17" x14ac:dyDescent="0.2">
      <c r="A237" s="10">
        <v>4261</v>
      </c>
      <c r="B237" s="6">
        <v>12</v>
      </c>
      <c r="C237" s="7">
        <v>19.399999999999999</v>
      </c>
      <c r="D237" s="8">
        <f t="shared" si="15"/>
        <v>12.323333333333334</v>
      </c>
      <c r="E237" s="9">
        <v>5</v>
      </c>
      <c r="F237" s="7">
        <v>50</v>
      </c>
      <c r="G237" s="8">
        <f t="shared" si="16"/>
        <v>5.833333333333333</v>
      </c>
      <c r="H237" s="7">
        <v>11.5</v>
      </c>
      <c r="I237" s="6"/>
      <c r="J237" s="11"/>
      <c r="K237" s="18" t="s">
        <v>10</v>
      </c>
      <c r="L237" s="18" t="s">
        <v>110</v>
      </c>
      <c r="M237" s="11">
        <v>281.79000000000002</v>
      </c>
      <c r="N237" s="12">
        <v>67.37</v>
      </c>
      <c r="O237" s="8">
        <f t="shared" si="17"/>
        <v>55.250333333333337</v>
      </c>
      <c r="P237" s="8">
        <f t="shared" si="18"/>
        <v>9.1584115970010558</v>
      </c>
      <c r="Q237" s="18" t="str">
        <f t="shared" si="19"/>
        <v>S</v>
      </c>
    </row>
    <row r="238" spans="1:17" x14ac:dyDescent="0.2">
      <c r="A238" s="10">
        <v>4273</v>
      </c>
      <c r="B238" s="6">
        <v>12</v>
      </c>
      <c r="C238" s="7">
        <v>20</v>
      </c>
      <c r="D238" s="8">
        <f t="shared" si="15"/>
        <v>12.333333333333334</v>
      </c>
      <c r="E238" s="9">
        <v>5</v>
      </c>
      <c r="F238" s="7">
        <v>21</v>
      </c>
      <c r="G238" s="8">
        <f t="shared" si="16"/>
        <v>5.35</v>
      </c>
      <c r="H238" s="7">
        <v>12.5</v>
      </c>
      <c r="I238" s="6"/>
      <c r="J238" s="11"/>
      <c r="K238" s="18" t="s">
        <v>10</v>
      </c>
      <c r="L238" s="18" t="s">
        <v>110</v>
      </c>
      <c r="M238" s="11">
        <v>282.55</v>
      </c>
      <c r="N238" s="12">
        <v>66.959999999999994</v>
      </c>
      <c r="O238" s="8">
        <f t="shared" si="17"/>
        <v>54.76700000000001</v>
      </c>
      <c r="P238" s="8">
        <f t="shared" si="18"/>
        <v>9.1684115970010573</v>
      </c>
      <c r="Q238" s="18" t="str">
        <f t="shared" si="19"/>
        <v>S</v>
      </c>
    </row>
    <row r="239" spans="1:17" x14ac:dyDescent="0.2">
      <c r="A239" s="10">
        <v>4274</v>
      </c>
      <c r="B239" s="6">
        <v>12</v>
      </c>
      <c r="C239" s="7">
        <v>19.899999999999999</v>
      </c>
      <c r="D239" s="8">
        <f t="shared" si="15"/>
        <v>12.331666666666667</v>
      </c>
      <c r="E239" s="9">
        <v>29</v>
      </c>
      <c r="F239" s="7">
        <v>37</v>
      </c>
      <c r="G239" s="8">
        <f t="shared" si="16"/>
        <v>29.616666666666667</v>
      </c>
      <c r="H239" s="7">
        <v>11.5</v>
      </c>
      <c r="I239" s="6"/>
      <c r="J239" s="11"/>
      <c r="K239" s="18" t="s">
        <v>10</v>
      </c>
      <c r="L239" s="18" t="s">
        <v>112</v>
      </c>
      <c r="M239" s="11">
        <v>191.48</v>
      </c>
      <c r="N239" s="12">
        <v>82.62</v>
      </c>
      <c r="O239" s="8">
        <f t="shared" si="17"/>
        <v>79.03366666666669</v>
      </c>
      <c r="P239" s="8">
        <f t="shared" si="18"/>
        <v>9.1667449303343886</v>
      </c>
      <c r="Q239" s="18" t="str">
        <f t="shared" si="19"/>
        <v>S</v>
      </c>
    </row>
    <row r="240" spans="1:17" x14ac:dyDescent="0.2">
      <c r="A240" s="10">
        <v>4278</v>
      </c>
      <c r="B240" s="6">
        <v>12</v>
      </c>
      <c r="C240" s="7">
        <v>20.2</v>
      </c>
      <c r="D240" s="8">
        <f t="shared" si="15"/>
        <v>12.336666666666666</v>
      </c>
      <c r="E240" s="9">
        <v>29</v>
      </c>
      <c r="F240" s="7">
        <v>18</v>
      </c>
      <c r="G240" s="8">
        <f t="shared" si="16"/>
        <v>29.3</v>
      </c>
      <c r="H240" s="7">
        <v>11.5</v>
      </c>
      <c r="I240" s="6"/>
      <c r="J240" s="11"/>
      <c r="K240" s="18" t="s">
        <v>10</v>
      </c>
      <c r="L240" s="18" t="s">
        <v>112</v>
      </c>
      <c r="M240" s="11">
        <v>193.72</v>
      </c>
      <c r="N240" s="12">
        <v>82.77</v>
      </c>
      <c r="O240" s="8">
        <f t="shared" si="17"/>
        <v>78.717000000000027</v>
      </c>
      <c r="P240" s="8">
        <f t="shared" si="18"/>
        <v>9.1717449303343876</v>
      </c>
      <c r="Q240" s="18" t="str">
        <f t="shared" si="19"/>
        <v>S</v>
      </c>
    </row>
    <row r="241" spans="1:17" x14ac:dyDescent="0.2">
      <c r="A241" s="10">
        <v>4281</v>
      </c>
      <c r="B241" s="6">
        <v>12</v>
      </c>
      <c r="C241" s="7">
        <v>20.399999999999999</v>
      </c>
      <c r="D241" s="8">
        <f t="shared" si="15"/>
        <v>12.34</v>
      </c>
      <c r="E241" s="9">
        <v>5</v>
      </c>
      <c r="F241" s="7">
        <v>24</v>
      </c>
      <c r="G241" s="8">
        <f t="shared" si="16"/>
        <v>5.4</v>
      </c>
      <c r="H241" s="7">
        <v>12.5</v>
      </c>
      <c r="I241" s="6"/>
      <c r="J241" s="11"/>
      <c r="K241" s="18" t="s">
        <v>10</v>
      </c>
      <c r="L241" s="18" t="s">
        <v>110</v>
      </c>
      <c r="M241" s="11">
        <v>282.75</v>
      </c>
      <c r="N241" s="12">
        <v>67.03</v>
      </c>
      <c r="O241" s="8">
        <f t="shared" si="17"/>
        <v>54.816999999999993</v>
      </c>
      <c r="P241" s="8">
        <f t="shared" si="18"/>
        <v>9.1750782636677215</v>
      </c>
      <c r="Q241" s="18" t="str">
        <f t="shared" si="19"/>
        <v>S</v>
      </c>
    </row>
    <row r="242" spans="1:17" x14ac:dyDescent="0.2">
      <c r="A242" s="10">
        <v>4293</v>
      </c>
      <c r="B242" s="6">
        <v>12</v>
      </c>
      <c r="C242" s="7">
        <v>21.3</v>
      </c>
      <c r="D242" s="8">
        <f t="shared" si="15"/>
        <v>12.355</v>
      </c>
      <c r="E242" s="9">
        <v>18</v>
      </c>
      <c r="F242" s="7">
        <v>24</v>
      </c>
      <c r="G242" s="8">
        <f t="shared" si="16"/>
        <v>18.399999999999999</v>
      </c>
      <c r="H242" s="7">
        <v>11.5</v>
      </c>
      <c r="I242" s="6"/>
      <c r="J242" s="11"/>
      <c r="K242" s="18" t="s">
        <v>10</v>
      </c>
      <c r="L242" s="18" t="s">
        <v>112</v>
      </c>
      <c r="M242" s="11">
        <v>262.85000000000002</v>
      </c>
      <c r="N242" s="12">
        <v>78.83</v>
      </c>
      <c r="O242" s="8">
        <f t="shared" si="17"/>
        <v>67.816999999999993</v>
      </c>
      <c r="P242" s="8">
        <f t="shared" si="18"/>
        <v>9.1900782636677221</v>
      </c>
      <c r="Q242" s="18" t="str">
        <f t="shared" si="19"/>
        <v>S</v>
      </c>
    </row>
    <row r="243" spans="1:17" x14ac:dyDescent="0.2">
      <c r="A243" s="10">
        <v>4303</v>
      </c>
      <c r="B243" s="6">
        <v>12</v>
      </c>
      <c r="C243" s="7">
        <v>22</v>
      </c>
      <c r="D243" s="8">
        <f t="shared" si="15"/>
        <v>12.366666666666667</v>
      </c>
      <c r="E243" s="9">
        <v>4</v>
      </c>
      <c r="F243" s="7">
        <v>29</v>
      </c>
      <c r="G243" s="8">
        <f t="shared" si="16"/>
        <v>4.4833333333333334</v>
      </c>
      <c r="H243" s="7">
        <v>10.5</v>
      </c>
      <c r="I243" s="6"/>
      <c r="J243" s="11"/>
      <c r="K243" s="18" t="s">
        <v>10</v>
      </c>
      <c r="L243" s="18" t="s">
        <v>110</v>
      </c>
      <c r="M243" s="11">
        <v>284.39</v>
      </c>
      <c r="N243" s="12">
        <v>66.28</v>
      </c>
      <c r="O243" s="8">
        <f t="shared" si="17"/>
        <v>53.900333333333336</v>
      </c>
      <c r="P243" s="8">
        <f t="shared" si="18"/>
        <v>9.2017449303343888</v>
      </c>
      <c r="Q243" s="18" t="str">
        <f t="shared" si="19"/>
        <v>S</v>
      </c>
    </row>
    <row r="244" spans="1:17" x14ac:dyDescent="0.2">
      <c r="A244" s="10">
        <v>4314</v>
      </c>
      <c r="B244" s="6">
        <v>12</v>
      </c>
      <c r="C244" s="7">
        <v>22.6</v>
      </c>
      <c r="D244" s="8">
        <f t="shared" si="15"/>
        <v>12.376666666666667</v>
      </c>
      <c r="E244" s="9">
        <v>29</v>
      </c>
      <c r="F244" s="7">
        <v>54</v>
      </c>
      <c r="G244" s="8">
        <f t="shared" si="16"/>
        <v>29.9</v>
      </c>
      <c r="H244" s="7">
        <v>11.5</v>
      </c>
      <c r="I244" s="6"/>
      <c r="J244" s="11"/>
      <c r="K244" s="18" t="s">
        <v>10</v>
      </c>
      <c r="L244" s="18" t="s">
        <v>112</v>
      </c>
      <c r="M244" s="11">
        <v>187.75</v>
      </c>
      <c r="N244" s="12">
        <v>83.07</v>
      </c>
      <c r="O244" s="8">
        <f t="shared" si="17"/>
        <v>79.317000000000007</v>
      </c>
      <c r="P244" s="8">
        <f t="shared" si="18"/>
        <v>9.2117449303343868</v>
      </c>
      <c r="Q244" s="18" t="str">
        <f t="shared" si="19"/>
        <v>S</v>
      </c>
    </row>
    <row r="245" spans="1:17" x14ac:dyDescent="0.2">
      <c r="A245" s="10">
        <v>4346</v>
      </c>
      <c r="B245" s="6">
        <v>12</v>
      </c>
      <c r="C245" s="7">
        <v>23.4</v>
      </c>
      <c r="D245" s="8">
        <f t="shared" si="15"/>
        <v>12.39</v>
      </c>
      <c r="E245" s="9">
        <v>47</v>
      </c>
      <c r="F245" s="7">
        <v>0</v>
      </c>
      <c r="G245" s="8">
        <f t="shared" si="16"/>
        <v>47</v>
      </c>
      <c r="H245" s="7">
        <v>12.5</v>
      </c>
      <c r="I245" s="6"/>
      <c r="J245" s="11"/>
      <c r="K245" s="18" t="s">
        <v>10</v>
      </c>
      <c r="L245" s="18" t="s">
        <v>111</v>
      </c>
      <c r="M245" s="11">
        <v>136.59</v>
      </c>
      <c r="N245" s="12">
        <v>69.39</v>
      </c>
      <c r="O245" s="8">
        <f t="shared" si="17"/>
        <v>83.583000000000041</v>
      </c>
      <c r="P245" s="8">
        <f t="shared" si="18"/>
        <v>9.2250782636677222</v>
      </c>
      <c r="Q245" s="18" t="str">
        <f t="shared" si="19"/>
        <v>N</v>
      </c>
    </row>
    <row r="246" spans="1:17" x14ac:dyDescent="0.2">
      <c r="A246" s="10">
        <v>4350</v>
      </c>
      <c r="B246" s="6">
        <v>12</v>
      </c>
      <c r="C246" s="7">
        <v>24</v>
      </c>
      <c r="D246" s="8">
        <f t="shared" si="15"/>
        <v>12.4</v>
      </c>
      <c r="E246" s="9">
        <v>16</v>
      </c>
      <c r="F246" s="7">
        <v>42</v>
      </c>
      <c r="G246" s="8">
        <f t="shared" si="16"/>
        <v>16.7</v>
      </c>
      <c r="H246" s="7">
        <v>12</v>
      </c>
      <c r="I246" s="6"/>
      <c r="J246" s="11"/>
      <c r="K246" s="18" t="s">
        <v>10</v>
      </c>
      <c r="L246" s="18" t="s">
        <v>112</v>
      </c>
      <c r="M246" s="11">
        <v>270.14</v>
      </c>
      <c r="N246" s="12">
        <v>77.77</v>
      </c>
      <c r="O246" s="8">
        <f t="shared" si="17"/>
        <v>66.117000000000004</v>
      </c>
      <c r="P246" s="8">
        <f t="shared" si="18"/>
        <v>9.2350782636677202</v>
      </c>
      <c r="Q246" s="18" t="str">
        <f t="shared" si="19"/>
        <v>S</v>
      </c>
    </row>
    <row r="247" spans="1:17" x14ac:dyDescent="0.2">
      <c r="A247" s="10">
        <v>4361</v>
      </c>
      <c r="B247" s="6">
        <v>12</v>
      </c>
      <c r="C247" s="7">
        <v>24.5</v>
      </c>
      <c r="D247" s="8">
        <f t="shared" si="15"/>
        <v>12.408333333333333</v>
      </c>
      <c r="E247" s="9">
        <v>-18</v>
      </c>
      <c r="F247" s="7">
        <v>48</v>
      </c>
      <c r="G247" s="8">
        <f t="shared" si="16"/>
        <v>-18.8</v>
      </c>
      <c r="H247" s="7">
        <v>11</v>
      </c>
      <c r="I247" s="6">
        <v>81</v>
      </c>
      <c r="J247" s="6">
        <v>81</v>
      </c>
      <c r="K247" s="18" t="s">
        <v>4</v>
      </c>
      <c r="L247" s="18" t="s">
        <v>109</v>
      </c>
      <c r="M247" s="11">
        <v>294.14</v>
      </c>
      <c r="N247" s="12">
        <v>43.64</v>
      </c>
      <c r="O247" s="8">
        <f t="shared" si="17"/>
        <v>30.617000000000012</v>
      </c>
      <c r="P247" s="8">
        <f t="shared" si="18"/>
        <v>9.2434115970010531</v>
      </c>
      <c r="Q247" s="18" t="str">
        <f t="shared" si="19"/>
        <v>S</v>
      </c>
    </row>
    <row r="248" spans="1:17" x14ac:dyDescent="0.2">
      <c r="A248" s="10">
        <v>4365</v>
      </c>
      <c r="B248" s="6">
        <v>12</v>
      </c>
      <c r="C248" s="7">
        <v>24.5</v>
      </c>
      <c r="D248" s="8">
        <f t="shared" si="15"/>
        <v>12.408333333333333</v>
      </c>
      <c r="E248" s="9">
        <v>7</v>
      </c>
      <c r="F248" s="7">
        <v>20</v>
      </c>
      <c r="G248" s="8">
        <f t="shared" si="16"/>
        <v>7.333333333333333</v>
      </c>
      <c r="H248" s="7">
        <v>11</v>
      </c>
      <c r="I248" s="6"/>
      <c r="J248" s="11"/>
      <c r="K248" s="18" t="s">
        <v>10</v>
      </c>
      <c r="L248" s="18" t="s">
        <v>110</v>
      </c>
      <c r="M248" s="11">
        <v>283.79000000000002</v>
      </c>
      <c r="N248" s="12">
        <v>69.19</v>
      </c>
      <c r="O248" s="8">
        <f t="shared" si="17"/>
        <v>56.750333333333344</v>
      </c>
      <c r="P248" s="8">
        <f t="shared" si="18"/>
        <v>9.2434115970010531</v>
      </c>
      <c r="Q248" s="18" t="str">
        <f t="shared" si="19"/>
        <v>S</v>
      </c>
    </row>
    <row r="249" spans="1:17" x14ac:dyDescent="0.2">
      <c r="A249" s="10">
        <v>4371</v>
      </c>
      <c r="B249" s="6">
        <v>12</v>
      </c>
      <c r="C249" s="7">
        <v>25</v>
      </c>
      <c r="D249" s="8">
        <f t="shared" si="15"/>
        <v>12.416666666666666</v>
      </c>
      <c r="E249" s="9">
        <v>11</v>
      </c>
      <c r="F249" s="7">
        <v>43</v>
      </c>
      <c r="G249" s="8">
        <f t="shared" si="16"/>
        <v>11.716666666666667</v>
      </c>
      <c r="H249" s="7">
        <v>12</v>
      </c>
      <c r="I249" s="6"/>
      <c r="J249" s="11"/>
      <c r="K249" s="18" t="s">
        <v>10</v>
      </c>
      <c r="L249" s="18" t="s">
        <v>110</v>
      </c>
      <c r="M249" s="11">
        <v>279.68</v>
      </c>
      <c r="N249" s="12">
        <v>73.37</v>
      </c>
      <c r="O249" s="8">
        <f t="shared" si="17"/>
        <v>61.13366666666667</v>
      </c>
      <c r="P249" s="8">
        <f t="shared" si="18"/>
        <v>9.2517449303343859</v>
      </c>
      <c r="Q249" s="18" t="str">
        <f t="shared" si="19"/>
        <v>S</v>
      </c>
    </row>
    <row r="250" spans="1:17" x14ac:dyDescent="0.2">
      <c r="A250" s="10">
        <v>4394</v>
      </c>
      <c r="B250" s="6">
        <v>12</v>
      </c>
      <c r="C250" s="7">
        <v>26</v>
      </c>
      <c r="D250" s="8">
        <f t="shared" si="15"/>
        <v>12.433333333333334</v>
      </c>
      <c r="E250" s="9">
        <v>18</v>
      </c>
      <c r="F250" s="7">
        <v>13</v>
      </c>
      <c r="G250" s="8">
        <f t="shared" si="16"/>
        <v>18.216666666666665</v>
      </c>
      <c r="H250" s="7">
        <v>12</v>
      </c>
      <c r="I250" s="6"/>
      <c r="J250" s="11"/>
      <c r="K250" s="18" t="s">
        <v>10</v>
      </c>
      <c r="L250" s="18" t="s">
        <v>112</v>
      </c>
      <c r="M250" s="11">
        <v>268.23</v>
      </c>
      <c r="N250" s="12">
        <v>79.319999999999993</v>
      </c>
      <c r="O250" s="8">
        <f t="shared" si="17"/>
        <v>67.633666666666656</v>
      </c>
      <c r="P250" s="8">
        <f t="shared" si="18"/>
        <v>9.2684115970010552</v>
      </c>
      <c r="Q250" s="18" t="str">
        <f t="shared" si="19"/>
        <v>S</v>
      </c>
    </row>
    <row r="251" spans="1:17" x14ac:dyDescent="0.2">
      <c r="A251" s="10">
        <v>4414</v>
      </c>
      <c r="B251" s="6">
        <v>12</v>
      </c>
      <c r="C251" s="7">
        <v>26.4</v>
      </c>
      <c r="D251" s="8">
        <f t="shared" si="15"/>
        <v>12.44</v>
      </c>
      <c r="E251" s="9">
        <v>31</v>
      </c>
      <c r="F251" s="7">
        <v>14</v>
      </c>
      <c r="G251" s="8">
        <f t="shared" si="16"/>
        <v>31.233333333333334</v>
      </c>
      <c r="H251" s="7">
        <v>11.5</v>
      </c>
      <c r="I251" s="6"/>
      <c r="J251" s="11"/>
      <c r="K251" s="18" t="s">
        <v>10</v>
      </c>
      <c r="L251" s="18" t="s">
        <v>112</v>
      </c>
      <c r="M251" s="11">
        <v>174.5</v>
      </c>
      <c r="N251" s="12">
        <v>83.19</v>
      </c>
      <c r="O251" s="8">
        <f t="shared" si="17"/>
        <v>80.650333333333336</v>
      </c>
      <c r="P251" s="8">
        <f t="shared" si="18"/>
        <v>9.2750782636677194</v>
      </c>
      <c r="Q251" s="18" t="str">
        <f t="shared" si="19"/>
        <v>S</v>
      </c>
    </row>
    <row r="252" spans="1:17" x14ac:dyDescent="0.2">
      <c r="A252" s="10">
        <v>4419</v>
      </c>
      <c r="B252" s="6">
        <v>12</v>
      </c>
      <c r="C252" s="7">
        <v>27</v>
      </c>
      <c r="D252" s="8">
        <f t="shared" si="15"/>
        <v>12.45</v>
      </c>
      <c r="E252" s="9">
        <v>15</v>
      </c>
      <c r="F252" s="7">
        <v>3</v>
      </c>
      <c r="G252" s="8">
        <f t="shared" si="16"/>
        <v>15.05</v>
      </c>
      <c r="H252" s="7">
        <v>12.5</v>
      </c>
      <c r="I252" s="6"/>
      <c r="J252" s="11"/>
      <c r="K252" s="18" t="s">
        <v>10</v>
      </c>
      <c r="L252" s="18" t="s">
        <v>112</v>
      </c>
      <c r="M252" s="11">
        <v>276.45</v>
      </c>
      <c r="N252" s="12">
        <v>76.63</v>
      </c>
      <c r="O252" s="8">
        <f t="shared" si="17"/>
        <v>64.466999999999999</v>
      </c>
      <c r="P252" s="8">
        <f t="shared" si="18"/>
        <v>9.2850782636677209</v>
      </c>
      <c r="Q252" s="18" t="str">
        <f t="shared" si="19"/>
        <v>S</v>
      </c>
    </row>
    <row r="253" spans="1:17" x14ac:dyDescent="0.2">
      <c r="A253" s="10">
        <v>4429</v>
      </c>
      <c r="B253" s="6">
        <v>12</v>
      </c>
      <c r="C253" s="7">
        <v>27.5</v>
      </c>
      <c r="D253" s="8">
        <f t="shared" si="15"/>
        <v>12.458333333333334</v>
      </c>
      <c r="E253" s="9">
        <v>11</v>
      </c>
      <c r="F253" s="7">
        <v>7</v>
      </c>
      <c r="G253" s="8">
        <f t="shared" si="16"/>
        <v>11.116666666666667</v>
      </c>
      <c r="H253" s="7">
        <v>11.5</v>
      </c>
      <c r="I253" s="6"/>
      <c r="J253" s="11"/>
      <c r="K253" s="18" t="s">
        <v>10</v>
      </c>
      <c r="L253" s="18" t="s">
        <v>110</v>
      </c>
      <c r="M253" s="11">
        <v>282.38</v>
      </c>
      <c r="N253" s="12">
        <v>73.010000000000005</v>
      </c>
      <c r="O253" s="8">
        <f t="shared" si="17"/>
        <v>60.533666666666669</v>
      </c>
      <c r="P253" s="8">
        <f t="shared" si="18"/>
        <v>9.2934115970010573</v>
      </c>
      <c r="Q253" s="18" t="str">
        <f t="shared" si="19"/>
        <v>S</v>
      </c>
    </row>
    <row r="254" spans="1:17" x14ac:dyDescent="0.2">
      <c r="A254" s="10">
        <v>4435</v>
      </c>
      <c r="B254" s="6">
        <v>12</v>
      </c>
      <c r="C254" s="7">
        <v>27.7</v>
      </c>
      <c r="D254" s="8">
        <f t="shared" si="15"/>
        <v>12.461666666666666</v>
      </c>
      <c r="E254" s="9">
        <v>13</v>
      </c>
      <c r="F254" s="7">
        <v>5</v>
      </c>
      <c r="G254" s="8">
        <f t="shared" si="16"/>
        <v>13.083333333333334</v>
      </c>
      <c r="H254" s="7">
        <v>12</v>
      </c>
      <c r="I254" s="6"/>
      <c r="J254" s="11"/>
      <c r="K254" s="18" t="s">
        <v>10</v>
      </c>
      <c r="L254" s="18" t="s">
        <v>110</v>
      </c>
      <c r="M254" s="11">
        <v>280.14999999999998</v>
      </c>
      <c r="N254" s="12">
        <v>74.88</v>
      </c>
      <c r="O254" s="8">
        <f t="shared" si="17"/>
        <v>62.500333333333323</v>
      </c>
      <c r="P254" s="8">
        <f t="shared" si="18"/>
        <v>9.2967449303343876</v>
      </c>
      <c r="Q254" s="18" t="str">
        <f t="shared" si="19"/>
        <v>S</v>
      </c>
    </row>
    <row r="255" spans="1:17" x14ac:dyDescent="0.2">
      <c r="A255" s="10">
        <v>4438</v>
      </c>
      <c r="B255" s="6">
        <v>12</v>
      </c>
      <c r="C255" s="7">
        <v>27.8</v>
      </c>
      <c r="D255" s="8">
        <f t="shared" si="15"/>
        <v>12.463333333333333</v>
      </c>
      <c r="E255" s="9">
        <v>13</v>
      </c>
      <c r="F255" s="7">
        <v>1</v>
      </c>
      <c r="G255" s="8">
        <f t="shared" si="16"/>
        <v>13.016666666666667</v>
      </c>
      <c r="H255" s="7">
        <v>11</v>
      </c>
      <c r="I255" s="6"/>
      <c r="J255" s="11"/>
      <c r="K255" s="18" t="s">
        <v>10</v>
      </c>
      <c r="L255" s="18" t="s">
        <v>110</v>
      </c>
      <c r="M255" s="11">
        <v>280.33</v>
      </c>
      <c r="N255" s="12">
        <v>74.83</v>
      </c>
      <c r="O255" s="8">
        <f t="shared" si="17"/>
        <v>62.433666666666667</v>
      </c>
      <c r="P255" s="8">
        <f t="shared" si="18"/>
        <v>9.2984115970010528</v>
      </c>
      <c r="Q255" s="18" t="str">
        <f t="shared" si="19"/>
        <v>S</v>
      </c>
    </row>
    <row r="256" spans="1:17" x14ac:dyDescent="0.2">
      <c r="A256" s="10">
        <v>4442</v>
      </c>
      <c r="B256" s="6">
        <v>12</v>
      </c>
      <c r="C256" s="7">
        <v>28.1</v>
      </c>
      <c r="D256" s="8">
        <f t="shared" si="15"/>
        <v>12.468333333333334</v>
      </c>
      <c r="E256" s="9">
        <v>9</v>
      </c>
      <c r="F256" s="7">
        <v>49</v>
      </c>
      <c r="G256" s="8">
        <f t="shared" si="16"/>
        <v>9.8166666666666664</v>
      </c>
      <c r="H256" s="7">
        <v>11.5</v>
      </c>
      <c r="I256" s="6"/>
      <c r="J256" s="11"/>
      <c r="K256" s="18" t="s">
        <v>10</v>
      </c>
      <c r="L256" s="18" t="s">
        <v>110</v>
      </c>
      <c r="M256" s="11">
        <v>284.16000000000003</v>
      </c>
      <c r="N256" s="12">
        <v>71.819999999999993</v>
      </c>
      <c r="O256" s="8">
        <f t="shared" si="17"/>
        <v>59.233666666666686</v>
      </c>
      <c r="P256" s="8">
        <f t="shared" si="18"/>
        <v>9.3034115970010554</v>
      </c>
      <c r="Q256" s="18" t="str">
        <f t="shared" si="19"/>
        <v>S</v>
      </c>
    </row>
    <row r="257" spans="1:17" x14ac:dyDescent="0.2">
      <c r="A257" s="10">
        <v>4448</v>
      </c>
      <c r="B257" s="6">
        <v>12</v>
      </c>
      <c r="C257" s="7">
        <v>28.2</v>
      </c>
      <c r="D257" s="8">
        <f t="shared" si="15"/>
        <v>12.47</v>
      </c>
      <c r="E257" s="9">
        <v>28</v>
      </c>
      <c r="F257" s="7">
        <v>38</v>
      </c>
      <c r="G257" s="8">
        <f t="shared" si="16"/>
        <v>28.633333333333333</v>
      </c>
      <c r="H257" s="7">
        <v>12</v>
      </c>
      <c r="I257" s="6"/>
      <c r="J257" s="11"/>
      <c r="K257" s="18" t="s">
        <v>10</v>
      </c>
      <c r="L257" s="18" t="s">
        <v>112</v>
      </c>
      <c r="M257" s="11">
        <v>195.3</v>
      </c>
      <c r="N257" s="12">
        <v>84.67</v>
      </c>
      <c r="O257" s="8">
        <f t="shared" si="17"/>
        <v>78.050333333333327</v>
      </c>
      <c r="P257" s="8">
        <f t="shared" si="18"/>
        <v>9.3050782636677205</v>
      </c>
      <c r="Q257" s="18" t="str">
        <f t="shared" si="19"/>
        <v>S</v>
      </c>
    </row>
    <row r="258" spans="1:17" x14ac:dyDescent="0.2">
      <c r="A258" s="10">
        <v>4449</v>
      </c>
      <c r="B258" s="6">
        <v>12</v>
      </c>
      <c r="C258" s="7">
        <v>28.2</v>
      </c>
      <c r="D258" s="8">
        <f t="shared" si="15"/>
        <v>12.47</v>
      </c>
      <c r="E258" s="9">
        <v>44</v>
      </c>
      <c r="F258" s="7">
        <v>6</v>
      </c>
      <c r="G258" s="8">
        <f t="shared" si="16"/>
        <v>44.1</v>
      </c>
      <c r="H258" s="7">
        <v>10.5</v>
      </c>
      <c r="I258" s="6"/>
      <c r="J258" s="11"/>
      <c r="K258" s="18" t="s">
        <v>10</v>
      </c>
      <c r="L258" s="18" t="s">
        <v>111</v>
      </c>
      <c r="M258" s="11">
        <v>136.83000000000001</v>
      </c>
      <c r="N258" s="12">
        <v>72.41</v>
      </c>
      <c r="O258" s="8">
        <f t="shared" si="17"/>
        <v>86.483000000000061</v>
      </c>
      <c r="P258" s="8">
        <f t="shared" si="18"/>
        <v>9.3050782636677205</v>
      </c>
      <c r="Q258" s="18" t="str">
        <f t="shared" si="19"/>
        <v>N</v>
      </c>
    </row>
    <row r="259" spans="1:17" x14ac:dyDescent="0.2">
      <c r="A259" s="10">
        <v>4450</v>
      </c>
      <c r="B259" s="6">
        <v>12</v>
      </c>
      <c r="C259" s="7">
        <v>28.6</v>
      </c>
      <c r="D259" s="8">
        <f t="shared" si="15"/>
        <v>12.476666666666667</v>
      </c>
      <c r="E259" s="9">
        <v>17</v>
      </c>
      <c r="F259" s="7">
        <v>6</v>
      </c>
      <c r="G259" s="8">
        <f t="shared" si="16"/>
        <v>17.100000000000001</v>
      </c>
      <c r="H259" s="7">
        <v>11.5</v>
      </c>
      <c r="I259" s="6"/>
      <c r="J259" s="11"/>
      <c r="K259" s="18" t="s">
        <v>10</v>
      </c>
      <c r="L259" s="18" t="s">
        <v>112</v>
      </c>
      <c r="M259" s="11">
        <v>273.93</v>
      </c>
      <c r="N259" s="12">
        <v>78.650000000000006</v>
      </c>
      <c r="O259" s="8">
        <f t="shared" si="17"/>
        <v>66.517000000000024</v>
      </c>
      <c r="P259" s="8">
        <f t="shared" si="18"/>
        <v>9.3117449303343882</v>
      </c>
      <c r="Q259" s="18" t="str">
        <f t="shared" si="19"/>
        <v>S</v>
      </c>
    </row>
    <row r="260" spans="1:17" x14ac:dyDescent="0.2">
      <c r="A260" s="10">
        <v>4459</v>
      </c>
      <c r="B260" s="6">
        <v>12</v>
      </c>
      <c r="C260" s="7">
        <v>29.1</v>
      </c>
      <c r="D260" s="8">
        <f t="shared" si="15"/>
        <v>12.484999999999999</v>
      </c>
      <c r="E260" s="9">
        <v>13</v>
      </c>
      <c r="F260" s="7">
        <v>59</v>
      </c>
      <c r="G260" s="8">
        <f t="shared" si="16"/>
        <v>13.983333333333333</v>
      </c>
      <c r="H260" s="7">
        <v>12</v>
      </c>
      <c r="I260" s="6"/>
      <c r="J260" s="11"/>
      <c r="K260" s="18" t="s">
        <v>10</v>
      </c>
      <c r="L260" s="18" t="s">
        <v>112</v>
      </c>
      <c r="M260" s="11">
        <v>280.14</v>
      </c>
      <c r="N260" s="12">
        <v>75.84</v>
      </c>
      <c r="O260" s="8">
        <f t="shared" si="17"/>
        <v>63.400333333333336</v>
      </c>
      <c r="P260" s="8">
        <f t="shared" si="18"/>
        <v>9.3200782636677211</v>
      </c>
      <c r="Q260" s="18" t="str">
        <f t="shared" si="19"/>
        <v>S</v>
      </c>
    </row>
    <row r="261" spans="1:17" x14ac:dyDescent="0.2">
      <c r="A261" s="10">
        <v>4473</v>
      </c>
      <c r="B261" s="6">
        <v>12</v>
      </c>
      <c r="C261" s="7">
        <v>29.9</v>
      </c>
      <c r="D261" s="8">
        <f t="shared" si="15"/>
        <v>12.498333333333333</v>
      </c>
      <c r="E261" s="9">
        <v>13</v>
      </c>
      <c r="F261" s="7">
        <v>26</v>
      </c>
      <c r="G261" s="8">
        <f t="shared" si="16"/>
        <v>13.433333333333334</v>
      </c>
      <c r="H261" s="7">
        <v>12</v>
      </c>
      <c r="I261" s="6"/>
      <c r="J261" s="11"/>
      <c r="K261" s="18" t="s">
        <v>10</v>
      </c>
      <c r="L261" s="18" t="s">
        <v>112</v>
      </c>
      <c r="M261" s="11">
        <v>281.64</v>
      </c>
      <c r="N261" s="12">
        <v>75.39</v>
      </c>
      <c r="O261" s="8">
        <f t="shared" si="17"/>
        <v>62.850333333333339</v>
      </c>
      <c r="P261" s="8">
        <f t="shared" si="18"/>
        <v>9.3334115970010565</v>
      </c>
      <c r="Q261" s="18" t="str">
        <f t="shared" si="19"/>
        <v>S</v>
      </c>
    </row>
    <row r="262" spans="1:17" x14ac:dyDescent="0.2">
      <c r="A262" s="10">
        <v>4477</v>
      </c>
      <c r="B262" s="6">
        <v>12</v>
      </c>
      <c r="C262" s="7">
        <v>30.1</v>
      </c>
      <c r="D262" s="8">
        <f t="shared" si="15"/>
        <v>12.501666666666667</v>
      </c>
      <c r="E262" s="9">
        <v>13</v>
      </c>
      <c r="F262" s="7">
        <v>39</v>
      </c>
      <c r="G262" s="8">
        <f t="shared" si="16"/>
        <v>13.65</v>
      </c>
      <c r="H262" s="7">
        <v>11.5</v>
      </c>
      <c r="I262" s="6"/>
      <c r="J262" s="11"/>
      <c r="K262" s="18" t="s">
        <v>10</v>
      </c>
      <c r="L262" s="18" t="s">
        <v>112</v>
      </c>
      <c r="M262" s="11">
        <v>281.52999999999997</v>
      </c>
      <c r="N262" s="12">
        <v>75.62</v>
      </c>
      <c r="O262" s="8">
        <f t="shared" si="17"/>
        <v>63.067</v>
      </c>
      <c r="P262" s="8">
        <f t="shared" si="18"/>
        <v>9.3367449303343868</v>
      </c>
      <c r="Q262" s="18" t="str">
        <f t="shared" si="19"/>
        <v>S</v>
      </c>
    </row>
    <row r="263" spans="1:17" x14ac:dyDescent="0.2">
      <c r="A263" s="10">
        <v>4478</v>
      </c>
      <c r="B263" s="6">
        <v>12</v>
      </c>
      <c r="C263" s="7">
        <v>30.4</v>
      </c>
      <c r="D263" s="8">
        <f t="shared" si="15"/>
        <v>12.506666666666666</v>
      </c>
      <c r="E263" s="9">
        <v>12</v>
      </c>
      <c r="F263" s="7">
        <v>20</v>
      </c>
      <c r="G263" s="8">
        <f t="shared" si="16"/>
        <v>12.333333333333334</v>
      </c>
      <c r="H263" s="7">
        <v>12.5</v>
      </c>
      <c r="I263" s="6"/>
      <c r="J263" s="11"/>
      <c r="K263" s="18" t="s">
        <v>10</v>
      </c>
      <c r="L263" s="18" t="s">
        <v>110</v>
      </c>
      <c r="M263" s="11">
        <v>283.43</v>
      </c>
      <c r="N263" s="12">
        <v>74.39</v>
      </c>
      <c r="O263" s="8">
        <f t="shared" si="17"/>
        <v>61.75033333333333</v>
      </c>
      <c r="P263" s="8">
        <f t="shared" si="18"/>
        <v>9.3417449303343894</v>
      </c>
      <c r="Q263" s="18" t="str">
        <f t="shared" si="19"/>
        <v>S</v>
      </c>
    </row>
    <row r="264" spans="1:17" x14ac:dyDescent="0.2">
      <c r="A264" s="10">
        <v>4485</v>
      </c>
      <c r="B264" s="6">
        <v>12</v>
      </c>
      <c r="C264" s="7">
        <v>30.5</v>
      </c>
      <c r="D264" s="8">
        <f t="shared" si="15"/>
        <v>12.508333333333333</v>
      </c>
      <c r="E264" s="9">
        <v>41</v>
      </c>
      <c r="F264" s="7">
        <v>43</v>
      </c>
      <c r="G264" s="8">
        <f t="shared" si="16"/>
        <v>41.716666666666669</v>
      </c>
      <c r="H264" s="7">
        <v>13</v>
      </c>
      <c r="I264" s="6"/>
      <c r="J264" s="11"/>
      <c r="K264" s="18" t="s">
        <v>10</v>
      </c>
      <c r="L264" s="18" t="s">
        <v>111</v>
      </c>
      <c r="M264" s="11">
        <v>137.97</v>
      </c>
      <c r="N264" s="12">
        <v>74.81</v>
      </c>
      <c r="O264" s="8">
        <f t="shared" si="17"/>
        <v>88.8663333333336</v>
      </c>
      <c r="P264" s="8">
        <f t="shared" si="18"/>
        <v>9.3434115970010545</v>
      </c>
      <c r="Q264" s="18" t="str">
        <f t="shared" si="19"/>
        <v>N</v>
      </c>
    </row>
    <row r="265" spans="1:17" x14ac:dyDescent="0.2">
      <c r="A265" s="10">
        <v>4490</v>
      </c>
      <c r="B265" s="6">
        <v>12</v>
      </c>
      <c r="C265" s="7">
        <v>30.6</v>
      </c>
      <c r="D265" s="8">
        <f t="shared" si="15"/>
        <v>12.51</v>
      </c>
      <c r="E265" s="9">
        <v>41</v>
      </c>
      <c r="F265" s="7">
        <v>39</v>
      </c>
      <c r="G265" s="8">
        <f t="shared" si="16"/>
        <v>41.65</v>
      </c>
      <c r="H265" s="7">
        <v>11</v>
      </c>
      <c r="I265" s="6"/>
      <c r="J265" s="11"/>
      <c r="K265" s="18" t="s">
        <v>10</v>
      </c>
      <c r="L265" s="18" t="s">
        <v>111</v>
      </c>
      <c r="M265" s="11">
        <v>137.97999999999999</v>
      </c>
      <c r="N265" s="12">
        <v>74.87</v>
      </c>
      <c r="O265" s="8">
        <f t="shared" si="17"/>
        <v>88.932999999999922</v>
      </c>
      <c r="P265" s="8">
        <f t="shared" si="18"/>
        <v>9.3450782636677197</v>
      </c>
      <c r="Q265" s="18" t="str">
        <f t="shared" si="19"/>
        <v>N</v>
      </c>
    </row>
    <row r="266" spans="1:17" x14ac:dyDescent="0.2">
      <c r="A266" s="10">
        <v>4494</v>
      </c>
      <c r="B266" s="6">
        <v>12</v>
      </c>
      <c r="C266" s="7">
        <v>31.3</v>
      </c>
      <c r="D266" s="8">
        <f t="shared" si="15"/>
        <v>12.521666666666667</v>
      </c>
      <c r="E266" s="9">
        <v>25</v>
      </c>
      <c r="F266" s="7">
        <v>47</v>
      </c>
      <c r="G266" s="8">
        <f t="shared" si="16"/>
        <v>25.783333333333335</v>
      </c>
      <c r="H266" s="7">
        <v>11</v>
      </c>
      <c r="I266" s="6"/>
      <c r="J266" s="11"/>
      <c r="K266" s="18" t="s">
        <v>10</v>
      </c>
      <c r="L266" s="18" t="s">
        <v>112</v>
      </c>
      <c r="M266" s="11">
        <v>228.6</v>
      </c>
      <c r="N266" s="12">
        <v>85.31</v>
      </c>
      <c r="O266" s="8">
        <f t="shared" si="17"/>
        <v>75.200333333333347</v>
      </c>
      <c r="P266" s="8">
        <f t="shared" si="18"/>
        <v>9.3567449303343899</v>
      </c>
      <c r="Q266" s="18" t="str">
        <f t="shared" si="19"/>
        <v>S</v>
      </c>
    </row>
    <row r="267" spans="1:17" x14ac:dyDescent="0.2">
      <c r="A267" s="10">
        <v>4526</v>
      </c>
      <c r="B267" s="6">
        <v>12</v>
      </c>
      <c r="C267" s="7">
        <v>34.1</v>
      </c>
      <c r="D267" s="8">
        <f t="shared" si="15"/>
        <v>12.568333333333333</v>
      </c>
      <c r="E267" s="9">
        <v>7</v>
      </c>
      <c r="F267" s="7">
        <v>43</v>
      </c>
      <c r="G267" s="8">
        <f t="shared" si="16"/>
        <v>7.7166666666666668</v>
      </c>
      <c r="H267" s="7">
        <v>11</v>
      </c>
      <c r="I267" s="6"/>
      <c r="J267" s="11"/>
      <c r="K267" s="18" t="s">
        <v>10</v>
      </c>
      <c r="L267" s="18" t="s">
        <v>110</v>
      </c>
      <c r="M267" s="11">
        <v>290.14999999999998</v>
      </c>
      <c r="N267" s="12">
        <v>70.150000000000006</v>
      </c>
      <c r="O267" s="8">
        <f t="shared" si="17"/>
        <v>57.13366666666667</v>
      </c>
      <c r="P267" s="8">
        <f t="shared" si="18"/>
        <v>9.4034115970010568</v>
      </c>
      <c r="Q267" s="18" t="str">
        <f t="shared" si="19"/>
        <v>S</v>
      </c>
    </row>
    <row r="268" spans="1:17" x14ac:dyDescent="0.2">
      <c r="A268" s="10">
        <v>4527</v>
      </c>
      <c r="B268" s="6">
        <v>12</v>
      </c>
      <c r="C268" s="7">
        <v>34.200000000000003</v>
      </c>
      <c r="D268" s="8">
        <f t="shared" si="15"/>
        <v>12.57</v>
      </c>
      <c r="E268" s="9">
        <v>2</v>
      </c>
      <c r="F268" s="7">
        <v>40</v>
      </c>
      <c r="G268" s="8">
        <f t="shared" si="16"/>
        <v>2.6666666666666665</v>
      </c>
      <c r="H268" s="7">
        <v>11.5</v>
      </c>
      <c r="I268" s="6"/>
      <c r="J268" s="11"/>
      <c r="K268" s="18" t="s">
        <v>10</v>
      </c>
      <c r="L268" s="18" t="s">
        <v>110</v>
      </c>
      <c r="M268" s="11">
        <v>292.60000000000002</v>
      </c>
      <c r="N268" s="12">
        <v>65.180000000000007</v>
      </c>
      <c r="O268" s="8">
        <f t="shared" si="17"/>
        <v>52.083666666666666</v>
      </c>
      <c r="P268" s="8">
        <f t="shared" si="18"/>
        <v>9.4050782636677219</v>
      </c>
      <c r="Q268" s="18" t="str">
        <f t="shared" si="19"/>
        <v>S</v>
      </c>
    </row>
    <row r="269" spans="1:17" x14ac:dyDescent="0.2">
      <c r="A269" s="10">
        <v>4535</v>
      </c>
      <c r="B269" s="6">
        <v>12</v>
      </c>
      <c r="C269" s="7">
        <v>34.4</v>
      </c>
      <c r="D269" s="8">
        <f t="shared" si="15"/>
        <v>12.573333333333334</v>
      </c>
      <c r="E269" s="9">
        <v>8</v>
      </c>
      <c r="F269" s="7">
        <v>13</v>
      </c>
      <c r="G269" s="8">
        <f t="shared" si="16"/>
        <v>8.2166666666666668</v>
      </c>
      <c r="H269" s="7">
        <v>11</v>
      </c>
      <c r="I269" s="6"/>
      <c r="J269" s="11"/>
      <c r="K269" s="18" t="s">
        <v>10</v>
      </c>
      <c r="L269" s="18" t="s">
        <v>110</v>
      </c>
      <c r="M269" s="11">
        <v>290.07</v>
      </c>
      <c r="N269" s="12">
        <v>70.650000000000006</v>
      </c>
      <c r="O269" s="8">
        <f t="shared" si="17"/>
        <v>57.63366666666667</v>
      </c>
      <c r="P269" s="8">
        <f t="shared" si="18"/>
        <v>9.4084115970010558</v>
      </c>
      <c r="Q269" s="18" t="str">
        <f t="shared" si="19"/>
        <v>S</v>
      </c>
    </row>
    <row r="270" spans="1:17" x14ac:dyDescent="0.2">
      <c r="A270" s="10">
        <v>4536</v>
      </c>
      <c r="B270" s="6">
        <v>12</v>
      </c>
      <c r="C270" s="7">
        <v>34.5</v>
      </c>
      <c r="D270" s="8">
        <f t="shared" si="15"/>
        <v>12.574999999999999</v>
      </c>
      <c r="E270" s="9">
        <v>2</v>
      </c>
      <c r="F270" s="7">
        <v>12</v>
      </c>
      <c r="G270" s="8">
        <f t="shared" si="16"/>
        <v>2.2000000000000002</v>
      </c>
      <c r="H270" s="7">
        <v>11</v>
      </c>
      <c r="I270" s="6"/>
      <c r="J270" s="11"/>
      <c r="K270" s="18" t="s">
        <v>10</v>
      </c>
      <c r="L270" s="18" t="s">
        <v>110</v>
      </c>
      <c r="M270" s="11">
        <v>292.95</v>
      </c>
      <c r="N270" s="12">
        <v>64.73</v>
      </c>
      <c r="O270" s="8">
        <f t="shared" si="17"/>
        <v>51.617000000000004</v>
      </c>
      <c r="P270" s="8">
        <f t="shared" si="18"/>
        <v>9.4100782636677209</v>
      </c>
      <c r="Q270" s="18" t="str">
        <f t="shared" si="19"/>
        <v>S</v>
      </c>
    </row>
    <row r="271" spans="1:17" x14ac:dyDescent="0.2">
      <c r="A271" s="10">
        <v>4546</v>
      </c>
      <c r="B271" s="6">
        <v>12</v>
      </c>
      <c r="C271" s="7">
        <v>35.5</v>
      </c>
      <c r="D271" s="8">
        <f t="shared" si="15"/>
        <v>12.591666666666667</v>
      </c>
      <c r="E271" s="9">
        <v>-3</v>
      </c>
      <c r="F271" s="7">
        <v>47</v>
      </c>
      <c r="G271" s="8">
        <f t="shared" si="16"/>
        <v>-3.7833333333333332</v>
      </c>
      <c r="H271" s="7">
        <v>12</v>
      </c>
      <c r="I271" s="6"/>
      <c r="J271" s="11"/>
      <c r="K271" s="18" t="s">
        <v>10</v>
      </c>
      <c r="L271" s="18" t="s">
        <v>110</v>
      </c>
      <c r="M271" s="11">
        <v>295.22000000000003</v>
      </c>
      <c r="N271" s="12">
        <v>58.84</v>
      </c>
      <c r="O271" s="8">
        <f t="shared" si="17"/>
        <v>45.63366666666667</v>
      </c>
      <c r="P271" s="8">
        <f t="shared" si="18"/>
        <v>9.4267449303343902</v>
      </c>
      <c r="Q271" s="18" t="str">
        <f t="shared" si="19"/>
        <v>S</v>
      </c>
    </row>
    <row r="272" spans="1:17" x14ac:dyDescent="0.2">
      <c r="A272" s="10">
        <v>4548</v>
      </c>
      <c r="B272" s="6">
        <v>12</v>
      </c>
      <c r="C272" s="7">
        <v>35.5</v>
      </c>
      <c r="D272" s="8">
        <f t="shared" ref="D272:D335" si="20">B272+C272/60</f>
        <v>12.591666666666667</v>
      </c>
      <c r="E272" s="9">
        <v>14</v>
      </c>
      <c r="F272" s="7">
        <v>30</v>
      </c>
      <c r="G272" s="8">
        <f t="shared" ref="G272:G335" si="21">IF(E272&lt;0,E272-F272/60,E272+F272/60)</f>
        <v>14.5</v>
      </c>
      <c r="H272" s="7">
        <v>11.5</v>
      </c>
      <c r="I272" s="6"/>
      <c r="J272" s="11"/>
      <c r="K272" s="18" t="s">
        <v>10</v>
      </c>
      <c r="L272" s="18" t="s">
        <v>112</v>
      </c>
      <c r="M272" s="11">
        <v>285.68</v>
      </c>
      <c r="N272" s="12">
        <v>76.819999999999993</v>
      </c>
      <c r="O272" s="8">
        <f t="shared" ref="O272:O335" si="22">(180/PI())*ASIN(SIN(Lat*PI()/180)*SIN(Dec*PI()/180)+COS(Lat*PI()/180)*COS(Dec*PI()/180))</f>
        <v>63.917000000000002</v>
      </c>
      <c r="P272" s="8">
        <f t="shared" ref="P272:P335" si="23">IF(Lon/15+RA-GTZ+Tof&lt;0,Lon/15+RA-GTZ+Tof+24,IF(Lon/15+RA-GTZ+Tof&gt;24,Lon/15+RA-GTZ+Tof-24,Lon/15+RA-GTZ+Tof))</f>
        <v>9.4267449303343902</v>
      </c>
      <c r="Q272" s="18" t="str">
        <f t="shared" ref="Q272:Q335" si="24">IF(ACOS(ROUND((SIN(Dec*PI()/180)-SIN(Lat*PI()/180)*SIN(Amt*PI()/180))/(COS(Lat*PI()/180)*COS(Amt*PI()/180)),3))&lt;PI()/2,"N","S")</f>
        <v>S</v>
      </c>
    </row>
    <row r="273" spans="1:17" x14ac:dyDescent="0.2">
      <c r="A273" s="10">
        <v>4550</v>
      </c>
      <c r="B273" s="6">
        <v>12</v>
      </c>
      <c r="C273" s="7">
        <v>35.6</v>
      </c>
      <c r="D273" s="8">
        <f t="shared" si="20"/>
        <v>12.593333333333334</v>
      </c>
      <c r="E273" s="9">
        <v>12</v>
      </c>
      <c r="F273" s="7">
        <v>14</v>
      </c>
      <c r="G273" s="8">
        <f t="shared" si="21"/>
        <v>12.233333333333333</v>
      </c>
      <c r="H273" s="7">
        <v>12.5</v>
      </c>
      <c r="I273" s="6"/>
      <c r="J273" s="11"/>
      <c r="K273" s="18" t="s">
        <v>10</v>
      </c>
      <c r="L273" s="18" t="s">
        <v>110</v>
      </c>
      <c r="M273" s="11">
        <v>288.10000000000002</v>
      </c>
      <c r="N273" s="12">
        <v>74.64</v>
      </c>
      <c r="O273" s="8">
        <f t="shared" si="22"/>
        <v>61.650333333333343</v>
      </c>
      <c r="P273" s="8">
        <f t="shared" si="23"/>
        <v>9.4284115970010554</v>
      </c>
      <c r="Q273" s="18" t="str">
        <f t="shared" si="24"/>
        <v>S</v>
      </c>
    </row>
    <row r="274" spans="1:17" x14ac:dyDescent="0.2">
      <c r="A274" s="10">
        <v>4559</v>
      </c>
      <c r="B274" s="6">
        <v>12</v>
      </c>
      <c r="C274" s="7">
        <v>35.9</v>
      </c>
      <c r="D274" s="8">
        <f t="shared" si="20"/>
        <v>12.598333333333333</v>
      </c>
      <c r="E274" s="9">
        <v>27</v>
      </c>
      <c r="F274" s="7">
        <v>58</v>
      </c>
      <c r="G274" s="8">
        <f t="shared" si="21"/>
        <v>27.966666666666665</v>
      </c>
      <c r="H274" s="7">
        <v>10.5</v>
      </c>
      <c r="I274" s="6"/>
      <c r="J274" s="11"/>
      <c r="K274" s="18" t="s">
        <v>10</v>
      </c>
      <c r="L274" s="18" t="s">
        <v>112</v>
      </c>
      <c r="M274" s="11">
        <v>198.43</v>
      </c>
      <c r="N274" s="12">
        <v>86.47</v>
      </c>
      <c r="O274" s="8">
        <f t="shared" si="22"/>
        <v>77.383666666666684</v>
      </c>
      <c r="P274" s="8">
        <f t="shared" si="23"/>
        <v>9.4334115970010544</v>
      </c>
      <c r="Q274" s="18" t="str">
        <f t="shared" si="24"/>
        <v>S</v>
      </c>
    </row>
    <row r="275" spans="1:17" x14ac:dyDescent="0.2">
      <c r="A275" s="10">
        <v>4565</v>
      </c>
      <c r="B275" s="6">
        <v>12</v>
      </c>
      <c r="C275" s="7">
        <v>36.299999999999997</v>
      </c>
      <c r="D275" s="8">
        <f t="shared" si="20"/>
        <v>12.605</v>
      </c>
      <c r="E275" s="9">
        <v>26</v>
      </c>
      <c r="F275" s="7">
        <v>0</v>
      </c>
      <c r="G275" s="8">
        <f t="shared" si="21"/>
        <v>26</v>
      </c>
      <c r="H275" s="7">
        <v>10.5</v>
      </c>
      <c r="I275" s="6"/>
      <c r="J275" s="11"/>
      <c r="K275" s="18" t="s">
        <v>10</v>
      </c>
      <c r="L275" s="18" t="s">
        <v>112</v>
      </c>
      <c r="M275" s="11">
        <v>230.74</v>
      </c>
      <c r="N275" s="12">
        <v>86.45</v>
      </c>
      <c r="O275" s="8">
        <f t="shared" si="22"/>
        <v>75.41700000000003</v>
      </c>
      <c r="P275" s="8">
        <f t="shared" si="23"/>
        <v>9.4400782636677221</v>
      </c>
      <c r="Q275" s="18" t="str">
        <f t="shared" si="24"/>
        <v>S</v>
      </c>
    </row>
    <row r="276" spans="1:17" x14ac:dyDescent="0.2">
      <c r="A276" s="10">
        <v>4570</v>
      </c>
      <c r="B276" s="6">
        <v>12</v>
      </c>
      <c r="C276" s="7">
        <v>36.9</v>
      </c>
      <c r="D276" s="8">
        <f t="shared" si="20"/>
        <v>12.615</v>
      </c>
      <c r="E276" s="9">
        <v>7</v>
      </c>
      <c r="F276" s="7">
        <v>15</v>
      </c>
      <c r="G276" s="8">
        <f t="shared" si="21"/>
        <v>7.25</v>
      </c>
      <c r="H276" s="7">
        <v>12</v>
      </c>
      <c r="I276" s="6"/>
      <c r="J276" s="11"/>
      <c r="K276" s="18" t="s">
        <v>10</v>
      </c>
      <c r="L276" s="18" t="s">
        <v>110</v>
      </c>
      <c r="M276" s="11">
        <v>292.39</v>
      </c>
      <c r="N276" s="12">
        <v>69.81</v>
      </c>
      <c r="O276" s="8">
        <f t="shared" si="22"/>
        <v>56.667000000000023</v>
      </c>
      <c r="P276" s="8">
        <f t="shared" si="23"/>
        <v>9.4500782636677236</v>
      </c>
      <c r="Q276" s="18" t="str">
        <f t="shared" si="24"/>
        <v>S</v>
      </c>
    </row>
    <row r="277" spans="1:17" x14ac:dyDescent="0.2">
      <c r="A277" s="10">
        <v>4594</v>
      </c>
      <c r="B277" s="6">
        <v>12</v>
      </c>
      <c r="C277" s="7">
        <v>39.9</v>
      </c>
      <c r="D277" s="8">
        <f t="shared" si="20"/>
        <v>12.664999999999999</v>
      </c>
      <c r="E277" s="9">
        <v>-11</v>
      </c>
      <c r="F277" s="7">
        <v>37</v>
      </c>
      <c r="G277" s="8">
        <f t="shared" si="21"/>
        <v>-11.616666666666667</v>
      </c>
      <c r="H277" s="7">
        <v>9.5</v>
      </c>
      <c r="I277" s="6"/>
      <c r="J277" s="11"/>
      <c r="K277" s="18" t="s">
        <v>10</v>
      </c>
      <c r="L277" s="18" t="s">
        <v>110</v>
      </c>
      <c r="M277" s="11">
        <v>298.43</v>
      </c>
      <c r="N277" s="12">
        <v>51.15</v>
      </c>
      <c r="O277" s="8">
        <f t="shared" si="22"/>
        <v>37.800333333333342</v>
      </c>
      <c r="P277" s="8">
        <f t="shared" si="23"/>
        <v>9.5000782636677208</v>
      </c>
      <c r="Q277" s="18" t="str">
        <f t="shared" si="24"/>
        <v>S</v>
      </c>
    </row>
    <row r="278" spans="1:17" x14ac:dyDescent="0.2">
      <c r="A278" s="10">
        <v>4596</v>
      </c>
      <c r="B278" s="6">
        <v>12</v>
      </c>
      <c r="C278" s="7">
        <v>40</v>
      </c>
      <c r="D278" s="8">
        <f t="shared" si="20"/>
        <v>12.666666666666666</v>
      </c>
      <c r="E278" s="9">
        <v>10</v>
      </c>
      <c r="F278" s="7">
        <v>11</v>
      </c>
      <c r="G278" s="8">
        <f t="shared" si="21"/>
        <v>10.183333333333334</v>
      </c>
      <c r="H278" s="7">
        <v>12</v>
      </c>
      <c r="I278" s="6"/>
      <c r="J278" s="11"/>
      <c r="K278" s="18" t="s">
        <v>10</v>
      </c>
      <c r="L278" s="18" t="s">
        <v>110</v>
      </c>
      <c r="M278" s="11">
        <v>293.3</v>
      </c>
      <c r="N278" s="12">
        <v>72.83</v>
      </c>
      <c r="O278" s="8">
        <f t="shared" si="22"/>
        <v>59.600333333333339</v>
      </c>
      <c r="P278" s="8">
        <f t="shared" si="23"/>
        <v>9.5017449303343859</v>
      </c>
      <c r="Q278" s="18" t="str">
        <f t="shared" si="24"/>
        <v>S</v>
      </c>
    </row>
    <row r="279" spans="1:17" x14ac:dyDescent="0.2">
      <c r="A279" s="10">
        <v>4618</v>
      </c>
      <c r="B279" s="6">
        <v>12</v>
      </c>
      <c r="C279" s="7">
        <v>41.5</v>
      </c>
      <c r="D279" s="8">
        <f t="shared" si="20"/>
        <v>12.691666666666666</v>
      </c>
      <c r="E279" s="9">
        <v>41</v>
      </c>
      <c r="F279" s="7">
        <v>10</v>
      </c>
      <c r="G279" s="8">
        <f t="shared" si="21"/>
        <v>41.166666666666664</v>
      </c>
      <c r="H279" s="7">
        <v>11.5</v>
      </c>
      <c r="I279" s="6"/>
      <c r="J279" s="11"/>
      <c r="K279" s="18" t="s">
        <v>10</v>
      </c>
      <c r="L279" s="18" t="s">
        <v>111</v>
      </c>
      <c r="M279" s="11">
        <v>130.59</v>
      </c>
      <c r="N279" s="12">
        <v>75.819999999999993</v>
      </c>
      <c r="O279" s="8">
        <f t="shared" si="22"/>
        <v>89.416333333333299</v>
      </c>
      <c r="P279" s="8">
        <f t="shared" si="23"/>
        <v>9.5267449303343881</v>
      </c>
      <c r="Q279" s="18" t="str">
        <f t="shared" si="24"/>
        <v>N</v>
      </c>
    </row>
    <row r="280" spans="1:17" x14ac:dyDescent="0.2">
      <c r="A280" s="10">
        <v>4631</v>
      </c>
      <c r="B280" s="6">
        <v>12</v>
      </c>
      <c r="C280" s="7">
        <v>42.1</v>
      </c>
      <c r="D280" s="8">
        <f t="shared" si="20"/>
        <v>12.701666666666666</v>
      </c>
      <c r="E280" s="9">
        <v>32</v>
      </c>
      <c r="F280" s="7">
        <v>33</v>
      </c>
      <c r="G280" s="8">
        <f t="shared" si="21"/>
        <v>32.549999999999997</v>
      </c>
      <c r="H280" s="7">
        <v>10</v>
      </c>
      <c r="I280" s="6"/>
      <c r="J280" s="11"/>
      <c r="K280" s="18" t="s">
        <v>10</v>
      </c>
      <c r="L280" s="18" t="s">
        <v>111</v>
      </c>
      <c r="M280" s="11">
        <v>142.80000000000001</v>
      </c>
      <c r="N280" s="12">
        <v>84.22</v>
      </c>
      <c r="O280" s="8">
        <f t="shared" si="22"/>
        <v>81.966999999999999</v>
      </c>
      <c r="P280" s="8">
        <f t="shared" si="23"/>
        <v>9.5367449303343896</v>
      </c>
      <c r="Q280" s="18" t="str">
        <f t="shared" si="24"/>
        <v>S</v>
      </c>
    </row>
    <row r="281" spans="1:17" x14ac:dyDescent="0.2">
      <c r="A281" s="10">
        <v>4636</v>
      </c>
      <c r="B281" s="6">
        <v>12</v>
      </c>
      <c r="C281" s="7">
        <v>42.9</v>
      </c>
      <c r="D281" s="8">
        <f t="shared" si="20"/>
        <v>12.715</v>
      </c>
      <c r="E281" s="9">
        <v>2</v>
      </c>
      <c r="F281" s="7">
        <v>42</v>
      </c>
      <c r="G281" s="8">
        <f t="shared" si="21"/>
        <v>2.7</v>
      </c>
      <c r="H281" s="7">
        <v>11</v>
      </c>
      <c r="I281" s="6"/>
      <c r="J281" s="11"/>
      <c r="K281" s="18" t="s">
        <v>10</v>
      </c>
      <c r="L281" s="18" t="s">
        <v>110</v>
      </c>
      <c r="M281" s="11">
        <v>297.76</v>
      </c>
      <c r="N281" s="12">
        <v>65.48</v>
      </c>
      <c r="O281" s="8">
        <f t="shared" si="22"/>
        <v>52.117000000000012</v>
      </c>
      <c r="P281" s="8">
        <f t="shared" si="23"/>
        <v>9.5500782636677215</v>
      </c>
      <c r="Q281" s="18" t="str">
        <f t="shared" si="24"/>
        <v>S</v>
      </c>
    </row>
    <row r="282" spans="1:17" x14ac:dyDescent="0.2">
      <c r="A282" s="10">
        <v>4643</v>
      </c>
      <c r="B282" s="6">
        <v>12</v>
      </c>
      <c r="C282" s="7">
        <v>43.4</v>
      </c>
      <c r="D282" s="8">
        <f t="shared" si="20"/>
        <v>12.723333333333333</v>
      </c>
      <c r="E282" s="9">
        <v>1</v>
      </c>
      <c r="F282" s="7">
        <v>59</v>
      </c>
      <c r="G282" s="8">
        <f t="shared" si="21"/>
        <v>1.9833333333333334</v>
      </c>
      <c r="H282" s="7">
        <v>12</v>
      </c>
      <c r="I282" s="6"/>
      <c r="J282" s="11"/>
      <c r="K282" s="18" t="s">
        <v>10</v>
      </c>
      <c r="L282" s="18" t="s">
        <v>110</v>
      </c>
      <c r="M282" s="11">
        <v>298.19</v>
      </c>
      <c r="N282" s="12">
        <v>64.77</v>
      </c>
      <c r="O282" s="8">
        <f t="shared" si="22"/>
        <v>51.400333333333336</v>
      </c>
      <c r="P282" s="8">
        <f t="shared" si="23"/>
        <v>9.5584115970010544</v>
      </c>
      <c r="Q282" s="18" t="str">
        <f t="shared" si="24"/>
        <v>S</v>
      </c>
    </row>
    <row r="283" spans="1:17" x14ac:dyDescent="0.2">
      <c r="A283" s="10">
        <v>4654</v>
      </c>
      <c r="B283" s="6">
        <v>12</v>
      </c>
      <c r="C283" s="7">
        <v>44</v>
      </c>
      <c r="D283" s="8">
        <f t="shared" si="20"/>
        <v>12.733333333333333</v>
      </c>
      <c r="E283" s="9">
        <v>13</v>
      </c>
      <c r="F283" s="7">
        <v>8</v>
      </c>
      <c r="G283" s="8">
        <f t="shared" si="21"/>
        <v>13.133333333333333</v>
      </c>
      <c r="H283" s="7">
        <v>11.5</v>
      </c>
      <c r="I283" s="6"/>
      <c r="J283" s="11"/>
      <c r="K283" s="18" t="s">
        <v>10</v>
      </c>
      <c r="L283" s="18" t="s">
        <v>110</v>
      </c>
      <c r="M283" s="11">
        <v>295.39999999999998</v>
      </c>
      <c r="N283" s="12">
        <v>75.89</v>
      </c>
      <c r="O283" s="8">
        <f t="shared" si="22"/>
        <v>62.550333333333349</v>
      </c>
      <c r="P283" s="8">
        <f t="shared" si="23"/>
        <v>9.5684115970010559</v>
      </c>
      <c r="Q283" s="18" t="str">
        <f t="shared" si="24"/>
        <v>S</v>
      </c>
    </row>
    <row r="284" spans="1:17" x14ac:dyDescent="0.2">
      <c r="A284" s="10">
        <v>4656</v>
      </c>
      <c r="B284" s="6">
        <v>12</v>
      </c>
      <c r="C284" s="7">
        <v>43.9</v>
      </c>
      <c r="D284" s="8">
        <f t="shared" si="20"/>
        <v>12.731666666666667</v>
      </c>
      <c r="E284" s="9">
        <v>32</v>
      </c>
      <c r="F284" s="7">
        <v>11</v>
      </c>
      <c r="G284" s="8">
        <f t="shared" si="21"/>
        <v>32.18333333333333</v>
      </c>
      <c r="H284" s="7">
        <v>11</v>
      </c>
      <c r="I284" s="6"/>
      <c r="J284" s="11"/>
      <c r="K284" s="18" t="s">
        <v>10</v>
      </c>
      <c r="L284" s="18" t="s">
        <v>111</v>
      </c>
      <c r="M284" s="11">
        <v>140.38</v>
      </c>
      <c r="N284" s="12">
        <v>84.7</v>
      </c>
      <c r="O284" s="8">
        <f t="shared" si="22"/>
        <v>81.600333333333339</v>
      </c>
      <c r="P284" s="8">
        <f t="shared" si="23"/>
        <v>9.5667449303343908</v>
      </c>
      <c r="Q284" s="18" t="str">
        <f t="shared" si="24"/>
        <v>S</v>
      </c>
    </row>
    <row r="285" spans="1:17" x14ac:dyDescent="0.2">
      <c r="A285" s="10">
        <v>4660</v>
      </c>
      <c r="B285" s="6">
        <v>12</v>
      </c>
      <c r="C285" s="7">
        <v>44.6</v>
      </c>
      <c r="D285" s="8">
        <f t="shared" si="20"/>
        <v>12.743333333333334</v>
      </c>
      <c r="E285" s="9">
        <v>11</v>
      </c>
      <c r="F285" s="7">
        <v>12</v>
      </c>
      <c r="G285" s="8">
        <f t="shared" si="21"/>
        <v>11.2</v>
      </c>
      <c r="H285" s="7">
        <v>12.5</v>
      </c>
      <c r="I285" s="6"/>
      <c r="J285" s="11"/>
      <c r="K285" s="18" t="s">
        <v>10</v>
      </c>
      <c r="L285" s="18" t="s">
        <v>110</v>
      </c>
      <c r="M285" s="11">
        <v>296.77</v>
      </c>
      <c r="N285" s="12">
        <v>73.98</v>
      </c>
      <c r="O285" s="8">
        <f t="shared" si="22"/>
        <v>60.617000000000004</v>
      </c>
      <c r="P285" s="8">
        <f t="shared" si="23"/>
        <v>9.5784115970010539</v>
      </c>
      <c r="Q285" s="18" t="str">
        <f t="shared" si="24"/>
        <v>S</v>
      </c>
    </row>
    <row r="286" spans="1:17" x14ac:dyDescent="0.2">
      <c r="A286" s="10">
        <v>4665</v>
      </c>
      <c r="B286" s="6">
        <v>12</v>
      </c>
      <c r="C286" s="7">
        <v>45.2</v>
      </c>
      <c r="D286" s="8">
        <f t="shared" si="20"/>
        <v>12.753333333333334</v>
      </c>
      <c r="E286" s="9">
        <v>3</v>
      </c>
      <c r="F286" s="7">
        <v>4</v>
      </c>
      <c r="G286" s="8">
        <f t="shared" si="21"/>
        <v>3.0666666666666669</v>
      </c>
      <c r="H286" s="7">
        <v>11.5</v>
      </c>
      <c r="I286" s="6"/>
      <c r="J286" s="11"/>
      <c r="K286" s="18" t="s">
        <v>10</v>
      </c>
      <c r="L286" s="18" t="s">
        <v>110</v>
      </c>
      <c r="M286" s="11">
        <v>299.08999999999997</v>
      </c>
      <c r="N286" s="12">
        <v>65.88</v>
      </c>
      <c r="O286" s="8">
        <f t="shared" si="22"/>
        <v>52.483666666666679</v>
      </c>
      <c r="P286" s="8">
        <f t="shared" si="23"/>
        <v>9.5884115970010555</v>
      </c>
      <c r="Q286" s="18" t="str">
        <f t="shared" si="24"/>
        <v>S</v>
      </c>
    </row>
    <row r="287" spans="1:17" x14ac:dyDescent="0.2">
      <c r="A287" s="10">
        <v>4666</v>
      </c>
      <c r="B287" s="6">
        <v>12</v>
      </c>
      <c r="C287" s="7">
        <v>45.2</v>
      </c>
      <c r="D287" s="8">
        <f t="shared" si="20"/>
        <v>12.753333333333334</v>
      </c>
      <c r="E287" s="9">
        <v>-1E-4</v>
      </c>
      <c r="F287" s="7">
        <v>27</v>
      </c>
      <c r="G287" s="8">
        <f t="shared" si="21"/>
        <v>-0.4501</v>
      </c>
      <c r="H287" s="7">
        <v>11.5</v>
      </c>
      <c r="I287" s="6"/>
      <c r="J287" s="11"/>
      <c r="K287" s="18" t="s">
        <v>10</v>
      </c>
      <c r="L287" s="18" t="s">
        <v>110</v>
      </c>
      <c r="M287" s="11">
        <v>299.55</v>
      </c>
      <c r="N287" s="12">
        <v>62.37</v>
      </c>
      <c r="O287" s="8">
        <f t="shared" si="22"/>
        <v>48.96690000000001</v>
      </c>
      <c r="P287" s="8">
        <f t="shared" si="23"/>
        <v>9.5884115970010555</v>
      </c>
      <c r="Q287" s="18" t="str">
        <f t="shared" si="24"/>
        <v>S</v>
      </c>
    </row>
    <row r="288" spans="1:17" x14ac:dyDescent="0.2">
      <c r="A288" s="10">
        <v>4689</v>
      </c>
      <c r="B288" s="6">
        <v>12</v>
      </c>
      <c r="C288" s="7">
        <v>47.9</v>
      </c>
      <c r="D288" s="8">
        <f t="shared" si="20"/>
        <v>12.798333333333334</v>
      </c>
      <c r="E288" s="9">
        <v>13</v>
      </c>
      <c r="F288" s="7">
        <v>46</v>
      </c>
      <c r="G288" s="8">
        <f t="shared" si="21"/>
        <v>13.766666666666667</v>
      </c>
      <c r="H288" s="7">
        <v>12</v>
      </c>
      <c r="I288" s="6"/>
      <c r="J288" s="11"/>
      <c r="K288" s="18" t="s">
        <v>10</v>
      </c>
      <c r="L288" s="18" t="s">
        <v>112</v>
      </c>
      <c r="M288" s="11">
        <v>299.12</v>
      </c>
      <c r="N288" s="12">
        <v>76.61</v>
      </c>
      <c r="O288" s="8">
        <f t="shared" si="22"/>
        <v>63.183666666666674</v>
      </c>
      <c r="P288" s="8">
        <f t="shared" si="23"/>
        <v>9.6334115970010537</v>
      </c>
      <c r="Q288" s="18" t="str">
        <f t="shared" si="24"/>
        <v>S</v>
      </c>
    </row>
    <row r="289" spans="1:17" x14ac:dyDescent="0.2">
      <c r="A289" s="10">
        <v>4697</v>
      </c>
      <c r="B289" s="6">
        <v>12</v>
      </c>
      <c r="C289" s="7">
        <v>48.6</v>
      </c>
      <c r="D289" s="8">
        <f t="shared" si="20"/>
        <v>12.81</v>
      </c>
      <c r="E289" s="9">
        <v>-5</v>
      </c>
      <c r="F289" s="7">
        <v>48</v>
      </c>
      <c r="G289" s="8">
        <f t="shared" si="21"/>
        <v>-5.8</v>
      </c>
      <c r="H289" s="7">
        <v>10.5</v>
      </c>
      <c r="I289" s="6"/>
      <c r="J289" s="11"/>
      <c r="K289" s="18" t="s">
        <v>10</v>
      </c>
      <c r="L289" s="18" t="s">
        <v>110</v>
      </c>
      <c r="M289" s="11">
        <v>301.63</v>
      </c>
      <c r="N289" s="12">
        <v>57.06</v>
      </c>
      <c r="O289" s="8">
        <f t="shared" si="22"/>
        <v>43.617000000000004</v>
      </c>
      <c r="P289" s="8">
        <f t="shared" si="23"/>
        <v>9.6450782636677239</v>
      </c>
      <c r="Q289" s="18" t="str">
        <f t="shared" si="24"/>
        <v>S</v>
      </c>
    </row>
    <row r="290" spans="1:17" x14ac:dyDescent="0.2">
      <c r="A290" s="10">
        <v>4698</v>
      </c>
      <c r="B290" s="6">
        <v>12</v>
      </c>
      <c r="C290" s="7">
        <v>48.5</v>
      </c>
      <c r="D290" s="8">
        <f t="shared" si="20"/>
        <v>12.808333333333334</v>
      </c>
      <c r="E290" s="9">
        <v>8</v>
      </c>
      <c r="F290" s="7">
        <v>30</v>
      </c>
      <c r="G290" s="8">
        <f t="shared" si="21"/>
        <v>8.5</v>
      </c>
      <c r="H290" s="7">
        <v>12</v>
      </c>
      <c r="I290" s="6"/>
      <c r="J290" s="11"/>
      <c r="K290" s="18" t="s">
        <v>10</v>
      </c>
      <c r="L290" s="18" t="s">
        <v>110</v>
      </c>
      <c r="M290" s="11">
        <v>300.60000000000002</v>
      </c>
      <c r="N290" s="12">
        <v>71.349999999999994</v>
      </c>
      <c r="O290" s="8">
        <f t="shared" si="22"/>
        <v>57.917000000000016</v>
      </c>
      <c r="P290" s="8">
        <f t="shared" si="23"/>
        <v>9.6434115970010552</v>
      </c>
      <c r="Q290" s="18" t="str">
        <f t="shared" si="24"/>
        <v>S</v>
      </c>
    </row>
    <row r="291" spans="1:17" x14ac:dyDescent="0.2">
      <c r="A291" s="10">
        <v>4699</v>
      </c>
      <c r="B291" s="6">
        <v>12</v>
      </c>
      <c r="C291" s="7">
        <v>49.1</v>
      </c>
      <c r="D291" s="8">
        <f t="shared" si="20"/>
        <v>12.818333333333333</v>
      </c>
      <c r="E291" s="9">
        <v>-8</v>
      </c>
      <c r="F291" s="7">
        <v>40</v>
      </c>
      <c r="G291" s="8">
        <f t="shared" si="21"/>
        <v>-8.6666666666666661</v>
      </c>
      <c r="H291" s="7">
        <v>11</v>
      </c>
      <c r="I291" s="6"/>
      <c r="J291" s="11"/>
      <c r="K291" s="18" t="s">
        <v>10</v>
      </c>
      <c r="L291" s="18" t="s">
        <v>110</v>
      </c>
      <c r="M291" s="11">
        <v>301.94</v>
      </c>
      <c r="N291" s="12">
        <v>54.19</v>
      </c>
      <c r="O291" s="8">
        <f t="shared" si="22"/>
        <v>40.750333333333344</v>
      </c>
      <c r="P291" s="8">
        <f t="shared" si="23"/>
        <v>9.6534115970010568</v>
      </c>
      <c r="Q291" s="18" t="str">
        <f t="shared" si="24"/>
        <v>S</v>
      </c>
    </row>
    <row r="292" spans="1:17" x14ac:dyDescent="0.2">
      <c r="A292" s="10">
        <v>4725</v>
      </c>
      <c r="B292" s="6">
        <v>12</v>
      </c>
      <c r="C292" s="7">
        <v>50.4</v>
      </c>
      <c r="D292" s="8">
        <f t="shared" si="20"/>
        <v>12.84</v>
      </c>
      <c r="E292" s="9">
        <v>25</v>
      </c>
      <c r="F292" s="7">
        <v>33</v>
      </c>
      <c r="G292" s="8">
        <f t="shared" si="21"/>
        <v>25.55</v>
      </c>
      <c r="H292" s="7">
        <v>10</v>
      </c>
      <c r="I292" s="6"/>
      <c r="J292" s="11"/>
      <c r="K292" s="18" t="s">
        <v>10</v>
      </c>
      <c r="L292" s="18" t="s">
        <v>112</v>
      </c>
      <c r="M292" s="11">
        <v>294.91000000000003</v>
      </c>
      <c r="N292" s="12">
        <v>88.4</v>
      </c>
      <c r="O292" s="8">
        <f t="shared" si="22"/>
        <v>74.967000000000013</v>
      </c>
      <c r="P292" s="8">
        <f t="shared" si="23"/>
        <v>9.6750782636677215</v>
      </c>
      <c r="Q292" s="18" t="str">
        <f t="shared" si="24"/>
        <v>S</v>
      </c>
    </row>
    <row r="293" spans="1:17" x14ac:dyDescent="0.2">
      <c r="A293" s="10">
        <v>4753</v>
      </c>
      <c r="B293" s="6">
        <v>12</v>
      </c>
      <c r="C293" s="7">
        <v>52.4</v>
      </c>
      <c r="D293" s="8">
        <f t="shared" si="20"/>
        <v>12.873333333333333</v>
      </c>
      <c r="E293" s="9">
        <v>-1</v>
      </c>
      <c r="F293" s="7">
        <v>12</v>
      </c>
      <c r="G293" s="8">
        <f t="shared" si="21"/>
        <v>-1.2</v>
      </c>
      <c r="H293" s="7">
        <v>11</v>
      </c>
      <c r="I293" s="6"/>
      <c r="J293" s="11"/>
      <c r="K293" s="18" t="s">
        <v>10</v>
      </c>
      <c r="L293" s="18" t="s">
        <v>110</v>
      </c>
      <c r="M293" s="11">
        <v>303.42</v>
      </c>
      <c r="N293" s="12">
        <v>61.67</v>
      </c>
      <c r="O293" s="8">
        <f t="shared" si="22"/>
        <v>48.217000000000013</v>
      </c>
      <c r="P293" s="8">
        <f t="shared" si="23"/>
        <v>9.7084115970010565</v>
      </c>
      <c r="Q293" s="18" t="str">
        <f t="shared" si="24"/>
        <v>S</v>
      </c>
    </row>
    <row r="294" spans="1:17" x14ac:dyDescent="0.2">
      <c r="A294" s="10">
        <v>4754</v>
      </c>
      <c r="B294" s="6">
        <v>12</v>
      </c>
      <c r="C294" s="7">
        <v>52.4</v>
      </c>
      <c r="D294" s="8">
        <f t="shared" si="20"/>
        <v>12.873333333333333</v>
      </c>
      <c r="E294" s="9">
        <v>11</v>
      </c>
      <c r="F294" s="7">
        <v>19</v>
      </c>
      <c r="G294" s="8">
        <f t="shared" si="21"/>
        <v>11.316666666666666</v>
      </c>
      <c r="H294" s="7">
        <v>12</v>
      </c>
      <c r="I294" s="6"/>
      <c r="J294" s="11"/>
      <c r="K294" s="18" t="s">
        <v>10</v>
      </c>
      <c r="L294" s="18" t="s">
        <v>110</v>
      </c>
      <c r="M294" s="11">
        <v>303.72000000000003</v>
      </c>
      <c r="N294" s="12">
        <v>74.180000000000007</v>
      </c>
      <c r="O294" s="8">
        <f t="shared" si="22"/>
        <v>60.733666666666672</v>
      </c>
      <c r="P294" s="8">
        <f t="shared" si="23"/>
        <v>9.7084115970010565</v>
      </c>
      <c r="Q294" s="18" t="str">
        <f t="shared" si="24"/>
        <v>S</v>
      </c>
    </row>
    <row r="295" spans="1:17" x14ac:dyDescent="0.2">
      <c r="A295" s="10">
        <v>4762</v>
      </c>
      <c r="B295" s="6">
        <v>12</v>
      </c>
      <c r="C295" s="7">
        <v>53</v>
      </c>
      <c r="D295" s="8">
        <f t="shared" si="20"/>
        <v>12.883333333333333</v>
      </c>
      <c r="E295" s="9">
        <v>11</v>
      </c>
      <c r="F295" s="7">
        <v>14</v>
      </c>
      <c r="G295" s="8">
        <f t="shared" si="21"/>
        <v>11.233333333333333</v>
      </c>
      <c r="H295" s="7">
        <v>11.5</v>
      </c>
      <c r="I295" s="6"/>
      <c r="J295" s="11"/>
      <c r="K295" s="18" t="s">
        <v>10</v>
      </c>
      <c r="L295" s="18" t="s">
        <v>110</v>
      </c>
      <c r="M295" s="11">
        <v>304.25</v>
      </c>
      <c r="N295" s="12">
        <v>74.099999999999994</v>
      </c>
      <c r="O295" s="8">
        <f t="shared" si="22"/>
        <v>60.650333333333336</v>
      </c>
      <c r="P295" s="8">
        <f t="shared" si="23"/>
        <v>9.7184115970010545</v>
      </c>
      <c r="Q295" s="18" t="str">
        <f t="shared" si="24"/>
        <v>S</v>
      </c>
    </row>
    <row r="296" spans="1:17" x14ac:dyDescent="0.2">
      <c r="A296" s="10">
        <v>4781</v>
      </c>
      <c r="B296" s="6">
        <v>12</v>
      </c>
      <c r="C296" s="7">
        <v>54.4</v>
      </c>
      <c r="D296" s="8">
        <f t="shared" si="20"/>
        <v>12.906666666666666</v>
      </c>
      <c r="E296" s="9">
        <v>-10</v>
      </c>
      <c r="F296" s="7">
        <v>32</v>
      </c>
      <c r="G296" s="8">
        <f t="shared" si="21"/>
        <v>-10.533333333333333</v>
      </c>
      <c r="H296" s="7">
        <v>12</v>
      </c>
      <c r="I296" s="6"/>
      <c r="J296" s="11"/>
      <c r="K296" s="18" t="s">
        <v>10</v>
      </c>
      <c r="L296" s="18" t="s">
        <v>110</v>
      </c>
      <c r="M296" s="11">
        <v>304.13</v>
      </c>
      <c r="N296" s="12">
        <v>52.33</v>
      </c>
      <c r="O296" s="8">
        <f t="shared" si="22"/>
        <v>38.883666666666684</v>
      </c>
      <c r="P296" s="8">
        <f t="shared" si="23"/>
        <v>9.7417449303343879</v>
      </c>
      <c r="Q296" s="18" t="str">
        <f t="shared" si="24"/>
        <v>S</v>
      </c>
    </row>
    <row r="297" spans="1:17" x14ac:dyDescent="0.2">
      <c r="A297" s="10">
        <v>4800</v>
      </c>
      <c r="B297" s="6">
        <v>12</v>
      </c>
      <c r="C297" s="7">
        <v>54.5</v>
      </c>
      <c r="D297" s="8">
        <f t="shared" si="20"/>
        <v>12.908333333333333</v>
      </c>
      <c r="E297" s="9">
        <v>46</v>
      </c>
      <c r="F297" s="7">
        <v>32</v>
      </c>
      <c r="G297" s="8">
        <f t="shared" si="21"/>
        <v>46.533333333333331</v>
      </c>
      <c r="H297" s="7">
        <v>13</v>
      </c>
      <c r="I297" s="6"/>
      <c r="J297" s="11"/>
      <c r="K297" s="18" t="s">
        <v>10</v>
      </c>
      <c r="L297" s="18" t="s">
        <v>111</v>
      </c>
      <c r="M297" s="11">
        <v>121.3</v>
      </c>
      <c r="N297" s="12">
        <v>70.59</v>
      </c>
      <c r="O297" s="8">
        <f t="shared" si="22"/>
        <v>84.049666666666653</v>
      </c>
      <c r="P297" s="8">
        <f t="shared" si="23"/>
        <v>9.7434115970010531</v>
      </c>
      <c r="Q297" s="18" t="str">
        <f t="shared" si="24"/>
        <v>N</v>
      </c>
    </row>
    <row r="298" spans="1:17" x14ac:dyDescent="0.2">
      <c r="A298" s="10">
        <v>4845</v>
      </c>
      <c r="B298" s="6">
        <v>12</v>
      </c>
      <c r="C298" s="7">
        <v>58.1</v>
      </c>
      <c r="D298" s="8">
        <f t="shared" si="20"/>
        <v>12.968333333333334</v>
      </c>
      <c r="E298" s="9">
        <v>1</v>
      </c>
      <c r="F298" s="7">
        <v>35</v>
      </c>
      <c r="G298" s="8">
        <f t="shared" si="21"/>
        <v>1.5833333333333335</v>
      </c>
      <c r="H298" s="7">
        <v>12.5</v>
      </c>
      <c r="I298" s="6"/>
      <c r="J298" s="11"/>
      <c r="K298" s="18" t="s">
        <v>10</v>
      </c>
      <c r="L298" s="18" t="s">
        <v>110</v>
      </c>
      <c r="M298" s="11">
        <v>306.76</v>
      </c>
      <c r="N298" s="12">
        <v>64.400000000000006</v>
      </c>
      <c r="O298" s="8">
        <f t="shared" si="22"/>
        <v>51.000333333333337</v>
      </c>
      <c r="P298" s="8">
        <f t="shared" si="23"/>
        <v>9.8034115970010554</v>
      </c>
      <c r="Q298" s="18" t="str">
        <f t="shared" si="24"/>
        <v>S</v>
      </c>
    </row>
    <row r="299" spans="1:17" x14ac:dyDescent="0.2">
      <c r="A299" s="10">
        <v>4856</v>
      </c>
      <c r="B299" s="6">
        <v>12</v>
      </c>
      <c r="C299" s="7">
        <v>59.3</v>
      </c>
      <c r="D299" s="8">
        <f t="shared" si="20"/>
        <v>12.988333333333333</v>
      </c>
      <c r="E299" s="9">
        <v>-15</v>
      </c>
      <c r="F299" s="7">
        <v>2</v>
      </c>
      <c r="G299" s="8">
        <f t="shared" si="21"/>
        <v>-15.033333333333333</v>
      </c>
      <c r="H299" s="7">
        <v>11.5</v>
      </c>
      <c r="I299" s="6"/>
      <c r="J299" s="11"/>
      <c r="K299" s="18" t="s">
        <v>10</v>
      </c>
      <c r="L299" s="18" t="s">
        <v>110</v>
      </c>
      <c r="M299" s="11">
        <v>305.77</v>
      </c>
      <c r="N299" s="12">
        <v>47.79</v>
      </c>
      <c r="O299" s="8">
        <f t="shared" si="22"/>
        <v>34.383666666666677</v>
      </c>
      <c r="P299" s="8">
        <f t="shared" si="23"/>
        <v>9.8234115970010549</v>
      </c>
      <c r="Q299" s="18" t="str">
        <f t="shared" si="24"/>
        <v>S</v>
      </c>
    </row>
    <row r="300" spans="1:17" x14ac:dyDescent="0.2">
      <c r="A300" s="10">
        <v>4866</v>
      </c>
      <c r="B300" s="6">
        <v>12</v>
      </c>
      <c r="C300" s="7">
        <v>59.4</v>
      </c>
      <c r="D300" s="8">
        <f t="shared" si="20"/>
        <v>12.99</v>
      </c>
      <c r="E300" s="9">
        <v>14</v>
      </c>
      <c r="F300" s="7">
        <v>10</v>
      </c>
      <c r="G300" s="8">
        <f t="shared" si="21"/>
        <v>14.166666666666666</v>
      </c>
      <c r="H300" s="7">
        <v>12</v>
      </c>
      <c r="I300" s="6"/>
      <c r="J300" s="11"/>
      <c r="K300" s="18" t="s">
        <v>10</v>
      </c>
      <c r="L300" s="18" t="s">
        <v>110</v>
      </c>
      <c r="M300" s="11">
        <v>311.58</v>
      </c>
      <c r="N300" s="12">
        <v>76.900000000000006</v>
      </c>
      <c r="O300" s="8">
        <f t="shared" si="22"/>
        <v>63.583666666666659</v>
      </c>
      <c r="P300" s="8">
        <f t="shared" si="23"/>
        <v>9.8250782636677236</v>
      </c>
      <c r="Q300" s="18" t="str">
        <f t="shared" si="24"/>
        <v>S</v>
      </c>
    </row>
    <row r="301" spans="1:17" x14ac:dyDescent="0.2">
      <c r="A301" s="10">
        <v>4900</v>
      </c>
      <c r="B301" s="6">
        <v>13</v>
      </c>
      <c r="C301" s="7">
        <v>0.7</v>
      </c>
      <c r="D301" s="8">
        <f t="shared" si="20"/>
        <v>13.011666666666667</v>
      </c>
      <c r="E301" s="9">
        <v>2</v>
      </c>
      <c r="F301" s="7">
        <v>30</v>
      </c>
      <c r="G301" s="8">
        <f t="shared" si="21"/>
        <v>2.5</v>
      </c>
      <c r="H301" s="7">
        <v>12</v>
      </c>
      <c r="I301" s="6"/>
      <c r="J301" s="11"/>
      <c r="K301" s="18" t="s">
        <v>10</v>
      </c>
      <c r="L301" s="18" t="s">
        <v>110</v>
      </c>
      <c r="M301" s="11">
        <v>308.44</v>
      </c>
      <c r="N301" s="12">
        <v>65.27</v>
      </c>
      <c r="O301" s="8">
        <f t="shared" si="22"/>
        <v>51.917000000000002</v>
      </c>
      <c r="P301" s="8">
        <f t="shared" si="23"/>
        <v>9.8467449303343884</v>
      </c>
      <c r="Q301" s="18" t="str">
        <f t="shared" si="24"/>
        <v>S</v>
      </c>
    </row>
    <row r="302" spans="1:17" x14ac:dyDescent="0.2">
      <c r="A302" s="10">
        <v>4958</v>
      </c>
      <c r="B302" s="6">
        <v>13</v>
      </c>
      <c r="C302" s="7">
        <v>5.7</v>
      </c>
      <c r="D302" s="8">
        <f t="shared" si="20"/>
        <v>13.095000000000001</v>
      </c>
      <c r="E302" s="9">
        <v>-8</v>
      </c>
      <c r="F302" s="7">
        <v>1</v>
      </c>
      <c r="G302" s="8">
        <f t="shared" si="21"/>
        <v>-8.0166666666666675</v>
      </c>
      <c r="H302" s="7">
        <v>12</v>
      </c>
      <c r="I302" s="6"/>
      <c r="J302" s="11"/>
      <c r="K302" s="18" t="s">
        <v>10</v>
      </c>
      <c r="L302" s="18" t="s">
        <v>110</v>
      </c>
      <c r="M302" s="11">
        <v>309.05</v>
      </c>
      <c r="N302" s="12">
        <v>54.68</v>
      </c>
      <c r="O302" s="8">
        <f t="shared" si="22"/>
        <v>41.400333333333336</v>
      </c>
      <c r="P302" s="8">
        <f t="shared" si="23"/>
        <v>9.9300782636677205</v>
      </c>
      <c r="Q302" s="18" t="str">
        <f t="shared" si="24"/>
        <v>S</v>
      </c>
    </row>
    <row r="303" spans="1:17" x14ac:dyDescent="0.2">
      <c r="A303" s="10">
        <v>4995</v>
      </c>
      <c r="B303" s="6">
        <v>13</v>
      </c>
      <c r="C303" s="7">
        <v>9.6</v>
      </c>
      <c r="D303" s="8">
        <f t="shared" si="20"/>
        <v>13.16</v>
      </c>
      <c r="E303" s="9">
        <v>-7</v>
      </c>
      <c r="F303" s="7">
        <v>50</v>
      </c>
      <c r="G303" s="8">
        <f t="shared" si="21"/>
        <v>-7.833333333333333</v>
      </c>
      <c r="H303" s="7">
        <v>12</v>
      </c>
      <c r="I303" s="6"/>
      <c r="J303" s="11"/>
      <c r="K303" s="18" t="s">
        <v>10</v>
      </c>
      <c r="L303" s="18" t="s">
        <v>110</v>
      </c>
      <c r="M303" s="11">
        <v>310.75</v>
      </c>
      <c r="N303" s="12">
        <v>54.76</v>
      </c>
      <c r="O303" s="8">
        <f t="shared" si="22"/>
        <v>41.583666666666673</v>
      </c>
      <c r="P303" s="8">
        <f t="shared" si="23"/>
        <v>9.9950782636677218</v>
      </c>
      <c r="Q303" s="18" t="str">
        <f t="shared" si="24"/>
        <v>S</v>
      </c>
    </row>
    <row r="304" spans="1:17" x14ac:dyDescent="0.2">
      <c r="A304" s="10">
        <v>5005</v>
      </c>
      <c r="B304" s="6">
        <v>13</v>
      </c>
      <c r="C304" s="7">
        <v>11</v>
      </c>
      <c r="D304" s="8">
        <f t="shared" si="20"/>
        <v>13.183333333333334</v>
      </c>
      <c r="E304" s="9">
        <v>37</v>
      </c>
      <c r="F304" s="7">
        <v>3</v>
      </c>
      <c r="G304" s="8">
        <f t="shared" si="21"/>
        <v>37.049999999999997</v>
      </c>
      <c r="H304" s="7">
        <v>11.5</v>
      </c>
      <c r="I304" s="6"/>
      <c r="J304" s="11"/>
      <c r="K304" s="18" t="s">
        <v>10</v>
      </c>
      <c r="L304" s="18" t="s">
        <v>111</v>
      </c>
      <c r="M304" s="11">
        <v>101.62</v>
      </c>
      <c r="N304" s="12">
        <v>79.260000000000005</v>
      </c>
      <c r="O304" s="8">
        <f t="shared" si="22"/>
        <v>86.467000000000056</v>
      </c>
      <c r="P304" s="8">
        <f t="shared" si="23"/>
        <v>10.018411597001055</v>
      </c>
      <c r="Q304" s="18" t="str">
        <f t="shared" si="24"/>
        <v>S</v>
      </c>
    </row>
    <row r="305" spans="1:17" x14ac:dyDescent="0.2">
      <c r="A305" s="10">
        <v>5033</v>
      </c>
      <c r="B305" s="6">
        <v>13</v>
      </c>
      <c r="C305" s="7">
        <v>13.5</v>
      </c>
      <c r="D305" s="8">
        <f t="shared" si="20"/>
        <v>13.225</v>
      </c>
      <c r="E305" s="9">
        <v>36</v>
      </c>
      <c r="F305" s="7">
        <v>36</v>
      </c>
      <c r="G305" s="8">
        <f t="shared" si="21"/>
        <v>36.6</v>
      </c>
      <c r="H305" s="7">
        <v>10.5</v>
      </c>
      <c r="I305" s="6"/>
      <c r="J305" s="11"/>
      <c r="K305" s="18" t="s">
        <v>10</v>
      </c>
      <c r="L305" s="18" t="s">
        <v>113</v>
      </c>
      <c r="M305" s="11">
        <v>98.13</v>
      </c>
      <c r="N305" s="12">
        <v>79.45</v>
      </c>
      <c r="O305" s="8">
        <f t="shared" si="22"/>
        <v>86.017000000000081</v>
      </c>
      <c r="P305" s="8">
        <f t="shared" si="23"/>
        <v>10.060078263667723</v>
      </c>
      <c r="Q305" s="18" t="str">
        <f t="shared" si="24"/>
        <v>S</v>
      </c>
    </row>
    <row r="306" spans="1:17" x14ac:dyDescent="0.2">
      <c r="A306" s="10">
        <v>5054</v>
      </c>
      <c r="B306" s="6">
        <v>13</v>
      </c>
      <c r="C306" s="7">
        <v>16.899999999999999</v>
      </c>
      <c r="D306" s="8">
        <f t="shared" si="20"/>
        <v>13.281666666666666</v>
      </c>
      <c r="E306" s="9">
        <v>-16</v>
      </c>
      <c r="F306" s="7">
        <v>39</v>
      </c>
      <c r="G306" s="8">
        <f t="shared" si="21"/>
        <v>-16.649999999999999</v>
      </c>
      <c r="H306" s="7">
        <v>11.5</v>
      </c>
      <c r="I306" s="6"/>
      <c r="J306" s="11"/>
      <c r="K306" s="18" t="s">
        <v>10</v>
      </c>
      <c r="L306" s="18" t="s">
        <v>110</v>
      </c>
      <c r="M306" s="11">
        <v>311.72000000000003</v>
      </c>
      <c r="N306" s="12">
        <v>45.79</v>
      </c>
      <c r="O306" s="8">
        <f t="shared" si="22"/>
        <v>32.767000000000003</v>
      </c>
      <c r="P306" s="8">
        <f t="shared" si="23"/>
        <v>10.116744930334388</v>
      </c>
      <c r="Q306" s="18" t="str">
        <f t="shared" si="24"/>
        <v>S</v>
      </c>
    </row>
    <row r="307" spans="1:17" x14ac:dyDescent="0.2">
      <c r="A307" s="10">
        <v>5195</v>
      </c>
      <c r="B307" s="6">
        <v>13</v>
      </c>
      <c r="C307" s="7">
        <v>30.1</v>
      </c>
      <c r="D307" s="8">
        <f t="shared" si="20"/>
        <v>13.501666666666667</v>
      </c>
      <c r="E307" s="9">
        <v>47</v>
      </c>
      <c r="F307" s="7">
        <v>16</v>
      </c>
      <c r="G307" s="8">
        <f t="shared" si="21"/>
        <v>47.266666666666666</v>
      </c>
      <c r="H307" s="7">
        <v>11.5</v>
      </c>
      <c r="I307" s="6"/>
      <c r="J307" s="11"/>
      <c r="K307" s="18" t="s">
        <v>10</v>
      </c>
      <c r="L307" s="18" t="s">
        <v>111</v>
      </c>
      <c r="M307" s="11">
        <v>104.89</v>
      </c>
      <c r="N307" s="12">
        <v>68.48</v>
      </c>
      <c r="O307" s="8">
        <f t="shared" si="22"/>
        <v>83.316333333333375</v>
      </c>
      <c r="P307" s="8">
        <f t="shared" si="23"/>
        <v>10.336744930334387</v>
      </c>
      <c r="Q307" s="18" t="str">
        <f t="shared" si="24"/>
        <v>N</v>
      </c>
    </row>
    <row r="308" spans="1:17" x14ac:dyDescent="0.2">
      <c r="A308" s="10">
        <v>5248</v>
      </c>
      <c r="B308" s="6">
        <v>13</v>
      </c>
      <c r="C308" s="7">
        <v>37.4</v>
      </c>
      <c r="D308" s="8">
        <f t="shared" si="20"/>
        <v>13.623333333333333</v>
      </c>
      <c r="E308" s="9">
        <v>8</v>
      </c>
      <c r="F308" s="7">
        <v>53</v>
      </c>
      <c r="G308" s="8">
        <f t="shared" si="21"/>
        <v>8.8833333333333329</v>
      </c>
      <c r="H308" s="7">
        <v>11</v>
      </c>
      <c r="I308" s="6"/>
      <c r="J308" s="11"/>
      <c r="K308" s="18" t="s">
        <v>10</v>
      </c>
      <c r="L308" s="18" t="s">
        <v>114</v>
      </c>
      <c r="M308" s="11">
        <v>335.92</v>
      </c>
      <c r="N308" s="12">
        <v>68.77</v>
      </c>
      <c r="O308" s="8">
        <f t="shared" si="22"/>
        <v>58.300333333333334</v>
      </c>
      <c r="P308" s="8">
        <f t="shared" si="23"/>
        <v>10.458411597001056</v>
      </c>
      <c r="Q308" s="18" t="str">
        <f t="shared" si="24"/>
        <v>S</v>
      </c>
    </row>
    <row r="309" spans="1:17" x14ac:dyDescent="0.2">
      <c r="A309" s="10">
        <v>5273</v>
      </c>
      <c r="B309" s="6">
        <v>13</v>
      </c>
      <c r="C309" s="7">
        <v>42.1</v>
      </c>
      <c r="D309" s="8">
        <f t="shared" si="20"/>
        <v>13.701666666666666</v>
      </c>
      <c r="E309" s="9">
        <v>35</v>
      </c>
      <c r="F309" s="7">
        <v>38</v>
      </c>
      <c r="G309" s="8">
        <f t="shared" si="21"/>
        <v>35.633333333333333</v>
      </c>
      <c r="H309" s="7">
        <v>12.5</v>
      </c>
      <c r="I309" s="6"/>
      <c r="J309" s="11"/>
      <c r="K309" s="18" t="s">
        <v>10</v>
      </c>
      <c r="L309" s="18" t="s">
        <v>113</v>
      </c>
      <c r="M309" s="11">
        <v>74.34</v>
      </c>
      <c r="N309" s="12">
        <v>76.25</v>
      </c>
      <c r="O309" s="8">
        <f t="shared" si="22"/>
        <v>85.050333333333398</v>
      </c>
      <c r="P309" s="8">
        <f t="shared" si="23"/>
        <v>10.53674493033439</v>
      </c>
      <c r="Q309" s="18" t="str">
        <f t="shared" si="24"/>
        <v>S</v>
      </c>
    </row>
    <row r="310" spans="1:17" x14ac:dyDescent="0.2">
      <c r="A310" s="10">
        <v>5322</v>
      </c>
      <c r="B310" s="6">
        <v>13</v>
      </c>
      <c r="C310" s="7">
        <v>49.2</v>
      </c>
      <c r="D310" s="8">
        <f t="shared" si="20"/>
        <v>13.82</v>
      </c>
      <c r="E310" s="9">
        <v>60</v>
      </c>
      <c r="F310" s="7">
        <v>12</v>
      </c>
      <c r="G310" s="8">
        <f t="shared" si="21"/>
        <v>60.2</v>
      </c>
      <c r="H310" s="7">
        <v>11.5</v>
      </c>
      <c r="I310" s="6"/>
      <c r="J310" s="11"/>
      <c r="K310" s="18" t="s">
        <v>10</v>
      </c>
      <c r="L310" s="18" t="s">
        <v>102</v>
      </c>
      <c r="M310" s="11">
        <v>110.27</v>
      </c>
      <c r="N310" s="12">
        <v>55.5</v>
      </c>
      <c r="O310" s="8">
        <f t="shared" si="22"/>
        <v>70.38300000000001</v>
      </c>
      <c r="P310" s="8">
        <f t="shared" si="23"/>
        <v>10.655078263667722</v>
      </c>
      <c r="Q310" s="18" t="str">
        <f t="shared" si="24"/>
        <v>N</v>
      </c>
    </row>
    <row r="311" spans="1:17" x14ac:dyDescent="0.2">
      <c r="A311" s="10">
        <v>5363</v>
      </c>
      <c r="B311" s="6">
        <v>13</v>
      </c>
      <c r="C311" s="7">
        <v>56.2</v>
      </c>
      <c r="D311" s="8">
        <f t="shared" si="20"/>
        <v>13.936666666666667</v>
      </c>
      <c r="E311" s="9">
        <v>5</v>
      </c>
      <c r="F311" s="7">
        <v>16</v>
      </c>
      <c r="G311" s="8">
        <f t="shared" si="21"/>
        <v>5.2666666666666666</v>
      </c>
      <c r="H311" s="7">
        <v>11.5</v>
      </c>
      <c r="I311" s="6"/>
      <c r="J311" s="11"/>
      <c r="K311" s="18" t="s">
        <v>10</v>
      </c>
      <c r="L311" s="18" t="s">
        <v>110</v>
      </c>
      <c r="M311" s="11">
        <v>340.96</v>
      </c>
      <c r="N311" s="12">
        <v>63.25</v>
      </c>
      <c r="O311" s="8">
        <f t="shared" si="22"/>
        <v>54.683666666666682</v>
      </c>
      <c r="P311" s="8">
        <f t="shared" si="23"/>
        <v>10.771744930334389</v>
      </c>
      <c r="Q311" s="18" t="str">
        <f t="shared" si="24"/>
        <v>S</v>
      </c>
    </row>
    <row r="312" spans="1:17" x14ac:dyDescent="0.2">
      <c r="A312" s="10">
        <v>5364</v>
      </c>
      <c r="B312" s="6">
        <v>13</v>
      </c>
      <c r="C312" s="7">
        <v>56.3</v>
      </c>
      <c r="D312" s="8">
        <f t="shared" si="20"/>
        <v>13.938333333333333</v>
      </c>
      <c r="E312" s="9">
        <v>5</v>
      </c>
      <c r="F312" s="7">
        <v>2</v>
      </c>
      <c r="G312" s="8">
        <f t="shared" si="21"/>
        <v>5.0333333333333332</v>
      </c>
      <c r="H312" s="7">
        <v>11</v>
      </c>
      <c r="I312" s="6"/>
      <c r="J312" s="11"/>
      <c r="K312" s="18" t="s">
        <v>10</v>
      </c>
      <c r="L312" s="18" t="s">
        <v>110</v>
      </c>
      <c r="M312" s="11">
        <v>340.72</v>
      </c>
      <c r="N312" s="12">
        <v>63.04</v>
      </c>
      <c r="O312" s="8">
        <f t="shared" si="22"/>
        <v>54.45033333333334</v>
      </c>
      <c r="P312" s="8">
        <f t="shared" si="23"/>
        <v>10.773411597001054</v>
      </c>
      <c r="Q312" s="18" t="str">
        <f t="shared" si="24"/>
        <v>S</v>
      </c>
    </row>
    <row r="313" spans="1:17" x14ac:dyDescent="0.2">
      <c r="A313" s="10">
        <v>5466</v>
      </c>
      <c r="B313" s="6">
        <v>14</v>
      </c>
      <c r="C313" s="7">
        <v>5.5</v>
      </c>
      <c r="D313" s="8">
        <f t="shared" si="20"/>
        <v>14.091666666666667</v>
      </c>
      <c r="E313" s="9">
        <v>28</v>
      </c>
      <c r="F313" s="7">
        <v>32</v>
      </c>
      <c r="G313" s="8">
        <f t="shared" si="21"/>
        <v>28.533333333333335</v>
      </c>
      <c r="H313" s="7">
        <v>10.5</v>
      </c>
      <c r="I313" s="6">
        <v>660</v>
      </c>
      <c r="J313" s="6">
        <v>660</v>
      </c>
      <c r="K313" s="18" t="s">
        <v>22</v>
      </c>
      <c r="L313" s="18" t="s">
        <v>114</v>
      </c>
      <c r="M313" s="11">
        <v>42.13</v>
      </c>
      <c r="N313" s="12">
        <v>73.59</v>
      </c>
      <c r="O313" s="8">
        <f t="shared" si="22"/>
        <v>77.950333333333376</v>
      </c>
      <c r="P313" s="8">
        <f t="shared" si="23"/>
        <v>10.92674493033439</v>
      </c>
      <c r="Q313" s="18" t="str">
        <f t="shared" si="24"/>
        <v>S</v>
      </c>
    </row>
    <row r="314" spans="1:17" x14ac:dyDescent="0.2">
      <c r="A314" s="10">
        <v>5473</v>
      </c>
      <c r="B314" s="6">
        <v>14</v>
      </c>
      <c r="C314" s="7">
        <v>4.8</v>
      </c>
      <c r="D314" s="8">
        <f t="shared" si="20"/>
        <v>14.08</v>
      </c>
      <c r="E314" s="9">
        <v>54</v>
      </c>
      <c r="F314" s="7">
        <v>54</v>
      </c>
      <c r="G314" s="8">
        <f t="shared" si="21"/>
        <v>54.9</v>
      </c>
      <c r="H314" s="7">
        <v>13</v>
      </c>
      <c r="I314" s="6"/>
      <c r="J314" s="11"/>
      <c r="K314" s="18" t="s">
        <v>10</v>
      </c>
      <c r="L314" s="18" t="s">
        <v>102</v>
      </c>
      <c r="M314" s="11">
        <v>102.26</v>
      </c>
      <c r="N314" s="12">
        <v>59.19</v>
      </c>
      <c r="O314" s="8">
        <f t="shared" si="22"/>
        <v>75.683000000000021</v>
      </c>
      <c r="P314" s="8">
        <f t="shared" si="23"/>
        <v>10.91507826366772</v>
      </c>
      <c r="Q314" s="18" t="str">
        <f t="shared" si="24"/>
        <v>N</v>
      </c>
    </row>
    <row r="315" spans="1:17" x14ac:dyDescent="0.2">
      <c r="A315" s="10">
        <v>5474</v>
      </c>
      <c r="B315" s="6">
        <v>14</v>
      </c>
      <c r="C315" s="7">
        <v>5.0999999999999996</v>
      </c>
      <c r="D315" s="8">
        <f t="shared" si="20"/>
        <v>14.085000000000001</v>
      </c>
      <c r="E315" s="9">
        <v>53</v>
      </c>
      <c r="F315" s="7">
        <v>40</v>
      </c>
      <c r="G315" s="8">
        <f t="shared" si="21"/>
        <v>53.666666666666664</v>
      </c>
      <c r="H315" s="7">
        <v>11.5</v>
      </c>
      <c r="I315" s="6"/>
      <c r="J315" s="11"/>
      <c r="K315" s="18" t="s">
        <v>10</v>
      </c>
      <c r="L315" s="18" t="s">
        <v>102</v>
      </c>
      <c r="M315" s="11">
        <v>100.82</v>
      </c>
      <c r="N315" s="12">
        <v>60.19</v>
      </c>
      <c r="O315" s="8">
        <f t="shared" si="22"/>
        <v>76.91633333333337</v>
      </c>
      <c r="P315" s="8">
        <f t="shared" si="23"/>
        <v>10.920078263667722</v>
      </c>
      <c r="Q315" s="18" t="str">
        <f t="shared" si="24"/>
        <v>N</v>
      </c>
    </row>
    <row r="316" spans="1:17" x14ac:dyDescent="0.2">
      <c r="A316" s="10">
        <v>5557</v>
      </c>
      <c r="B316" s="6">
        <v>14</v>
      </c>
      <c r="C316" s="7">
        <v>18.3</v>
      </c>
      <c r="D316" s="8">
        <f t="shared" si="20"/>
        <v>14.305</v>
      </c>
      <c r="E316" s="9">
        <v>36</v>
      </c>
      <c r="F316" s="7">
        <v>29</v>
      </c>
      <c r="G316" s="8">
        <f t="shared" si="21"/>
        <v>36.483333333333334</v>
      </c>
      <c r="H316" s="7">
        <v>13</v>
      </c>
      <c r="I316" s="6"/>
      <c r="J316" s="11"/>
      <c r="K316" s="18" t="s">
        <v>10</v>
      </c>
      <c r="L316" s="18" t="s">
        <v>114</v>
      </c>
      <c r="M316" s="11">
        <v>65.290000000000006</v>
      </c>
      <c r="N316" s="12">
        <v>69.36</v>
      </c>
      <c r="O316" s="8">
        <f t="shared" si="22"/>
        <v>85.900333333333279</v>
      </c>
      <c r="P316" s="8">
        <f t="shared" si="23"/>
        <v>11.140078263667721</v>
      </c>
      <c r="Q316" s="18" t="str">
        <f t="shared" si="24"/>
        <v>S</v>
      </c>
    </row>
    <row r="317" spans="1:17" x14ac:dyDescent="0.2">
      <c r="A317" s="10">
        <v>5566</v>
      </c>
      <c r="B317" s="6">
        <v>14</v>
      </c>
      <c r="C317" s="7">
        <v>20.399999999999999</v>
      </c>
      <c r="D317" s="8">
        <f t="shared" si="20"/>
        <v>14.34</v>
      </c>
      <c r="E317" s="9">
        <v>3</v>
      </c>
      <c r="F317" s="7">
        <v>56</v>
      </c>
      <c r="G317" s="8">
        <f t="shared" si="21"/>
        <v>3.9333333333333336</v>
      </c>
      <c r="H317" s="7">
        <v>11.5</v>
      </c>
      <c r="I317" s="6"/>
      <c r="J317" s="11"/>
      <c r="K317" s="18" t="s">
        <v>10</v>
      </c>
      <c r="L317" s="18" t="s">
        <v>110</v>
      </c>
      <c r="M317" s="11">
        <v>349.27</v>
      </c>
      <c r="N317" s="12">
        <v>58.57</v>
      </c>
      <c r="O317" s="8">
        <f t="shared" si="22"/>
        <v>53.350333333333346</v>
      </c>
      <c r="P317" s="8">
        <f t="shared" si="23"/>
        <v>11.175078263667722</v>
      </c>
      <c r="Q317" s="18" t="str">
        <f t="shared" si="24"/>
        <v>S</v>
      </c>
    </row>
    <row r="318" spans="1:17" x14ac:dyDescent="0.2">
      <c r="A318" s="10">
        <v>5576</v>
      </c>
      <c r="B318" s="6">
        <v>14</v>
      </c>
      <c r="C318" s="7">
        <v>21.1</v>
      </c>
      <c r="D318" s="8">
        <f t="shared" si="20"/>
        <v>14.351666666666667</v>
      </c>
      <c r="E318" s="9">
        <v>3</v>
      </c>
      <c r="F318" s="7">
        <v>16</v>
      </c>
      <c r="G318" s="8">
        <f t="shared" si="21"/>
        <v>3.2666666666666666</v>
      </c>
      <c r="H318" s="7">
        <v>12</v>
      </c>
      <c r="I318" s="6"/>
      <c r="J318" s="11"/>
      <c r="K318" s="18" t="s">
        <v>10</v>
      </c>
      <c r="L318" s="18" t="s">
        <v>110</v>
      </c>
      <c r="M318" s="11">
        <v>348.72</v>
      </c>
      <c r="N318" s="12">
        <v>57.94</v>
      </c>
      <c r="O318" s="8">
        <f t="shared" si="22"/>
        <v>52.683666666666667</v>
      </c>
      <c r="P318" s="8">
        <f t="shared" si="23"/>
        <v>11.186744930334388</v>
      </c>
      <c r="Q318" s="18" t="str">
        <f t="shared" si="24"/>
        <v>S</v>
      </c>
    </row>
    <row r="319" spans="1:17" x14ac:dyDescent="0.2">
      <c r="A319" s="10">
        <v>5631</v>
      </c>
      <c r="B319" s="6">
        <v>14</v>
      </c>
      <c r="C319" s="7">
        <v>26.6</v>
      </c>
      <c r="D319" s="8">
        <f t="shared" si="20"/>
        <v>14.443333333333333</v>
      </c>
      <c r="E319" s="9">
        <v>56</v>
      </c>
      <c r="F319" s="7">
        <v>34</v>
      </c>
      <c r="G319" s="8">
        <f t="shared" si="21"/>
        <v>56.56666666666667</v>
      </c>
      <c r="H319" s="7">
        <v>12.5</v>
      </c>
      <c r="I319" s="6"/>
      <c r="J319" s="11"/>
      <c r="K319" s="18" t="s">
        <v>10</v>
      </c>
      <c r="L319" s="18" t="s">
        <v>115</v>
      </c>
      <c r="M319" s="11">
        <v>99.52</v>
      </c>
      <c r="N319" s="12">
        <v>56.02</v>
      </c>
      <c r="O319" s="8">
        <f t="shared" si="22"/>
        <v>74.01633333333335</v>
      </c>
      <c r="P319" s="8">
        <f t="shared" si="23"/>
        <v>11.278411597001057</v>
      </c>
      <c r="Q319" s="18" t="str">
        <f t="shared" si="24"/>
        <v>N</v>
      </c>
    </row>
    <row r="320" spans="1:17" x14ac:dyDescent="0.2">
      <c r="A320" s="10">
        <v>5634</v>
      </c>
      <c r="B320" s="6">
        <v>14</v>
      </c>
      <c r="C320" s="7">
        <v>29.6</v>
      </c>
      <c r="D320" s="8">
        <f t="shared" si="20"/>
        <v>14.493333333333334</v>
      </c>
      <c r="E320" s="9">
        <v>-5</v>
      </c>
      <c r="F320" s="7">
        <v>59</v>
      </c>
      <c r="G320" s="8">
        <f t="shared" si="21"/>
        <v>-5.9833333333333334</v>
      </c>
      <c r="H320" s="7">
        <v>11</v>
      </c>
      <c r="I320" s="6">
        <v>294</v>
      </c>
      <c r="J320" s="6">
        <v>294</v>
      </c>
      <c r="K320" s="18" t="s">
        <v>22</v>
      </c>
      <c r="L320" s="18" t="s">
        <v>110</v>
      </c>
      <c r="M320" s="11">
        <v>342.22</v>
      </c>
      <c r="N320" s="12">
        <v>49.26</v>
      </c>
      <c r="O320" s="8">
        <f t="shared" si="22"/>
        <v>43.433666666666674</v>
      </c>
      <c r="P320" s="8">
        <f t="shared" si="23"/>
        <v>11.328411597001054</v>
      </c>
      <c r="Q320" s="18" t="str">
        <f t="shared" si="24"/>
        <v>S</v>
      </c>
    </row>
    <row r="321" spans="1:17" x14ac:dyDescent="0.2">
      <c r="A321" s="10">
        <v>5676</v>
      </c>
      <c r="B321" s="6">
        <v>14</v>
      </c>
      <c r="C321" s="7">
        <v>32.799999999999997</v>
      </c>
      <c r="D321" s="8">
        <f t="shared" si="20"/>
        <v>14.546666666666667</v>
      </c>
      <c r="E321" s="9">
        <v>49</v>
      </c>
      <c r="F321" s="7">
        <v>27</v>
      </c>
      <c r="G321" s="8">
        <f t="shared" si="21"/>
        <v>49.45</v>
      </c>
      <c r="H321" s="7">
        <v>12</v>
      </c>
      <c r="I321" s="6"/>
      <c r="J321" s="11"/>
      <c r="K321" s="18" t="s">
        <v>10</v>
      </c>
      <c r="L321" s="18" t="s">
        <v>114</v>
      </c>
      <c r="M321" s="11">
        <v>88.69</v>
      </c>
      <c r="N321" s="12">
        <v>60.38</v>
      </c>
      <c r="O321" s="8">
        <f t="shared" si="22"/>
        <v>81.132999999999996</v>
      </c>
      <c r="P321" s="8">
        <f t="shared" si="23"/>
        <v>11.381744930334388</v>
      </c>
      <c r="Q321" s="18" t="str">
        <f t="shared" si="24"/>
        <v>N</v>
      </c>
    </row>
    <row r="322" spans="1:17" x14ac:dyDescent="0.2">
      <c r="A322" s="10">
        <v>5689</v>
      </c>
      <c r="B322" s="6">
        <v>14</v>
      </c>
      <c r="C322" s="7">
        <v>35.5</v>
      </c>
      <c r="D322" s="8">
        <f t="shared" si="20"/>
        <v>14.591666666666667</v>
      </c>
      <c r="E322" s="9">
        <v>48</v>
      </c>
      <c r="F322" s="7">
        <v>44</v>
      </c>
      <c r="G322" s="8">
        <f t="shared" si="21"/>
        <v>48.733333333333334</v>
      </c>
      <c r="H322" s="7">
        <v>12.5</v>
      </c>
      <c r="I322" s="6"/>
      <c r="J322" s="11"/>
      <c r="K322" s="18" t="s">
        <v>10</v>
      </c>
      <c r="L322" s="18" t="s">
        <v>114</v>
      </c>
      <c r="M322" s="11">
        <v>87</v>
      </c>
      <c r="N322" s="12">
        <v>60.48</v>
      </c>
      <c r="O322" s="8">
        <f t="shared" si="22"/>
        <v>81.849666666666693</v>
      </c>
      <c r="P322" s="8">
        <f t="shared" si="23"/>
        <v>11.42674493033439</v>
      </c>
      <c r="Q322" s="18" t="str">
        <f t="shared" si="24"/>
        <v>N</v>
      </c>
    </row>
    <row r="323" spans="1:17" x14ac:dyDescent="0.2">
      <c r="A323" s="10">
        <v>5694</v>
      </c>
      <c r="B323" s="6">
        <v>14</v>
      </c>
      <c r="C323" s="7">
        <v>39.6</v>
      </c>
      <c r="D323" s="8">
        <f t="shared" si="20"/>
        <v>14.66</v>
      </c>
      <c r="E323" s="9">
        <v>-26</v>
      </c>
      <c r="F323" s="7">
        <v>32</v>
      </c>
      <c r="G323" s="8">
        <f t="shared" si="21"/>
        <v>-26.533333333333335</v>
      </c>
      <c r="H323" s="7">
        <v>11</v>
      </c>
      <c r="I323" s="6">
        <v>216</v>
      </c>
      <c r="J323" s="6">
        <v>216</v>
      </c>
      <c r="K323" s="18" t="s">
        <v>22</v>
      </c>
      <c r="L323" s="18" t="s">
        <v>100</v>
      </c>
      <c r="M323" s="11">
        <v>331.06</v>
      </c>
      <c r="N323" s="12">
        <v>30.37</v>
      </c>
      <c r="O323" s="8">
        <f t="shared" si="22"/>
        <v>22.883666666666667</v>
      </c>
      <c r="P323" s="8">
        <f t="shared" si="23"/>
        <v>11.495078263667722</v>
      </c>
      <c r="Q323" s="18" t="str">
        <f t="shared" si="24"/>
        <v>S</v>
      </c>
    </row>
    <row r="324" spans="1:17" x14ac:dyDescent="0.2">
      <c r="A324" s="10">
        <v>5746</v>
      </c>
      <c r="B324" s="6">
        <v>14</v>
      </c>
      <c r="C324" s="7">
        <v>45</v>
      </c>
      <c r="D324" s="8">
        <f t="shared" si="20"/>
        <v>14.75</v>
      </c>
      <c r="E324" s="9">
        <v>1</v>
      </c>
      <c r="F324" s="7">
        <v>49</v>
      </c>
      <c r="G324" s="8">
        <f t="shared" si="21"/>
        <v>1.8166666666666667</v>
      </c>
      <c r="H324" s="7">
        <v>11.5</v>
      </c>
      <c r="I324" s="6"/>
      <c r="J324" s="11"/>
      <c r="K324" s="18" t="s">
        <v>10</v>
      </c>
      <c r="L324" s="18" t="s">
        <v>110</v>
      </c>
      <c r="M324" s="11">
        <v>354.79</v>
      </c>
      <c r="N324" s="12">
        <v>52.85</v>
      </c>
      <c r="O324" s="8">
        <f t="shared" si="22"/>
        <v>51.233666666666664</v>
      </c>
      <c r="P324" s="8">
        <f t="shared" si="23"/>
        <v>11.585078263667722</v>
      </c>
      <c r="Q324" s="18" t="str">
        <f t="shared" si="24"/>
        <v>S</v>
      </c>
    </row>
    <row r="325" spans="1:17" x14ac:dyDescent="0.2">
      <c r="A325" s="10">
        <v>5846</v>
      </c>
      <c r="B325" s="6">
        <v>15</v>
      </c>
      <c r="C325" s="7">
        <v>6.5</v>
      </c>
      <c r="D325" s="8">
        <f t="shared" si="20"/>
        <v>15.108333333333333</v>
      </c>
      <c r="E325" s="9">
        <v>1</v>
      </c>
      <c r="F325" s="7">
        <v>36</v>
      </c>
      <c r="G325" s="8">
        <f t="shared" si="21"/>
        <v>1.6</v>
      </c>
      <c r="H325" s="7">
        <v>11.5</v>
      </c>
      <c r="I325" s="6"/>
      <c r="J325" s="11"/>
      <c r="K325" s="18" t="s">
        <v>10</v>
      </c>
      <c r="L325" s="18" t="s">
        <v>110</v>
      </c>
      <c r="M325" s="11">
        <v>0.42</v>
      </c>
      <c r="N325" s="12">
        <v>48.81</v>
      </c>
      <c r="O325" s="8">
        <f t="shared" si="22"/>
        <v>51.017000000000017</v>
      </c>
      <c r="P325" s="8">
        <f t="shared" si="23"/>
        <v>11.943411597001056</v>
      </c>
      <c r="Q325" s="18" t="str">
        <f t="shared" si="24"/>
        <v>S</v>
      </c>
    </row>
    <row r="326" spans="1:17" x14ac:dyDescent="0.2">
      <c r="A326" s="10">
        <v>5866</v>
      </c>
      <c r="B326" s="6">
        <v>15</v>
      </c>
      <c r="C326" s="7">
        <v>6.5</v>
      </c>
      <c r="D326" s="8">
        <f t="shared" si="20"/>
        <v>15.108333333333333</v>
      </c>
      <c r="E326" s="9">
        <v>55</v>
      </c>
      <c r="F326" s="7">
        <v>45</v>
      </c>
      <c r="G326" s="8">
        <f t="shared" si="21"/>
        <v>55.75</v>
      </c>
      <c r="H326" s="7">
        <v>11.5</v>
      </c>
      <c r="I326" s="6"/>
      <c r="J326" s="11"/>
      <c r="K326" s="18" t="s">
        <v>10</v>
      </c>
      <c r="L326" s="18" t="s">
        <v>107</v>
      </c>
      <c r="M326" s="11">
        <v>92.03</v>
      </c>
      <c r="N326" s="12">
        <v>52.49</v>
      </c>
      <c r="O326" s="8">
        <f t="shared" si="22"/>
        <v>74.833000000000013</v>
      </c>
      <c r="P326" s="8">
        <f t="shared" si="23"/>
        <v>11.943411597001056</v>
      </c>
      <c r="Q326" s="18" t="str">
        <f t="shared" si="24"/>
        <v>N</v>
      </c>
    </row>
    <row r="327" spans="1:17" x14ac:dyDescent="0.2">
      <c r="A327" s="10">
        <v>5897</v>
      </c>
      <c r="B327" s="6">
        <v>15</v>
      </c>
      <c r="C327" s="7">
        <v>17.399999999999999</v>
      </c>
      <c r="D327" s="8">
        <f t="shared" si="20"/>
        <v>15.29</v>
      </c>
      <c r="E327" s="9">
        <v>-21</v>
      </c>
      <c r="F327" s="7">
        <v>1</v>
      </c>
      <c r="G327" s="8">
        <f t="shared" si="21"/>
        <v>-21.016666666666666</v>
      </c>
      <c r="H327" s="7">
        <v>9.5</v>
      </c>
      <c r="I327" s="6">
        <v>756</v>
      </c>
      <c r="J327" s="6">
        <v>756</v>
      </c>
      <c r="K327" s="18" t="s">
        <v>22</v>
      </c>
      <c r="L327" s="18" t="s">
        <v>116</v>
      </c>
      <c r="M327" s="11">
        <v>342.94</v>
      </c>
      <c r="N327" s="12">
        <v>30.29</v>
      </c>
      <c r="O327" s="8">
        <f t="shared" si="22"/>
        <v>28.400333333333336</v>
      </c>
      <c r="P327" s="8">
        <f t="shared" si="23"/>
        <v>12.125078263667721</v>
      </c>
      <c r="Q327" s="18" t="str">
        <f t="shared" si="24"/>
        <v>S</v>
      </c>
    </row>
    <row r="328" spans="1:17" x14ac:dyDescent="0.2">
      <c r="A328" s="10">
        <v>5907</v>
      </c>
      <c r="B328" s="6">
        <v>15</v>
      </c>
      <c r="C328" s="7">
        <v>15.9</v>
      </c>
      <c r="D328" s="8">
        <f t="shared" si="20"/>
        <v>15.265000000000001</v>
      </c>
      <c r="E328" s="9">
        <v>56</v>
      </c>
      <c r="F328" s="7">
        <v>19</v>
      </c>
      <c r="G328" s="8">
        <f t="shared" si="21"/>
        <v>56.31666666666667</v>
      </c>
      <c r="H328" s="7">
        <v>11.5</v>
      </c>
      <c r="I328" s="6"/>
      <c r="J328" s="11"/>
      <c r="K328" s="18" t="s">
        <v>10</v>
      </c>
      <c r="L328" s="18" t="s">
        <v>107</v>
      </c>
      <c r="M328" s="11">
        <v>91.57</v>
      </c>
      <c r="N328" s="12">
        <v>51.09</v>
      </c>
      <c r="O328" s="8">
        <f t="shared" si="22"/>
        <v>74.266333333333336</v>
      </c>
      <c r="P328" s="8">
        <f t="shared" si="23"/>
        <v>12.100078263667722</v>
      </c>
      <c r="Q328" s="18" t="str">
        <f t="shared" si="24"/>
        <v>N</v>
      </c>
    </row>
    <row r="329" spans="1:17" x14ac:dyDescent="0.2">
      <c r="A329" s="10">
        <v>5982</v>
      </c>
      <c r="B329" s="6">
        <v>15</v>
      </c>
      <c r="C329" s="7">
        <v>38.6</v>
      </c>
      <c r="D329" s="8">
        <f t="shared" si="20"/>
        <v>15.643333333333333</v>
      </c>
      <c r="E329" s="9">
        <v>59</v>
      </c>
      <c r="F329" s="7">
        <v>21</v>
      </c>
      <c r="G329" s="8">
        <f t="shared" si="21"/>
        <v>59.35</v>
      </c>
      <c r="H329" s="7">
        <v>12.5</v>
      </c>
      <c r="I329" s="6"/>
      <c r="J329" s="11"/>
      <c r="K329" s="18" t="s">
        <v>10</v>
      </c>
      <c r="L329" s="18" t="s">
        <v>107</v>
      </c>
      <c r="M329" s="11">
        <v>93.1</v>
      </c>
      <c r="N329" s="12">
        <v>46.93</v>
      </c>
      <c r="O329" s="8">
        <f t="shared" si="22"/>
        <v>71.233000000000004</v>
      </c>
      <c r="P329" s="8">
        <f t="shared" si="23"/>
        <v>12.478411597001053</v>
      </c>
      <c r="Q329" s="18" t="str">
        <f t="shared" si="24"/>
        <v>N</v>
      </c>
    </row>
    <row r="330" spans="1:17" x14ac:dyDescent="0.2">
      <c r="A330" s="10">
        <v>6118</v>
      </c>
      <c r="B330" s="6">
        <v>16</v>
      </c>
      <c r="C330" s="7">
        <v>21.9</v>
      </c>
      <c r="D330" s="8">
        <f t="shared" si="20"/>
        <v>16.364999999999998</v>
      </c>
      <c r="E330" s="9">
        <v>-2</v>
      </c>
      <c r="F330" s="7">
        <v>17</v>
      </c>
      <c r="G330" s="8">
        <f t="shared" si="21"/>
        <v>-2.2833333333333332</v>
      </c>
      <c r="H330" s="7">
        <v>12</v>
      </c>
      <c r="I330" s="6"/>
      <c r="J330" s="11"/>
      <c r="K330" s="18" t="s">
        <v>10</v>
      </c>
      <c r="L330" s="18" t="s">
        <v>117</v>
      </c>
      <c r="M330" s="11">
        <v>11.46</v>
      </c>
      <c r="N330" s="12">
        <v>31.44</v>
      </c>
      <c r="O330" s="8">
        <f t="shared" si="22"/>
        <v>47.133666666666677</v>
      </c>
      <c r="P330" s="8">
        <f t="shared" si="23"/>
        <v>13.20007826366772</v>
      </c>
      <c r="Q330" s="18" t="str">
        <f t="shared" si="24"/>
        <v>S</v>
      </c>
    </row>
    <row r="331" spans="1:17" x14ac:dyDescent="0.2">
      <c r="A331" s="10">
        <v>6144</v>
      </c>
      <c r="B331" s="6">
        <v>16</v>
      </c>
      <c r="C331" s="7">
        <v>27.3</v>
      </c>
      <c r="D331" s="8">
        <f t="shared" si="20"/>
        <v>16.454999999999998</v>
      </c>
      <c r="E331" s="9">
        <v>-26</v>
      </c>
      <c r="F331" s="7">
        <v>2</v>
      </c>
      <c r="G331" s="8">
        <f t="shared" si="21"/>
        <v>-26.033333333333335</v>
      </c>
      <c r="H331" s="7">
        <v>11</v>
      </c>
      <c r="I331" s="6">
        <v>558</v>
      </c>
      <c r="J331" s="6">
        <v>558</v>
      </c>
      <c r="K331" s="18" t="s">
        <v>22</v>
      </c>
      <c r="L331" s="18" t="s">
        <v>118</v>
      </c>
      <c r="M331" s="11">
        <v>351.92</v>
      </c>
      <c r="N331" s="12">
        <v>15.68</v>
      </c>
      <c r="O331" s="8">
        <f t="shared" si="22"/>
        <v>23.383666666666663</v>
      </c>
      <c r="P331" s="8">
        <f t="shared" si="23"/>
        <v>13.29007826366772</v>
      </c>
      <c r="Q331" s="18" t="str">
        <f t="shared" si="24"/>
        <v>S</v>
      </c>
    </row>
    <row r="332" spans="1:17" x14ac:dyDescent="0.2">
      <c r="A332" s="10">
        <v>6171</v>
      </c>
      <c r="B332" s="6">
        <v>16</v>
      </c>
      <c r="C332" s="7">
        <v>32.5</v>
      </c>
      <c r="D332" s="8">
        <f t="shared" si="20"/>
        <v>16.541666666666668</v>
      </c>
      <c r="E332" s="9">
        <v>-13</v>
      </c>
      <c r="F332" s="7">
        <v>3</v>
      </c>
      <c r="G332" s="8">
        <f t="shared" si="21"/>
        <v>-13.05</v>
      </c>
      <c r="H332" s="7">
        <v>10</v>
      </c>
      <c r="I332" s="6">
        <v>600</v>
      </c>
      <c r="J332" s="6">
        <v>600</v>
      </c>
      <c r="K332" s="18" t="s">
        <v>22</v>
      </c>
      <c r="L332" s="18" t="s">
        <v>119</v>
      </c>
      <c r="M332" s="11">
        <v>3.38</v>
      </c>
      <c r="N332" s="12">
        <v>23.03</v>
      </c>
      <c r="O332" s="8">
        <f t="shared" si="22"/>
        <v>36.366999999999997</v>
      </c>
      <c r="P332" s="8">
        <f t="shared" si="23"/>
        <v>13.376744930334389</v>
      </c>
      <c r="Q332" s="18" t="str">
        <f t="shared" si="24"/>
        <v>S</v>
      </c>
    </row>
    <row r="333" spans="1:17" x14ac:dyDescent="0.2">
      <c r="A333" s="10">
        <v>6207</v>
      </c>
      <c r="B333" s="6">
        <v>16</v>
      </c>
      <c r="C333" s="7">
        <v>43.1</v>
      </c>
      <c r="D333" s="8">
        <f t="shared" si="20"/>
        <v>16.718333333333334</v>
      </c>
      <c r="E333" s="9">
        <v>36</v>
      </c>
      <c r="F333" s="7">
        <v>50</v>
      </c>
      <c r="G333" s="8">
        <f t="shared" si="21"/>
        <v>36.833333333333336</v>
      </c>
      <c r="H333" s="7">
        <v>12.5</v>
      </c>
      <c r="I333" s="6"/>
      <c r="J333" s="11"/>
      <c r="K333" s="18" t="s">
        <v>10</v>
      </c>
      <c r="L333" s="18" t="s">
        <v>120</v>
      </c>
      <c r="M333" s="11">
        <v>59.55</v>
      </c>
      <c r="N333" s="12">
        <v>40.68</v>
      </c>
      <c r="O333" s="8">
        <f t="shared" si="22"/>
        <v>86.250333333333444</v>
      </c>
      <c r="P333" s="8">
        <f t="shared" si="23"/>
        <v>13.553411597001055</v>
      </c>
      <c r="Q333" s="18" t="str">
        <f t="shared" si="24"/>
        <v>S</v>
      </c>
    </row>
    <row r="334" spans="1:17" x14ac:dyDescent="0.2">
      <c r="A334" s="10">
        <v>6217</v>
      </c>
      <c r="B334" s="6">
        <v>16</v>
      </c>
      <c r="C334" s="7">
        <v>32.6</v>
      </c>
      <c r="D334" s="8">
        <f t="shared" si="20"/>
        <v>16.543333333333333</v>
      </c>
      <c r="E334" s="9">
        <v>78</v>
      </c>
      <c r="F334" s="7">
        <v>12</v>
      </c>
      <c r="G334" s="8">
        <f t="shared" si="21"/>
        <v>78.2</v>
      </c>
      <c r="H334" s="7">
        <v>12.5</v>
      </c>
      <c r="I334" s="6"/>
      <c r="J334" s="11"/>
      <c r="K334" s="18" t="s">
        <v>10</v>
      </c>
      <c r="L334" s="18" t="s">
        <v>121</v>
      </c>
      <c r="M334" s="11">
        <v>111.32</v>
      </c>
      <c r="N334" s="12">
        <v>33.369999999999997</v>
      </c>
      <c r="O334" s="8">
        <f t="shared" si="22"/>
        <v>52.383000000000017</v>
      </c>
      <c r="P334" s="8">
        <f t="shared" si="23"/>
        <v>13.378411597001055</v>
      </c>
      <c r="Q334" s="18" t="str">
        <f t="shared" si="24"/>
        <v>N</v>
      </c>
    </row>
    <row r="335" spans="1:17" x14ac:dyDescent="0.2">
      <c r="A335" s="10">
        <v>6229</v>
      </c>
      <c r="B335" s="6">
        <v>16</v>
      </c>
      <c r="C335" s="7">
        <v>47</v>
      </c>
      <c r="D335" s="8">
        <f t="shared" si="20"/>
        <v>16.783333333333335</v>
      </c>
      <c r="E335" s="9">
        <v>47</v>
      </c>
      <c r="F335" s="7">
        <v>32</v>
      </c>
      <c r="G335" s="8">
        <f t="shared" si="21"/>
        <v>47.533333333333331</v>
      </c>
      <c r="H335" s="7">
        <v>10.5</v>
      </c>
      <c r="I335" s="6">
        <v>270</v>
      </c>
      <c r="J335" s="6">
        <v>270</v>
      </c>
      <c r="K335" s="18" t="s">
        <v>22</v>
      </c>
      <c r="L335" s="18" t="s">
        <v>120</v>
      </c>
      <c r="M335" s="11">
        <v>73.64</v>
      </c>
      <c r="N335" s="12">
        <v>40.299999999999997</v>
      </c>
      <c r="O335" s="8">
        <f t="shared" si="22"/>
        <v>83.049666666666724</v>
      </c>
      <c r="P335" s="8">
        <f t="shared" si="23"/>
        <v>13.618411597001057</v>
      </c>
      <c r="Q335" s="18" t="str">
        <f t="shared" si="24"/>
        <v>N</v>
      </c>
    </row>
    <row r="336" spans="1:17" x14ac:dyDescent="0.2">
      <c r="A336" s="10">
        <v>6235</v>
      </c>
      <c r="B336" s="6">
        <v>16</v>
      </c>
      <c r="C336" s="7">
        <v>53.4</v>
      </c>
      <c r="D336" s="8">
        <f t="shared" ref="D336:D399" si="25">B336+C336/60</f>
        <v>16.89</v>
      </c>
      <c r="E336" s="9">
        <v>-22</v>
      </c>
      <c r="F336" s="7">
        <v>11</v>
      </c>
      <c r="G336" s="8">
        <f t="shared" ref="G336:G399" si="26">IF(E336&lt;0,E336-F336/60,E336+F336/60)</f>
        <v>-22.183333333333334</v>
      </c>
      <c r="H336" s="7">
        <v>11</v>
      </c>
      <c r="I336" s="6">
        <v>300</v>
      </c>
      <c r="J336" s="6">
        <v>300</v>
      </c>
      <c r="K336" s="18" t="s">
        <v>22</v>
      </c>
      <c r="L336" s="18" t="s">
        <v>119</v>
      </c>
      <c r="M336" s="11">
        <v>358.92</v>
      </c>
      <c r="N336" s="12">
        <v>13.53</v>
      </c>
      <c r="O336" s="8">
        <f t="shared" ref="O336:O399" si="27">(180/PI())*ASIN(SIN(Lat*PI()/180)*SIN(Dec*PI()/180)+COS(Lat*PI()/180)*COS(Dec*PI()/180))</f>
        <v>27.233666666666668</v>
      </c>
      <c r="P336" s="8">
        <f t="shared" ref="P336:P399" si="28">IF(Lon/15+RA-GTZ+Tof&lt;0,Lon/15+RA-GTZ+Tof+24,IF(Lon/15+RA-GTZ+Tof&gt;24,Lon/15+RA-GTZ+Tof-24,Lon/15+RA-GTZ+Tof))</f>
        <v>13.725078263667722</v>
      </c>
      <c r="Q336" s="18" t="str">
        <f t="shared" ref="Q336:Q399" si="29">IF(ACOS(ROUND((SIN(Dec*PI()/180)-SIN(Lat*PI()/180)*SIN(Amt*PI()/180))/(COS(Lat*PI()/180)*COS(Amt*PI()/180)),3))&lt;PI()/2,"N","S")</f>
        <v>S</v>
      </c>
    </row>
    <row r="337" spans="1:17" x14ac:dyDescent="0.2">
      <c r="A337" s="10">
        <v>6284</v>
      </c>
      <c r="B337" s="6">
        <v>17</v>
      </c>
      <c r="C337" s="7">
        <v>4.5</v>
      </c>
      <c r="D337" s="8">
        <f t="shared" si="25"/>
        <v>17.074999999999999</v>
      </c>
      <c r="E337" s="9">
        <v>-24</v>
      </c>
      <c r="F337" s="7">
        <v>46</v>
      </c>
      <c r="G337" s="8">
        <f t="shared" si="26"/>
        <v>-24.766666666666666</v>
      </c>
      <c r="H337" s="7">
        <v>10.5</v>
      </c>
      <c r="I337" s="6">
        <v>336</v>
      </c>
      <c r="J337" s="6">
        <v>336</v>
      </c>
      <c r="K337" s="18" t="s">
        <v>22</v>
      </c>
      <c r="L337" s="18" t="s">
        <v>119</v>
      </c>
      <c r="M337" s="11">
        <v>358.37</v>
      </c>
      <c r="N337" s="12">
        <v>9.93</v>
      </c>
      <c r="O337" s="8">
        <f t="shared" si="27"/>
        <v>24.650333333333332</v>
      </c>
      <c r="P337" s="8">
        <f t="shared" si="28"/>
        <v>13.910078263667721</v>
      </c>
      <c r="Q337" s="18" t="str">
        <f t="shared" si="29"/>
        <v>S</v>
      </c>
    </row>
    <row r="338" spans="1:17" x14ac:dyDescent="0.2">
      <c r="A338" s="10">
        <v>6287</v>
      </c>
      <c r="B338" s="6">
        <v>17</v>
      </c>
      <c r="C338" s="7">
        <v>5.2</v>
      </c>
      <c r="D338" s="8">
        <f t="shared" si="25"/>
        <v>17.086666666666666</v>
      </c>
      <c r="E338" s="9">
        <v>-22</v>
      </c>
      <c r="F338" s="7">
        <v>42</v>
      </c>
      <c r="G338" s="8">
        <f t="shared" si="26"/>
        <v>-22.7</v>
      </c>
      <c r="H338" s="7">
        <v>11</v>
      </c>
      <c r="I338" s="6">
        <v>306</v>
      </c>
      <c r="J338" s="6">
        <v>306</v>
      </c>
      <c r="K338" s="18" t="s">
        <v>22</v>
      </c>
      <c r="L338" s="18" t="s">
        <v>119</v>
      </c>
      <c r="M338" s="11">
        <v>0.13</v>
      </c>
      <c r="N338" s="12">
        <v>11.04</v>
      </c>
      <c r="O338" s="8">
        <f t="shared" si="27"/>
        <v>26.717000000000009</v>
      </c>
      <c r="P338" s="8">
        <f t="shared" si="28"/>
        <v>13.921744930334388</v>
      </c>
      <c r="Q338" s="18" t="str">
        <f t="shared" si="29"/>
        <v>S</v>
      </c>
    </row>
    <row r="339" spans="1:17" x14ac:dyDescent="0.2">
      <c r="A339" s="10">
        <v>6293</v>
      </c>
      <c r="B339" s="6">
        <v>17</v>
      </c>
      <c r="C339" s="7">
        <v>10.199999999999999</v>
      </c>
      <c r="D339" s="8">
        <f t="shared" si="25"/>
        <v>17.170000000000002</v>
      </c>
      <c r="E339" s="9">
        <v>-26</v>
      </c>
      <c r="F339" s="7">
        <v>35</v>
      </c>
      <c r="G339" s="8">
        <f t="shared" si="26"/>
        <v>-26.583333333333332</v>
      </c>
      <c r="H339" s="7">
        <v>9.5</v>
      </c>
      <c r="I339" s="6">
        <v>474</v>
      </c>
      <c r="J339" s="6">
        <v>474</v>
      </c>
      <c r="K339" s="18" t="s">
        <v>22</v>
      </c>
      <c r="L339" s="18" t="s">
        <v>119</v>
      </c>
      <c r="M339" s="11">
        <v>357.64</v>
      </c>
      <c r="N339" s="12">
        <v>7.84</v>
      </c>
      <c r="O339" s="8">
        <f t="shared" si="27"/>
        <v>22.833666666666673</v>
      </c>
      <c r="P339" s="8">
        <f t="shared" si="28"/>
        <v>14.005078263667723</v>
      </c>
      <c r="Q339" s="18" t="str">
        <f t="shared" si="29"/>
        <v>S</v>
      </c>
    </row>
    <row r="340" spans="1:17" x14ac:dyDescent="0.2">
      <c r="A340" s="10">
        <v>6304</v>
      </c>
      <c r="B340" s="6">
        <v>17</v>
      </c>
      <c r="C340" s="7">
        <v>14.5</v>
      </c>
      <c r="D340" s="8">
        <f t="shared" si="25"/>
        <v>17.241666666666667</v>
      </c>
      <c r="E340" s="9">
        <v>-29</v>
      </c>
      <c r="F340" s="7">
        <v>28</v>
      </c>
      <c r="G340" s="8">
        <f t="shared" si="26"/>
        <v>-29.466666666666665</v>
      </c>
      <c r="H340" s="7">
        <v>10</v>
      </c>
      <c r="I340" s="6">
        <v>408</v>
      </c>
      <c r="J340" s="6">
        <v>408</v>
      </c>
      <c r="K340" s="18" t="s">
        <v>22</v>
      </c>
      <c r="L340" s="18" t="s">
        <v>119</v>
      </c>
      <c r="M340" s="11">
        <v>355.84</v>
      </c>
      <c r="N340" s="12">
        <v>5.37</v>
      </c>
      <c r="O340" s="8">
        <f t="shared" si="27"/>
        <v>19.950333333333337</v>
      </c>
      <c r="P340" s="8">
        <f t="shared" si="28"/>
        <v>14.076744930334389</v>
      </c>
      <c r="Q340" s="18" t="str">
        <f t="shared" si="29"/>
        <v>S</v>
      </c>
    </row>
    <row r="341" spans="1:17" x14ac:dyDescent="0.2">
      <c r="A341" s="10">
        <v>6316</v>
      </c>
      <c r="B341" s="6">
        <v>17</v>
      </c>
      <c r="C341" s="7">
        <v>16.600000000000001</v>
      </c>
      <c r="D341" s="8">
        <f t="shared" si="25"/>
        <v>17.276666666666667</v>
      </c>
      <c r="E341" s="9">
        <v>-28</v>
      </c>
      <c r="F341" s="7">
        <v>8</v>
      </c>
      <c r="G341" s="8">
        <f t="shared" si="26"/>
        <v>-28.133333333333333</v>
      </c>
      <c r="H341" s="7">
        <v>10</v>
      </c>
      <c r="I341" s="6">
        <v>294</v>
      </c>
      <c r="J341" s="6">
        <v>294</v>
      </c>
      <c r="K341" s="18" t="s">
        <v>22</v>
      </c>
      <c r="L341" s="18" t="s">
        <v>119</v>
      </c>
      <c r="M341" s="11">
        <v>357.17</v>
      </c>
      <c r="N341" s="12">
        <v>5.78</v>
      </c>
      <c r="O341" s="8">
        <f t="shared" si="27"/>
        <v>21.283666666666669</v>
      </c>
      <c r="P341" s="8">
        <f t="shared" si="28"/>
        <v>14.111744930334389</v>
      </c>
      <c r="Q341" s="18" t="str">
        <f t="shared" si="29"/>
        <v>S</v>
      </c>
    </row>
    <row r="342" spans="1:17" x14ac:dyDescent="0.2">
      <c r="A342" s="10">
        <v>6342</v>
      </c>
      <c r="B342" s="6">
        <v>17</v>
      </c>
      <c r="C342" s="7">
        <v>21.2</v>
      </c>
      <c r="D342" s="8">
        <f t="shared" si="25"/>
        <v>17.353333333333332</v>
      </c>
      <c r="E342" s="9">
        <v>-19</v>
      </c>
      <c r="F342" s="7">
        <v>35</v>
      </c>
      <c r="G342" s="8">
        <f t="shared" si="26"/>
        <v>-19.583333333333332</v>
      </c>
      <c r="H342" s="7">
        <v>11.5</v>
      </c>
      <c r="I342" s="6">
        <v>180</v>
      </c>
      <c r="J342" s="6">
        <v>180</v>
      </c>
      <c r="K342" s="18" t="s">
        <v>22</v>
      </c>
      <c r="L342" s="18" t="s">
        <v>119</v>
      </c>
      <c r="M342" s="11">
        <v>4.9000000000000004</v>
      </c>
      <c r="N342" s="12">
        <v>9.73</v>
      </c>
      <c r="O342" s="8">
        <f t="shared" si="27"/>
        <v>29.833666666666666</v>
      </c>
      <c r="P342" s="8">
        <f t="shared" si="28"/>
        <v>14.188411597001053</v>
      </c>
      <c r="Q342" s="18" t="str">
        <f t="shared" si="29"/>
        <v>S</v>
      </c>
    </row>
    <row r="343" spans="1:17" x14ac:dyDescent="0.2">
      <c r="A343" s="10">
        <v>6355</v>
      </c>
      <c r="B343" s="6">
        <v>17</v>
      </c>
      <c r="C343" s="7">
        <v>24</v>
      </c>
      <c r="D343" s="8">
        <f t="shared" si="25"/>
        <v>17.399999999999999</v>
      </c>
      <c r="E343" s="9">
        <v>-26</v>
      </c>
      <c r="F343" s="7">
        <v>21</v>
      </c>
      <c r="G343" s="8">
        <f t="shared" si="26"/>
        <v>-26.35</v>
      </c>
      <c r="H343" s="7">
        <v>9.5</v>
      </c>
      <c r="I343" s="6"/>
      <c r="J343" s="11"/>
      <c r="K343" s="18" t="s">
        <v>22</v>
      </c>
      <c r="L343" s="18" t="s">
        <v>119</v>
      </c>
      <c r="M343" s="11">
        <v>359.6</v>
      </c>
      <c r="N343" s="12">
        <v>5.43</v>
      </c>
      <c r="O343" s="8">
        <f t="shared" si="27"/>
        <v>23.067</v>
      </c>
      <c r="P343" s="8">
        <f t="shared" si="28"/>
        <v>14.23507826366772</v>
      </c>
      <c r="Q343" s="18" t="str">
        <f t="shared" si="29"/>
        <v>S</v>
      </c>
    </row>
    <row r="344" spans="1:17" x14ac:dyDescent="0.2">
      <c r="A344" s="10">
        <v>6356</v>
      </c>
      <c r="B344" s="6">
        <v>17</v>
      </c>
      <c r="C344" s="7">
        <v>23.6</v>
      </c>
      <c r="D344" s="8">
        <f t="shared" si="25"/>
        <v>17.393333333333334</v>
      </c>
      <c r="E344" s="9">
        <v>-17</v>
      </c>
      <c r="F344" s="7">
        <v>49</v>
      </c>
      <c r="G344" s="8">
        <f t="shared" si="26"/>
        <v>-17.816666666666666</v>
      </c>
      <c r="H344" s="7">
        <v>9.5</v>
      </c>
      <c r="I344" s="6">
        <v>432</v>
      </c>
      <c r="J344" s="6">
        <v>432</v>
      </c>
      <c r="K344" s="18" t="s">
        <v>22</v>
      </c>
      <c r="L344" s="18" t="s">
        <v>119</v>
      </c>
      <c r="M344" s="11">
        <v>6.73</v>
      </c>
      <c r="N344" s="12">
        <v>10.210000000000001</v>
      </c>
      <c r="O344" s="8">
        <f t="shared" si="27"/>
        <v>31.600333333333339</v>
      </c>
      <c r="P344" s="8">
        <f t="shared" si="28"/>
        <v>14.228411597001056</v>
      </c>
      <c r="Q344" s="18" t="str">
        <f t="shared" si="29"/>
        <v>S</v>
      </c>
    </row>
    <row r="345" spans="1:17" x14ac:dyDescent="0.2">
      <c r="A345" s="10">
        <v>6369</v>
      </c>
      <c r="B345" s="6">
        <v>17</v>
      </c>
      <c r="C345" s="7">
        <v>29.3</v>
      </c>
      <c r="D345" s="8">
        <f t="shared" si="25"/>
        <v>17.488333333333333</v>
      </c>
      <c r="E345" s="9">
        <v>-23</v>
      </c>
      <c r="F345" s="7">
        <v>46</v>
      </c>
      <c r="G345" s="8">
        <f t="shared" si="26"/>
        <v>-23.766666666666666</v>
      </c>
      <c r="H345" s="7">
        <v>14</v>
      </c>
      <c r="I345" s="32">
        <v>29.1</v>
      </c>
      <c r="J345" s="32">
        <v>29.8</v>
      </c>
      <c r="K345" s="18" t="s">
        <v>4</v>
      </c>
      <c r="L345" s="18" t="s">
        <v>119</v>
      </c>
      <c r="M345" s="11">
        <v>2.42</v>
      </c>
      <c r="N345" s="12">
        <v>5.84</v>
      </c>
      <c r="O345" s="8">
        <f t="shared" si="27"/>
        <v>25.650333333333336</v>
      </c>
      <c r="P345" s="8">
        <f t="shared" si="28"/>
        <v>14.323411597001055</v>
      </c>
      <c r="Q345" s="18" t="str">
        <f t="shared" si="29"/>
        <v>S</v>
      </c>
    </row>
    <row r="346" spans="1:17" x14ac:dyDescent="0.2">
      <c r="A346" s="10">
        <v>6401</v>
      </c>
      <c r="B346" s="6">
        <v>17</v>
      </c>
      <c r="C346" s="7">
        <v>38.6</v>
      </c>
      <c r="D346" s="8">
        <f t="shared" si="25"/>
        <v>17.643333333333334</v>
      </c>
      <c r="E346" s="9">
        <v>-23</v>
      </c>
      <c r="F346" s="7">
        <v>55</v>
      </c>
      <c r="G346" s="8">
        <f t="shared" si="26"/>
        <v>-23.916666666666668</v>
      </c>
      <c r="H346" s="7">
        <v>0</v>
      </c>
      <c r="I346" s="6">
        <v>336</v>
      </c>
      <c r="J346" s="6">
        <v>336</v>
      </c>
      <c r="K346" s="18" t="s">
        <v>22</v>
      </c>
      <c r="L346" s="18" t="s">
        <v>119</v>
      </c>
      <c r="M346" s="11">
        <v>3.45</v>
      </c>
      <c r="N346" s="12">
        <v>3.97</v>
      </c>
      <c r="O346" s="8">
        <f t="shared" si="27"/>
        <v>25.500333333333334</v>
      </c>
      <c r="P346" s="8">
        <f t="shared" si="28"/>
        <v>14.478411597001056</v>
      </c>
      <c r="Q346" s="18" t="str">
        <f t="shared" si="29"/>
        <v>S</v>
      </c>
    </row>
    <row r="347" spans="1:17" x14ac:dyDescent="0.2">
      <c r="A347" s="10">
        <v>6426</v>
      </c>
      <c r="B347" s="6">
        <v>17</v>
      </c>
      <c r="C347" s="7">
        <v>43.7</v>
      </c>
      <c r="D347" s="8">
        <f t="shared" si="25"/>
        <v>17.728333333333332</v>
      </c>
      <c r="E347" s="9">
        <v>3</v>
      </c>
      <c r="F347" s="7">
        <v>0</v>
      </c>
      <c r="G347" s="8">
        <f t="shared" si="26"/>
        <v>3</v>
      </c>
      <c r="H347" s="7">
        <v>12.5</v>
      </c>
      <c r="I347" s="6">
        <v>192</v>
      </c>
      <c r="J347" s="6">
        <v>192</v>
      </c>
      <c r="K347" s="18" t="s">
        <v>22</v>
      </c>
      <c r="L347" s="18" t="s">
        <v>119</v>
      </c>
      <c r="M347" s="11">
        <v>28.09</v>
      </c>
      <c r="N347" s="12">
        <v>16.239999999999998</v>
      </c>
      <c r="O347" s="8">
        <f t="shared" si="27"/>
        <v>52.417000000000002</v>
      </c>
      <c r="P347" s="8">
        <f t="shared" si="28"/>
        <v>14.563411597001053</v>
      </c>
      <c r="Q347" s="18" t="str">
        <f t="shared" si="29"/>
        <v>S</v>
      </c>
    </row>
    <row r="348" spans="1:17" x14ac:dyDescent="0.2">
      <c r="A348" s="10">
        <v>6440</v>
      </c>
      <c r="B348" s="6">
        <v>17</v>
      </c>
      <c r="C348" s="7">
        <v>48.9</v>
      </c>
      <c r="D348" s="8">
        <f t="shared" si="25"/>
        <v>17.815000000000001</v>
      </c>
      <c r="E348" s="9">
        <v>-20</v>
      </c>
      <c r="F348" s="7">
        <v>22</v>
      </c>
      <c r="G348" s="8">
        <f t="shared" si="26"/>
        <v>-20.366666666666667</v>
      </c>
      <c r="H348" s="7">
        <v>12</v>
      </c>
      <c r="I348" s="6">
        <v>324</v>
      </c>
      <c r="J348" s="6">
        <v>324</v>
      </c>
      <c r="K348" s="18" t="s">
        <v>22</v>
      </c>
      <c r="L348" s="18" t="s">
        <v>122</v>
      </c>
      <c r="M348" s="11">
        <v>7.72</v>
      </c>
      <c r="N348" s="12">
        <v>3.8</v>
      </c>
      <c r="O348" s="8">
        <f t="shared" si="27"/>
        <v>29.050333333333338</v>
      </c>
      <c r="P348" s="8">
        <f t="shared" si="28"/>
        <v>14.650078263667723</v>
      </c>
      <c r="Q348" s="18" t="str">
        <f t="shared" si="29"/>
        <v>S</v>
      </c>
    </row>
    <row r="349" spans="1:17" x14ac:dyDescent="0.2">
      <c r="A349" s="10">
        <v>6445</v>
      </c>
      <c r="B349" s="6">
        <v>17</v>
      </c>
      <c r="C349" s="7">
        <v>49.2</v>
      </c>
      <c r="D349" s="8">
        <f t="shared" si="25"/>
        <v>17.82</v>
      </c>
      <c r="E349" s="9">
        <v>-20</v>
      </c>
      <c r="F349" s="7">
        <v>1</v>
      </c>
      <c r="G349" s="8">
        <f t="shared" si="26"/>
        <v>-20.016666666666666</v>
      </c>
      <c r="H349" s="7">
        <v>13</v>
      </c>
      <c r="I349" s="32">
        <v>30</v>
      </c>
      <c r="J349" s="32">
        <v>35</v>
      </c>
      <c r="K349" s="18" t="s">
        <v>4</v>
      </c>
      <c r="L349" s="18" t="s">
        <v>122</v>
      </c>
      <c r="M349" s="11">
        <v>8.07</v>
      </c>
      <c r="N349" s="12">
        <v>3.9</v>
      </c>
      <c r="O349" s="8">
        <f t="shared" si="27"/>
        <v>29.400333333333343</v>
      </c>
      <c r="P349" s="8">
        <f t="shared" si="28"/>
        <v>14.655078263667722</v>
      </c>
      <c r="Q349" s="18" t="str">
        <f t="shared" si="29"/>
        <v>S</v>
      </c>
    </row>
    <row r="350" spans="1:17" x14ac:dyDescent="0.2">
      <c r="A350" s="10">
        <v>6451</v>
      </c>
      <c r="B350" s="6">
        <v>17</v>
      </c>
      <c r="C350" s="7">
        <v>50.7</v>
      </c>
      <c r="D350" s="8">
        <f t="shared" si="25"/>
        <v>17.844999999999999</v>
      </c>
      <c r="E350" s="9">
        <v>-30</v>
      </c>
      <c r="F350" s="7">
        <v>13</v>
      </c>
      <c r="G350" s="8">
        <f t="shared" si="26"/>
        <v>-30.216666666666665</v>
      </c>
      <c r="H350" s="7">
        <v>8.5</v>
      </c>
      <c r="I350" s="6">
        <v>480</v>
      </c>
      <c r="J350" s="6">
        <v>480</v>
      </c>
      <c r="K350" s="18" t="s">
        <v>6</v>
      </c>
      <c r="L350" s="18" t="s">
        <v>118</v>
      </c>
      <c r="M350" s="11">
        <v>359.48</v>
      </c>
      <c r="N350" s="12" t="s">
        <v>123</v>
      </c>
      <c r="O350" s="8">
        <f t="shared" si="27"/>
        <v>19.200333333333337</v>
      </c>
      <c r="P350" s="8">
        <f t="shared" si="28"/>
        <v>14.680078263667721</v>
      </c>
      <c r="Q350" s="18" t="str">
        <f t="shared" si="29"/>
        <v>S</v>
      </c>
    </row>
    <row r="351" spans="1:17" x14ac:dyDescent="0.2">
      <c r="A351" s="10">
        <v>6514</v>
      </c>
      <c r="B351" s="6">
        <v>18</v>
      </c>
      <c r="C351" s="7">
        <v>2.2999999999999998</v>
      </c>
      <c r="D351" s="8">
        <f t="shared" si="25"/>
        <v>18.038333333333334</v>
      </c>
      <c r="E351" s="9">
        <v>-23</v>
      </c>
      <c r="F351" s="7">
        <v>2</v>
      </c>
      <c r="G351" s="8">
        <f t="shared" si="26"/>
        <v>-23.033333333333335</v>
      </c>
      <c r="H351" s="7">
        <v>5</v>
      </c>
      <c r="I351" s="6">
        <v>1680</v>
      </c>
      <c r="J351" s="6">
        <v>1680</v>
      </c>
      <c r="K351" s="18" t="s">
        <v>72</v>
      </c>
      <c r="L351" s="18" t="s">
        <v>122</v>
      </c>
      <c r="M351" s="11">
        <v>6.99</v>
      </c>
      <c r="N351" s="12" t="s">
        <v>124</v>
      </c>
      <c r="O351" s="8">
        <f t="shared" si="27"/>
        <v>26.38366666666667</v>
      </c>
      <c r="P351" s="8">
        <f t="shared" si="28"/>
        <v>14.873411597001056</v>
      </c>
      <c r="Q351" s="18" t="str">
        <f t="shared" si="29"/>
        <v>S</v>
      </c>
    </row>
    <row r="352" spans="1:17" x14ac:dyDescent="0.2">
      <c r="A352" s="10">
        <v>6517</v>
      </c>
      <c r="B352" s="6">
        <v>18</v>
      </c>
      <c r="C352" s="7">
        <v>1.8</v>
      </c>
      <c r="D352" s="8">
        <f t="shared" si="25"/>
        <v>18.03</v>
      </c>
      <c r="E352" s="9">
        <v>-8</v>
      </c>
      <c r="F352" s="7">
        <v>58</v>
      </c>
      <c r="G352" s="8">
        <f t="shared" si="26"/>
        <v>-8.9666666666666668</v>
      </c>
      <c r="H352" s="7">
        <v>13</v>
      </c>
      <c r="I352" s="6">
        <v>258</v>
      </c>
      <c r="J352" s="6">
        <v>258</v>
      </c>
      <c r="K352" s="18" t="s">
        <v>22</v>
      </c>
      <c r="L352" s="18" t="s">
        <v>119</v>
      </c>
      <c r="M352" s="11">
        <v>19.23</v>
      </c>
      <c r="N352" s="12">
        <v>6.77</v>
      </c>
      <c r="O352" s="8">
        <f t="shared" si="27"/>
        <v>40.45033333333334</v>
      </c>
      <c r="P352" s="8">
        <f t="shared" si="28"/>
        <v>14.865078263667723</v>
      </c>
      <c r="Q352" s="18" t="str">
        <f t="shared" si="29"/>
        <v>S</v>
      </c>
    </row>
    <row r="353" spans="1:17" x14ac:dyDescent="0.2">
      <c r="A353" s="10">
        <v>6520</v>
      </c>
      <c r="B353" s="6">
        <v>18</v>
      </c>
      <c r="C353" s="7">
        <v>3.4</v>
      </c>
      <c r="D353" s="8">
        <f t="shared" si="25"/>
        <v>18.056666666666668</v>
      </c>
      <c r="E353" s="9">
        <v>-27</v>
      </c>
      <c r="F353" s="7">
        <v>54</v>
      </c>
      <c r="G353" s="8">
        <f t="shared" si="26"/>
        <v>-27.9</v>
      </c>
      <c r="H353" s="7">
        <v>7.5</v>
      </c>
      <c r="I353" s="6">
        <v>360</v>
      </c>
      <c r="J353" s="6">
        <v>360</v>
      </c>
      <c r="K353" s="18" t="s">
        <v>6</v>
      </c>
      <c r="L353" s="18" t="s">
        <v>122</v>
      </c>
      <c r="M353" s="11">
        <v>2.88</v>
      </c>
      <c r="N353" s="12" t="s">
        <v>125</v>
      </c>
      <c r="O353" s="8">
        <f t="shared" si="27"/>
        <v>21.517000000000003</v>
      </c>
      <c r="P353" s="8">
        <f t="shared" si="28"/>
        <v>14.89174493033439</v>
      </c>
      <c r="Q353" s="18" t="str">
        <f t="shared" si="29"/>
        <v>S</v>
      </c>
    </row>
    <row r="354" spans="1:17" x14ac:dyDescent="0.2">
      <c r="A354" s="10">
        <v>6522</v>
      </c>
      <c r="B354" s="6">
        <v>18</v>
      </c>
      <c r="C354" s="7">
        <v>3.6</v>
      </c>
      <c r="D354" s="8">
        <f t="shared" si="25"/>
        <v>18.059999999999999</v>
      </c>
      <c r="E354" s="9">
        <v>-30</v>
      </c>
      <c r="F354" s="7">
        <v>2</v>
      </c>
      <c r="G354" s="8">
        <f t="shared" si="26"/>
        <v>-30.033333333333335</v>
      </c>
      <c r="H354" s="7">
        <v>10.5</v>
      </c>
      <c r="I354" s="6">
        <v>336</v>
      </c>
      <c r="J354" s="6">
        <v>336</v>
      </c>
      <c r="K354" s="18" t="s">
        <v>22</v>
      </c>
      <c r="L354" s="18" t="s">
        <v>122</v>
      </c>
      <c r="M354" s="11">
        <v>1.03</v>
      </c>
      <c r="N354" s="12" t="s">
        <v>126</v>
      </c>
      <c r="O354" s="8">
        <f t="shared" si="27"/>
        <v>19.383666666666663</v>
      </c>
      <c r="P354" s="8">
        <f t="shared" si="28"/>
        <v>14.89507826366772</v>
      </c>
      <c r="Q354" s="18" t="str">
        <f t="shared" si="29"/>
        <v>S</v>
      </c>
    </row>
    <row r="355" spans="1:17" x14ac:dyDescent="0.2">
      <c r="A355" s="10">
        <v>6528</v>
      </c>
      <c r="B355" s="6">
        <v>18</v>
      </c>
      <c r="C355" s="7">
        <v>4.8</v>
      </c>
      <c r="D355" s="8">
        <f t="shared" si="25"/>
        <v>18.079999999999998</v>
      </c>
      <c r="E355" s="9">
        <v>-30</v>
      </c>
      <c r="F355" s="7">
        <v>3</v>
      </c>
      <c r="G355" s="8">
        <f t="shared" si="26"/>
        <v>-30.05</v>
      </c>
      <c r="H355" s="7">
        <v>11</v>
      </c>
      <c r="I355" s="6">
        <v>222</v>
      </c>
      <c r="J355" s="6">
        <v>222</v>
      </c>
      <c r="K355" s="18" t="s">
        <v>22</v>
      </c>
      <c r="L355" s="18" t="s">
        <v>122</v>
      </c>
      <c r="M355" s="11">
        <v>1.1299999999999999</v>
      </c>
      <c r="N355" s="12" t="s">
        <v>127</v>
      </c>
      <c r="O355" s="8">
        <f t="shared" si="27"/>
        <v>19.367000000000008</v>
      </c>
      <c r="P355" s="8">
        <f t="shared" si="28"/>
        <v>14.91507826366772</v>
      </c>
      <c r="Q355" s="18" t="str">
        <f t="shared" si="29"/>
        <v>S</v>
      </c>
    </row>
    <row r="356" spans="1:17" x14ac:dyDescent="0.2">
      <c r="A356" s="10">
        <v>6540</v>
      </c>
      <c r="B356" s="6">
        <v>18</v>
      </c>
      <c r="C356" s="7">
        <v>6.3</v>
      </c>
      <c r="D356" s="8">
        <f t="shared" si="25"/>
        <v>18.105</v>
      </c>
      <c r="E356" s="9">
        <v>-27</v>
      </c>
      <c r="F356" s="7">
        <v>49</v>
      </c>
      <c r="G356" s="8">
        <f t="shared" si="26"/>
        <v>-27.816666666666666</v>
      </c>
      <c r="H356" s="7">
        <v>14.5</v>
      </c>
      <c r="I356" s="6">
        <v>48</v>
      </c>
      <c r="J356" s="6">
        <v>48</v>
      </c>
      <c r="K356" s="18" t="s">
        <v>6</v>
      </c>
      <c r="L356" s="18" t="s">
        <v>122</v>
      </c>
      <c r="M356" s="11">
        <v>3.27</v>
      </c>
      <c r="N356" s="12" t="s">
        <v>128</v>
      </c>
      <c r="O356" s="8">
        <f t="shared" si="27"/>
        <v>21.600333333333332</v>
      </c>
      <c r="P356" s="8">
        <f t="shared" si="28"/>
        <v>14.940078263667722</v>
      </c>
      <c r="Q356" s="18" t="str">
        <f t="shared" si="29"/>
        <v>S</v>
      </c>
    </row>
    <row r="357" spans="1:17" x14ac:dyDescent="0.2">
      <c r="A357" s="10">
        <v>6543</v>
      </c>
      <c r="B357" s="6">
        <v>17</v>
      </c>
      <c r="C357" s="7">
        <v>58.6</v>
      </c>
      <c r="D357" s="8">
        <f t="shared" si="25"/>
        <v>17.976666666666667</v>
      </c>
      <c r="E357" s="9">
        <v>66</v>
      </c>
      <c r="F357" s="7">
        <v>38</v>
      </c>
      <c r="G357" s="8">
        <f t="shared" si="26"/>
        <v>66.63333333333334</v>
      </c>
      <c r="H357" s="7">
        <v>9</v>
      </c>
      <c r="I357" s="32">
        <v>16</v>
      </c>
      <c r="J357" s="32">
        <v>22</v>
      </c>
      <c r="K357" s="18" t="s">
        <v>4</v>
      </c>
      <c r="L357" s="18" t="s">
        <v>107</v>
      </c>
      <c r="M357" s="11">
        <v>96.47</v>
      </c>
      <c r="N357" s="12">
        <v>29.95</v>
      </c>
      <c r="O357" s="8">
        <f t="shared" si="27"/>
        <v>63.949666666666673</v>
      </c>
      <c r="P357" s="8">
        <f t="shared" si="28"/>
        <v>14.811744930334388</v>
      </c>
      <c r="Q357" s="18" t="str">
        <f t="shared" si="29"/>
        <v>N</v>
      </c>
    </row>
    <row r="358" spans="1:17" x14ac:dyDescent="0.2">
      <c r="A358" s="10">
        <v>6544</v>
      </c>
      <c r="B358" s="6">
        <v>18</v>
      </c>
      <c r="C358" s="7">
        <v>7.3</v>
      </c>
      <c r="D358" s="8">
        <f t="shared" si="25"/>
        <v>18.121666666666666</v>
      </c>
      <c r="E358" s="9">
        <v>-25</v>
      </c>
      <c r="F358" s="7">
        <v>0</v>
      </c>
      <c r="G358" s="8">
        <f t="shared" si="26"/>
        <v>-25</v>
      </c>
      <c r="H358" s="7">
        <v>0</v>
      </c>
      <c r="I358" s="6"/>
      <c r="J358" s="11"/>
      <c r="K358" s="18" t="s">
        <v>22</v>
      </c>
      <c r="L358" s="18" t="s">
        <v>122</v>
      </c>
      <c r="M358" s="11">
        <v>5.83</v>
      </c>
      <c r="N358" s="12" t="s">
        <v>129</v>
      </c>
      <c r="O358" s="8">
        <f t="shared" si="27"/>
        <v>24.417000000000002</v>
      </c>
      <c r="P358" s="8">
        <f t="shared" si="28"/>
        <v>14.956744930334388</v>
      </c>
      <c r="Q358" s="18" t="str">
        <f t="shared" si="29"/>
        <v>S</v>
      </c>
    </row>
    <row r="359" spans="1:17" x14ac:dyDescent="0.2">
      <c r="A359" s="10">
        <v>6553</v>
      </c>
      <c r="B359" s="6">
        <v>18</v>
      </c>
      <c r="C359" s="7">
        <v>9.3000000000000007</v>
      </c>
      <c r="D359" s="8">
        <f t="shared" si="25"/>
        <v>18.155000000000001</v>
      </c>
      <c r="E359" s="9">
        <v>-25</v>
      </c>
      <c r="F359" s="7">
        <v>54</v>
      </c>
      <c r="G359" s="8">
        <f t="shared" si="26"/>
        <v>-25.9</v>
      </c>
      <c r="H359" s="7">
        <v>10</v>
      </c>
      <c r="I359" s="6">
        <v>486</v>
      </c>
      <c r="J359" s="6">
        <v>486</v>
      </c>
      <c r="K359" s="18" t="s">
        <v>22</v>
      </c>
      <c r="L359" s="18" t="s">
        <v>122</v>
      </c>
      <c r="M359" s="11">
        <v>5.25</v>
      </c>
      <c r="N359" s="12" t="s">
        <v>130</v>
      </c>
      <c r="O359" s="8">
        <f t="shared" si="27"/>
        <v>23.517000000000007</v>
      </c>
      <c r="P359" s="8">
        <f t="shared" si="28"/>
        <v>14.990078263667723</v>
      </c>
      <c r="Q359" s="18" t="str">
        <f t="shared" si="29"/>
        <v>S</v>
      </c>
    </row>
    <row r="360" spans="1:17" x14ac:dyDescent="0.2">
      <c r="A360" s="10">
        <v>6568</v>
      </c>
      <c r="B360" s="6">
        <v>18</v>
      </c>
      <c r="C360" s="7">
        <v>12.8</v>
      </c>
      <c r="D360" s="8">
        <f t="shared" si="25"/>
        <v>18.213333333333335</v>
      </c>
      <c r="E360" s="9">
        <v>-21</v>
      </c>
      <c r="F360" s="7">
        <v>36</v>
      </c>
      <c r="G360" s="8">
        <f t="shared" si="26"/>
        <v>-21.6</v>
      </c>
      <c r="H360" s="7">
        <v>8.5</v>
      </c>
      <c r="I360" s="6">
        <v>780</v>
      </c>
      <c r="J360" s="6">
        <v>780</v>
      </c>
      <c r="K360" s="18" t="s">
        <v>6</v>
      </c>
      <c r="L360" s="18" t="s">
        <v>122</v>
      </c>
      <c r="M360" s="11">
        <v>9.43</v>
      </c>
      <c r="N360" s="12" t="s">
        <v>131</v>
      </c>
      <c r="O360" s="8">
        <f t="shared" si="27"/>
        <v>27.817</v>
      </c>
      <c r="P360" s="8">
        <f t="shared" si="28"/>
        <v>15.048411597001056</v>
      </c>
      <c r="Q360" s="18" t="str">
        <f t="shared" si="29"/>
        <v>S</v>
      </c>
    </row>
    <row r="361" spans="1:17" x14ac:dyDescent="0.2">
      <c r="A361" s="10">
        <v>6569</v>
      </c>
      <c r="B361" s="6">
        <v>18</v>
      </c>
      <c r="C361" s="7">
        <v>13.6</v>
      </c>
      <c r="D361" s="8">
        <f t="shared" si="25"/>
        <v>18.226666666666667</v>
      </c>
      <c r="E361" s="9">
        <v>-31</v>
      </c>
      <c r="F361" s="7">
        <v>50</v>
      </c>
      <c r="G361" s="8">
        <f t="shared" si="26"/>
        <v>-31.833333333333332</v>
      </c>
      <c r="H361" s="7">
        <v>10.5</v>
      </c>
      <c r="I361" s="6">
        <v>348</v>
      </c>
      <c r="J361" s="6">
        <v>348</v>
      </c>
      <c r="K361" s="18" t="s">
        <v>22</v>
      </c>
      <c r="L361" s="18" t="s">
        <v>122</v>
      </c>
      <c r="M361" s="11">
        <v>0.49</v>
      </c>
      <c r="N361" s="12" t="s">
        <v>132</v>
      </c>
      <c r="O361" s="8">
        <f t="shared" si="27"/>
        <v>17.583666666666666</v>
      </c>
      <c r="P361" s="8">
        <f t="shared" si="28"/>
        <v>15.061744930334388</v>
      </c>
      <c r="Q361" s="18" t="str">
        <f t="shared" si="29"/>
        <v>S</v>
      </c>
    </row>
    <row r="362" spans="1:17" x14ac:dyDescent="0.2">
      <c r="A362" s="10">
        <v>6583</v>
      </c>
      <c r="B362" s="6">
        <v>18</v>
      </c>
      <c r="C362" s="7">
        <v>15.8</v>
      </c>
      <c r="D362" s="8">
        <f t="shared" si="25"/>
        <v>18.263333333333332</v>
      </c>
      <c r="E362" s="9">
        <v>-22</v>
      </c>
      <c r="F362" s="7">
        <v>8</v>
      </c>
      <c r="G362" s="8">
        <f t="shared" si="26"/>
        <v>-22.133333333333333</v>
      </c>
      <c r="H362" s="7">
        <v>12</v>
      </c>
      <c r="I362" s="6">
        <v>168</v>
      </c>
      <c r="J362" s="6">
        <v>168</v>
      </c>
      <c r="K362" s="18" t="s">
        <v>6</v>
      </c>
      <c r="L362" s="18" t="s">
        <v>122</v>
      </c>
      <c r="M362" s="11">
        <v>9.2899999999999991</v>
      </c>
      <c r="N362" s="12" t="s">
        <v>8</v>
      </c>
      <c r="O362" s="8">
        <f t="shared" si="27"/>
        <v>27.283666666666669</v>
      </c>
      <c r="P362" s="8">
        <f t="shared" si="28"/>
        <v>15.098411597001054</v>
      </c>
      <c r="Q362" s="18" t="str">
        <f t="shared" si="29"/>
        <v>S</v>
      </c>
    </row>
    <row r="363" spans="1:17" x14ac:dyDescent="0.2">
      <c r="A363" s="10">
        <v>6624</v>
      </c>
      <c r="B363" s="6">
        <v>18</v>
      </c>
      <c r="C363" s="7">
        <v>23.7</v>
      </c>
      <c r="D363" s="8">
        <f t="shared" si="25"/>
        <v>18.395</v>
      </c>
      <c r="E363" s="9">
        <v>-30</v>
      </c>
      <c r="F363" s="7">
        <v>22</v>
      </c>
      <c r="G363" s="8">
        <f t="shared" si="26"/>
        <v>-30.366666666666667</v>
      </c>
      <c r="H363" s="7">
        <v>9.5</v>
      </c>
      <c r="I363" s="6">
        <v>354</v>
      </c>
      <c r="J363" s="6">
        <v>354</v>
      </c>
      <c r="K363" s="18" t="s">
        <v>22</v>
      </c>
      <c r="L363" s="18" t="s">
        <v>122</v>
      </c>
      <c r="M363" s="11">
        <v>2.8</v>
      </c>
      <c r="N363" s="12" t="s">
        <v>133</v>
      </c>
      <c r="O363" s="8">
        <f t="shared" si="27"/>
        <v>19.050333333333331</v>
      </c>
      <c r="P363" s="8">
        <f t="shared" si="28"/>
        <v>15.230078263667721</v>
      </c>
      <c r="Q363" s="18" t="str">
        <f t="shared" si="29"/>
        <v>S</v>
      </c>
    </row>
    <row r="364" spans="1:17" x14ac:dyDescent="0.2">
      <c r="A364" s="10">
        <v>6629</v>
      </c>
      <c r="B364" s="6">
        <v>18</v>
      </c>
      <c r="C364" s="7">
        <v>25.7</v>
      </c>
      <c r="D364" s="8">
        <f t="shared" si="25"/>
        <v>18.428333333333335</v>
      </c>
      <c r="E364" s="9">
        <v>-23</v>
      </c>
      <c r="F364" s="7">
        <v>12</v>
      </c>
      <c r="G364" s="8">
        <f t="shared" si="26"/>
        <v>-23.2</v>
      </c>
      <c r="H364" s="7">
        <v>12</v>
      </c>
      <c r="I364" s="32">
        <v>14</v>
      </c>
      <c r="J364" s="32">
        <v>16</v>
      </c>
      <c r="K364" s="18" t="s">
        <v>4</v>
      </c>
      <c r="L364" s="18" t="s">
        <v>122</v>
      </c>
      <c r="M364" s="11">
        <v>9.41</v>
      </c>
      <c r="N364" s="12" t="s">
        <v>134</v>
      </c>
      <c r="O364" s="8">
        <f t="shared" si="27"/>
        <v>26.217000000000006</v>
      </c>
      <c r="P364" s="8">
        <f t="shared" si="28"/>
        <v>15.263411597001056</v>
      </c>
      <c r="Q364" s="18" t="str">
        <f t="shared" si="29"/>
        <v>S</v>
      </c>
    </row>
    <row r="365" spans="1:17" x14ac:dyDescent="0.2">
      <c r="A365" s="10">
        <v>6633</v>
      </c>
      <c r="B365" s="6">
        <v>18</v>
      </c>
      <c r="C365" s="7">
        <v>27.7</v>
      </c>
      <c r="D365" s="8">
        <f t="shared" si="25"/>
        <v>18.461666666666666</v>
      </c>
      <c r="E365" s="9">
        <v>6</v>
      </c>
      <c r="F365" s="7">
        <v>34</v>
      </c>
      <c r="G365" s="8">
        <f t="shared" si="26"/>
        <v>6.5666666666666664</v>
      </c>
      <c r="H365" s="7">
        <v>5.5</v>
      </c>
      <c r="I365" s="6">
        <v>1620</v>
      </c>
      <c r="J365" s="6">
        <v>1620</v>
      </c>
      <c r="K365" s="18" t="s">
        <v>6</v>
      </c>
      <c r="L365" s="18" t="s">
        <v>119</v>
      </c>
      <c r="M365" s="11">
        <v>36.090000000000003</v>
      </c>
      <c r="N365" s="12">
        <v>8.2899999999999991</v>
      </c>
      <c r="O365" s="8">
        <f t="shared" si="27"/>
        <v>55.983666666666664</v>
      </c>
      <c r="P365" s="8">
        <f t="shared" si="28"/>
        <v>15.296744930334388</v>
      </c>
      <c r="Q365" s="18" t="str">
        <f t="shared" si="29"/>
        <v>S</v>
      </c>
    </row>
    <row r="366" spans="1:17" x14ac:dyDescent="0.2">
      <c r="A366" s="10">
        <v>6638</v>
      </c>
      <c r="B366" s="6">
        <v>18</v>
      </c>
      <c r="C366" s="7">
        <v>30.9</v>
      </c>
      <c r="D366" s="8">
        <f t="shared" si="25"/>
        <v>18.515000000000001</v>
      </c>
      <c r="E366" s="9">
        <v>-25</v>
      </c>
      <c r="F366" s="7">
        <v>30</v>
      </c>
      <c r="G366" s="8">
        <f t="shared" si="26"/>
        <v>-25.5</v>
      </c>
      <c r="H366" s="7">
        <v>10</v>
      </c>
      <c r="I366" s="6">
        <v>300</v>
      </c>
      <c r="J366" s="6">
        <v>300</v>
      </c>
      <c r="K366" s="18" t="s">
        <v>22</v>
      </c>
      <c r="L366" s="18" t="s">
        <v>122</v>
      </c>
      <c r="M366" s="11">
        <v>7.9</v>
      </c>
      <c r="N366" s="12" t="s">
        <v>135</v>
      </c>
      <c r="O366" s="8">
        <f t="shared" si="27"/>
        <v>23.917000000000005</v>
      </c>
      <c r="P366" s="8">
        <f t="shared" si="28"/>
        <v>15.350078263667722</v>
      </c>
      <c r="Q366" s="18" t="str">
        <f t="shared" si="29"/>
        <v>S</v>
      </c>
    </row>
    <row r="367" spans="1:17" x14ac:dyDescent="0.2">
      <c r="A367" s="10">
        <v>6642</v>
      </c>
      <c r="B367" s="6">
        <v>18</v>
      </c>
      <c r="C367" s="7">
        <v>31.9</v>
      </c>
      <c r="D367" s="8">
        <f t="shared" si="25"/>
        <v>18.531666666666666</v>
      </c>
      <c r="E367" s="9">
        <v>-23</v>
      </c>
      <c r="F367" s="7">
        <v>29</v>
      </c>
      <c r="G367" s="8">
        <f t="shared" si="26"/>
        <v>-23.483333333333334</v>
      </c>
      <c r="H367" s="7">
        <v>10.5</v>
      </c>
      <c r="I367" s="6"/>
      <c r="J367" s="11"/>
      <c r="K367" s="18" t="s">
        <v>22</v>
      </c>
      <c r="L367" s="18" t="s">
        <v>122</v>
      </c>
      <c r="M367" s="11">
        <v>9.7799999999999994</v>
      </c>
      <c r="N367" s="12" t="s">
        <v>136</v>
      </c>
      <c r="O367" s="8">
        <f t="shared" si="27"/>
        <v>25.933666666666671</v>
      </c>
      <c r="P367" s="8">
        <f t="shared" si="28"/>
        <v>15.366744930334388</v>
      </c>
      <c r="Q367" s="18" t="str">
        <f t="shared" si="29"/>
        <v>S</v>
      </c>
    </row>
    <row r="368" spans="1:17" x14ac:dyDescent="0.2">
      <c r="A368" s="10">
        <v>6645</v>
      </c>
      <c r="B368" s="6">
        <v>18</v>
      </c>
      <c r="C368" s="7">
        <v>32.6</v>
      </c>
      <c r="D368" s="8">
        <f t="shared" si="25"/>
        <v>18.543333333333333</v>
      </c>
      <c r="E368" s="9">
        <v>-16</v>
      </c>
      <c r="F368" s="7">
        <v>54</v>
      </c>
      <c r="G368" s="8">
        <f t="shared" si="26"/>
        <v>-16.899999999999999</v>
      </c>
      <c r="H368" s="7">
        <v>8.5</v>
      </c>
      <c r="I368" s="6">
        <v>600</v>
      </c>
      <c r="J368" s="6">
        <v>600</v>
      </c>
      <c r="K368" s="18" t="s">
        <v>6</v>
      </c>
      <c r="L368" s="18" t="s">
        <v>122</v>
      </c>
      <c r="M368" s="11">
        <v>15.77</v>
      </c>
      <c r="N368" s="12" t="s">
        <v>137</v>
      </c>
      <c r="O368" s="8">
        <f t="shared" si="27"/>
        <v>32.517000000000003</v>
      </c>
      <c r="P368" s="8">
        <f t="shared" si="28"/>
        <v>15.378411597001055</v>
      </c>
      <c r="Q368" s="18" t="str">
        <f t="shared" si="29"/>
        <v>S</v>
      </c>
    </row>
    <row r="369" spans="1:17" x14ac:dyDescent="0.2">
      <c r="A369" s="10">
        <v>6664</v>
      </c>
      <c r="B369" s="6">
        <v>18</v>
      </c>
      <c r="C369" s="7">
        <v>36.700000000000003</v>
      </c>
      <c r="D369" s="8">
        <f t="shared" si="25"/>
        <v>18.611666666666668</v>
      </c>
      <c r="E369" s="9">
        <v>-8</v>
      </c>
      <c r="F369" s="7">
        <v>13</v>
      </c>
      <c r="G369" s="8">
        <f t="shared" si="26"/>
        <v>-8.2166666666666668</v>
      </c>
      <c r="H369" s="7">
        <v>9</v>
      </c>
      <c r="I369" s="6">
        <v>960</v>
      </c>
      <c r="J369" s="6">
        <v>960</v>
      </c>
      <c r="K369" s="18" t="s">
        <v>6</v>
      </c>
      <c r="L369" s="18" t="s">
        <v>138</v>
      </c>
      <c r="M369" s="11">
        <v>23.94</v>
      </c>
      <c r="N369" s="12" t="s">
        <v>139</v>
      </c>
      <c r="O369" s="8">
        <f t="shared" si="27"/>
        <v>41.200333333333333</v>
      </c>
      <c r="P369" s="8">
        <f t="shared" si="28"/>
        <v>15.44674493033439</v>
      </c>
      <c r="Q369" s="18" t="str">
        <f t="shared" si="29"/>
        <v>S</v>
      </c>
    </row>
    <row r="370" spans="1:17" x14ac:dyDescent="0.2">
      <c r="A370" s="10">
        <v>6712</v>
      </c>
      <c r="B370" s="6">
        <v>18</v>
      </c>
      <c r="C370" s="7">
        <v>53.1</v>
      </c>
      <c r="D370" s="8">
        <f t="shared" si="25"/>
        <v>18.885000000000002</v>
      </c>
      <c r="E370" s="9">
        <v>-8</v>
      </c>
      <c r="F370" s="7">
        <v>42</v>
      </c>
      <c r="G370" s="8">
        <f t="shared" si="26"/>
        <v>-8.6999999999999993</v>
      </c>
      <c r="H370" s="7">
        <v>10</v>
      </c>
      <c r="I370" s="6">
        <v>432</v>
      </c>
      <c r="J370" s="6">
        <v>432</v>
      </c>
      <c r="K370" s="18" t="s">
        <v>22</v>
      </c>
      <c r="L370" s="18" t="s">
        <v>138</v>
      </c>
      <c r="M370" s="11">
        <v>25.34</v>
      </c>
      <c r="N370" s="12" t="s">
        <v>140</v>
      </c>
      <c r="O370" s="8">
        <f t="shared" si="27"/>
        <v>40.716999999999999</v>
      </c>
      <c r="P370" s="8">
        <f t="shared" si="28"/>
        <v>15.720078263667723</v>
      </c>
      <c r="Q370" s="18" t="str">
        <f t="shared" si="29"/>
        <v>S</v>
      </c>
    </row>
    <row r="371" spans="1:17" x14ac:dyDescent="0.2">
      <c r="A371" s="10">
        <v>6755</v>
      </c>
      <c r="B371" s="6">
        <v>19</v>
      </c>
      <c r="C371" s="7">
        <v>7.8</v>
      </c>
      <c r="D371" s="8">
        <f t="shared" si="25"/>
        <v>19.13</v>
      </c>
      <c r="E371" s="9">
        <v>4</v>
      </c>
      <c r="F371" s="7">
        <v>14</v>
      </c>
      <c r="G371" s="8">
        <f t="shared" si="26"/>
        <v>4.2333333333333334</v>
      </c>
      <c r="H371" s="7">
        <v>9</v>
      </c>
      <c r="I371" s="6">
        <v>900</v>
      </c>
      <c r="J371" s="6">
        <v>900</v>
      </c>
      <c r="K371" s="18" t="s">
        <v>6</v>
      </c>
      <c r="L371" s="18" t="s">
        <v>141</v>
      </c>
      <c r="M371" s="11">
        <v>38.549999999999997</v>
      </c>
      <c r="N371" s="12" t="s">
        <v>142</v>
      </c>
      <c r="O371" s="8">
        <f t="shared" si="27"/>
        <v>53.650333333333343</v>
      </c>
      <c r="P371" s="8">
        <f t="shared" si="28"/>
        <v>15.965078263667721</v>
      </c>
      <c r="Q371" s="18" t="str">
        <f t="shared" si="29"/>
        <v>S</v>
      </c>
    </row>
    <row r="372" spans="1:17" x14ac:dyDescent="0.2">
      <c r="A372" s="10">
        <v>6756</v>
      </c>
      <c r="B372" s="6">
        <v>19</v>
      </c>
      <c r="C372" s="7">
        <v>8.6999999999999993</v>
      </c>
      <c r="D372" s="8">
        <f t="shared" si="25"/>
        <v>19.145</v>
      </c>
      <c r="E372" s="9">
        <v>4</v>
      </c>
      <c r="F372" s="7">
        <v>41</v>
      </c>
      <c r="G372" s="8">
        <f t="shared" si="26"/>
        <v>4.6833333333333336</v>
      </c>
      <c r="H372" s="7">
        <v>10.5</v>
      </c>
      <c r="I372" s="6">
        <v>240</v>
      </c>
      <c r="J372" s="6">
        <v>240</v>
      </c>
      <c r="K372" s="18" t="s">
        <v>6</v>
      </c>
      <c r="L372" s="18" t="s">
        <v>141</v>
      </c>
      <c r="M372" s="11">
        <v>39.049999999999997</v>
      </c>
      <c r="N372" s="12" t="s">
        <v>143</v>
      </c>
      <c r="O372" s="8">
        <f t="shared" si="27"/>
        <v>54.100333333333332</v>
      </c>
      <c r="P372" s="8">
        <f t="shared" si="28"/>
        <v>15.980078263667721</v>
      </c>
      <c r="Q372" s="18" t="str">
        <f t="shared" si="29"/>
        <v>S</v>
      </c>
    </row>
    <row r="373" spans="1:17" x14ac:dyDescent="0.2">
      <c r="A373" s="10">
        <v>6781</v>
      </c>
      <c r="B373" s="6">
        <v>19</v>
      </c>
      <c r="C373" s="7">
        <v>18.5</v>
      </c>
      <c r="D373" s="8">
        <f t="shared" si="25"/>
        <v>19.308333333333334</v>
      </c>
      <c r="E373" s="9">
        <v>6</v>
      </c>
      <c r="F373" s="7">
        <v>32</v>
      </c>
      <c r="G373" s="8">
        <f t="shared" si="26"/>
        <v>6.5333333333333332</v>
      </c>
      <c r="H373" s="7">
        <v>12.5</v>
      </c>
      <c r="I373" s="32">
        <v>109</v>
      </c>
      <c r="J373" s="32">
        <v>111</v>
      </c>
      <c r="K373" s="18" t="s">
        <v>4</v>
      </c>
      <c r="L373" s="18" t="s">
        <v>141</v>
      </c>
      <c r="M373" s="11">
        <v>41.84</v>
      </c>
      <c r="N373" s="12" t="s">
        <v>144</v>
      </c>
      <c r="O373" s="8">
        <f t="shared" si="27"/>
        <v>55.95033333333334</v>
      </c>
      <c r="P373" s="8">
        <f t="shared" si="28"/>
        <v>16.143411597001055</v>
      </c>
      <c r="Q373" s="18" t="str">
        <f t="shared" si="29"/>
        <v>S</v>
      </c>
    </row>
    <row r="374" spans="1:17" x14ac:dyDescent="0.2">
      <c r="A374" s="10">
        <v>6802</v>
      </c>
      <c r="B374" s="6">
        <v>19</v>
      </c>
      <c r="C374" s="7">
        <v>30.6</v>
      </c>
      <c r="D374" s="8">
        <f t="shared" si="25"/>
        <v>19.510000000000002</v>
      </c>
      <c r="E374" s="9">
        <v>20</v>
      </c>
      <c r="F374" s="7">
        <v>16</v>
      </c>
      <c r="G374" s="8">
        <f t="shared" si="26"/>
        <v>20.266666666666666</v>
      </c>
      <c r="H374" s="7">
        <v>12</v>
      </c>
      <c r="I374" s="6">
        <v>192</v>
      </c>
      <c r="J374" s="6">
        <v>192</v>
      </c>
      <c r="K374" s="18" t="s">
        <v>6</v>
      </c>
      <c r="L374" s="18" t="s">
        <v>145</v>
      </c>
      <c r="M374" s="11">
        <v>55.34</v>
      </c>
      <c r="N374" s="12">
        <v>0.92</v>
      </c>
      <c r="O374" s="8">
        <f t="shared" si="27"/>
        <v>69.683666666666682</v>
      </c>
      <c r="P374" s="8">
        <f t="shared" si="28"/>
        <v>16.345078263667723</v>
      </c>
      <c r="Q374" s="18" t="str">
        <f t="shared" si="29"/>
        <v>S</v>
      </c>
    </row>
    <row r="375" spans="1:17" x14ac:dyDescent="0.2">
      <c r="A375" s="10">
        <v>6818</v>
      </c>
      <c r="B375" s="6">
        <v>19</v>
      </c>
      <c r="C375" s="7">
        <v>44</v>
      </c>
      <c r="D375" s="8">
        <f t="shared" si="25"/>
        <v>19.733333333333334</v>
      </c>
      <c r="E375" s="9">
        <v>-14</v>
      </c>
      <c r="F375" s="7">
        <v>9</v>
      </c>
      <c r="G375" s="8">
        <f t="shared" si="26"/>
        <v>-14.15</v>
      </c>
      <c r="H375" s="7">
        <v>10</v>
      </c>
      <c r="I375" s="32">
        <v>15</v>
      </c>
      <c r="J375" s="32">
        <v>22</v>
      </c>
      <c r="K375" s="18" t="s">
        <v>4</v>
      </c>
      <c r="L375" s="18" t="s">
        <v>122</v>
      </c>
      <c r="M375" s="11">
        <v>25.86</v>
      </c>
      <c r="N375" s="12" t="s">
        <v>146</v>
      </c>
      <c r="O375" s="8">
        <f t="shared" si="27"/>
        <v>35.26700000000001</v>
      </c>
      <c r="P375" s="8">
        <f t="shared" si="28"/>
        <v>16.568411597001056</v>
      </c>
      <c r="Q375" s="18" t="str">
        <f t="shared" si="29"/>
        <v>S</v>
      </c>
    </row>
    <row r="376" spans="1:17" x14ac:dyDescent="0.2">
      <c r="A376" s="10">
        <v>6823</v>
      </c>
      <c r="B376" s="6">
        <v>19</v>
      </c>
      <c r="C376" s="7">
        <v>43.1</v>
      </c>
      <c r="D376" s="8">
        <f t="shared" si="25"/>
        <v>19.718333333333334</v>
      </c>
      <c r="E376" s="9">
        <v>23</v>
      </c>
      <c r="F376" s="7">
        <v>18</v>
      </c>
      <c r="G376" s="8">
        <f t="shared" si="26"/>
        <v>23.3</v>
      </c>
      <c r="H376" s="7">
        <v>10</v>
      </c>
      <c r="I376" s="6">
        <v>720</v>
      </c>
      <c r="J376" s="6">
        <v>720</v>
      </c>
      <c r="K376" s="18" t="s">
        <v>72</v>
      </c>
      <c r="L376" s="18" t="s">
        <v>145</v>
      </c>
      <c r="M376" s="11">
        <v>59.4</v>
      </c>
      <c r="N376" s="12" t="s">
        <v>147</v>
      </c>
      <c r="O376" s="8">
        <f t="shared" si="27"/>
        <v>72.716999999999999</v>
      </c>
      <c r="P376" s="8">
        <f t="shared" si="28"/>
        <v>16.553411597001055</v>
      </c>
      <c r="Q376" s="18" t="str">
        <f t="shared" si="29"/>
        <v>S</v>
      </c>
    </row>
    <row r="377" spans="1:17" x14ac:dyDescent="0.2">
      <c r="A377" s="10">
        <v>6826</v>
      </c>
      <c r="B377" s="6">
        <v>19</v>
      </c>
      <c r="C377" s="7">
        <v>44.8</v>
      </c>
      <c r="D377" s="8">
        <f t="shared" si="25"/>
        <v>19.746666666666666</v>
      </c>
      <c r="E377" s="9">
        <v>50</v>
      </c>
      <c r="F377" s="7">
        <v>31</v>
      </c>
      <c r="G377" s="8">
        <f t="shared" si="26"/>
        <v>50.516666666666666</v>
      </c>
      <c r="H377" s="7">
        <v>9</v>
      </c>
      <c r="I377" s="32">
        <v>24</v>
      </c>
      <c r="J377" s="32">
        <v>27</v>
      </c>
      <c r="K377" s="18" t="s">
        <v>4</v>
      </c>
      <c r="L377" s="18" t="s">
        <v>148</v>
      </c>
      <c r="M377" s="11">
        <v>83.56</v>
      </c>
      <c r="N377" s="12">
        <v>12.78</v>
      </c>
      <c r="O377" s="8">
        <f t="shared" si="27"/>
        <v>80.066333333333333</v>
      </c>
      <c r="P377" s="8">
        <f t="shared" si="28"/>
        <v>16.581744930334388</v>
      </c>
      <c r="Q377" s="18" t="str">
        <f t="shared" si="29"/>
        <v>N</v>
      </c>
    </row>
    <row r="378" spans="1:17" x14ac:dyDescent="0.2">
      <c r="A378" s="10">
        <v>6830</v>
      </c>
      <c r="B378" s="6">
        <v>19</v>
      </c>
      <c r="C378" s="7">
        <v>51</v>
      </c>
      <c r="D378" s="8">
        <f t="shared" si="25"/>
        <v>19.850000000000001</v>
      </c>
      <c r="E378" s="9">
        <v>23</v>
      </c>
      <c r="F378" s="7">
        <v>4</v>
      </c>
      <c r="G378" s="8">
        <f t="shared" si="26"/>
        <v>23.066666666666666</v>
      </c>
      <c r="H378" s="7">
        <v>9</v>
      </c>
      <c r="I378" s="6">
        <v>720</v>
      </c>
      <c r="J378" s="6">
        <v>720</v>
      </c>
      <c r="K378" s="18" t="s">
        <v>6</v>
      </c>
      <c r="L378" s="18" t="s">
        <v>145</v>
      </c>
      <c r="M378" s="11">
        <v>60.12</v>
      </c>
      <c r="N378" s="12" t="s">
        <v>149</v>
      </c>
      <c r="O378" s="8">
        <f t="shared" si="27"/>
        <v>72.483666666666679</v>
      </c>
      <c r="P378" s="8">
        <f t="shared" si="28"/>
        <v>16.685078263667723</v>
      </c>
      <c r="Q378" s="18" t="str">
        <f t="shared" si="29"/>
        <v>S</v>
      </c>
    </row>
    <row r="379" spans="1:17" x14ac:dyDescent="0.2">
      <c r="A379" s="10">
        <v>6834</v>
      </c>
      <c r="B379" s="6">
        <v>19</v>
      </c>
      <c r="C379" s="7">
        <v>52.2</v>
      </c>
      <c r="D379" s="8">
        <f t="shared" si="25"/>
        <v>19.87</v>
      </c>
      <c r="E379" s="9">
        <v>29</v>
      </c>
      <c r="F379" s="7">
        <v>25</v>
      </c>
      <c r="G379" s="8">
        <f t="shared" si="26"/>
        <v>29.416666666666668</v>
      </c>
      <c r="H379" s="7">
        <v>10</v>
      </c>
      <c r="I379" s="6">
        <v>300</v>
      </c>
      <c r="J379" s="6">
        <v>300</v>
      </c>
      <c r="K379" s="18" t="s">
        <v>6</v>
      </c>
      <c r="L379" s="18" t="s">
        <v>148</v>
      </c>
      <c r="M379" s="11">
        <v>65.7</v>
      </c>
      <c r="N379" s="12">
        <v>1.19</v>
      </c>
      <c r="O379" s="8">
        <f t="shared" si="27"/>
        <v>78.833666666666659</v>
      </c>
      <c r="P379" s="8">
        <f t="shared" si="28"/>
        <v>16.705078263667723</v>
      </c>
      <c r="Q379" s="18" t="str">
        <f t="shared" si="29"/>
        <v>S</v>
      </c>
    </row>
    <row r="380" spans="1:17" x14ac:dyDescent="0.2">
      <c r="A380" s="10">
        <v>6866</v>
      </c>
      <c r="B380" s="6">
        <v>20</v>
      </c>
      <c r="C380" s="7">
        <v>3.7</v>
      </c>
      <c r="D380" s="8">
        <f t="shared" si="25"/>
        <v>20.061666666666667</v>
      </c>
      <c r="E380" s="9">
        <v>44</v>
      </c>
      <c r="F380" s="7">
        <v>0</v>
      </c>
      <c r="G380" s="8">
        <f t="shared" si="26"/>
        <v>44</v>
      </c>
      <c r="H380" s="7">
        <v>9</v>
      </c>
      <c r="I380" s="6">
        <v>420</v>
      </c>
      <c r="J380" s="6">
        <v>420</v>
      </c>
      <c r="K380" s="18" t="s">
        <v>6</v>
      </c>
      <c r="L380" s="18" t="s">
        <v>148</v>
      </c>
      <c r="M380" s="11">
        <v>79.400000000000006</v>
      </c>
      <c r="N380" s="12">
        <v>6.78</v>
      </c>
      <c r="O380" s="8">
        <f t="shared" si="27"/>
        <v>86.583000000000069</v>
      </c>
      <c r="P380" s="8">
        <f t="shared" si="28"/>
        <v>16.896744930334389</v>
      </c>
      <c r="Q380" s="18" t="str">
        <f t="shared" si="29"/>
        <v>N</v>
      </c>
    </row>
    <row r="381" spans="1:17" x14ac:dyDescent="0.2">
      <c r="A381" s="10">
        <v>6882</v>
      </c>
      <c r="B381" s="6">
        <v>20</v>
      </c>
      <c r="C381" s="7">
        <v>11.7</v>
      </c>
      <c r="D381" s="8">
        <f t="shared" si="25"/>
        <v>20.195</v>
      </c>
      <c r="E381" s="9">
        <v>26</v>
      </c>
      <c r="F381" s="7">
        <v>33</v>
      </c>
      <c r="G381" s="8">
        <f t="shared" si="26"/>
        <v>26.55</v>
      </c>
      <c r="H381" s="7">
        <v>5.5</v>
      </c>
      <c r="I381" s="6">
        <v>1080</v>
      </c>
      <c r="J381" s="6">
        <v>1080</v>
      </c>
      <c r="K381" s="18" t="s">
        <v>6</v>
      </c>
      <c r="L381" s="18" t="s">
        <v>145</v>
      </c>
      <c r="M381" s="11">
        <v>65.55</v>
      </c>
      <c r="N381" s="12" t="s">
        <v>150</v>
      </c>
      <c r="O381" s="8">
        <f t="shared" si="27"/>
        <v>75.967000000000013</v>
      </c>
      <c r="P381" s="8">
        <f t="shared" si="28"/>
        <v>17.030078263667722</v>
      </c>
      <c r="Q381" s="18" t="str">
        <f t="shared" si="29"/>
        <v>S</v>
      </c>
    </row>
    <row r="382" spans="1:17" x14ac:dyDescent="0.2">
      <c r="A382" s="10">
        <v>6885</v>
      </c>
      <c r="B382" s="6">
        <v>20</v>
      </c>
      <c r="C382" s="7">
        <v>12</v>
      </c>
      <c r="D382" s="8">
        <f t="shared" si="25"/>
        <v>20.2</v>
      </c>
      <c r="E382" s="9">
        <v>26</v>
      </c>
      <c r="F382" s="7">
        <v>29</v>
      </c>
      <c r="G382" s="8">
        <f t="shared" si="26"/>
        <v>26.483333333333334</v>
      </c>
      <c r="H382" s="7">
        <v>9</v>
      </c>
      <c r="I382" s="6">
        <v>420</v>
      </c>
      <c r="J382" s="6">
        <v>420</v>
      </c>
      <c r="K382" s="18" t="s">
        <v>6</v>
      </c>
      <c r="L382" s="18" t="s">
        <v>145</v>
      </c>
      <c r="M382" s="11">
        <v>65.53</v>
      </c>
      <c r="N382" s="12" t="s">
        <v>151</v>
      </c>
      <c r="O382" s="8">
        <f t="shared" si="27"/>
        <v>75.90033333333335</v>
      </c>
      <c r="P382" s="8">
        <f t="shared" si="28"/>
        <v>17.035078263667721</v>
      </c>
      <c r="Q382" s="18" t="str">
        <f t="shared" si="29"/>
        <v>S</v>
      </c>
    </row>
    <row r="383" spans="1:17" x14ac:dyDescent="0.2">
      <c r="A383" s="10">
        <v>6905</v>
      </c>
      <c r="B383" s="6">
        <v>20</v>
      </c>
      <c r="C383" s="7">
        <v>22.4</v>
      </c>
      <c r="D383" s="8">
        <f t="shared" si="25"/>
        <v>20.373333333333335</v>
      </c>
      <c r="E383" s="9">
        <v>20</v>
      </c>
      <c r="F383" s="7">
        <v>6</v>
      </c>
      <c r="G383" s="8">
        <f t="shared" si="26"/>
        <v>20.100000000000001</v>
      </c>
      <c r="H383" s="7">
        <v>12</v>
      </c>
      <c r="I383" s="32">
        <v>38</v>
      </c>
      <c r="J383" s="32">
        <v>44</v>
      </c>
      <c r="K383" s="18" t="s">
        <v>4</v>
      </c>
      <c r="L383" s="18" t="s">
        <v>152</v>
      </c>
      <c r="M383" s="11">
        <v>61.5</v>
      </c>
      <c r="N383" s="12" t="s">
        <v>153</v>
      </c>
      <c r="O383" s="8">
        <f t="shared" si="27"/>
        <v>69.517000000000024</v>
      </c>
      <c r="P383" s="8">
        <f t="shared" si="28"/>
        <v>17.208411597001056</v>
      </c>
      <c r="Q383" s="18" t="str">
        <f t="shared" si="29"/>
        <v>S</v>
      </c>
    </row>
    <row r="384" spans="1:17" x14ac:dyDescent="0.2">
      <c r="A384" s="10">
        <v>6910</v>
      </c>
      <c r="B384" s="6">
        <v>20</v>
      </c>
      <c r="C384" s="7">
        <v>23.1</v>
      </c>
      <c r="D384" s="8">
        <f t="shared" si="25"/>
        <v>20.385000000000002</v>
      </c>
      <c r="E384" s="9">
        <v>40</v>
      </c>
      <c r="F384" s="7">
        <v>47</v>
      </c>
      <c r="G384" s="8">
        <f t="shared" si="26"/>
        <v>40.783333333333331</v>
      </c>
      <c r="H384" s="7">
        <v>7.5</v>
      </c>
      <c r="I384" s="6">
        <v>480</v>
      </c>
      <c r="J384" s="6">
        <v>480</v>
      </c>
      <c r="K384" s="18" t="s">
        <v>6</v>
      </c>
      <c r="L384" s="18" t="s">
        <v>148</v>
      </c>
      <c r="M384" s="11">
        <v>78.67</v>
      </c>
      <c r="N384" s="12">
        <v>2.0299999999999998</v>
      </c>
      <c r="O384" s="8">
        <f t="shared" si="27"/>
        <v>89.799666666665502</v>
      </c>
      <c r="P384" s="8">
        <f t="shared" si="28"/>
        <v>17.220078263667723</v>
      </c>
      <c r="Q384" s="18" t="str">
        <f t="shared" si="29"/>
        <v>N</v>
      </c>
    </row>
    <row r="385" spans="1:17" x14ac:dyDescent="0.2">
      <c r="A385" s="10">
        <v>6934</v>
      </c>
      <c r="B385" s="6">
        <v>20</v>
      </c>
      <c r="C385" s="7">
        <v>34.200000000000003</v>
      </c>
      <c r="D385" s="8">
        <f t="shared" si="25"/>
        <v>20.57</v>
      </c>
      <c r="E385" s="9">
        <v>7</v>
      </c>
      <c r="F385" s="7">
        <v>24</v>
      </c>
      <c r="G385" s="8">
        <f t="shared" si="26"/>
        <v>7.4</v>
      </c>
      <c r="H385" s="7">
        <v>10</v>
      </c>
      <c r="I385" s="6">
        <v>354</v>
      </c>
      <c r="J385" s="6">
        <v>354</v>
      </c>
      <c r="K385" s="18" t="s">
        <v>22</v>
      </c>
      <c r="L385" s="18" t="s">
        <v>152</v>
      </c>
      <c r="M385" s="11">
        <v>52.1</v>
      </c>
      <c r="N385" s="12" t="s">
        <v>154</v>
      </c>
      <c r="O385" s="8">
        <f t="shared" si="27"/>
        <v>56.817000000000007</v>
      </c>
      <c r="P385" s="8">
        <f t="shared" si="28"/>
        <v>17.405078263667722</v>
      </c>
      <c r="Q385" s="18" t="str">
        <f t="shared" si="29"/>
        <v>S</v>
      </c>
    </row>
    <row r="386" spans="1:17" x14ac:dyDescent="0.2">
      <c r="A386" s="10">
        <v>6939</v>
      </c>
      <c r="B386" s="6">
        <v>20</v>
      </c>
      <c r="C386" s="7">
        <v>31.4</v>
      </c>
      <c r="D386" s="8">
        <f t="shared" si="25"/>
        <v>20.523333333333333</v>
      </c>
      <c r="E386" s="9">
        <v>60</v>
      </c>
      <c r="F386" s="7">
        <v>38</v>
      </c>
      <c r="G386" s="8">
        <f t="shared" si="26"/>
        <v>60.633333333333333</v>
      </c>
      <c r="H386" s="7">
        <v>10</v>
      </c>
      <c r="I386" s="6">
        <v>480</v>
      </c>
      <c r="J386" s="6">
        <v>480</v>
      </c>
      <c r="K386" s="18" t="s">
        <v>6</v>
      </c>
      <c r="L386" s="18" t="s">
        <v>5</v>
      </c>
      <c r="M386" s="11">
        <v>95.88</v>
      </c>
      <c r="N386" s="12">
        <v>12.3</v>
      </c>
      <c r="O386" s="8">
        <f t="shared" si="27"/>
        <v>69.949666666666687</v>
      </c>
      <c r="P386" s="8">
        <f t="shared" si="28"/>
        <v>17.358411597001055</v>
      </c>
      <c r="Q386" s="18" t="str">
        <f t="shared" si="29"/>
        <v>N</v>
      </c>
    </row>
    <row r="387" spans="1:17" x14ac:dyDescent="0.2">
      <c r="A387" s="10">
        <v>6940</v>
      </c>
      <c r="B387" s="6">
        <v>20</v>
      </c>
      <c r="C387" s="7">
        <v>34.6</v>
      </c>
      <c r="D387" s="8">
        <f t="shared" si="25"/>
        <v>20.576666666666668</v>
      </c>
      <c r="E387" s="9">
        <v>28</v>
      </c>
      <c r="F387" s="7">
        <v>18</v>
      </c>
      <c r="G387" s="8">
        <f t="shared" si="26"/>
        <v>28.3</v>
      </c>
      <c r="H387" s="7">
        <v>6.5</v>
      </c>
      <c r="I387" s="6">
        <v>1860</v>
      </c>
      <c r="J387" s="6">
        <v>1860</v>
      </c>
      <c r="K387" s="18" t="s">
        <v>6</v>
      </c>
      <c r="L387" s="18" t="s">
        <v>145</v>
      </c>
      <c r="M387" s="11">
        <v>69.900000000000006</v>
      </c>
      <c r="N387" s="12" t="s">
        <v>135</v>
      </c>
      <c r="O387" s="8">
        <f t="shared" si="27"/>
        <v>77.717000000000013</v>
      </c>
      <c r="P387" s="8">
        <f t="shared" si="28"/>
        <v>17.41174493033439</v>
      </c>
      <c r="Q387" s="18" t="str">
        <f t="shared" si="29"/>
        <v>S</v>
      </c>
    </row>
    <row r="388" spans="1:17" x14ac:dyDescent="0.2">
      <c r="A388" s="10">
        <v>6946</v>
      </c>
      <c r="B388" s="6">
        <v>20</v>
      </c>
      <c r="C388" s="7">
        <v>34.799999999999997</v>
      </c>
      <c r="D388" s="8">
        <f t="shared" si="25"/>
        <v>20.58</v>
      </c>
      <c r="E388" s="9">
        <v>60</v>
      </c>
      <c r="F388" s="7">
        <v>9</v>
      </c>
      <c r="G388" s="8">
        <f t="shared" si="26"/>
        <v>60.15</v>
      </c>
      <c r="H388" s="7">
        <v>10.5</v>
      </c>
      <c r="I388" s="6"/>
      <c r="J388" s="11"/>
      <c r="K388" s="18" t="s">
        <v>10</v>
      </c>
      <c r="L388" s="18" t="s">
        <v>5</v>
      </c>
      <c r="M388" s="11">
        <v>95.72</v>
      </c>
      <c r="N388" s="12">
        <v>11.68</v>
      </c>
      <c r="O388" s="8">
        <f t="shared" si="27"/>
        <v>70.433000000000007</v>
      </c>
      <c r="P388" s="8">
        <f t="shared" si="28"/>
        <v>17.41507826366772</v>
      </c>
      <c r="Q388" s="18" t="str">
        <f t="shared" si="29"/>
        <v>N</v>
      </c>
    </row>
    <row r="389" spans="1:17" x14ac:dyDescent="0.2">
      <c r="A389" s="10">
        <v>7000</v>
      </c>
      <c r="B389" s="6">
        <v>21</v>
      </c>
      <c r="C389" s="7">
        <v>1.8</v>
      </c>
      <c r="D389" s="8">
        <f t="shared" si="25"/>
        <v>21.03</v>
      </c>
      <c r="E389" s="9">
        <v>44</v>
      </c>
      <c r="F389" s="7">
        <v>12</v>
      </c>
      <c r="G389" s="8">
        <f t="shared" si="26"/>
        <v>44.2</v>
      </c>
      <c r="H389" s="7">
        <v>0</v>
      </c>
      <c r="I389" s="6"/>
      <c r="J389" s="11"/>
      <c r="K389" s="18" t="s">
        <v>68</v>
      </c>
      <c r="L389" s="18" t="s">
        <v>148</v>
      </c>
      <c r="M389" s="11">
        <v>85.76</v>
      </c>
      <c r="N389" s="12" t="s">
        <v>155</v>
      </c>
      <c r="O389" s="8">
        <f t="shared" si="27"/>
        <v>86.383000000000038</v>
      </c>
      <c r="P389" s="8">
        <f t="shared" si="28"/>
        <v>17.865078263667723</v>
      </c>
      <c r="Q389" s="18" t="str">
        <f t="shared" si="29"/>
        <v>N</v>
      </c>
    </row>
    <row r="390" spans="1:17" x14ac:dyDescent="0.2">
      <c r="A390" s="10">
        <v>7006</v>
      </c>
      <c r="B390" s="6">
        <v>21</v>
      </c>
      <c r="C390" s="7">
        <v>1.5</v>
      </c>
      <c r="D390" s="8">
        <f t="shared" si="25"/>
        <v>21.024999999999999</v>
      </c>
      <c r="E390" s="9">
        <v>16</v>
      </c>
      <c r="F390" s="7">
        <v>11</v>
      </c>
      <c r="G390" s="8">
        <f t="shared" si="26"/>
        <v>16.183333333333334</v>
      </c>
      <c r="H390" s="7">
        <v>11.5</v>
      </c>
      <c r="I390" s="6">
        <v>168</v>
      </c>
      <c r="J390" s="6">
        <v>168</v>
      </c>
      <c r="K390" s="18" t="s">
        <v>22</v>
      </c>
      <c r="L390" s="18" t="s">
        <v>152</v>
      </c>
      <c r="M390" s="11">
        <v>63.77</v>
      </c>
      <c r="N390" s="12" t="s">
        <v>156</v>
      </c>
      <c r="O390" s="8">
        <f t="shared" si="27"/>
        <v>65.600333333333325</v>
      </c>
      <c r="P390" s="8">
        <f t="shared" si="28"/>
        <v>17.86007826366772</v>
      </c>
      <c r="Q390" s="18" t="str">
        <f t="shared" si="29"/>
        <v>S</v>
      </c>
    </row>
    <row r="391" spans="1:17" x14ac:dyDescent="0.2">
      <c r="A391" s="10">
        <v>7008</v>
      </c>
      <c r="B391" s="6">
        <v>21</v>
      </c>
      <c r="C391" s="7">
        <v>0.6</v>
      </c>
      <c r="D391" s="8">
        <f t="shared" si="25"/>
        <v>21.01</v>
      </c>
      <c r="E391" s="9">
        <v>54</v>
      </c>
      <c r="F391" s="7">
        <v>33</v>
      </c>
      <c r="G391" s="8">
        <f t="shared" si="26"/>
        <v>54.55</v>
      </c>
      <c r="H391" s="7">
        <v>13.5</v>
      </c>
      <c r="I391" s="32">
        <v>69</v>
      </c>
      <c r="J391" s="32">
        <v>86</v>
      </c>
      <c r="K391" s="18" t="s">
        <v>4</v>
      </c>
      <c r="L391" s="18" t="s">
        <v>148</v>
      </c>
      <c r="M391" s="11">
        <v>93.42</v>
      </c>
      <c r="N391" s="12">
        <v>5.49</v>
      </c>
      <c r="O391" s="8">
        <f t="shared" si="27"/>
        <v>76.03300000000003</v>
      </c>
      <c r="P391" s="8">
        <f t="shared" si="28"/>
        <v>17.845078263667723</v>
      </c>
      <c r="Q391" s="18" t="str">
        <f t="shared" si="29"/>
        <v>N</v>
      </c>
    </row>
    <row r="392" spans="1:17" x14ac:dyDescent="0.2">
      <c r="A392" s="10">
        <v>7009</v>
      </c>
      <c r="B392" s="6">
        <v>21</v>
      </c>
      <c r="C392" s="7">
        <v>4.2</v>
      </c>
      <c r="D392" s="8">
        <f t="shared" si="25"/>
        <v>21.07</v>
      </c>
      <c r="E392" s="9">
        <v>-11</v>
      </c>
      <c r="F392" s="7">
        <v>22</v>
      </c>
      <c r="G392" s="8">
        <f t="shared" si="26"/>
        <v>-11.366666666666667</v>
      </c>
      <c r="H392" s="7">
        <v>8.5</v>
      </c>
      <c r="I392" s="32">
        <v>22.9</v>
      </c>
      <c r="J392" s="32">
        <v>28.1</v>
      </c>
      <c r="K392" s="18" t="s">
        <v>4</v>
      </c>
      <c r="L392" s="18" t="s">
        <v>157</v>
      </c>
      <c r="M392" s="11">
        <v>37.76</v>
      </c>
      <c r="N392" s="12" t="s">
        <v>158</v>
      </c>
      <c r="O392" s="8">
        <f t="shared" si="27"/>
        <v>38.050333333333334</v>
      </c>
      <c r="P392" s="8">
        <f t="shared" si="28"/>
        <v>17.905078263667722</v>
      </c>
      <c r="Q392" s="18" t="str">
        <f t="shared" si="29"/>
        <v>S</v>
      </c>
    </row>
    <row r="393" spans="1:17" x14ac:dyDescent="0.2">
      <c r="A393" s="10">
        <v>7044</v>
      </c>
      <c r="B393" s="6">
        <v>21</v>
      </c>
      <c r="C393" s="7">
        <v>12.9</v>
      </c>
      <c r="D393" s="8">
        <f t="shared" si="25"/>
        <v>21.215</v>
      </c>
      <c r="E393" s="9">
        <v>42</v>
      </c>
      <c r="F393" s="7">
        <v>29</v>
      </c>
      <c r="G393" s="8">
        <f t="shared" si="26"/>
        <v>42.483333333333334</v>
      </c>
      <c r="H393" s="7">
        <v>11.5</v>
      </c>
      <c r="I393" s="6"/>
      <c r="J393" s="11"/>
      <c r="K393" s="18" t="s">
        <v>6</v>
      </c>
      <c r="L393" s="18" t="s">
        <v>148</v>
      </c>
      <c r="M393" s="11">
        <v>85.87</v>
      </c>
      <c r="N393" s="12" t="s">
        <v>159</v>
      </c>
      <c r="O393" s="8">
        <f t="shared" si="27"/>
        <v>88.099666666666707</v>
      </c>
      <c r="P393" s="8">
        <f t="shared" si="28"/>
        <v>18.050078263667722</v>
      </c>
      <c r="Q393" s="18" t="str">
        <f t="shared" si="29"/>
        <v>N</v>
      </c>
    </row>
    <row r="394" spans="1:17" x14ac:dyDescent="0.2">
      <c r="A394" s="10">
        <v>7062</v>
      </c>
      <c r="B394" s="6">
        <v>21</v>
      </c>
      <c r="C394" s="7">
        <v>23.2</v>
      </c>
      <c r="D394" s="8">
        <f t="shared" si="25"/>
        <v>21.386666666666667</v>
      </c>
      <c r="E394" s="9">
        <v>46</v>
      </c>
      <c r="F394" s="7">
        <v>23</v>
      </c>
      <c r="G394" s="8">
        <f t="shared" si="26"/>
        <v>46.383333333333333</v>
      </c>
      <c r="H394" s="7">
        <v>11.5</v>
      </c>
      <c r="I394" s="6">
        <v>420</v>
      </c>
      <c r="J394" s="6">
        <v>420</v>
      </c>
      <c r="K394" s="18" t="s">
        <v>6</v>
      </c>
      <c r="L394" s="18" t="s">
        <v>148</v>
      </c>
      <c r="M394" s="11">
        <v>89.93</v>
      </c>
      <c r="N394" s="12" t="s">
        <v>160</v>
      </c>
      <c r="O394" s="8">
        <f t="shared" si="27"/>
        <v>84.199666666666715</v>
      </c>
      <c r="P394" s="8">
        <f t="shared" si="28"/>
        <v>18.221744930334388</v>
      </c>
      <c r="Q394" s="18" t="str">
        <f t="shared" si="29"/>
        <v>N</v>
      </c>
    </row>
    <row r="395" spans="1:17" x14ac:dyDescent="0.2">
      <c r="A395" s="10">
        <v>7086</v>
      </c>
      <c r="B395" s="6">
        <v>21</v>
      </c>
      <c r="C395" s="7">
        <v>30.5</v>
      </c>
      <c r="D395" s="8">
        <f t="shared" si="25"/>
        <v>21.508333333333333</v>
      </c>
      <c r="E395" s="9">
        <v>51</v>
      </c>
      <c r="F395" s="7">
        <v>35</v>
      </c>
      <c r="G395" s="8">
        <f t="shared" si="26"/>
        <v>51.583333333333336</v>
      </c>
      <c r="H395" s="7">
        <v>11.5</v>
      </c>
      <c r="I395" s="6">
        <v>540</v>
      </c>
      <c r="J395" s="6">
        <v>540</v>
      </c>
      <c r="K395" s="18" t="s">
        <v>6</v>
      </c>
      <c r="L395" s="18" t="s">
        <v>148</v>
      </c>
      <c r="M395" s="11">
        <v>94.4</v>
      </c>
      <c r="N395" s="12">
        <v>0.2</v>
      </c>
      <c r="O395" s="8">
        <f t="shared" si="27"/>
        <v>78.999666666666684</v>
      </c>
      <c r="P395" s="8">
        <f t="shared" si="28"/>
        <v>18.343411597001055</v>
      </c>
      <c r="Q395" s="18" t="str">
        <f t="shared" si="29"/>
        <v>N</v>
      </c>
    </row>
    <row r="396" spans="1:17" x14ac:dyDescent="0.2">
      <c r="A396" s="10">
        <v>7128</v>
      </c>
      <c r="B396" s="6">
        <v>21</v>
      </c>
      <c r="C396" s="7">
        <v>44</v>
      </c>
      <c r="D396" s="8">
        <f t="shared" si="25"/>
        <v>21.733333333333334</v>
      </c>
      <c r="E396" s="9">
        <v>53</v>
      </c>
      <c r="F396" s="7">
        <v>43</v>
      </c>
      <c r="G396" s="8">
        <f t="shared" si="26"/>
        <v>53.716666666666669</v>
      </c>
      <c r="H396" s="7">
        <v>11.5</v>
      </c>
      <c r="I396" s="6">
        <v>186</v>
      </c>
      <c r="J396" s="6">
        <v>186</v>
      </c>
      <c r="K396" s="18" t="s">
        <v>6</v>
      </c>
      <c r="L396" s="18" t="s">
        <v>148</v>
      </c>
      <c r="M396" s="11">
        <v>97.35</v>
      </c>
      <c r="N396" s="12">
        <v>0.42</v>
      </c>
      <c r="O396" s="8">
        <f t="shared" si="27"/>
        <v>76.866333333333358</v>
      </c>
      <c r="P396" s="8">
        <f t="shared" si="28"/>
        <v>18.568411597001056</v>
      </c>
      <c r="Q396" s="18" t="str">
        <f t="shared" si="29"/>
        <v>N</v>
      </c>
    </row>
    <row r="397" spans="1:17" x14ac:dyDescent="0.2">
      <c r="A397" s="10">
        <v>7142</v>
      </c>
      <c r="B397" s="6">
        <v>21</v>
      </c>
      <c r="C397" s="7">
        <v>45.9</v>
      </c>
      <c r="D397" s="8">
        <f t="shared" si="25"/>
        <v>21.765000000000001</v>
      </c>
      <c r="E397" s="9">
        <v>65</v>
      </c>
      <c r="F397" s="7">
        <v>48</v>
      </c>
      <c r="G397" s="8">
        <f t="shared" si="26"/>
        <v>65.8</v>
      </c>
      <c r="H397" s="7">
        <v>10</v>
      </c>
      <c r="I397" s="6">
        <v>258</v>
      </c>
      <c r="J397" s="6">
        <v>258</v>
      </c>
      <c r="K397" s="18" t="s">
        <v>6</v>
      </c>
      <c r="L397" s="18" t="s">
        <v>5</v>
      </c>
      <c r="M397" s="11">
        <v>105.42</v>
      </c>
      <c r="N397" s="12">
        <v>9.4499999999999993</v>
      </c>
      <c r="O397" s="8">
        <f t="shared" si="27"/>
        <v>64.783000000000015</v>
      </c>
      <c r="P397" s="8">
        <f t="shared" si="28"/>
        <v>18.600078263667722</v>
      </c>
      <c r="Q397" s="18" t="str">
        <f t="shared" si="29"/>
        <v>N</v>
      </c>
    </row>
    <row r="398" spans="1:17" x14ac:dyDescent="0.2">
      <c r="A398" s="10">
        <v>7160</v>
      </c>
      <c r="B398" s="6">
        <v>21</v>
      </c>
      <c r="C398" s="7">
        <v>53.7</v>
      </c>
      <c r="D398" s="8">
        <f t="shared" si="25"/>
        <v>21.895</v>
      </c>
      <c r="E398" s="9">
        <v>62</v>
      </c>
      <c r="F398" s="7">
        <v>36</v>
      </c>
      <c r="G398" s="8">
        <f t="shared" si="26"/>
        <v>62.6</v>
      </c>
      <c r="H398" s="7">
        <v>6.5</v>
      </c>
      <c r="I398" s="6">
        <v>420</v>
      </c>
      <c r="J398" s="6">
        <v>420</v>
      </c>
      <c r="K398" s="18" t="s">
        <v>6</v>
      </c>
      <c r="L398" s="18" t="s">
        <v>5</v>
      </c>
      <c r="M398" s="11">
        <v>104.02</v>
      </c>
      <c r="N398" s="12">
        <v>6.45</v>
      </c>
      <c r="O398" s="8">
        <f t="shared" si="27"/>
        <v>67.983000000000018</v>
      </c>
      <c r="P398" s="8">
        <f t="shared" si="28"/>
        <v>18.730078263667721</v>
      </c>
      <c r="Q398" s="18" t="str">
        <f t="shared" si="29"/>
        <v>N</v>
      </c>
    </row>
    <row r="399" spans="1:17" x14ac:dyDescent="0.2">
      <c r="A399" s="10">
        <v>7209</v>
      </c>
      <c r="B399" s="6">
        <v>22</v>
      </c>
      <c r="C399" s="7">
        <v>5.2</v>
      </c>
      <c r="D399" s="8">
        <f t="shared" si="25"/>
        <v>22.086666666666666</v>
      </c>
      <c r="E399" s="9">
        <v>46</v>
      </c>
      <c r="F399" s="7">
        <v>30</v>
      </c>
      <c r="G399" s="8">
        <f t="shared" si="26"/>
        <v>46.5</v>
      </c>
      <c r="H399" s="7">
        <v>8</v>
      </c>
      <c r="I399" s="6">
        <v>1500</v>
      </c>
      <c r="J399" s="6">
        <v>1500</v>
      </c>
      <c r="K399" s="18" t="s">
        <v>6</v>
      </c>
      <c r="L399" s="18" t="s">
        <v>161</v>
      </c>
      <c r="M399" s="11">
        <v>95.51</v>
      </c>
      <c r="N399" s="12" t="s">
        <v>162</v>
      </c>
      <c r="O399" s="8">
        <f t="shared" si="27"/>
        <v>84.08299999999997</v>
      </c>
      <c r="P399" s="8">
        <f t="shared" si="28"/>
        <v>18.921744930334388</v>
      </c>
      <c r="Q399" s="18" t="str">
        <f t="shared" si="29"/>
        <v>N</v>
      </c>
    </row>
    <row r="400" spans="1:17" x14ac:dyDescent="0.2">
      <c r="A400" s="10">
        <v>7217</v>
      </c>
      <c r="B400" s="6">
        <v>22</v>
      </c>
      <c r="C400" s="7">
        <v>7.8</v>
      </c>
      <c r="D400" s="8">
        <f t="shared" ref="D400:D463" si="30">B400+C400/60</f>
        <v>22.13</v>
      </c>
      <c r="E400" s="9">
        <v>31</v>
      </c>
      <c r="F400" s="7">
        <v>21</v>
      </c>
      <c r="G400" s="8">
        <f t="shared" ref="G400:G463" si="31">IF(E400&lt;0,E400-F400/60,E400+F400/60)</f>
        <v>31.35</v>
      </c>
      <c r="H400" s="7">
        <v>11.5</v>
      </c>
      <c r="I400" s="6"/>
      <c r="J400" s="11"/>
      <c r="K400" s="18" t="s">
        <v>10</v>
      </c>
      <c r="L400" s="18" t="s">
        <v>163</v>
      </c>
      <c r="M400" s="11">
        <v>86.5</v>
      </c>
      <c r="N400" s="12" t="s">
        <v>76</v>
      </c>
      <c r="O400" s="8">
        <f t="shared" ref="O400:O415" si="32">(180/PI())*ASIN(SIN(Lat*PI()/180)*SIN(Dec*PI()/180)+COS(Lat*PI()/180)*COS(Dec*PI()/180))</f>
        <v>80.766999999999967</v>
      </c>
      <c r="P400" s="8">
        <f t="shared" ref="P400:P415" si="33">IF(Lon/15+RA-GTZ+Tof&lt;0,Lon/15+RA-GTZ+Tof+24,IF(Lon/15+RA-GTZ+Tof&gt;24,Lon/15+RA-GTZ+Tof-24,Lon/15+RA-GTZ+Tof))</f>
        <v>18.965078263667721</v>
      </c>
      <c r="Q400" s="18" t="str">
        <f t="shared" ref="Q400:Q415" si="34">IF(ACOS(ROUND((SIN(Dec*PI()/180)-SIN(Lat*PI()/180)*SIN(Amt*PI()/180))/(COS(Lat*PI()/180)*COS(Amt*PI()/180)),3))&lt;PI()/2,"N","S")</f>
        <v>S</v>
      </c>
    </row>
    <row r="401" spans="1:17" x14ac:dyDescent="0.2">
      <c r="A401" s="10">
        <v>7243</v>
      </c>
      <c r="B401" s="6">
        <v>22</v>
      </c>
      <c r="C401" s="7">
        <v>15.3</v>
      </c>
      <c r="D401" s="8">
        <f t="shared" si="30"/>
        <v>22.254999999999999</v>
      </c>
      <c r="E401" s="9">
        <v>49</v>
      </c>
      <c r="F401" s="7">
        <v>53</v>
      </c>
      <c r="G401" s="8">
        <f t="shared" si="31"/>
        <v>49.883333333333333</v>
      </c>
      <c r="H401" s="7">
        <v>6.5</v>
      </c>
      <c r="I401" s="6">
        <v>1260</v>
      </c>
      <c r="J401" s="6">
        <v>1260</v>
      </c>
      <c r="K401" s="18" t="s">
        <v>6</v>
      </c>
      <c r="L401" s="18" t="s">
        <v>161</v>
      </c>
      <c r="M401" s="11">
        <v>98.87</v>
      </c>
      <c r="N401" s="12" t="s">
        <v>96</v>
      </c>
      <c r="O401" s="8">
        <f t="shared" si="32"/>
        <v>80.699666666666715</v>
      </c>
      <c r="P401" s="8">
        <f t="shared" si="33"/>
        <v>19.090078263667721</v>
      </c>
      <c r="Q401" s="18" t="str">
        <f t="shared" si="34"/>
        <v>N</v>
      </c>
    </row>
    <row r="402" spans="1:17" x14ac:dyDescent="0.2">
      <c r="A402" s="10">
        <v>7296</v>
      </c>
      <c r="B402" s="6">
        <v>22</v>
      </c>
      <c r="C402" s="7">
        <v>28.2</v>
      </c>
      <c r="D402" s="8">
        <f t="shared" si="30"/>
        <v>22.47</v>
      </c>
      <c r="E402" s="9">
        <v>52</v>
      </c>
      <c r="F402" s="7">
        <v>17</v>
      </c>
      <c r="G402" s="8">
        <f t="shared" si="31"/>
        <v>52.283333333333331</v>
      </c>
      <c r="H402" s="7">
        <v>9.5</v>
      </c>
      <c r="I402" s="6">
        <v>240</v>
      </c>
      <c r="J402" s="6">
        <v>240</v>
      </c>
      <c r="K402" s="18" t="s">
        <v>6</v>
      </c>
      <c r="L402" s="18" t="s">
        <v>161</v>
      </c>
      <c r="M402" s="11">
        <v>101.89</v>
      </c>
      <c r="N402" s="12" t="s">
        <v>164</v>
      </c>
      <c r="O402" s="8">
        <f t="shared" si="32"/>
        <v>78.299666666666695</v>
      </c>
      <c r="P402" s="8">
        <f t="shared" si="33"/>
        <v>19.305078263667721</v>
      </c>
      <c r="Q402" s="18" t="str">
        <f t="shared" si="34"/>
        <v>N</v>
      </c>
    </row>
    <row r="403" spans="1:17" x14ac:dyDescent="0.2">
      <c r="A403" s="10">
        <v>7331</v>
      </c>
      <c r="B403" s="6">
        <v>22</v>
      </c>
      <c r="C403" s="7">
        <v>37</v>
      </c>
      <c r="D403" s="8">
        <f t="shared" si="30"/>
        <v>22.616666666666667</v>
      </c>
      <c r="E403" s="9">
        <v>34</v>
      </c>
      <c r="F403" s="7">
        <v>26</v>
      </c>
      <c r="G403" s="8">
        <f t="shared" si="31"/>
        <v>34.43333333333333</v>
      </c>
      <c r="H403" s="7">
        <v>10.5</v>
      </c>
      <c r="I403" s="6"/>
      <c r="J403" s="11"/>
      <c r="K403" s="18" t="s">
        <v>10</v>
      </c>
      <c r="L403" s="18" t="s">
        <v>163</v>
      </c>
      <c r="M403" s="11">
        <v>93.73</v>
      </c>
      <c r="N403" s="12" t="s">
        <v>165</v>
      </c>
      <c r="O403" s="8">
        <f t="shared" si="32"/>
        <v>83.85033333333341</v>
      </c>
      <c r="P403" s="8">
        <f t="shared" si="33"/>
        <v>19.451744930334389</v>
      </c>
      <c r="Q403" s="18" t="str">
        <f t="shared" si="34"/>
        <v>S</v>
      </c>
    </row>
    <row r="404" spans="1:17" x14ac:dyDescent="0.2">
      <c r="A404" s="10">
        <v>7380</v>
      </c>
      <c r="B404" s="6">
        <v>22</v>
      </c>
      <c r="C404" s="7">
        <v>47</v>
      </c>
      <c r="D404" s="8">
        <f t="shared" si="30"/>
        <v>22.783333333333335</v>
      </c>
      <c r="E404" s="9">
        <v>58</v>
      </c>
      <c r="F404" s="7">
        <v>6</v>
      </c>
      <c r="G404" s="8">
        <f t="shared" si="31"/>
        <v>58.1</v>
      </c>
      <c r="H404" s="7">
        <v>9</v>
      </c>
      <c r="I404" s="6">
        <v>720</v>
      </c>
      <c r="J404" s="6">
        <v>720</v>
      </c>
      <c r="K404" s="18" t="s">
        <v>72</v>
      </c>
      <c r="L404" s="18" t="s">
        <v>5</v>
      </c>
      <c r="M404" s="11">
        <v>107.08</v>
      </c>
      <c r="N404" s="12" t="s">
        <v>166</v>
      </c>
      <c r="O404" s="8">
        <f t="shared" si="32"/>
        <v>72.483000000000004</v>
      </c>
      <c r="P404" s="8">
        <f t="shared" si="33"/>
        <v>19.618411597001057</v>
      </c>
      <c r="Q404" s="18" t="str">
        <f t="shared" si="34"/>
        <v>N</v>
      </c>
    </row>
    <row r="405" spans="1:17" x14ac:dyDescent="0.2">
      <c r="A405" s="10">
        <v>7448</v>
      </c>
      <c r="B405" s="6">
        <v>23</v>
      </c>
      <c r="C405" s="7">
        <v>0</v>
      </c>
      <c r="D405" s="8">
        <f t="shared" si="30"/>
        <v>23</v>
      </c>
      <c r="E405" s="9">
        <v>15</v>
      </c>
      <c r="F405" s="7">
        <v>59</v>
      </c>
      <c r="G405" s="8">
        <f t="shared" si="31"/>
        <v>15.983333333333333</v>
      </c>
      <c r="H405" s="7">
        <v>12.5</v>
      </c>
      <c r="I405" s="6"/>
      <c r="J405" s="11"/>
      <c r="K405" s="18" t="s">
        <v>10</v>
      </c>
      <c r="L405" s="18" t="s">
        <v>163</v>
      </c>
      <c r="M405" s="11">
        <v>87.57</v>
      </c>
      <c r="N405" s="12" t="s">
        <v>167</v>
      </c>
      <c r="O405" s="8">
        <f t="shared" si="32"/>
        <v>65.40033333333335</v>
      </c>
      <c r="P405" s="8">
        <f t="shared" si="33"/>
        <v>19.835078263667722</v>
      </c>
      <c r="Q405" s="18" t="str">
        <f t="shared" si="34"/>
        <v>S</v>
      </c>
    </row>
    <row r="406" spans="1:17" x14ac:dyDescent="0.2">
      <c r="A406" s="10">
        <v>7479</v>
      </c>
      <c r="B406" s="6">
        <v>23</v>
      </c>
      <c r="C406" s="7">
        <v>5</v>
      </c>
      <c r="D406" s="8">
        <f t="shared" si="30"/>
        <v>23.083333333333332</v>
      </c>
      <c r="E406" s="9">
        <v>12</v>
      </c>
      <c r="F406" s="7">
        <v>19</v>
      </c>
      <c r="G406" s="8">
        <f t="shared" si="31"/>
        <v>12.316666666666666</v>
      </c>
      <c r="H406" s="7">
        <v>11.5</v>
      </c>
      <c r="I406" s="6"/>
      <c r="J406" s="11"/>
      <c r="K406" s="18" t="s">
        <v>10</v>
      </c>
      <c r="L406" s="18" t="s">
        <v>163</v>
      </c>
      <c r="M406" s="11">
        <v>86.26</v>
      </c>
      <c r="N406" s="12" t="s">
        <v>168</v>
      </c>
      <c r="O406" s="8">
        <f t="shared" si="32"/>
        <v>61.733666666666686</v>
      </c>
      <c r="P406" s="8">
        <f t="shared" si="33"/>
        <v>19.918411597001054</v>
      </c>
      <c r="Q406" s="18" t="str">
        <f t="shared" si="34"/>
        <v>S</v>
      </c>
    </row>
    <row r="407" spans="1:17" x14ac:dyDescent="0.2">
      <c r="A407" s="10">
        <v>7510</v>
      </c>
      <c r="B407" s="6">
        <v>23</v>
      </c>
      <c r="C407" s="7">
        <v>11.5</v>
      </c>
      <c r="D407" s="8">
        <f t="shared" si="30"/>
        <v>23.191666666666666</v>
      </c>
      <c r="E407" s="9">
        <v>60</v>
      </c>
      <c r="F407" s="7">
        <v>34</v>
      </c>
      <c r="G407" s="8">
        <f t="shared" si="31"/>
        <v>60.56666666666667</v>
      </c>
      <c r="H407" s="7">
        <v>9.5</v>
      </c>
      <c r="I407" s="6">
        <v>240</v>
      </c>
      <c r="J407" s="6">
        <v>240</v>
      </c>
      <c r="K407" s="18" t="s">
        <v>6</v>
      </c>
      <c r="L407" s="18" t="s">
        <v>5</v>
      </c>
      <c r="M407" s="11">
        <v>110.96</v>
      </c>
      <c r="N407" s="12">
        <v>0.04</v>
      </c>
      <c r="O407" s="8">
        <f t="shared" si="32"/>
        <v>70.016333333333321</v>
      </c>
      <c r="P407" s="8">
        <f t="shared" si="33"/>
        <v>20.026744930334388</v>
      </c>
      <c r="Q407" s="18" t="str">
        <f t="shared" si="34"/>
        <v>N</v>
      </c>
    </row>
    <row r="408" spans="1:17" x14ac:dyDescent="0.2">
      <c r="A408" s="10">
        <v>7606</v>
      </c>
      <c r="B408" s="6">
        <v>23</v>
      </c>
      <c r="C408" s="7">
        <v>19.100000000000001</v>
      </c>
      <c r="D408" s="8">
        <f t="shared" si="30"/>
        <v>23.318333333333335</v>
      </c>
      <c r="E408" s="9">
        <v>-8</v>
      </c>
      <c r="F408" s="7">
        <v>30</v>
      </c>
      <c r="G408" s="8">
        <f t="shared" si="31"/>
        <v>-8.5</v>
      </c>
      <c r="H408" s="7">
        <v>11.5</v>
      </c>
      <c r="I408" s="6"/>
      <c r="J408" s="11"/>
      <c r="K408" s="18" t="s">
        <v>10</v>
      </c>
      <c r="L408" s="18" t="s">
        <v>157</v>
      </c>
      <c r="M408" s="11">
        <v>69.09</v>
      </c>
      <c r="N408" s="12" t="s">
        <v>169</v>
      </c>
      <c r="O408" s="8">
        <f t="shared" si="32"/>
        <v>40.917000000000002</v>
      </c>
      <c r="P408" s="8">
        <f t="shared" si="33"/>
        <v>20.153411597001057</v>
      </c>
      <c r="Q408" s="18" t="str">
        <f t="shared" si="34"/>
        <v>S</v>
      </c>
    </row>
    <row r="409" spans="1:17" x14ac:dyDescent="0.2">
      <c r="A409" s="10">
        <v>7662</v>
      </c>
      <c r="B409" s="6">
        <v>23</v>
      </c>
      <c r="C409" s="7">
        <v>25.9</v>
      </c>
      <c r="D409" s="8">
        <f t="shared" si="30"/>
        <v>23.431666666666665</v>
      </c>
      <c r="E409" s="9">
        <v>42</v>
      </c>
      <c r="F409" s="7">
        <v>33</v>
      </c>
      <c r="G409" s="8">
        <f t="shared" si="31"/>
        <v>42.55</v>
      </c>
      <c r="H409" s="7">
        <v>9</v>
      </c>
      <c r="I409" s="32">
        <v>14</v>
      </c>
      <c r="J409" s="32">
        <v>17</v>
      </c>
      <c r="K409" s="18" t="s">
        <v>4</v>
      </c>
      <c r="L409" s="18" t="s">
        <v>14</v>
      </c>
      <c r="M409" s="11">
        <v>106.56</v>
      </c>
      <c r="N409" s="12" t="s">
        <v>170</v>
      </c>
      <c r="O409" s="8">
        <f t="shared" si="32"/>
        <v>88.032999999999973</v>
      </c>
      <c r="P409" s="8">
        <f t="shared" si="33"/>
        <v>20.266744930334387</v>
      </c>
      <c r="Q409" s="18" t="str">
        <f t="shared" si="34"/>
        <v>N</v>
      </c>
    </row>
    <row r="410" spans="1:17" x14ac:dyDescent="0.2">
      <c r="A410" s="10">
        <v>7686</v>
      </c>
      <c r="B410" s="6">
        <v>23</v>
      </c>
      <c r="C410" s="7">
        <v>30.2</v>
      </c>
      <c r="D410" s="8">
        <f t="shared" si="30"/>
        <v>23.503333333333334</v>
      </c>
      <c r="E410" s="9">
        <v>49</v>
      </c>
      <c r="F410" s="7">
        <v>8</v>
      </c>
      <c r="G410" s="8">
        <f t="shared" si="31"/>
        <v>49.133333333333333</v>
      </c>
      <c r="H410" s="7">
        <v>8</v>
      </c>
      <c r="I410" s="6">
        <v>900</v>
      </c>
      <c r="J410" s="6">
        <v>900</v>
      </c>
      <c r="K410" s="18" t="s">
        <v>6</v>
      </c>
      <c r="L410" s="18" t="s">
        <v>14</v>
      </c>
      <c r="M410" s="11">
        <v>109.52</v>
      </c>
      <c r="N410" s="12" t="s">
        <v>171</v>
      </c>
      <c r="O410" s="8">
        <f t="shared" si="32"/>
        <v>81.449666666666715</v>
      </c>
      <c r="P410" s="8">
        <f t="shared" si="33"/>
        <v>20.338411597001055</v>
      </c>
      <c r="Q410" s="18" t="str">
        <f t="shared" si="34"/>
        <v>N</v>
      </c>
    </row>
    <row r="411" spans="1:17" x14ac:dyDescent="0.2">
      <c r="A411" s="10">
        <v>7723</v>
      </c>
      <c r="B411" s="6">
        <v>23</v>
      </c>
      <c r="C411" s="7">
        <v>39</v>
      </c>
      <c r="D411" s="8">
        <f t="shared" si="30"/>
        <v>23.65</v>
      </c>
      <c r="E411" s="9">
        <v>-12</v>
      </c>
      <c r="F411" s="7">
        <v>58</v>
      </c>
      <c r="G411" s="8">
        <f t="shared" si="31"/>
        <v>-12.966666666666667</v>
      </c>
      <c r="H411" s="7">
        <v>12</v>
      </c>
      <c r="I411" s="6"/>
      <c r="J411" s="11"/>
      <c r="K411" s="18" t="s">
        <v>10</v>
      </c>
      <c r="L411" s="18" t="s">
        <v>157</v>
      </c>
      <c r="M411" s="11">
        <v>69.260000000000005</v>
      </c>
      <c r="N411" s="12" t="s">
        <v>172</v>
      </c>
      <c r="O411" s="8">
        <f t="shared" si="32"/>
        <v>36.45033333333334</v>
      </c>
      <c r="P411" s="8">
        <f t="shared" si="33"/>
        <v>20.48507826366772</v>
      </c>
      <c r="Q411" s="18" t="str">
        <f t="shared" si="34"/>
        <v>S</v>
      </c>
    </row>
    <row r="412" spans="1:17" x14ac:dyDescent="0.2">
      <c r="A412" s="10">
        <v>7727</v>
      </c>
      <c r="B412" s="6">
        <v>23</v>
      </c>
      <c r="C412" s="7">
        <v>39.9</v>
      </c>
      <c r="D412" s="8">
        <f t="shared" si="30"/>
        <v>23.664999999999999</v>
      </c>
      <c r="E412" s="9">
        <v>-12</v>
      </c>
      <c r="F412" s="7">
        <v>18</v>
      </c>
      <c r="G412" s="8">
        <f t="shared" si="31"/>
        <v>-12.3</v>
      </c>
      <c r="H412" s="7">
        <v>11.5</v>
      </c>
      <c r="I412" s="6"/>
      <c r="J412" s="11"/>
      <c r="K412" s="18" t="s">
        <v>10</v>
      </c>
      <c r="L412" s="18" t="s">
        <v>157</v>
      </c>
      <c r="M412" s="11">
        <v>70.94</v>
      </c>
      <c r="N412" s="12" t="s">
        <v>173</v>
      </c>
      <c r="O412" s="8">
        <f t="shared" si="32"/>
        <v>37.117000000000004</v>
      </c>
      <c r="P412" s="8">
        <f t="shared" si="33"/>
        <v>20.500078263667721</v>
      </c>
      <c r="Q412" s="18" t="str">
        <f t="shared" si="34"/>
        <v>S</v>
      </c>
    </row>
    <row r="413" spans="1:17" x14ac:dyDescent="0.2">
      <c r="A413" s="10">
        <v>7789</v>
      </c>
      <c r="B413" s="6">
        <v>23</v>
      </c>
      <c r="C413" s="7">
        <v>57</v>
      </c>
      <c r="D413" s="8">
        <f t="shared" si="30"/>
        <v>23.95</v>
      </c>
      <c r="E413" s="9">
        <v>56</v>
      </c>
      <c r="F413" s="7">
        <v>44</v>
      </c>
      <c r="G413" s="8">
        <f t="shared" si="31"/>
        <v>56.733333333333334</v>
      </c>
      <c r="H413" s="7">
        <v>9.5</v>
      </c>
      <c r="I413" s="6">
        <v>960</v>
      </c>
      <c r="J413" s="6">
        <v>960</v>
      </c>
      <c r="K413" s="18" t="s">
        <v>6</v>
      </c>
      <c r="L413" s="18" t="s">
        <v>7</v>
      </c>
      <c r="M413" s="11">
        <v>115.49</v>
      </c>
      <c r="N413" s="12" t="s">
        <v>174</v>
      </c>
      <c r="O413" s="8">
        <f t="shared" si="32"/>
        <v>73.849666666666678</v>
      </c>
      <c r="P413" s="8">
        <f t="shared" si="33"/>
        <v>20.785078263667721</v>
      </c>
      <c r="Q413" s="18" t="str">
        <f t="shared" si="34"/>
        <v>N</v>
      </c>
    </row>
    <row r="414" spans="1:17" x14ac:dyDescent="0.2">
      <c r="A414" s="10">
        <v>7790</v>
      </c>
      <c r="B414" s="6">
        <v>23</v>
      </c>
      <c r="C414" s="7">
        <v>58.4</v>
      </c>
      <c r="D414" s="8">
        <f t="shared" si="30"/>
        <v>23.973333333333333</v>
      </c>
      <c r="E414" s="9">
        <v>61</v>
      </c>
      <c r="F414" s="7">
        <v>13</v>
      </c>
      <c r="G414" s="8">
        <f t="shared" si="31"/>
        <v>61.216666666666669</v>
      </c>
      <c r="H414" s="7">
        <v>7</v>
      </c>
      <c r="I414" s="6">
        <v>1020</v>
      </c>
      <c r="J414" s="6">
        <v>1020</v>
      </c>
      <c r="K414" s="18" t="s">
        <v>6</v>
      </c>
      <c r="L414" s="18" t="s">
        <v>7</v>
      </c>
      <c r="M414" s="11">
        <v>116.59</v>
      </c>
      <c r="N414" s="12" t="s">
        <v>175</v>
      </c>
      <c r="O414" s="8">
        <f t="shared" si="32"/>
        <v>69.366333333333344</v>
      </c>
      <c r="P414" s="8">
        <f t="shared" si="33"/>
        <v>20.808411597001054</v>
      </c>
      <c r="Q414" s="18" t="str">
        <f t="shared" si="34"/>
        <v>N</v>
      </c>
    </row>
    <row r="415" spans="1:17" x14ac:dyDescent="0.2">
      <c r="A415" s="10">
        <v>7814</v>
      </c>
      <c r="B415" s="6">
        <v>0</v>
      </c>
      <c r="C415" s="7">
        <v>5.3</v>
      </c>
      <c r="D415" s="8">
        <f t="shared" si="30"/>
        <v>8.8333333333333333E-2</v>
      </c>
      <c r="E415" s="9">
        <v>16</v>
      </c>
      <c r="F415" s="7">
        <v>8</v>
      </c>
      <c r="G415" s="8">
        <f t="shared" si="31"/>
        <v>16.133333333333333</v>
      </c>
      <c r="H415" s="7">
        <v>12</v>
      </c>
      <c r="I415" s="6">
        <v>180</v>
      </c>
      <c r="J415" s="6">
        <v>360</v>
      </c>
      <c r="K415" s="18" t="s">
        <v>10</v>
      </c>
      <c r="L415" s="18" t="s">
        <v>163</v>
      </c>
      <c r="M415" s="11">
        <v>107.07</v>
      </c>
      <c r="N415" s="12" t="s">
        <v>176</v>
      </c>
      <c r="O415" s="8">
        <f t="shared" si="32"/>
        <v>65.550333333333342</v>
      </c>
      <c r="P415" s="8">
        <f t="shared" si="33"/>
        <v>20.923411597001056</v>
      </c>
      <c r="Q415" s="18" t="str">
        <f t="shared" si="34"/>
        <v>S</v>
      </c>
    </row>
  </sheetData>
  <sheetProtection sheet="1" objects="1" scenarios="1"/>
  <autoFilter ref="A15:Q15"/>
  <phoneticPr fontId="3" type="noConversion"/>
  <pageMargins left="0.25" right="0.25" top="0.75" bottom="0.75" header="0.3" footer="0.3"/>
  <pageSetup scale="77" fitToHeight="0" orientation="landscape" horizontalDpi="4294967293" verticalDpi="4294967293" r:id="rId1"/>
  <headerFooter>
    <oddHeader>&amp;F</oddHeader>
    <oddFooter>&amp;L&amp;B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14</vt:i4>
      </vt:variant>
    </vt:vector>
  </HeadingPairs>
  <TitlesOfParts>
    <vt:vector size="15" baseType="lpstr">
      <vt:lpstr>Sheet1</vt:lpstr>
      <vt:lpstr>Amt</vt:lpstr>
      <vt:lpstr>Day</vt:lpstr>
      <vt:lpstr>Dec</vt:lpstr>
      <vt:lpstr>GTZ</vt:lpstr>
      <vt:lpstr>JDZ</vt:lpstr>
      <vt:lpstr>Lat</vt:lpstr>
      <vt:lpstr>Lmt</vt:lpstr>
      <vt:lpstr>Lon</vt:lpstr>
      <vt:lpstr>Mon</vt:lpstr>
      <vt:lpstr>RA</vt:lpstr>
      <vt:lpstr>Tmt</vt:lpstr>
      <vt:lpstr>Tof</vt:lpstr>
      <vt:lpstr>UTZ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Beck</dc:creator>
  <cp:lastModifiedBy>喻园</cp:lastModifiedBy>
  <cp:lastPrinted>2017-11-04T14:48:56Z</cp:lastPrinted>
  <dcterms:created xsi:type="dcterms:W3CDTF">2017-11-04T13:15:35Z</dcterms:created>
  <dcterms:modified xsi:type="dcterms:W3CDTF">2020-10-04T14:06:17Z</dcterms:modified>
</cp:coreProperties>
</file>