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/Developer/Raspberry_PI/Development/fairytale/Schematics/"/>
    </mc:Choice>
  </mc:AlternateContent>
  <bookViews>
    <workbookView xWindow="0" yWindow="460" windowWidth="30300" windowHeight="16060" tabRatio="500" activeTab="1" xr2:uid="{00000000-000D-0000-FFFF-FFFF00000000}"/>
  </bookViews>
  <sheets>
    <sheet name="Pinbelegung Template" sheetId="6" r:id="rId1"/>
    <sheet name="Pinbelegung Nokia5110-NFC532" sheetId="8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4" i="8" l="1"/>
  <c r="B54" i="8"/>
  <c r="N53" i="8"/>
  <c r="B53" i="8"/>
  <c r="N52" i="8"/>
  <c r="B52" i="8"/>
  <c r="N51" i="8"/>
  <c r="B51" i="8"/>
  <c r="N50" i="8"/>
  <c r="B50" i="8"/>
  <c r="N49" i="8"/>
  <c r="B49" i="8"/>
  <c r="N48" i="8"/>
  <c r="B48" i="8"/>
  <c r="N47" i="8"/>
  <c r="B47" i="8"/>
  <c r="N46" i="8"/>
  <c r="B46" i="8"/>
  <c r="N45" i="8"/>
  <c r="B45" i="8"/>
  <c r="N44" i="8"/>
  <c r="B44" i="8"/>
  <c r="N43" i="8"/>
  <c r="B43" i="8"/>
  <c r="N42" i="8"/>
  <c r="B42" i="8"/>
  <c r="N41" i="8"/>
  <c r="B41" i="8"/>
  <c r="N40" i="8"/>
  <c r="B40" i="8"/>
  <c r="N39" i="8"/>
  <c r="B39" i="8"/>
  <c r="N38" i="8"/>
  <c r="B38" i="8"/>
  <c r="N37" i="8"/>
  <c r="B37" i="8"/>
  <c r="N36" i="8"/>
  <c r="B36" i="8"/>
  <c r="N35" i="8"/>
  <c r="B35" i="8"/>
  <c r="G8" i="8"/>
  <c r="AC8" i="8"/>
  <c r="G9" i="8"/>
  <c r="AC9" i="8"/>
  <c r="G10" i="8"/>
  <c r="AC10" i="8"/>
  <c r="G11" i="8"/>
  <c r="AC11" i="8"/>
  <c r="G12" i="8"/>
  <c r="AC12" i="8"/>
  <c r="G13" i="8"/>
  <c r="AC13" i="8"/>
  <c r="G14" i="8"/>
  <c r="AC14" i="8"/>
  <c r="G15" i="8"/>
  <c r="AC15" i="8"/>
  <c r="G16" i="8"/>
  <c r="AC16" i="8"/>
  <c r="G17" i="8"/>
  <c r="AC17" i="8"/>
  <c r="G18" i="8"/>
  <c r="AC18" i="8"/>
  <c r="G19" i="8"/>
  <c r="AC19" i="8"/>
  <c r="G20" i="8"/>
  <c r="AC20" i="8"/>
  <c r="G21" i="8"/>
  <c r="AC21" i="8"/>
  <c r="G22" i="8"/>
  <c r="AC22" i="8"/>
  <c r="G23" i="8"/>
  <c r="AC23" i="8"/>
  <c r="G24" i="8"/>
  <c r="AC24" i="8"/>
  <c r="G25" i="8"/>
  <c r="AC25" i="8"/>
  <c r="G26" i="8"/>
  <c r="AC26" i="8"/>
  <c r="G27" i="8"/>
  <c r="AC27" i="8"/>
  <c r="AC7" i="8"/>
  <c r="G6" i="8"/>
  <c r="R8" i="8"/>
  <c r="AD8" i="8"/>
  <c r="R9" i="8"/>
  <c r="AD9" i="8"/>
  <c r="R10" i="8"/>
  <c r="AD10" i="8"/>
  <c r="R11" i="8"/>
  <c r="AD11" i="8"/>
  <c r="R12" i="8"/>
  <c r="AD12" i="8"/>
  <c r="R13" i="8"/>
  <c r="AD13" i="8"/>
  <c r="R14" i="8"/>
  <c r="AD14" i="8"/>
  <c r="R15" i="8"/>
  <c r="AD15" i="8"/>
  <c r="R16" i="8"/>
  <c r="AD16" i="8"/>
  <c r="R17" i="8"/>
  <c r="AD17" i="8"/>
  <c r="R18" i="8"/>
  <c r="AD18" i="8"/>
  <c r="R19" i="8"/>
  <c r="AD19" i="8"/>
  <c r="R20" i="8"/>
  <c r="AD20" i="8"/>
  <c r="R21" i="8"/>
  <c r="AD21" i="8"/>
  <c r="R22" i="8"/>
  <c r="AD22" i="8"/>
  <c r="R23" i="8"/>
  <c r="AD23" i="8"/>
  <c r="R24" i="8"/>
  <c r="AD24" i="8"/>
  <c r="R25" i="8"/>
  <c r="AD25" i="8"/>
  <c r="R26" i="8"/>
  <c r="AD26" i="8"/>
  <c r="R27" i="8"/>
  <c r="AD27" i="8"/>
  <c r="AD7" i="8"/>
  <c r="R6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7" i="8"/>
  <c r="K6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7" i="8"/>
  <c r="N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6" i="8"/>
  <c r="AU7" i="8"/>
  <c r="AU8" i="8"/>
  <c r="AU9" i="8"/>
  <c r="AU10" i="8"/>
  <c r="AU11" i="8"/>
  <c r="AU12" i="8"/>
  <c r="AU13" i="8"/>
  <c r="AU14" i="8"/>
  <c r="AU15" i="8"/>
  <c r="AU16" i="8"/>
  <c r="AU17" i="8"/>
  <c r="AU18" i="8"/>
  <c r="AU6" i="8"/>
  <c r="AG8" i="8"/>
  <c r="BH8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6" i="8"/>
  <c r="AV7" i="8"/>
  <c r="AV8" i="8"/>
  <c r="AV9" i="8"/>
  <c r="AV10" i="8"/>
  <c r="AV11" i="8"/>
  <c r="AV12" i="8"/>
  <c r="AV13" i="8"/>
  <c r="AV14" i="8"/>
  <c r="AV15" i="8"/>
  <c r="AV16" i="8"/>
  <c r="AV17" i="8"/>
  <c r="AV18" i="8"/>
  <c r="AV6" i="8"/>
  <c r="AG9" i="8"/>
  <c r="BH9" i="8"/>
  <c r="AJ7" i="8"/>
  <c r="AJ8" i="8"/>
  <c r="AJ9" i="8"/>
  <c r="AJ10" i="8"/>
  <c r="AJ11" i="8"/>
  <c r="AJ12" i="8"/>
  <c r="AJ13" i="8"/>
  <c r="AJ14" i="8"/>
  <c r="AJ15" i="8"/>
  <c r="AJ16" i="8"/>
  <c r="AJ17" i="8"/>
  <c r="AJ18" i="8"/>
  <c r="AJ6" i="8"/>
  <c r="AW7" i="8"/>
  <c r="AW8" i="8"/>
  <c r="AW9" i="8"/>
  <c r="AW10" i="8"/>
  <c r="AW11" i="8"/>
  <c r="AW12" i="8"/>
  <c r="AW13" i="8"/>
  <c r="AW14" i="8"/>
  <c r="AW15" i="8"/>
  <c r="AW16" i="8"/>
  <c r="AW17" i="8"/>
  <c r="AW18" i="8"/>
  <c r="AW6" i="8"/>
  <c r="AG10" i="8"/>
  <c r="BH10" i="8"/>
  <c r="AK7" i="8"/>
  <c r="AK8" i="8"/>
  <c r="AK9" i="8"/>
  <c r="AK10" i="8"/>
  <c r="AK11" i="8"/>
  <c r="AK12" i="8"/>
  <c r="AK13" i="8"/>
  <c r="AK14" i="8"/>
  <c r="AK15" i="8"/>
  <c r="AK16" i="8"/>
  <c r="AK17" i="8"/>
  <c r="AK18" i="8"/>
  <c r="AK6" i="8"/>
  <c r="AX7" i="8"/>
  <c r="AX8" i="8"/>
  <c r="AX9" i="8"/>
  <c r="AX10" i="8"/>
  <c r="AX11" i="8"/>
  <c r="AX12" i="8"/>
  <c r="AX13" i="8"/>
  <c r="AX14" i="8"/>
  <c r="AX15" i="8"/>
  <c r="AX16" i="8"/>
  <c r="AX17" i="8"/>
  <c r="AX18" i="8"/>
  <c r="AX6" i="8"/>
  <c r="AG11" i="8"/>
  <c r="BH11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6" i="8"/>
  <c r="AY7" i="8"/>
  <c r="AY8" i="8"/>
  <c r="AY9" i="8"/>
  <c r="AY10" i="8"/>
  <c r="AY11" i="8"/>
  <c r="AY12" i="8"/>
  <c r="AY13" i="8"/>
  <c r="AY14" i="8"/>
  <c r="AY15" i="8"/>
  <c r="AY16" i="8"/>
  <c r="AY17" i="8"/>
  <c r="AY18" i="8"/>
  <c r="AY6" i="8"/>
  <c r="AG12" i="8"/>
  <c r="BH12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6" i="8"/>
  <c r="AZ7" i="8"/>
  <c r="AZ8" i="8"/>
  <c r="AZ9" i="8"/>
  <c r="AZ10" i="8"/>
  <c r="AZ11" i="8"/>
  <c r="AZ12" i="8"/>
  <c r="AZ13" i="8"/>
  <c r="AZ14" i="8"/>
  <c r="AZ15" i="8"/>
  <c r="AZ16" i="8"/>
  <c r="AZ17" i="8"/>
  <c r="AZ18" i="8"/>
  <c r="AZ6" i="8"/>
  <c r="AG13" i="8"/>
  <c r="BH13" i="8"/>
  <c r="AN7" i="8"/>
  <c r="AN8" i="8"/>
  <c r="AN9" i="8"/>
  <c r="AN10" i="8"/>
  <c r="AN11" i="8"/>
  <c r="AN12" i="8"/>
  <c r="AN13" i="8"/>
  <c r="AN14" i="8"/>
  <c r="AN15" i="8"/>
  <c r="AN16" i="8"/>
  <c r="AN17" i="8"/>
  <c r="AN18" i="8"/>
  <c r="AN6" i="8"/>
  <c r="BA7" i="8"/>
  <c r="BA8" i="8"/>
  <c r="BA9" i="8"/>
  <c r="BA10" i="8"/>
  <c r="BA11" i="8"/>
  <c r="BA12" i="8"/>
  <c r="BA13" i="8"/>
  <c r="BA14" i="8"/>
  <c r="BA15" i="8"/>
  <c r="BA16" i="8"/>
  <c r="BA17" i="8"/>
  <c r="BA18" i="8"/>
  <c r="BA6" i="8"/>
  <c r="AG14" i="8"/>
  <c r="BH14" i="8"/>
  <c r="AO7" i="8"/>
  <c r="AO8" i="8"/>
  <c r="AO9" i="8"/>
  <c r="AO10" i="8"/>
  <c r="AO11" i="8"/>
  <c r="AO12" i="8"/>
  <c r="AO13" i="8"/>
  <c r="AO14" i="8"/>
  <c r="AO15" i="8"/>
  <c r="AO16" i="8"/>
  <c r="AO17" i="8"/>
  <c r="AO18" i="8"/>
  <c r="AO6" i="8"/>
  <c r="BB7" i="8"/>
  <c r="BB8" i="8"/>
  <c r="BB9" i="8"/>
  <c r="BB10" i="8"/>
  <c r="BB11" i="8"/>
  <c r="BB12" i="8"/>
  <c r="BB13" i="8"/>
  <c r="BB14" i="8"/>
  <c r="BB15" i="8"/>
  <c r="BB16" i="8"/>
  <c r="BB17" i="8"/>
  <c r="BB18" i="8"/>
  <c r="BB6" i="8"/>
  <c r="AG15" i="8"/>
  <c r="BH15" i="8"/>
  <c r="AP7" i="8"/>
  <c r="AP8" i="8"/>
  <c r="AP9" i="8"/>
  <c r="AP10" i="8"/>
  <c r="AP11" i="8"/>
  <c r="AP12" i="8"/>
  <c r="AP13" i="8"/>
  <c r="AP14" i="8"/>
  <c r="AP15" i="8"/>
  <c r="AP16" i="8"/>
  <c r="AP17" i="8"/>
  <c r="AP18" i="8"/>
  <c r="AP6" i="8"/>
  <c r="BC7" i="8"/>
  <c r="BC8" i="8"/>
  <c r="BC9" i="8"/>
  <c r="BC10" i="8"/>
  <c r="BC11" i="8"/>
  <c r="BC12" i="8"/>
  <c r="BC13" i="8"/>
  <c r="BC14" i="8"/>
  <c r="BC15" i="8"/>
  <c r="BC16" i="8"/>
  <c r="BC17" i="8"/>
  <c r="BC18" i="8"/>
  <c r="BC6" i="8"/>
  <c r="AG16" i="8"/>
  <c r="BH16" i="8"/>
  <c r="AQ7" i="8"/>
  <c r="AQ8" i="8"/>
  <c r="AQ9" i="8"/>
  <c r="AQ10" i="8"/>
  <c r="AQ11" i="8"/>
  <c r="AQ12" i="8"/>
  <c r="AQ13" i="8"/>
  <c r="AQ14" i="8"/>
  <c r="AQ15" i="8"/>
  <c r="AQ16" i="8"/>
  <c r="AQ17" i="8"/>
  <c r="AQ18" i="8"/>
  <c r="AQ6" i="8"/>
  <c r="BD7" i="8"/>
  <c r="BD8" i="8"/>
  <c r="BD9" i="8"/>
  <c r="BD10" i="8"/>
  <c r="BD11" i="8"/>
  <c r="BD12" i="8"/>
  <c r="BD13" i="8"/>
  <c r="BD14" i="8"/>
  <c r="BD15" i="8"/>
  <c r="BD16" i="8"/>
  <c r="BD17" i="8"/>
  <c r="BD18" i="8"/>
  <c r="BD6" i="8"/>
  <c r="AG17" i="8"/>
  <c r="BH17" i="8"/>
  <c r="AR7" i="8"/>
  <c r="AR8" i="8"/>
  <c r="AR9" i="8"/>
  <c r="AR10" i="8"/>
  <c r="AR11" i="8"/>
  <c r="AR12" i="8"/>
  <c r="AR13" i="8"/>
  <c r="AR14" i="8"/>
  <c r="AR15" i="8"/>
  <c r="AR16" i="8"/>
  <c r="AR17" i="8"/>
  <c r="AR18" i="8"/>
  <c r="AR6" i="8"/>
  <c r="BE7" i="8"/>
  <c r="BE8" i="8"/>
  <c r="BE9" i="8"/>
  <c r="BE10" i="8"/>
  <c r="BE11" i="8"/>
  <c r="BE12" i="8"/>
  <c r="BE13" i="8"/>
  <c r="BE14" i="8"/>
  <c r="BE15" i="8"/>
  <c r="BE16" i="8"/>
  <c r="BE17" i="8"/>
  <c r="BE18" i="8"/>
  <c r="BE6" i="8"/>
  <c r="AG18" i="8"/>
  <c r="BH18" i="8"/>
  <c r="AS7" i="8"/>
  <c r="AS8" i="8"/>
  <c r="AS9" i="8"/>
  <c r="AS10" i="8"/>
  <c r="AS11" i="8"/>
  <c r="AS12" i="8"/>
  <c r="AS13" i="8"/>
  <c r="AS14" i="8"/>
  <c r="AS15" i="8"/>
  <c r="AS16" i="8"/>
  <c r="AS17" i="8"/>
  <c r="AS18" i="8"/>
  <c r="AS6" i="8"/>
  <c r="BF7" i="8"/>
  <c r="BF8" i="8"/>
  <c r="BF9" i="8"/>
  <c r="BF10" i="8"/>
  <c r="BF11" i="8"/>
  <c r="BF12" i="8"/>
  <c r="BF13" i="8"/>
  <c r="BF14" i="8"/>
  <c r="BF15" i="8"/>
  <c r="BF16" i="8"/>
  <c r="BF17" i="8"/>
  <c r="BF18" i="8"/>
  <c r="BF6" i="8"/>
  <c r="AG19" i="8"/>
  <c r="BH19" i="8"/>
  <c r="AT7" i="8"/>
  <c r="AT8" i="8"/>
  <c r="AT9" i="8"/>
  <c r="AT10" i="8"/>
  <c r="AT11" i="8"/>
  <c r="AT12" i="8"/>
  <c r="AT13" i="8"/>
  <c r="AT14" i="8"/>
  <c r="AT15" i="8"/>
  <c r="AT16" i="8"/>
  <c r="AT17" i="8"/>
  <c r="AT18" i="8"/>
  <c r="AT6" i="8"/>
  <c r="BG7" i="8"/>
  <c r="BG8" i="8"/>
  <c r="BG9" i="8"/>
  <c r="BG10" i="8"/>
  <c r="BG11" i="8"/>
  <c r="BG12" i="8"/>
  <c r="BG13" i="8"/>
  <c r="BG14" i="8"/>
  <c r="BG15" i="8"/>
  <c r="BG16" i="8"/>
  <c r="BG17" i="8"/>
  <c r="BG18" i="8"/>
  <c r="BG6" i="8"/>
  <c r="AG20" i="8"/>
  <c r="BH20" i="8"/>
  <c r="BH21" i="8"/>
  <c r="C30" i="8"/>
  <c r="Z27" i="8"/>
  <c r="Q27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H27" i="8"/>
  <c r="Z26" i="8"/>
  <c r="Q26" i="8"/>
  <c r="H26" i="8"/>
  <c r="Z25" i="8"/>
  <c r="Q25" i="8"/>
  <c r="H25" i="8"/>
  <c r="Z24" i="8"/>
  <c r="Q24" i="8"/>
  <c r="H24" i="8"/>
  <c r="Z23" i="8"/>
  <c r="Q23" i="8"/>
  <c r="H23" i="8"/>
  <c r="Z22" i="8"/>
  <c r="Q22" i="8"/>
  <c r="H22" i="8"/>
  <c r="Z21" i="8"/>
  <c r="Q21" i="8"/>
  <c r="H21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Z20" i="8"/>
  <c r="Q20" i="8"/>
  <c r="H20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Z19" i="8"/>
  <c r="Q19" i="8"/>
  <c r="H19" i="8"/>
  <c r="Z18" i="8"/>
  <c r="Q18" i="8"/>
  <c r="H18" i="8"/>
  <c r="Z17" i="8"/>
  <c r="Q17" i="8"/>
  <c r="H17" i="8"/>
  <c r="Z16" i="8"/>
  <c r="Q16" i="8"/>
  <c r="H16" i="8"/>
  <c r="Z15" i="8"/>
  <c r="Q15" i="8"/>
  <c r="H15" i="8"/>
  <c r="Z14" i="8"/>
  <c r="Q14" i="8"/>
  <c r="H14" i="8"/>
  <c r="Z13" i="8"/>
  <c r="Q13" i="8"/>
  <c r="H13" i="8"/>
  <c r="Z12" i="8"/>
  <c r="Q12" i="8"/>
  <c r="H12" i="8"/>
  <c r="Z11" i="8"/>
  <c r="Q11" i="8"/>
  <c r="H11" i="8"/>
  <c r="Z10" i="8"/>
  <c r="Q10" i="8"/>
  <c r="H10" i="8"/>
  <c r="Z9" i="8"/>
  <c r="Q9" i="8"/>
  <c r="H9" i="8"/>
  <c r="Z8" i="8"/>
  <c r="Q8" i="8"/>
  <c r="H8" i="8"/>
  <c r="C3" i="8"/>
  <c r="C3" i="6"/>
  <c r="G17" i="6"/>
  <c r="AC17" i="6"/>
  <c r="G19" i="6"/>
  <c r="AC19" i="6"/>
  <c r="G25" i="6"/>
  <c r="AC25" i="6"/>
  <c r="G26" i="6"/>
  <c r="AC26" i="6"/>
  <c r="G13" i="6"/>
  <c r="AC13" i="6"/>
  <c r="G14" i="6"/>
  <c r="AC14" i="6"/>
  <c r="G8" i="6"/>
  <c r="AC8" i="6"/>
  <c r="G9" i="6"/>
  <c r="AC9" i="6"/>
  <c r="G10" i="6"/>
  <c r="AC10" i="6"/>
  <c r="G11" i="6"/>
  <c r="AC11" i="6"/>
  <c r="G12" i="6"/>
  <c r="AC12" i="6"/>
  <c r="G15" i="6"/>
  <c r="AC15" i="6"/>
  <c r="G16" i="6"/>
  <c r="AC16" i="6"/>
  <c r="G18" i="6"/>
  <c r="AC18" i="6"/>
  <c r="G20" i="6"/>
  <c r="AC20" i="6"/>
  <c r="G21" i="6"/>
  <c r="AC21" i="6"/>
  <c r="G22" i="6"/>
  <c r="AC22" i="6"/>
  <c r="G23" i="6"/>
  <c r="AC23" i="6"/>
  <c r="G24" i="6"/>
  <c r="AC24" i="6"/>
  <c r="G27" i="6"/>
  <c r="AC27" i="6"/>
  <c r="AC7" i="6"/>
  <c r="G6" i="6"/>
  <c r="AE17" i="6"/>
  <c r="AE19" i="6"/>
  <c r="AE25" i="6"/>
  <c r="AE26" i="6"/>
  <c r="AE13" i="6"/>
  <c r="AE14" i="6"/>
  <c r="AE8" i="6"/>
  <c r="AE9" i="6"/>
  <c r="AE10" i="6"/>
  <c r="AE11" i="6"/>
  <c r="AE12" i="6"/>
  <c r="AE15" i="6"/>
  <c r="AE16" i="6"/>
  <c r="AE18" i="6"/>
  <c r="AE20" i="6"/>
  <c r="AE21" i="6"/>
  <c r="AE22" i="6"/>
  <c r="AE23" i="6"/>
  <c r="AE24" i="6"/>
  <c r="AE27" i="6"/>
  <c r="AE7" i="6"/>
  <c r="K6" i="6"/>
  <c r="R19" i="6"/>
  <c r="AD19" i="6"/>
  <c r="R15" i="6"/>
  <c r="AD15" i="6"/>
  <c r="R13" i="6"/>
  <c r="AD13" i="6"/>
  <c r="R8" i="6"/>
  <c r="AD8" i="6"/>
  <c r="R9" i="6"/>
  <c r="AD9" i="6"/>
  <c r="R10" i="6"/>
  <c r="AD10" i="6"/>
  <c r="R11" i="6"/>
  <c r="AD11" i="6"/>
  <c r="R12" i="6"/>
  <c r="AD12" i="6"/>
  <c r="R14" i="6"/>
  <c r="AD14" i="6"/>
  <c r="R16" i="6"/>
  <c r="AD16" i="6"/>
  <c r="R17" i="6"/>
  <c r="AD17" i="6"/>
  <c r="R18" i="6"/>
  <c r="AD18" i="6"/>
  <c r="R20" i="6"/>
  <c r="AD20" i="6"/>
  <c r="R21" i="6"/>
  <c r="AD21" i="6"/>
  <c r="R22" i="6"/>
  <c r="AD22" i="6"/>
  <c r="R23" i="6"/>
  <c r="AD23" i="6"/>
  <c r="R24" i="6"/>
  <c r="AD24" i="6"/>
  <c r="R25" i="6"/>
  <c r="AD25" i="6"/>
  <c r="R26" i="6"/>
  <c r="AD26" i="6"/>
  <c r="R27" i="6"/>
  <c r="AD27" i="6"/>
  <c r="AD7" i="6"/>
  <c r="R6" i="6"/>
  <c r="AF19" i="6"/>
  <c r="AF15" i="6"/>
  <c r="AF13" i="6"/>
  <c r="AF8" i="6"/>
  <c r="AF9" i="6"/>
  <c r="AF10" i="6"/>
  <c r="AF11" i="6"/>
  <c r="AF12" i="6"/>
  <c r="AF14" i="6"/>
  <c r="AF16" i="6"/>
  <c r="AF17" i="6"/>
  <c r="AF18" i="6"/>
  <c r="AF20" i="6"/>
  <c r="AF21" i="6"/>
  <c r="AF22" i="6"/>
  <c r="AF23" i="6"/>
  <c r="AF24" i="6"/>
  <c r="AF25" i="6"/>
  <c r="AF26" i="6"/>
  <c r="AF27" i="6"/>
  <c r="AF7" i="6"/>
  <c r="N6" i="6"/>
  <c r="AH7" i="6"/>
  <c r="AU7" i="6"/>
  <c r="AU10" i="6"/>
  <c r="AU13" i="6"/>
  <c r="AU8" i="6"/>
  <c r="AU9" i="6"/>
  <c r="AU11" i="6"/>
  <c r="AU12" i="6"/>
  <c r="AU14" i="6"/>
  <c r="AU15" i="6"/>
  <c r="AU16" i="6"/>
  <c r="AU17" i="6"/>
  <c r="AU18" i="6"/>
  <c r="AU6" i="6"/>
  <c r="AH13" i="6"/>
  <c r="AH14" i="6"/>
  <c r="AH8" i="6"/>
  <c r="AH9" i="6"/>
  <c r="AH10" i="6"/>
  <c r="AH11" i="6"/>
  <c r="AH12" i="6"/>
  <c r="AH15" i="6"/>
  <c r="AH16" i="6"/>
  <c r="AH17" i="6"/>
  <c r="AH18" i="6"/>
  <c r="AH6" i="6"/>
  <c r="AG8" i="6"/>
  <c r="BH8" i="6"/>
  <c r="AI7" i="6"/>
  <c r="AV7" i="6"/>
  <c r="AV10" i="6"/>
  <c r="AV13" i="6"/>
  <c r="AV8" i="6"/>
  <c r="AV9" i="6"/>
  <c r="AV11" i="6"/>
  <c r="AV12" i="6"/>
  <c r="AV14" i="6"/>
  <c r="AV15" i="6"/>
  <c r="AV16" i="6"/>
  <c r="AV17" i="6"/>
  <c r="AV18" i="6"/>
  <c r="AV6" i="6"/>
  <c r="AI13" i="6"/>
  <c r="AI14" i="6"/>
  <c r="AI8" i="6"/>
  <c r="AI9" i="6"/>
  <c r="AI10" i="6"/>
  <c r="AI11" i="6"/>
  <c r="AI12" i="6"/>
  <c r="AI15" i="6"/>
  <c r="AI16" i="6"/>
  <c r="AI17" i="6"/>
  <c r="AI18" i="6"/>
  <c r="AI6" i="6"/>
  <c r="AG9" i="6"/>
  <c r="BH9" i="6"/>
  <c r="AJ7" i="6"/>
  <c r="AW7" i="6"/>
  <c r="AW10" i="6"/>
  <c r="AW13" i="6"/>
  <c r="AW8" i="6"/>
  <c r="AW9" i="6"/>
  <c r="AW11" i="6"/>
  <c r="AW12" i="6"/>
  <c r="AW14" i="6"/>
  <c r="AW15" i="6"/>
  <c r="AW16" i="6"/>
  <c r="AW17" i="6"/>
  <c r="AW18" i="6"/>
  <c r="AW6" i="6"/>
  <c r="AJ13" i="6"/>
  <c r="AJ14" i="6"/>
  <c r="AJ8" i="6"/>
  <c r="AJ9" i="6"/>
  <c r="AJ10" i="6"/>
  <c r="AJ11" i="6"/>
  <c r="AJ12" i="6"/>
  <c r="AJ15" i="6"/>
  <c r="AJ16" i="6"/>
  <c r="AJ17" i="6"/>
  <c r="AJ18" i="6"/>
  <c r="AJ6" i="6"/>
  <c r="AG10" i="6"/>
  <c r="BH10" i="6"/>
  <c r="AK7" i="6"/>
  <c r="AX7" i="6"/>
  <c r="AX10" i="6"/>
  <c r="AX13" i="6"/>
  <c r="AX8" i="6"/>
  <c r="AX9" i="6"/>
  <c r="AX11" i="6"/>
  <c r="AX12" i="6"/>
  <c r="AX14" i="6"/>
  <c r="AX15" i="6"/>
  <c r="AX16" i="6"/>
  <c r="AX17" i="6"/>
  <c r="AX18" i="6"/>
  <c r="AX6" i="6"/>
  <c r="AK13" i="6"/>
  <c r="AK14" i="6"/>
  <c r="AK8" i="6"/>
  <c r="AK9" i="6"/>
  <c r="AK10" i="6"/>
  <c r="AK11" i="6"/>
  <c r="AK12" i="6"/>
  <c r="AK15" i="6"/>
  <c r="AK16" i="6"/>
  <c r="AK17" i="6"/>
  <c r="AK18" i="6"/>
  <c r="AK6" i="6"/>
  <c r="AG11" i="6"/>
  <c r="BH11" i="6"/>
  <c r="AL7" i="6"/>
  <c r="AY7" i="6"/>
  <c r="AY10" i="6"/>
  <c r="AY13" i="6"/>
  <c r="AY8" i="6"/>
  <c r="AY9" i="6"/>
  <c r="AY11" i="6"/>
  <c r="AY12" i="6"/>
  <c r="AY14" i="6"/>
  <c r="AY15" i="6"/>
  <c r="AY16" i="6"/>
  <c r="AY17" i="6"/>
  <c r="AY18" i="6"/>
  <c r="AY6" i="6"/>
  <c r="AL13" i="6"/>
  <c r="AL14" i="6"/>
  <c r="AL8" i="6"/>
  <c r="AL9" i="6"/>
  <c r="AL10" i="6"/>
  <c r="AL11" i="6"/>
  <c r="AL12" i="6"/>
  <c r="AL15" i="6"/>
  <c r="AL16" i="6"/>
  <c r="AL17" i="6"/>
  <c r="AL18" i="6"/>
  <c r="AL6" i="6"/>
  <c r="AG12" i="6"/>
  <c r="BH12" i="6"/>
  <c r="AM7" i="6"/>
  <c r="AZ7" i="6"/>
  <c r="AZ10" i="6"/>
  <c r="AZ13" i="6"/>
  <c r="AZ8" i="6"/>
  <c r="AZ9" i="6"/>
  <c r="AZ11" i="6"/>
  <c r="AZ12" i="6"/>
  <c r="AZ14" i="6"/>
  <c r="AZ15" i="6"/>
  <c r="AZ16" i="6"/>
  <c r="AZ17" i="6"/>
  <c r="AZ18" i="6"/>
  <c r="AZ6" i="6"/>
  <c r="AM13" i="6"/>
  <c r="AM14" i="6"/>
  <c r="AM8" i="6"/>
  <c r="AM9" i="6"/>
  <c r="AM10" i="6"/>
  <c r="AM11" i="6"/>
  <c r="AM12" i="6"/>
  <c r="AM15" i="6"/>
  <c r="AM16" i="6"/>
  <c r="AM17" i="6"/>
  <c r="AM18" i="6"/>
  <c r="AM6" i="6"/>
  <c r="AG13" i="6"/>
  <c r="BH13" i="6"/>
  <c r="AN7" i="6"/>
  <c r="BA7" i="6"/>
  <c r="BA10" i="6"/>
  <c r="BA13" i="6"/>
  <c r="BA8" i="6"/>
  <c r="BA9" i="6"/>
  <c r="BA11" i="6"/>
  <c r="BA12" i="6"/>
  <c r="BA14" i="6"/>
  <c r="BA15" i="6"/>
  <c r="BA16" i="6"/>
  <c r="BA17" i="6"/>
  <c r="BA18" i="6"/>
  <c r="BA6" i="6"/>
  <c r="AN13" i="6"/>
  <c r="AN14" i="6"/>
  <c r="AN8" i="6"/>
  <c r="AN9" i="6"/>
  <c r="AN10" i="6"/>
  <c r="AN11" i="6"/>
  <c r="AN12" i="6"/>
  <c r="AN15" i="6"/>
  <c r="AN16" i="6"/>
  <c r="AN17" i="6"/>
  <c r="AN18" i="6"/>
  <c r="AN6" i="6"/>
  <c r="AG14" i="6"/>
  <c r="BH14" i="6"/>
  <c r="AO7" i="6"/>
  <c r="BB7" i="6"/>
  <c r="BB10" i="6"/>
  <c r="BB13" i="6"/>
  <c r="BB8" i="6"/>
  <c r="BB9" i="6"/>
  <c r="BB11" i="6"/>
  <c r="BB12" i="6"/>
  <c r="BB14" i="6"/>
  <c r="BB15" i="6"/>
  <c r="BB16" i="6"/>
  <c r="BB17" i="6"/>
  <c r="BB18" i="6"/>
  <c r="BB6" i="6"/>
  <c r="AO13" i="6"/>
  <c r="AO14" i="6"/>
  <c r="AO8" i="6"/>
  <c r="AO9" i="6"/>
  <c r="AO10" i="6"/>
  <c r="AO11" i="6"/>
  <c r="AO12" i="6"/>
  <c r="AO15" i="6"/>
  <c r="AO16" i="6"/>
  <c r="AO17" i="6"/>
  <c r="AO18" i="6"/>
  <c r="AO6" i="6"/>
  <c r="AG15" i="6"/>
  <c r="BH15" i="6"/>
  <c r="AP7" i="6"/>
  <c r="BC7" i="6"/>
  <c r="BC10" i="6"/>
  <c r="BC13" i="6"/>
  <c r="BC8" i="6"/>
  <c r="BC9" i="6"/>
  <c r="BC11" i="6"/>
  <c r="BC12" i="6"/>
  <c r="BC14" i="6"/>
  <c r="BC15" i="6"/>
  <c r="BC16" i="6"/>
  <c r="BC17" i="6"/>
  <c r="BC18" i="6"/>
  <c r="BC6" i="6"/>
  <c r="AP13" i="6"/>
  <c r="AP14" i="6"/>
  <c r="AP8" i="6"/>
  <c r="AP9" i="6"/>
  <c r="AP10" i="6"/>
  <c r="AP11" i="6"/>
  <c r="AP12" i="6"/>
  <c r="AP15" i="6"/>
  <c r="AP16" i="6"/>
  <c r="AP17" i="6"/>
  <c r="AP18" i="6"/>
  <c r="AP6" i="6"/>
  <c r="AG16" i="6"/>
  <c r="BH16" i="6"/>
  <c r="AQ7" i="6"/>
  <c r="BD7" i="6"/>
  <c r="BD10" i="6"/>
  <c r="BD13" i="6"/>
  <c r="BD8" i="6"/>
  <c r="BD9" i="6"/>
  <c r="BD11" i="6"/>
  <c r="BD12" i="6"/>
  <c r="BD14" i="6"/>
  <c r="BD15" i="6"/>
  <c r="BD16" i="6"/>
  <c r="BD17" i="6"/>
  <c r="BD18" i="6"/>
  <c r="BD6" i="6"/>
  <c r="AQ13" i="6"/>
  <c r="AQ14" i="6"/>
  <c r="AQ8" i="6"/>
  <c r="AQ9" i="6"/>
  <c r="AQ10" i="6"/>
  <c r="AQ11" i="6"/>
  <c r="AQ12" i="6"/>
  <c r="AQ15" i="6"/>
  <c r="AQ16" i="6"/>
  <c r="AQ17" i="6"/>
  <c r="AQ18" i="6"/>
  <c r="AQ6" i="6"/>
  <c r="AG17" i="6"/>
  <c r="BH17" i="6"/>
  <c r="AR7" i="6"/>
  <c r="BE7" i="6"/>
  <c r="BE10" i="6"/>
  <c r="BE13" i="6"/>
  <c r="BE8" i="6"/>
  <c r="BE9" i="6"/>
  <c r="BE11" i="6"/>
  <c r="BE12" i="6"/>
  <c r="BE14" i="6"/>
  <c r="BE15" i="6"/>
  <c r="BE16" i="6"/>
  <c r="BE17" i="6"/>
  <c r="BE18" i="6"/>
  <c r="BE6" i="6"/>
  <c r="AR13" i="6"/>
  <c r="AR14" i="6"/>
  <c r="AR8" i="6"/>
  <c r="AR9" i="6"/>
  <c r="AR10" i="6"/>
  <c r="AR11" i="6"/>
  <c r="AR12" i="6"/>
  <c r="AR15" i="6"/>
  <c r="AR16" i="6"/>
  <c r="AR17" i="6"/>
  <c r="AR18" i="6"/>
  <c r="AR6" i="6"/>
  <c r="AG18" i="6"/>
  <c r="BH18" i="6"/>
  <c r="AS7" i="6"/>
  <c r="BF7" i="6"/>
  <c r="BF10" i="6"/>
  <c r="BF13" i="6"/>
  <c r="BF8" i="6"/>
  <c r="BF9" i="6"/>
  <c r="BF11" i="6"/>
  <c r="BF12" i="6"/>
  <c r="BF14" i="6"/>
  <c r="BF15" i="6"/>
  <c r="BF16" i="6"/>
  <c r="BF17" i="6"/>
  <c r="BF18" i="6"/>
  <c r="BF6" i="6"/>
  <c r="AS13" i="6"/>
  <c r="AS14" i="6"/>
  <c r="AS8" i="6"/>
  <c r="AS9" i="6"/>
  <c r="AS10" i="6"/>
  <c r="AS11" i="6"/>
  <c r="AS12" i="6"/>
  <c r="AS15" i="6"/>
  <c r="AS16" i="6"/>
  <c r="AS17" i="6"/>
  <c r="AS18" i="6"/>
  <c r="AS6" i="6"/>
  <c r="AG19" i="6"/>
  <c r="BH19" i="6"/>
  <c r="AT7" i="6"/>
  <c r="BG7" i="6"/>
  <c r="BG10" i="6"/>
  <c r="BG13" i="6"/>
  <c r="BG8" i="6"/>
  <c r="BG9" i="6"/>
  <c r="BG11" i="6"/>
  <c r="BG12" i="6"/>
  <c r="BG14" i="6"/>
  <c r="BG15" i="6"/>
  <c r="BG16" i="6"/>
  <c r="BG17" i="6"/>
  <c r="BG18" i="6"/>
  <c r="BG6" i="6"/>
  <c r="AT13" i="6"/>
  <c r="AT14" i="6"/>
  <c r="AT8" i="6"/>
  <c r="AT9" i="6"/>
  <c r="AT10" i="6"/>
  <c r="AT11" i="6"/>
  <c r="AT12" i="6"/>
  <c r="AT15" i="6"/>
  <c r="AT16" i="6"/>
  <c r="AT17" i="6"/>
  <c r="AT18" i="6"/>
  <c r="AT6" i="6"/>
  <c r="AG20" i="6"/>
  <c r="BH20" i="6"/>
  <c r="BH21" i="6"/>
  <c r="C30" i="6"/>
  <c r="Z8" i="6"/>
  <c r="N52" i="6"/>
  <c r="N53" i="6"/>
  <c r="N54" i="6"/>
  <c r="N50" i="6"/>
  <c r="N51" i="6"/>
  <c r="N36" i="6"/>
  <c r="N37" i="6"/>
  <c r="N38" i="6"/>
  <c r="N39" i="6"/>
  <c r="N40" i="6"/>
  <c r="N41" i="6"/>
  <c r="N42" i="6"/>
  <c r="N44" i="6"/>
  <c r="N45" i="6"/>
  <c r="N47" i="6"/>
  <c r="N48" i="6"/>
  <c r="N49" i="6"/>
  <c r="N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35" i="6"/>
  <c r="Z27" i="6"/>
  <c r="Q27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H27" i="6"/>
  <c r="Z26" i="6"/>
  <c r="Q26" i="6"/>
  <c r="H26" i="6"/>
  <c r="Z25" i="6"/>
  <c r="Q25" i="6"/>
  <c r="H25" i="6"/>
  <c r="Z24" i="6"/>
  <c r="Q24" i="6"/>
  <c r="H24" i="6"/>
  <c r="Z23" i="6"/>
  <c r="Q23" i="6"/>
  <c r="H23" i="6"/>
  <c r="Z22" i="6"/>
  <c r="Q22" i="6"/>
  <c r="H22" i="6"/>
  <c r="Z21" i="6"/>
  <c r="Q21" i="6"/>
  <c r="H21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Z20" i="6"/>
  <c r="Q20" i="6"/>
  <c r="H20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Z19" i="6"/>
  <c r="Q19" i="6"/>
  <c r="H19" i="6"/>
  <c r="Z18" i="6"/>
  <c r="Q18" i="6"/>
  <c r="H18" i="6"/>
  <c r="Z17" i="6"/>
  <c r="Q17" i="6"/>
  <c r="H17" i="6"/>
  <c r="Z16" i="6"/>
  <c r="Q16" i="6"/>
  <c r="H16" i="6"/>
  <c r="Z15" i="6"/>
  <c r="Q15" i="6"/>
  <c r="H15" i="6"/>
  <c r="Z14" i="6"/>
  <c r="Q14" i="6"/>
  <c r="H14" i="6"/>
  <c r="Z13" i="6"/>
  <c r="Q13" i="6"/>
  <c r="H13" i="6"/>
  <c r="Z12" i="6"/>
  <c r="Q12" i="6"/>
  <c r="H12" i="6"/>
  <c r="Z11" i="6"/>
  <c r="Q11" i="6"/>
  <c r="H11" i="6"/>
  <c r="Z10" i="6"/>
  <c r="Q10" i="6"/>
  <c r="H10" i="6"/>
  <c r="Z9" i="6"/>
  <c r="Q9" i="6"/>
  <c r="H9" i="6"/>
  <c r="Q8" i="6"/>
  <c r="H8" i="6"/>
  <c r="N46" i="6"/>
  <c r="N43" i="6"/>
</calcChain>
</file>

<file path=xl/sharedStrings.xml><?xml version="1.0" encoding="utf-8"?>
<sst xmlns="http://schemas.openxmlformats.org/spreadsheetml/2006/main" count="345" uniqueCount="115">
  <si>
    <t>3.3v</t>
  </si>
  <si>
    <t>GND</t>
  </si>
  <si>
    <t>Pin #</t>
  </si>
  <si>
    <t>Typ</t>
  </si>
  <si>
    <t>02</t>
  </si>
  <si>
    <t>03</t>
  </si>
  <si>
    <t>04</t>
  </si>
  <si>
    <t>17</t>
  </si>
  <si>
    <t>27</t>
  </si>
  <si>
    <t>22</t>
  </si>
  <si>
    <t>10</t>
  </si>
  <si>
    <t>09</t>
  </si>
  <si>
    <t>11</t>
  </si>
  <si>
    <t>MOSI</t>
  </si>
  <si>
    <t>MISO</t>
  </si>
  <si>
    <t>SCLK</t>
  </si>
  <si>
    <t>SCL</t>
  </si>
  <si>
    <t>SDA</t>
  </si>
  <si>
    <t>GPIO</t>
  </si>
  <si>
    <t>ID_SD</t>
  </si>
  <si>
    <t>05</t>
  </si>
  <si>
    <t>06</t>
  </si>
  <si>
    <t>13</t>
  </si>
  <si>
    <t>19</t>
  </si>
  <si>
    <t>26</t>
  </si>
  <si>
    <t>5v</t>
  </si>
  <si>
    <t>TXD</t>
  </si>
  <si>
    <t>RXD</t>
  </si>
  <si>
    <t>CE0</t>
  </si>
  <si>
    <t>CE1</t>
  </si>
  <si>
    <t>08</t>
  </si>
  <si>
    <t>07</t>
  </si>
  <si>
    <t>ID_SC</t>
  </si>
  <si>
    <t>I2C</t>
  </si>
  <si>
    <t>SPI</t>
  </si>
  <si>
    <t>UART</t>
  </si>
  <si>
    <t>v</t>
  </si>
  <si>
    <t>g</t>
  </si>
  <si>
    <t>Raspberry PI</t>
  </si>
  <si>
    <t>Ground</t>
  </si>
  <si>
    <t>DC</t>
  </si>
  <si>
    <t>Reset</t>
  </si>
  <si>
    <t>DIN</t>
  </si>
  <si>
    <t>Backlight</t>
  </si>
  <si>
    <t>PCM_CLK</t>
  </si>
  <si>
    <t>CLK</t>
  </si>
  <si>
    <t>CE</t>
  </si>
  <si>
    <t>Lila</t>
  </si>
  <si>
    <t>USB und LAN Anschlüsse</t>
  </si>
  <si>
    <t>GPIO links</t>
  </si>
  <si>
    <t>GPIO rechts</t>
  </si>
  <si>
    <t>Anzahl belegter Ports</t>
  </si>
  <si>
    <t>Linke Seite</t>
  </si>
  <si>
    <t>Rechte Seite</t>
  </si>
  <si>
    <t>Orange</t>
  </si>
  <si>
    <t>Kabel linke Seite</t>
  </si>
  <si>
    <t>Kabel rechte Seite</t>
  </si>
  <si>
    <t>Summe</t>
  </si>
  <si>
    <t>Farben</t>
  </si>
  <si>
    <t>Text</t>
  </si>
  <si>
    <t>Rot</t>
  </si>
  <si>
    <t>Gelb</t>
  </si>
  <si>
    <t>Grün</t>
  </si>
  <si>
    <t>Blau</t>
  </si>
  <si>
    <t>Weiss</t>
  </si>
  <si>
    <t>Grau</t>
  </si>
  <si>
    <t>Braun</t>
  </si>
  <si>
    <t>Schwarz</t>
  </si>
  <si>
    <t>Gestreift</t>
  </si>
  <si>
    <t>Anders</t>
  </si>
  <si>
    <t>mit Naht</t>
  </si>
  <si>
    <t>Nokia5110</t>
  </si>
  <si>
    <t xml:space="preserve">Pins von </t>
  </si>
  <si>
    <t>zählen</t>
  </si>
  <si>
    <t>oben</t>
  </si>
  <si>
    <t>Kabel-</t>
  </si>
  <si>
    <t>Kabel</t>
  </si>
  <si>
    <t>Bauteile</t>
  </si>
  <si>
    <t>+ Geräte</t>
  </si>
  <si>
    <t>LED</t>
  </si>
  <si>
    <t>Poti</t>
  </si>
  <si>
    <t>Zusatz</t>
  </si>
  <si>
    <t>Info</t>
  </si>
  <si>
    <t>Tasterleiste</t>
  </si>
  <si>
    <t>VCC 5v</t>
  </si>
  <si>
    <t>VCC 3.3v</t>
  </si>
  <si>
    <t>Schalter</t>
  </si>
  <si>
    <t>TRX</t>
  </si>
  <si>
    <t>Daten</t>
  </si>
  <si>
    <t>Ziel</t>
  </si>
  <si>
    <t>Clock</t>
  </si>
  <si>
    <t>RST</t>
  </si>
  <si>
    <t>Power</t>
  </si>
  <si>
    <t>Anschluss-</t>
  </si>
  <si>
    <t>Farbe</t>
  </si>
  <si>
    <t>Ziel / Typ</t>
  </si>
  <si>
    <t>PCM</t>
  </si>
  <si>
    <t>Funktion</t>
  </si>
  <si>
    <t>Trigger</t>
  </si>
  <si>
    <t>Distance</t>
  </si>
  <si>
    <t>Echo</t>
  </si>
  <si>
    <t>Plus Backlight</t>
  </si>
  <si>
    <t>DIN DataIn</t>
  </si>
  <si>
    <t>NFC532</t>
  </si>
  <si>
    <t>für alles</t>
  </si>
  <si>
    <t>CS</t>
  </si>
  <si>
    <t>CS bzw. CE</t>
  </si>
  <si>
    <t>Tripple LED</t>
  </si>
  <si>
    <t>Tripple LED - ROT</t>
  </si>
  <si>
    <t>Tripple LED - GRÜN</t>
  </si>
  <si>
    <t>Tripple LED - BLAU</t>
  </si>
  <si>
    <t>Dual-Switch</t>
  </si>
  <si>
    <t>Switch 1</t>
  </si>
  <si>
    <t>Switch 2</t>
  </si>
  <si>
    <t>Hintergrundbeleuchtung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</si>
</sst>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sz val="12"/>
      <color theme="0"/>
      <name val="Calibri"/>
      <family val="2"/>
      <scheme val="minor"/>
    </font>
    <font>
      <sz val="9"/>
      <color theme="1"/>
      <name val="Calibri"/>
      <scheme val="minor"/>
    </font>
    <font>
      <sz val="8"/>
      <color theme="0"/>
      <name val="Calibri"/>
      <scheme val="minor"/>
    </font>
    <font>
      <sz val="10"/>
      <color theme="0"/>
      <name val="Calibri"/>
      <scheme val="minor"/>
    </font>
    <font>
      <sz val="12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scheme val="minor"/>
    </font>
    <font>
      <sz val="1"/>
      <color theme="0"/>
      <name val="Calibri"/>
      <scheme val="minor"/>
    </font>
    <font>
      <sz val="14"/>
      <color rgb="FFFF0000"/>
      <name val="Calibri"/>
      <scheme val="minor"/>
    </font>
    <font>
      <sz val="12"/>
      <color theme="0" tint="-4.9989318521683403E-2"/>
      <name val="Calibri"/>
      <scheme val="minor"/>
    </font>
    <font>
      <sz val="8"/>
      <color theme="0" tint="-4.9989318521683403E-2"/>
      <name val="Calibri"/>
      <scheme val="minor"/>
    </font>
    <font>
      <sz val="14"/>
      <color theme="0" tint="-4.9989318521683403E-2"/>
      <name val="Calibri"/>
      <scheme val="minor"/>
    </font>
    <font>
      <sz val="9"/>
      <color theme="0" tint="-4.9989318521683403E-2"/>
      <name val="Calibri"/>
      <scheme val="minor"/>
    </font>
    <font>
      <sz val="10"/>
      <color theme="0" tint="-4.9989318521683403E-2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7">
    <xf numFmtId="0" fontId="0" fillId="0" borderId="0" xfId="0"/>
    <xf numFmtId="0" fontId="3" fillId="0" borderId="0" xfId="0" applyFont="1" applyAlignment="1">
      <alignment vertical="center"/>
    </xf>
    <xf numFmtId="0" fontId="4" fillId="12" borderId="8" xfId="0" quotePrefix="1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4" fillId="10" borderId="5" xfId="0" quotePrefix="1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4" fillId="10" borderId="11" xfId="0" quotePrefix="1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4" fillId="11" borderId="5" xfId="0" quotePrefix="1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4" fillId="11" borderId="11" xfId="0" quotePrefix="1" applyFont="1" applyFill="1" applyBorder="1" applyAlignment="1">
      <alignment horizontal="center" vertical="center"/>
    </xf>
    <xf numFmtId="0" fontId="4" fillId="12" borderId="5" xfId="0" quotePrefix="1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4" fillId="12" borderId="11" xfId="0" quotePrefix="1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4" fillId="16" borderId="8" xfId="0" quotePrefix="1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16" borderId="8" xfId="0" applyFont="1" applyFill="1" applyBorder="1" applyAlignment="1">
      <alignment horizontal="left" vertical="center"/>
    </xf>
    <xf numFmtId="0" fontId="4" fillId="18" borderId="2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/>
    </xf>
    <xf numFmtId="0" fontId="3" fillId="17" borderId="14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/>
    </xf>
    <xf numFmtId="0" fontId="3" fillId="14" borderId="14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18" borderId="16" xfId="0" applyFont="1" applyFill="1" applyBorder="1" applyAlignment="1">
      <alignment horizontal="center" vertical="center"/>
    </xf>
    <xf numFmtId="0" fontId="7" fillId="19" borderId="16" xfId="0" applyFont="1" applyFill="1" applyBorder="1" applyAlignment="1">
      <alignment horizontal="center" vertical="center"/>
    </xf>
    <xf numFmtId="0" fontId="0" fillId="19" borderId="17" xfId="0" applyFill="1" applyBorder="1"/>
    <xf numFmtId="0" fontId="0" fillId="19" borderId="16" xfId="0" applyFill="1" applyBorder="1" applyAlignment="1">
      <alignment horizontal="center"/>
    </xf>
    <xf numFmtId="0" fontId="0" fillId="19" borderId="16" xfId="0" applyFill="1" applyBorder="1"/>
    <xf numFmtId="0" fontId="0" fillId="19" borderId="19" xfId="0" applyFill="1" applyBorder="1"/>
    <xf numFmtId="0" fontId="0" fillId="19" borderId="0" xfId="0" applyFill="1" applyBorder="1" applyAlignment="1">
      <alignment horizontal="center"/>
    </xf>
    <xf numFmtId="0" fontId="0" fillId="19" borderId="0" xfId="0" applyFill="1" applyBorder="1"/>
    <xf numFmtId="0" fontId="3" fillId="19" borderId="19" xfId="0" applyFont="1" applyFill="1" applyBorder="1" applyAlignment="1">
      <alignment vertical="center"/>
    </xf>
    <xf numFmtId="0" fontId="0" fillId="19" borderId="21" xfId="0" applyFill="1" applyBorder="1"/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18" borderId="16" xfId="0" applyFont="1" applyFill="1" applyBorder="1" applyAlignment="1">
      <alignment horizontal="center" vertical="center"/>
    </xf>
    <xf numFmtId="0" fontId="0" fillId="19" borderId="0" xfId="0" applyFill="1" applyBorder="1" applyAlignment="1">
      <alignment horizontal="center"/>
    </xf>
    <xf numFmtId="0" fontId="3" fillId="19" borderId="0" xfId="0" applyFont="1" applyFill="1" applyBorder="1" applyAlignment="1">
      <alignment vertical="center"/>
    </xf>
    <xf numFmtId="0" fontId="3" fillId="19" borderId="0" xfId="0" applyFont="1" applyFill="1" applyBorder="1" applyAlignment="1" applyProtection="1">
      <alignment vertical="center"/>
      <protection locked="0"/>
    </xf>
    <xf numFmtId="0" fontId="3" fillId="19" borderId="33" xfId="0" applyFont="1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9" borderId="0" xfId="0" applyFont="1" applyFill="1" applyBorder="1" applyAlignment="1">
      <alignment horizontal="center" vertical="center"/>
    </xf>
    <xf numFmtId="0" fontId="10" fillId="19" borderId="0" xfId="0" applyFont="1" applyFill="1" applyBorder="1" applyAlignment="1">
      <alignment horizontal="center" vertical="center"/>
    </xf>
    <xf numFmtId="0" fontId="12" fillId="19" borderId="36" xfId="0" applyFont="1" applyFill="1" applyBorder="1" applyAlignment="1">
      <alignment vertical="center"/>
    </xf>
    <xf numFmtId="0" fontId="3" fillId="19" borderId="16" xfId="0" applyFont="1" applyFill="1" applyBorder="1" applyAlignment="1">
      <alignment horizontal="left" vertical="center"/>
    </xf>
    <xf numFmtId="0" fontId="3" fillId="19" borderId="0" xfId="0" applyFont="1" applyFill="1" applyBorder="1" applyAlignment="1">
      <alignment horizontal="left" vertical="center"/>
    </xf>
    <xf numFmtId="0" fontId="0" fillId="19" borderId="15" xfId="0" applyFill="1" applyBorder="1" applyAlignment="1">
      <alignment horizontal="center" vertical="center"/>
    </xf>
    <xf numFmtId="0" fontId="3" fillId="19" borderId="15" xfId="0" applyFont="1" applyFill="1" applyBorder="1" applyAlignment="1">
      <alignment horizontal="left" vertical="center"/>
    </xf>
    <xf numFmtId="0" fontId="4" fillId="19" borderId="25" xfId="0" applyFont="1" applyFill="1" applyBorder="1" applyAlignment="1" applyProtection="1">
      <alignment horizontal="center" vertical="center"/>
      <protection locked="0"/>
    </xf>
    <xf numFmtId="0" fontId="4" fillId="19" borderId="24" xfId="0" applyFont="1" applyFill="1" applyBorder="1" applyAlignment="1" applyProtection="1">
      <alignment horizontal="center" vertical="center"/>
      <protection locked="0"/>
    </xf>
    <xf numFmtId="0" fontId="4" fillId="19" borderId="26" xfId="0" applyFont="1" applyFill="1" applyBorder="1" applyAlignment="1" applyProtection="1">
      <alignment horizontal="center" vertical="center"/>
      <protection locked="0"/>
    </xf>
    <xf numFmtId="0" fontId="4" fillId="19" borderId="29" xfId="0" applyFont="1" applyFill="1" applyBorder="1" applyAlignment="1" applyProtection="1">
      <alignment horizontal="center" vertical="center"/>
      <protection locked="0"/>
    </xf>
    <xf numFmtId="0" fontId="4" fillId="19" borderId="31" xfId="0" applyFont="1" applyFill="1" applyBorder="1" applyAlignment="1" applyProtection="1">
      <alignment horizontal="center" vertical="center"/>
      <protection locked="0"/>
    </xf>
    <xf numFmtId="0" fontId="4" fillId="19" borderId="30" xfId="0" applyFont="1" applyFill="1" applyBorder="1" applyAlignment="1" applyProtection="1">
      <alignment horizontal="center" vertical="center"/>
      <protection locked="0"/>
    </xf>
    <xf numFmtId="0" fontId="3" fillId="18" borderId="0" xfId="0" applyFont="1" applyFill="1" applyBorder="1" applyAlignment="1">
      <alignment horizontal="center" vertical="center"/>
    </xf>
    <xf numFmtId="0" fontId="4" fillId="19" borderId="5" xfId="0" quotePrefix="1" applyFont="1" applyFill="1" applyBorder="1" applyAlignment="1">
      <alignment horizontal="center" vertical="center"/>
    </xf>
    <xf numFmtId="0" fontId="4" fillId="19" borderId="8" xfId="0" quotePrefix="1" applyFont="1" applyFill="1" applyBorder="1" applyAlignment="1">
      <alignment horizontal="center" vertical="center"/>
    </xf>
    <xf numFmtId="0" fontId="4" fillId="19" borderId="11" xfId="0" quotePrefix="1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center" vertical="center"/>
    </xf>
    <xf numFmtId="0" fontId="4" fillId="19" borderId="8" xfId="0" applyFont="1" applyFill="1" applyBorder="1" applyAlignment="1">
      <alignment horizontal="center" vertical="center"/>
    </xf>
    <xf numFmtId="0" fontId="4" fillId="19" borderId="11" xfId="0" applyFont="1" applyFill="1" applyBorder="1" applyAlignment="1">
      <alignment horizontal="center" vertical="center"/>
    </xf>
    <xf numFmtId="0" fontId="3" fillId="19" borderId="17" xfId="0" applyFont="1" applyFill="1" applyBorder="1" applyAlignment="1">
      <alignment vertical="center"/>
    </xf>
    <xf numFmtId="0" fontId="0" fillId="19" borderId="16" xfId="0" applyFill="1" applyBorder="1" applyAlignment="1">
      <alignment vertical="center"/>
    </xf>
    <xf numFmtId="0" fontId="0" fillId="19" borderId="0" xfId="0" applyFill="1" applyBorder="1" applyAlignment="1">
      <alignment vertical="center"/>
    </xf>
    <xf numFmtId="0" fontId="3" fillId="19" borderId="21" xfId="0" applyFont="1" applyFill="1" applyBorder="1" applyAlignment="1">
      <alignment vertical="center"/>
    </xf>
    <xf numFmtId="0" fontId="0" fillId="19" borderId="15" xfId="0" applyFill="1" applyBorder="1" applyAlignment="1">
      <alignment vertical="center"/>
    </xf>
    <xf numFmtId="0" fontId="10" fillId="19" borderId="19" xfId="0" applyFont="1" applyFill="1" applyBorder="1"/>
    <xf numFmtId="0" fontId="10" fillId="19" borderId="0" xfId="0" applyFont="1" applyFill="1" applyBorder="1" applyAlignment="1">
      <alignment horizontal="center"/>
    </xf>
    <xf numFmtId="0" fontId="8" fillId="19" borderId="0" xfId="0" applyFont="1" applyFill="1" applyBorder="1" applyAlignment="1">
      <alignment horizontal="center" vertical="center"/>
    </xf>
    <xf numFmtId="0" fontId="10" fillId="19" borderId="0" xfId="0" applyFont="1" applyFill="1" applyBorder="1" applyAlignment="1" applyProtection="1">
      <alignment horizontal="center"/>
    </xf>
    <xf numFmtId="0" fontId="9" fillId="0" borderId="17" xfId="0" applyFont="1" applyBorder="1" applyAlignment="1">
      <alignment horizontal="center" vertical="center"/>
    </xf>
    <xf numFmtId="0" fontId="11" fillId="0" borderId="19" xfId="0" applyFont="1" applyBorder="1" applyAlignment="1" applyProtection="1">
      <alignment vertical="center"/>
      <protection locked="0"/>
    </xf>
    <xf numFmtId="0" fontId="11" fillId="0" borderId="17" xfId="0" applyFont="1" applyBorder="1" applyAlignment="1" applyProtection="1">
      <alignment vertical="center"/>
      <protection locked="0"/>
    </xf>
    <xf numFmtId="0" fontId="11" fillId="0" borderId="21" xfId="0" quotePrefix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6" xfId="0" applyFont="1" applyBorder="1" applyAlignment="1" applyProtection="1">
      <alignment horizontal="center" vertical="center"/>
      <protection locked="0"/>
    </xf>
    <xf numFmtId="0" fontId="11" fillId="0" borderId="38" xfId="0" applyFont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>
      <alignment vertical="center"/>
    </xf>
    <xf numFmtId="0" fontId="3" fillId="18" borderId="46" xfId="0" applyFont="1" applyFill="1" applyBorder="1" applyAlignment="1">
      <alignment vertical="center"/>
    </xf>
    <xf numFmtId="0" fontId="3" fillId="18" borderId="45" xfId="0" applyFont="1" applyFill="1" applyBorder="1" applyAlignment="1">
      <alignment horizontal="center" vertical="center"/>
    </xf>
    <xf numFmtId="0" fontId="13" fillId="0" borderId="0" xfId="0" applyFont="1"/>
    <xf numFmtId="0" fontId="13" fillId="19" borderId="18" xfId="0" applyFont="1" applyFill="1" applyBorder="1"/>
    <xf numFmtId="0" fontId="13" fillId="19" borderId="20" xfId="0" applyFont="1" applyFill="1" applyBorder="1"/>
    <xf numFmtId="0" fontId="13" fillId="19" borderId="20" xfId="0" applyFont="1" applyFill="1" applyBorder="1" applyAlignment="1">
      <alignment vertical="center"/>
    </xf>
    <xf numFmtId="0" fontId="13" fillId="19" borderId="36" xfId="0" applyFont="1" applyFill="1" applyBorder="1" applyAlignment="1">
      <alignment vertical="center"/>
    </xf>
    <xf numFmtId="0" fontId="13" fillId="19" borderId="22" xfId="0" applyFont="1" applyFill="1" applyBorder="1"/>
    <xf numFmtId="0" fontId="13" fillId="19" borderId="18" xfId="0" applyFont="1" applyFill="1" applyBorder="1" applyAlignment="1">
      <alignment vertical="center"/>
    </xf>
    <xf numFmtId="0" fontId="13" fillId="19" borderId="22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8" fillId="19" borderId="0" xfId="0" applyFont="1" applyFill="1" applyBorder="1" applyAlignment="1">
      <alignment vertical="center"/>
    </xf>
    <xf numFmtId="0" fontId="3" fillId="19" borderId="47" xfId="0" applyFont="1" applyFill="1" applyBorder="1" applyAlignment="1" applyProtection="1">
      <alignment horizontal="center" vertical="center"/>
      <protection locked="0"/>
    </xf>
    <xf numFmtId="0" fontId="3" fillId="19" borderId="7" xfId="0" applyFont="1" applyFill="1" applyBorder="1" applyAlignment="1" applyProtection="1">
      <alignment horizontal="center" vertical="center"/>
      <protection locked="0"/>
    </xf>
    <xf numFmtId="0" fontId="3" fillId="19" borderId="49" xfId="0" applyFont="1" applyFill="1" applyBorder="1" applyAlignment="1" applyProtection="1">
      <alignment horizontal="center" vertical="center"/>
      <protection locked="0"/>
    </xf>
    <xf numFmtId="0" fontId="3" fillId="19" borderId="48" xfId="0" applyFont="1" applyFill="1" applyBorder="1" applyAlignment="1" applyProtection="1">
      <alignment horizontal="center" vertical="center"/>
      <protection locked="0"/>
    </xf>
    <xf numFmtId="0" fontId="3" fillId="19" borderId="9" xfId="0" applyFont="1" applyFill="1" applyBorder="1" applyAlignment="1" applyProtection="1">
      <alignment horizontal="center" vertical="center"/>
      <protection locked="0"/>
    </xf>
    <xf numFmtId="0" fontId="3" fillId="19" borderId="50" xfId="0" applyFont="1" applyFill="1" applyBorder="1" applyAlignment="1" applyProtection="1">
      <alignment horizontal="center" vertical="center"/>
      <protection locked="0"/>
    </xf>
    <xf numFmtId="0" fontId="3" fillId="19" borderId="42" xfId="0" applyFont="1" applyFill="1" applyBorder="1" applyAlignment="1" applyProtection="1">
      <alignment horizontal="left" vertical="center"/>
      <protection locked="0"/>
    </xf>
    <xf numFmtId="0" fontId="3" fillId="19" borderId="43" xfId="0" applyFont="1" applyFill="1" applyBorder="1" applyAlignment="1" applyProtection="1">
      <alignment horizontal="left" vertical="center"/>
      <protection locked="0"/>
    </xf>
    <xf numFmtId="0" fontId="3" fillId="19" borderId="44" xfId="0" applyFont="1" applyFill="1" applyBorder="1" applyAlignment="1" applyProtection="1">
      <alignment horizontal="left" vertical="center"/>
      <protection locked="0"/>
    </xf>
    <xf numFmtId="0" fontId="3" fillId="19" borderId="39" xfId="0" applyFont="1" applyFill="1" applyBorder="1" applyAlignment="1" applyProtection="1">
      <alignment horizontal="left" vertical="center"/>
      <protection locked="0"/>
    </xf>
    <xf numFmtId="0" fontId="3" fillId="19" borderId="40" xfId="0" applyFont="1" applyFill="1" applyBorder="1" applyAlignment="1" applyProtection="1">
      <alignment horizontal="left" vertical="center"/>
      <protection locked="0"/>
    </xf>
    <xf numFmtId="0" fontId="3" fillId="19" borderId="41" xfId="0" applyFont="1" applyFill="1" applyBorder="1" applyAlignment="1" applyProtection="1">
      <alignment horizontal="left" vertical="center"/>
      <protection locked="0"/>
    </xf>
    <xf numFmtId="0" fontId="14" fillId="15" borderId="0" xfId="0" applyFont="1" applyFill="1"/>
    <xf numFmtId="0" fontId="15" fillId="15" borderId="0" xfId="0" applyFont="1" applyFill="1" applyBorder="1" applyAlignment="1">
      <alignment vertical="center"/>
    </xf>
    <xf numFmtId="0" fontId="15" fillId="15" borderId="0" xfId="0" applyFont="1" applyFill="1" applyAlignment="1">
      <alignment vertical="center"/>
    </xf>
    <xf numFmtId="0" fontId="14" fillId="15" borderId="0" xfId="0" applyFont="1" applyFill="1" applyAlignment="1">
      <alignment horizontal="center"/>
    </xf>
    <xf numFmtId="0" fontId="14" fillId="15" borderId="0" xfId="0" applyFont="1" applyFill="1" applyAlignment="1">
      <alignment horizontal="center" vertical="center"/>
    </xf>
    <xf numFmtId="0" fontId="16" fillId="15" borderId="0" xfId="0" applyFont="1" applyFill="1"/>
    <xf numFmtId="0" fontId="15" fillId="15" borderId="0" xfId="0" applyFont="1" applyFill="1"/>
    <xf numFmtId="0" fontId="15" fillId="15" borderId="0" xfId="0" applyFont="1" applyFill="1" applyAlignment="1">
      <alignment horizontal="left" vertical="center"/>
    </xf>
    <xf numFmtId="0" fontId="17" fillId="15" borderId="0" xfId="0" applyFont="1" applyFill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18" fillId="15" borderId="0" xfId="0" applyFont="1" applyFill="1" applyAlignment="1">
      <alignment horizontal="center" vertical="center"/>
    </xf>
    <xf numFmtId="0" fontId="15" fillId="15" borderId="0" xfId="0" applyFont="1" applyFill="1" applyBorder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11" fillId="0" borderId="34" xfId="0" applyFont="1" applyBorder="1" applyAlignment="1" applyProtection="1">
      <alignment vertical="center"/>
      <protection locked="0"/>
    </xf>
    <xf numFmtId="0" fontId="11" fillId="0" borderId="35" xfId="0" applyFont="1" applyBorder="1" applyAlignment="1" applyProtection="1">
      <alignment vertical="center"/>
      <protection locked="0"/>
    </xf>
    <xf numFmtId="0" fontId="11" fillId="15" borderId="34" xfId="0" applyFont="1" applyFill="1" applyBorder="1" applyAlignment="1" applyProtection="1">
      <alignment vertical="center"/>
      <protection locked="0"/>
    </xf>
    <xf numFmtId="0" fontId="11" fillId="0" borderId="51" xfId="0" applyFont="1" applyBorder="1" applyAlignment="1" applyProtection="1">
      <alignment vertical="center"/>
      <protection locked="0"/>
    </xf>
    <xf numFmtId="0" fontId="11" fillId="0" borderId="36" xfId="0" applyFont="1" applyBorder="1" applyAlignment="1" applyProtection="1">
      <alignment vertical="center"/>
      <protection locked="0"/>
    </xf>
    <xf numFmtId="0" fontId="11" fillId="0" borderId="52" xfId="0" applyFont="1" applyBorder="1" applyAlignment="1" applyProtection="1">
      <alignment vertical="center"/>
      <protection locked="0"/>
    </xf>
    <xf numFmtId="0" fontId="14" fillId="15" borderId="0" xfId="0" applyFont="1" applyFill="1" applyAlignment="1">
      <alignment horizontal="center" vertical="center"/>
    </xf>
    <xf numFmtId="0" fontId="0" fillId="19" borderId="0" xfId="0" applyFill="1" applyBorder="1" applyAlignment="1">
      <alignment horizontal="center"/>
    </xf>
    <xf numFmtId="0" fontId="10" fillId="19" borderId="0" xfId="0" applyFont="1" applyFill="1" applyBorder="1" applyAlignment="1">
      <alignment horizontal="center" vertical="center"/>
    </xf>
    <xf numFmtId="0" fontId="14" fillId="15" borderId="0" xfId="0" applyFont="1" applyFill="1" applyAlignment="1">
      <alignment horizontal="center"/>
    </xf>
    <xf numFmtId="0" fontId="4" fillId="18" borderId="2" xfId="0" applyFont="1" applyFill="1" applyBorder="1" applyAlignment="1">
      <alignment horizontal="center" vertical="center"/>
    </xf>
    <xf numFmtId="0" fontId="3" fillId="18" borderId="16" xfId="0" applyFont="1" applyFill="1" applyBorder="1" applyAlignment="1">
      <alignment horizontal="center" vertical="center"/>
    </xf>
    <xf numFmtId="0" fontId="14" fillId="15" borderId="0" xfId="0" applyFont="1" applyFill="1" applyAlignment="1">
      <alignment horizontal="center" vertical="center"/>
    </xf>
    <xf numFmtId="0" fontId="0" fillId="19" borderId="0" xfId="0" applyFill="1" applyBorder="1" applyAlignment="1">
      <alignment horizontal="center"/>
    </xf>
    <xf numFmtId="0" fontId="6" fillId="19" borderId="0" xfId="0" applyFont="1" applyFill="1" applyBorder="1" applyAlignment="1">
      <alignment horizontal="center" vertical="center" wrapText="1"/>
    </xf>
    <xf numFmtId="0" fontId="6" fillId="19" borderId="15" xfId="0" applyFont="1" applyFill="1" applyBorder="1" applyAlignment="1">
      <alignment horizontal="center" vertical="center" wrapText="1"/>
    </xf>
    <xf numFmtId="0" fontId="3" fillId="19" borderId="0" xfId="0" applyFont="1" applyFill="1" applyBorder="1" applyAlignment="1">
      <alignment horizontal="center" vertical="center"/>
    </xf>
    <xf numFmtId="0" fontId="10" fillId="19" borderId="0" xfId="0" applyFont="1" applyFill="1" applyBorder="1" applyAlignment="1">
      <alignment horizontal="center" vertical="center"/>
    </xf>
    <xf numFmtId="0" fontId="14" fillId="15" borderId="0" xfId="0" applyFont="1" applyFill="1" applyAlignment="1">
      <alignment horizontal="center"/>
    </xf>
    <xf numFmtId="0" fontId="4" fillId="18" borderId="2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180"/>
    </xf>
    <xf numFmtId="0" fontId="3" fillId="8" borderId="26" xfId="0" applyFont="1" applyFill="1" applyBorder="1" applyAlignment="1">
      <alignment horizontal="center" vertical="center" textRotation="180"/>
    </xf>
    <xf numFmtId="0" fontId="3" fillId="7" borderId="29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180"/>
    </xf>
    <xf numFmtId="0" fontId="3" fillId="7" borderId="26" xfId="0" applyFont="1" applyFill="1" applyBorder="1" applyAlignment="1">
      <alignment horizontal="center" vertical="center" textRotation="180"/>
    </xf>
    <xf numFmtId="0" fontId="3" fillId="18" borderId="16" xfId="0" applyFont="1" applyFill="1" applyBorder="1" applyAlignment="1">
      <alignment horizontal="center" vertical="center"/>
    </xf>
  </cellXfs>
  <cellStyles count="3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Standard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theme="9" tint="-0.249977111117893"/>
      </font>
      <fill>
        <patternFill patternType="solid">
          <fgColor indexed="64"/>
          <bgColor theme="9" tint="0.599993896298104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 patternType="solid">
          <fgColor indexed="64"/>
          <bgColor theme="3" tint="0.79998168889431442"/>
        </patternFill>
      </fill>
    </dxf>
    <dxf>
      <font>
        <color theme="7" tint="-0.499984740745262"/>
      </font>
      <fill>
        <patternFill patternType="solid">
          <fgColor indexed="64"/>
          <bgColor theme="7" tint="0.79998168889431442"/>
        </patternFill>
      </fill>
    </dxf>
    <dxf>
      <font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77111117893"/>
      </font>
      <fill>
        <patternFill patternType="solid">
          <fgColor indexed="64"/>
          <bgColor theme="9" tint="0.599993896298104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 patternType="solid">
          <fgColor indexed="64"/>
          <bgColor theme="3" tint="0.79998168889431442"/>
        </patternFill>
      </fill>
    </dxf>
    <dxf>
      <font>
        <color theme="7" tint="-0.499984740745262"/>
      </font>
      <fill>
        <patternFill patternType="solid">
          <fgColor indexed="64"/>
          <bgColor theme="7" tint="0.79998168889431442"/>
        </patternFill>
      </fill>
    </dxf>
    <dxf>
      <font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"/>
  <sheetViews>
    <sheetView zoomScale="150" zoomScaleNormal="150" zoomScalePageLayoutView="150" workbookViewId="0">
      <selection activeCell="S15" sqref="S15"/>
    </sheetView>
  </sheetViews>
  <sheetFormatPr baseColWidth="10" defaultRowHeight="19"/>
  <cols>
    <col min="1" max="1" width="3.83203125" customWidth="1"/>
    <col min="2" max="2" width="5" customWidth="1"/>
    <col min="3" max="3" width="16.33203125" customWidth="1"/>
    <col min="4" max="4" width="7.5" bestFit="1" customWidth="1"/>
    <col min="5" max="5" width="6.83203125" style="39" customWidth="1"/>
    <col min="6" max="6" width="10.83203125" style="39"/>
    <col min="7" max="7" width="2.5" style="39" customWidth="1"/>
    <col min="8" max="8" width="2" style="81" customWidth="1"/>
    <col min="9" max="9" width="2" customWidth="1"/>
    <col min="10" max="10" width="3.5" customWidth="1"/>
    <col min="11" max="11" width="2.83203125" customWidth="1"/>
    <col min="12" max="13" width="2.5" customWidth="1"/>
    <col min="14" max="14" width="2.83203125" customWidth="1"/>
    <col min="15" max="15" width="3.5" customWidth="1"/>
    <col min="16" max="16" width="2" customWidth="1"/>
    <col min="17" max="17" width="2" style="81" customWidth="1"/>
    <col min="18" max="18" width="2.5" style="39" customWidth="1"/>
    <col min="19" max="19" width="10.83203125" style="39"/>
    <col min="20" max="20" width="6.6640625" style="39" customWidth="1"/>
    <col min="21" max="21" width="7.5" style="39" customWidth="1"/>
    <col min="22" max="22" width="16.33203125" style="39" customWidth="1"/>
    <col min="23" max="23" width="5" style="122" customWidth="1"/>
    <col min="24" max="24" width="2.83203125" style="71" bestFit="1" customWidth="1"/>
    <col min="25" max="26" width="2.83203125" style="71" customWidth="1"/>
    <col min="27" max="27" width="8" style="71" customWidth="1"/>
    <col min="28" max="28" width="8" style="73" customWidth="1"/>
    <col min="29" max="32" width="8" style="72" customWidth="1"/>
    <col min="33" max="33" width="5.5" style="72" bestFit="1" customWidth="1"/>
    <col min="34" max="59" width="4.33203125" style="73" customWidth="1"/>
    <col min="60" max="60" width="10.83203125" style="71"/>
  </cols>
  <sheetData>
    <row r="1" spans="1:60" ht="7" customHeight="1">
      <c r="A1" s="144"/>
      <c r="B1" s="144"/>
      <c r="C1" s="144"/>
      <c r="D1" s="144"/>
      <c r="E1" s="147"/>
      <c r="F1" s="147"/>
      <c r="G1" s="147"/>
      <c r="H1" s="148"/>
      <c r="I1" s="144"/>
      <c r="J1" s="144"/>
      <c r="K1" s="144"/>
      <c r="L1" s="144"/>
      <c r="M1" s="144"/>
      <c r="N1" s="144"/>
      <c r="O1" s="144"/>
      <c r="P1" s="144"/>
      <c r="Q1" s="148"/>
      <c r="R1" s="147"/>
      <c r="S1" s="147"/>
      <c r="T1" s="147"/>
      <c r="U1" s="147"/>
      <c r="V1" s="147"/>
      <c r="W1" s="149"/>
      <c r="X1" s="144"/>
      <c r="Y1" s="144"/>
      <c r="Z1" s="144"/>
      <c r="AA1" s="144"/>
      <c r="AB1" s="148"/>
      <c r="AC1" s="147"/>
      <c r="AD1" s="147"/>
      <c r="AE1" s="147"/>
      <c r="AF1" s="147"/>
      <c r="AG1" s="147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4"/>
    </row>
    <row r="2" spans="1:60" ht="6" customHeight="1">
      <c r="A2" s="144"/>
      <c r="B2" s="51"/>
      <c r="C2" s="53"/>
      <c r="D2" s="53"/>
      <c r="E2" s="52"/>
      <c r="F2" s="52"/>
      <c r="G2" s="52"/>
      <c r="H2" s="79"/>
      <c r="I2" s="53"/>
      <c r="J2" s="53"/>
      <c r="K2" s="53"/>
      <c r="L2" s="53"/>
      <c r="M2" s="53"/>
      <c r="N2" s="53"/>
      <c r="O2" s="53"/>
      <c r="P2" s="53"/>
      <c r="Q2" s="79"/>
      <c r="R2" s="52"/>
      <c r="S2" s="52"/>
      <c r="T2" s="52"/>
      <c r="U2" s="52"/>
      <c r="V2" s="52"/>
      <c r="W2" s="123"/>
      <c r="X2" s="144"/>
      <c r="Y2" s="144"/>
      <c r="Z2" s="144"/>
      <c r="AA2" s="144"/>
      <c r="AB2" s="148"/>
      <c r="AC2" s="147"/>
      <c r="AD2" s="147"/>
      <c r="AE2" s="147"/>
      <c r="AF2" s="147"/>
      <c r="AG2" s="147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44"/>
    </row>
    <row r="3" spans="1:60">
      <c r="A3" s="144"/>
      <c r="B3" s="54"/>
      <c r="C3" s="170" t="str">
        <f>CONCATENATE("Anschlussplan für Verbindung ",I5," mit ",AA8,IF(AA9&lt;&gt;"",CONCATENATE(IF(AA10&lt;&gt;"",", "," und "),AA9),""),IF(AA10&lt;&gt;"",CONCATENATE(IF(AA9&lt;&gt;""," und ",", "),AA10),""))</f>
        <v>Anschlussplan für Verbindung Raspberry PI mit Nokia5110, Tasterleiste und Distance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24"/>
      <c r="X3" s="144"/>
      <c r="Y3" s="144"/>
      <c r="Z3" s="144"/>
      <c r="AA3" s="144"/>
      <c r="AB3" s="148"/>
      <c r="AC3" s="147"/>
      <c r="AD3" s="147"/>
      <c r="AE3" s="147"/>
      <c r="AF3" s="147"/>
      <c r="AG3" s="147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4"/>
    </row>
    <row r="4" spans="1:60" ht="10" customHeight="1">
      <c r="A4" s="144"/>
      <c r="B4" s="54"/>
      <c r="C4" s="56"/>
      <c r="D4" s="56"/>
      <c r="E4" s="55"/>
      <c r="F4" s="55"/>
      <c r="G4" s="55"/>
      <c r="H4" s="173" t="s">
        <v>72</v>
      </c>
      <c r="I4" s="173"/>
      <c r="J4" s="173"/>
      <c r="K4" s="173"/>
      <c r="L4" s="77" t="s">
        <v>74</v>
      </c>
      <c r="M4" s="76"/>
      <c r="N4" s="76" t="s">
        <v>73</v>
      </c>
      <c r="O4" s="1"/>
      <c r="P4" s="76"/>
      <c r="Q4" s="76"/>
      <c r="R4" s="55"/>
      <c r="S4" s="55"/>
      <c r="T4" s="55"/>
      <c r="U4" s="75"/>
      <c r="V4" s="55"/>
      <c r="W4" s="124"/>
      <c r="X4" s="144"/>
      <c r="Y4" s="144"/>
      <c r="Z4" s="144"/>
      <c r="AA4" s="144"/>
      <c r="AB4" s="148"/>
      <c r="AC4" s="147"/>
      <c r="AD4" s="147"/>
      <c r="AE4" s="147"/>
      <c r="AF4" s="147"/>
      <c r="AG4" s="147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4"/>
    </row>
    <row r="5" spans="1:60" ht="14" customHeight="1">
      <c r="A5" s="144"/>
      <c r="B5" s="107"/>
      <c r="C5" s="83" t="s">
        <v>81</v>
      </c>
      <c r="D5" s="110"/>
      <c r="E5" s="83" t="s">
        <v>76</v>
      </c>
      <c r="F5" s="130" t="s">
        <v>93</v>
      </c>
      <c r="G5" s="83"/>
      <c r="H5" s="83"/>
      <c r="I5" s="174" t="s">
        <v>38</v>
      </c>
      <c r="J5" s="174"/>
      <c r="K5" s="174"/>
      <c r="L5" s="174"/>
      <c r="M5" s="174"/>
      <c r="N5" s="174"/>
      <c r="O5" s="174"/>
      <c r="P5" s="174"/>
      <c r="Q5" s="83"/>
      <c r="R5" s="83"/>
      <c r="S5" s="83" t="s">
        <v>93</v>
      </c>
      <c r="T5" s="83" t="s">
        <v>76</v>
      </c>
      <c r="U5" s="108"/>
      <c r="V5" s="83" t="s">
        <v>81</v>
      </c>
      <c r="W5" s="124"/>
      <c r="X5" s="144"/>
      <c r="Y5" s="144"/>
      <c r="Z5" s="144"/>
      <c r="AA5" s="144"/>
      <c r="AB5" s="148" t="s">
        <v>58</v>
      </c>
      <c r="AC5" s="175" t="s">
        <v>51</v>
      </c>
      <c r="AD5" s="175"/>
      <c r="AE5" s="175"/>
      <c r="AF5" s="175"/>
      <c r="AG5" s="147"/>
      <c r="AH5" s="169" t="s">
        <v>55</v>
      </c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48"/>
      <c r="AT5" s="148"/>
      <c r="AU5" s="169" t="s">
        <v>56</v>
      </c>
      <c r="AV5" s="169"/>
      <c r="AW5" s="169"/>
      <c r="AX5" s="169"/>
      <c r="AY5" s="169"/>
      <c r="AZ5" s="169"/>
      <c r="BA5" s="169"/>
      <c r="BB5" s="169"/>
      <c r="BC5" s="169"/>
      <c r="BD5" s="169"/>
      <c r="BE5" s="169"/>
      <c r="BF5" s="148"/>
      <c r="BG5" s="148"/>
      <c r="BH5" s="144"/>
    </row>
    <row r="6" spans="1:60" ht="12" customHeight="1">
      <c r="A6" s="144"/>
      <c r="B6" s="107"/>
      <c r="C6" s="83" t="s">
        <v>82</v>
      </c>
      <c r="D6" s="83" t="s">
        <v>89</v>
      </c>
      <c r="E6" s="83" t="s">
        <v>94</v>
      </c>
      <c r="F6" s="83" t="s">
        <v>95</v>
      </c>
      <c r="G6" s="109">
        <f>AC7</f>
        <v>7</v>
      </c>
      <c r="H6" s="109"/>
      <c r="I6" s="131"/>
      <c r="J6" s="131"/>
      <c r="K6" s="131">
        <f>AE7</f>
        <v>5</v>
      </c>
      <c r="L6" s="131"/>
      <c r="M6" s="131"/>
      <c r="N6" s="131">
        <f>AF7</f>
        <v>4</v>
      </c>
      <c r="O6" s="131"/>
      <c r="P6" s="131"/>
      <c r="Q6" s="109"/>
      <c r="R6" s="109">
        <f>AD7</f>
        <v>5</v>
      </c>
      <c r="S6" s="83" t="s">
        <v>95</v>
      </c>
      <c r="T6" s="83" t="s">
        <v>94</v>
      </c>
      <c r="U6" s="108" t="s">
        <v>89</v>
      </c>
      <c r="V6" s="83" t="s">
        <v>82</v>
      </c>
      <c r="W6" s="124"/>
      <c r="X6" s="144"/>
      <c r="Y6" s="144"/>
      <c r="Z6" s="144"/>
      <c r="AA6" s="111" t="s">
        <v>77</v>
      </c>
      <c r="AB6" s="115" t="s">
        <v>75</v>
      </c>
      <c r="AC6" s="152" t="s">
        <v>52</v>
      </c>
      <c r="AD6" s="152" t="s">
        <v>53</v>
      </c>
      <c r="AE6" s="152" t="s">
        <v>49</v>
      </c>
      <c r="AF6" s="152" t="s">
        <v>50</v>
      </c>
      <c r="AG6" s="153" t="s">
        <v>57</v>
      </c>
      <c r="AH6" s="154">
        <f>SUM(AH8:AH18)</f>
        <v>1</v>
      </c>
      <c r="AI6" s="154">
        <f t="shared" ref="AI6:BG6" si="0">SUM(AI8:AI18)</f>
        <v>0</v>
      </c>
      <c r="AJ6" s="154">
        <f t="shared" si="0"/>
        <v>0</v>
      </c>
      <c r="AK6" s="154">
        <f t="shared" si="0"/>
        <v>1</v>
      </c>
      <c r="AL6" s="154">
        <f t="shared" si="0"/>
        <v>0</v>
      </c>
      <c r="AM6" s="154">
        <f t="shared" si="0"/>
        <v>0</v>
      </c>
      <c r="AN6" s="154">
        <f t="shared" si="0"/>
        <v>1</v>
      </c>
      <c r="AO6" s="154">
        <f t="shared" si="0"/>
        <v>0</v>
      </c>
      <c r="AP6" s="154">
        <f t="shared" si="0"/>
        <v>0</v>
      </c>
      <c r="AQ6" s="154">
        <f t="shared" si="0"/>
        <v>0</v>
      </c>
      <c r="AR6" s="154">
        <f t="shared" si="0"/>
        <v>0</v>
      </c>
      <c r="AS6" s="154">
        <f t="shared" si="0"/>
        <v>0</v>
      </c>
      <c r="AT6" s="154">
        <f t="shared" si="0"/>
        <v>0</v>
      </c>
      <c r="AU6" s="154">
        <f t="shared" si="0"/>
        <v>0</v>
      </c>
      <c r="AV6" s="154">
        <f t="shared" si="0"/>
        <v>0</v>
      </c>
      <c r="AW6" s="154">
        <f t="shared" si="0"/>
        <v>0</v>
      </c>
      <c r="AX6" s="154">
        <f t="shared" si="0"/>
        <v>0</v>
      </c>
      <c r="AY6" s="154">
        <f t="shared" si="0"/>
        <v>0</v>
      </c>
      <c r="AZ6" s="154">
        <f t="shared" si="0"/>
        <v>1</v>
      </c>
      <c r="BA6" s="154">
        <f t="shared" si="0"/>
        <v>1</v>
      </c>
      <c r="BB6" s="154">
        <f t="shared" si="0"/>
        <v>0</v>
      </c>
      <c r="BC6" s="154">
        <f t="shared" si="0"/>
        <v>1</v>
      </c>
      <c r="BD6" s="154">
        <f t="shared" si="0"/>
        <v>1</v>
      </c>
      <c r="BE6" s="154">
        <f t="shared" si="0"/>
        <v>0</v>
      </c>
      <c r="BF6" s="154">
        <f t="shared" si="0"/>
        <v>0</v>
      </c>
      <c r="BG6" s="154">
        <f t="shared" si="0"/>
        <v>0</v>
      </c>
      <c r="BH6" s="144" t="s">
        <v>59</v>
      </c>
    </row>
    <row r="7" spans="1:60" s="48" customFormat="1" ht="11" customHeight="1">
      <c r="A7" s="145"/>
      <c r="B7" s="57"/>
      <c r="C7" s="119"/>
      <c r="D7" s="120"/>
      <c r="E7" s="43"/>
      <c r="F7" s="43"/>
      <c r="G7" s="49"/>
      <c r="H7" s="43"/>
      <c r="I7" s="43"/>
      <c r="J7" s="41" t="s">
        <v>3</v>
      </c>
      <c r="K7" s="41" t="s">
        <v>18</v>
      </c>
      <c r="L7" s="176" t="s">
        <v>2</v>
      </c>
      <c r="M7" s="176"/>
      <c r="N7" s="41" t="s">
        <v>18</v>
      </c>
      <c r="O7" s="41" t="s">
        <v>3</v>
      </c>
      <c r="P7" s="43"/>
      <c r="Q7" s="43"/>
      <c r="R7" s="49"/>
      <c r="S7" s="43"/>
      <c r="T7" s="43"/>
      <c r="U7" s="121"/>
      <c r="V7" s="42"/>
      <c r="W7" s="125"/>
      <c r="X7" s="145"/>
      <c r="Y7" s="145"/>
      <c r="Z7" s="145"/>
      <c r="AA7" s="114" t="s">
        <v>78</v>
      </c>
      <c r="AB7" s="116" t="s">
        <v>58</v>
      </c>
      <c r="AC7" s="155">
        <f>SUM(AC8:AC27)</f>
        <v>7</v>
      </c>
      <c r="AD7" s="155">
        <f>SUM(AD8:AD27)</f>
        <v>5</v>
      </c>
      <c r="AE7" s="155">
        <f>SUM(AE8:AE27)</f>
        <v>5</v>
      </c>
      <c r="AF7" s="155">
        <f>SUM(AF8:AF27)</f>
        <v>4</v>
      </c>
      <c r="AG7" s="155"/>
      <c r="AH7" s="155" t="str">
        <f>AB8</f>
        <v>Rot</v>
      </c>
      <c r="AI7" s="155" t="str">
        <f>AB9</f>
        <v>Orange</v>
      </c>
      <c r="AJ7" s="155" t="str">
        <f>AB10</f>
        <v>Gelb</v>
      </c>
      <c r="AK7" s="155" t="str">
        <f>AB11</f>
        <v>Grün</v>
      </c>
      <c r="AL7" s="155" t="str">
        <f>AB12</f>
        <v>Blau</v>
      </c>
      <c r="AM7" s="155" t="str">
        <f>AB13</f>
        <v>Lila</v>
      </c>
      <c r="AN7" s="155" t="str">
        <f>AB14</f>
        <v>Weiss</v>
      </c>
      <c r="AO7" s="155" t="str">
        <f>AB15</f>
        <v>Grau</v>
      </c>
      <c r="AP7" s="155" t="str">
        <f>AB16</f>
        <v>Braun</v>
      </c>
      <c r="AQ7" s="155" t="str">
        <f>AB17</f>
        <v>Schwarz</v>
      </c>
      <c r="AR7" s="155" t="str">
        <f>AB18</f>
        <v>Gestreift</v>
      </c>
      <c r="AS7" s="155" t="str">
        <f>AB19</f>
        <v>mit Naht</v>
      </c>
      <c r="AT7" s="155" t="str">
        <f>AB20</f>
        <v>Anders</v>
      </c>
      <c r="AU7" s="155" t="str">
        <f>AH7</f>
        <v>Rot</v>
      </c>
      <c r="AV7" s="155" t="str">
        <f t="shared" ref="AV7:AZ7" si="1">AI7</f>
        <v>Orange</v>
      </c>
      <c r="AW7" s="155" t="str">
        <f t="shared" si="1"/>
        <v>Gelb</v>
      </c>
      <c r="AX7" s="155" t="str">
        <f t="shared" si="1"/>
        <v>Grün</v>
      </c>
      <c r="AY7" s="155" t="str">
        <f t="shared" si="1"/>
        <v>Blau</v>
      </c>
      <c r="AZ7" s="155" t="str">
        <f t="shared" si="1"/>
        <v>Lila</v>
      </c>
      <c r="BA7" s="155" t="str">
        <f>AN7</f>
        <v>Weiss</v>
      </c>
      <c r="BB7" s="155" t="str">
        <f t="shared" ref="BB7" si="2">AO7</f>
        <v>Grau</v>
      </c>
      <c r="BC7" s="155" t="str">
        <f>AP7</f>
        <v>Braun</v>
      </c>
      <c r="BD7" s="155" t="str">
        <f>AQ7</f>
        <v>Schwarz</v>
      </c>
      <c r="BE7" s="155" t="str">
        <f>AR7</f>
        <v>Gestreift</v>
      </c>
      <c r="BF7" s="155" t="str">
        <f t="shared" ref="BF7:BG7" si="3">AS7</f>
        <v>mit Naht</v>
      </c>
      <c r="BG7" s="155" t="str">
        <f t="shared" si="3"/>
        <v>Anders</v>
      </c>
      <c r="BH7" s="145"/>
    </row>
    <row r="8" spans="1:60" s="1" customFormat="1" ht="11" customHeight="1">
      <c r="A8" s="146"/>
      <c r="B8" s="84"/>
      <c r="C8" s="141" t="s">
        <v>101</v>
      </c>
      <c r="D8" s="132" t="s">
        <v>71</v>
      </c>
      <c r="E8" s="92" t="s">
        <v>60</v>
      </c>
      <c r="F8" s="89" t="s">
        <v>85</v>
      </c>
      <c r="G8" s="99" t="str">
        <f>IF(OR(F8&lt;&gt;"",C8&lt;&gt;""),"&lt;--","")</f>
        <v>&lt;--</v>
      </c>
      <c r="H8" s="78">
        <f>IF(G8&lt;&gt;"",$Z8,"")</f>
        <v>1</v>
      </c>
      <c r="I8" s="65" t="s">
        <v>36</v>
      </c>
      <c r="J8" s="44" t="s">
        <v>0</v>
      </c>
      <c r="K8" s="45"/>
      <c r="L8" s="44">
        <v>1</v>
      </c>
      <c r="M8" s="46">
        <v>2</v>
      </c>
      <c r="N8" s="47"/>
      <c r="O8" s="46" t="s">
        <v>25</v>
      </c>
      <c r="P8" s="59" t="s">
        <v>36</v>
      </c>
      <c r="Q8" s="78" t="str">
        <f>IF(R8&lt;&gt;"",$Z8,"")</f>
        <v/>
      </c>
      <c r="R8" s="96" t="str">
        <f>IF(OR(S8&lt;&gt;"",V8&lt;&gt;""),"--&gt;","")</f>
        <v/>
      </c>
      <c r="S8" s="92"/>
      <c r="T8" s="89"/>
      <c r="U8" s="135"/>
      <c r="V8" s="138"/>
      <c r="W8" s="126"/>
      <c r="X8" s="146">
        <v>1</v>
      </c>
      <c r="Y8" s="146">
        <v>20</v>
      </c>
      <c r="Z8" s="146">
        <f>IF($L$4="oben",X8,Y8)</f>
        <v>1</v>
      </c>
      <c r="AA8" s="112" t="s">
        <v>71</v>
      </c>
      <c r="AB8" s="117" t="s">
        <v>60</v>
      </c>
      <c r="AC8" s="156">
        <f t="shared" ref="AC8:AC27" si="4">IF(G8&lt;&gt;"",1,0)</f>
        <v>1</v>
      </c>
      <c r="AD8" s="156">
        <f t="shared" ref="AD8:AD27" si="5">IF(R8&lt;&gt;"",1,0)</f>
        <v>0</v>
      </c>
      <c r="AE8" s="155">
        <f t="shared" ref="AE8:AE27" si="6">IF(AND(K8&lt;&gt;"",AC8&gt;0),1,0)</f>
        <v>0</v>
      </c>
      <c r="AF8" s="155">
        <f t="shared" ref="AF8:AF27" si="7">IF(AND(N8&lt;&gt;"",AD8&gt;0),1,0)</f>
        <v>0</v>
      </c>
      <c r="AG8" s="156">
        <f>AH6+AU6</f>
        <v>1</v>
      </c>
      <c r="AH8" s="156">
        <f>IF($E8=AH$7,1,0)</f>
        <v>1</v>
      </c>
      <c r="AI8" s="156">
        <f t="shared" ref="AI8:AT20" si="8">IF($E8=AI$7,1,0)</f>
        <v>0</v>
      </c>
      <c r="AJ8" s="156">
        <f t="shared" si="8"/>
        <v>0</v>
      </c>
      <c r="AK8" s="156">
        <f t="shared" si="8"/>
        <v>0</v>
      </c>
      <c r="AL8" s="156">
        <f t="shared" si="8"/>
        <v>0</v>
      </c>
      <c r="AM8" s="156">
        <f t="shared" si="8"/>
        <v>0</v>
      </c>
      <c r="AN8" s="156">
        <f t="shared" si="8"/>
        <v>0</v>
      </c>
      <c r="AO8" s="156">
        <f t="shared" si="8"/>
        <v>0</v>
      </c>
      <c r="AP8" s="156">
        <f t="shared" si="8"/>
        <v>0</v>
      </c>
      <c r="AQ8" s="156">
        <f t="shared" si="8"/>
        <v>0</v>
      </c>
      <c r="AR8" s="156">
        <f t="shared" si="8"/>
        <v>0</v>
      </c>
      <c r="AS8" s="156">
        <f t="shared" si="8"/>
        <v>0</v>
      </c>
      <c r="AT8" s="156">
        <f t="shared" si="8"/>
        <v>0</v>
      </c>
      <c r="AU8" s="156">
        <f>IF($T8=AU$7,1,0)</f>
        <v>0</v>
      </c>
      <c r="AV8" s="156">
        <f t="shared" ref="AV8:BG20" si="9">IF($T8=AV$7,1,0)</f>
        <v>0</v>
      </c>
      <c r="AW8" s="156">
        <f t="shared" si="9"/>
        <v>0</v>
      </c>
      <c r="AX8" s="156">
        <f t="shared" si="9"/>
        <v>0</v>
      </c>
      <c r="AY8" s="156">
        <f t="shared" si="9"/>
        <v>0</v>
      </c>
      <c r="AZ8" s="156">
        <f t="shared" si="9"/>
        <v>0</v>
      </c>
      <c r="BA8" s="156">
        <f t="shared" si="9"/>
        <v>0</v>
      </c>
      <c r="BB8" s="156">
        <f t="shared" si="9"/>
        <v>0</v>
      </c>
      <c r="BC8" s="156">
        <f t="shared" si="9"/>
        <v>0</v>
      </c>
      <c r="BD8" s="156">
        <f t="shared" si="9"/>
        <v>0</v>
      </c>
      <c r="BE8" s="156">
        <f t="shared" si="9"/>
        <v>0</v>
      </c>
      <c r="BF8" s="156">
        <f t="shared" si="9"/>
        <v>0</v>
      </c>
      <c r="BG8" s="156">
        <f t="shared" si="9"/>
        <v>0</v>
      </c>
      <c r="BH8" s="146" t="str">
        <f t="shared" ref="BH8:BH20" si="10">IF(AG8&gt;0,CONCATENATE(AG8," ",AB8),CONCATENATE("keines ",AB8))</f>
        <v>1 Rot</v>
      </c>
    </row>
    <row r="9" spans="1:60" s="1" customFormat="1" ht="11" customHeight="1">
      <c r="A9" s="146"/>
      <c r="B9" s="84"/>
      <c r="C9" s="142"/>
      <c r="D9" s="133"/>
      <c r="E9" s="93"/>
      <c r="F9" s="90"/>
      <c r="G9" s="100" t="str">
        <f t="shared" ref="G9:G27" si="11">IF(OR(F9&lt;&gt;"",C9&lt;&gt;""),"&lt;--","")</f>
        <v/>
      </c>
      <c r="H9" s="78" t="str">
        <f t="shared" ref="H9:H27" si="12">IF(G9&lt;&gt;"",$Z9,"")</f>
        <v/>
      </c>
      <c r="I9" s="177" t="s">
        <v>33</v>
      </c>
      <c r="J9" s="5" t="s">
        <v>17</v>
      </c>
      <c r="K9" s="4" t="s">
        <v>4</v>
      </c>
      <c r="L9" s="6">
        <f>L8+2</f>
        <v>3</v>
      </c>
      <c r="M9" s="27">
        <f>M8+2</f>
        <v>4</v>
      </c>
      <c r="N9" s="28"/>
      <c r="O9" s="27" t="s">
        <v>25</v>
      </c>
      <c r="P9" s="60" t="s">
        <v>36</v>
      </c>
      <c r="Q9" s="78" t="str">
        <f t="shared" ref="Q9:Q27" si="13">IF(R9&lt;&gt;"",$Z9,"")</f>
        <v/>
      </c>
      <c r="R9" s="97" t="str">
        <f t="shared" ref="R9:R27" si="14">IF(OR(S9&lt;&gt;"",V9&lt;&gt;""),"--&gt;","")</f>
        <v/>
      </c>
      <c r="S9" s="93"/>
      <c r="T9" s="90"/>
      <c r="U9" s="136"/>
      <c r="V9" s="139"/>
      <c r="W9" s="126"/>
      <c r="X9" s="146">
        <v>2</v>
      </c>
      <c r="Y9" s="146">
        <v>19</v>
      </c>
      <c r="Z9" s="146">
        <f t="shared" ref="Z9:Z27" si="15">IF($L$4="oben",X9,Y9)</f>
        <v>2</v>
      </c>
      <c r="AA9" s="112" t="s">
        <v>83</v>
      </c>
      <c r="AB9" s="117" t="s">
        <v>54</v>
      </c>
      <c r="AC9" s="156">
        <f t="shared" si="4"/>
        <v>0</v>
      </c>
      <c r="AD9" s="156">
        <f t="shared" si="5"/>
        <v>0</v>
      </c>
      <c r="AE9" s="155">
        <f t="shared" si="6"/>
        <v>0</v>
      </c>
      <c r="AF9" s="155">
        <f t="shared" si="7"/>
        <v>0</v>
      </c>
      <c r="AG9" s="156">
        <f>AI6+AV6</f>
        <v>0</v>
      </c>
      <c r="AH9" s="156">
        <f t="shared" ref="AH9:AH20" si="16">IF($E9=AH$7,1,0)</f>
        <v>0</v>
      </c>
      <c r="AI9" s="156">
        <f t="shared" si="8"/>
        <v>0</v>
      </c>
      <c r="AJ9" s="156">
        <f t="shared" si="8"/>
        <v>0</v>
      </c>
      <c r="AK9" s="156">
        <f t="shared" si="8"/>
        <v>0</v>
      </c>
      <c r="AL9" s="156">
        <f t="shared" si="8"/>
        <v>0</v>
      </c>
      <c r="AM9" s="156">
        <f t="shared" si="8"/>
        <v>0</v>
      </c>
      <c r="AN9" s="156">
        <f t="shared" si="8"/>
        <v>0</v>
      </c>
      <c r="AO9" s="156">
        <f t="shared" si="8"/>
        <v>0</v>
      </c>
      <c r="AP9" s="156">
        <f t="shared" si="8"/>
        <v>0</v>
      </c>
      <c r="AQ9" s="156">
        <f t="shared" si="8"/>
        <v>0</v>
      </c>
      <c r="AR9" s="156">
        <f t="shared" si="8"/>
        <v>0</v>
      </c>
      <c r="AS9" s="156">
        <f t="shared" si="8"/>
        <v>0</v>
      </c>
      <c r="AT9" s="156">
        <f t="shared" si="8"/>
        <v>0</v>
      </c>
      <c r="AU9" s="156">
        <f t="shared" ref="AU9:AU20" si="17">IF($T9=AU$7,1,0)</f>
        <v>0</v>
      </c>
      <c r="AV9" s="156">
        <f t="shared" si="9"/>
        <v>0</v>
      </c>
      <c r="AW9" s="156">
        <f t="shared" si="9"/>
        <v>0</v>
      </c>
      <c r="AX9" s="156">
        <f t="shared" si="9"/>
        <v>0</v>
      </c>
      <c r="AY9" s="156">
        <f t="shared" si="9"/>
        <v>0</v>
      </c>
      <c r="AZ9" s="156">
        <f t="shared" si="9"/>
        <v>0</v>
      </c>
      <c r="BA9" s="156">
        <f t="shared" si="9"/>
        <v>0</v>
      </c>
      <c r="BB9" s="156">
        <f t="shared" si="9"/>
        <v>0</v>
      </c>
      <c r="BC9" s="156">
        <f t="shared" si="9"/>
        <v>0</v>
      </c>
      <c r="BD9" s="156">
        <f t="shared" si="9"/>
        <v>0</v>
      </c>
      <c r="BE9" s="156">
        <f t="shared" si="9"/>
        <v>0</v>
      </c>
      <c r="BF9" s="156">
        <f t="shared" si="9"/>
        <v>0</v>
      </c>
      <c r="BG9" s="156">
        <f t="shared" si="9"/>
        <v>0</v>
      </c>
      <c r="BH9" s="146" t="str">
        <f t="shared" si="10"/>
        <v>keines Orange</v>
      </c>
    </row>
    <row r="10" spans="1:60" s="1" customFormat="1" ht="11" customHeight="1">
      <c r="A10" s="146"/>
      <c r="B10" s="84"/>
      <c r="C10" s="142"/>
      <c r="D10" s="133"/>
      <c r="E10" s="93"/>
      <c r="F10" s="90"/>
      <c r="G10" s="100" t="str">
        <f t="shared" si="11"/>
        <v/>
      </c>
      <c r="H10" s="78" t="str">
        <f t="shared" si="12"/>
        <v/>
      </c>
      <c r="I10" s="178"/>
      <c r="J10" s="8" t="s">
        <v>16</v>
      </c>
      <c r="K10" s="7" t="s">
        <v>5</v>
      </c>
      <c r="L10" s="9">
        <f t="shared" ref="L10:M25" si="18">L9+2</f>
        <v>5</v>
      </c>
      <c r="M10" s="29">
        <f t="shared" si="18"/>
        <v>6</v>
      </c>
      <c r="N10" s="30"/>
      <c r="O10" s="29" t="s">
        <v>1</v>
      </c>
      <c r="P10" s="61" t="s">
        <v>37</v>
      </c>
      <c r="Q10" s="78">
        <f t="shared" si="13"/>
        <v>3</v>
      </c>
      <c r="R10" s="97" t="str">
        <f t="shared" si="14"/>
        <v>--&gt;</v>
      </c>
      <c r="S10" s="93" t="s">
        <v>39</v>
      </c>
      <c r="T10" s="90" t="s">
        <v>67</v>
      </c>
      <c r="U10" s="136" t="s">
        <v>71</v>
      </c>
      <c r="V10" s="139"/>
      <c r="W10" s="126"/>
      <c r="X10" s="146">
        <v>3</v>
      </c>
      <c r="Y10" s="146">
        <v>18</v>
      </c>
      <c r="Z10" s="146">
        <f t="shared" si="15"/>
        <v>3</v>
      </c>
      <c r="AA10" s="112" t="s">
        <v>99</v>
      </c>
      <c r="AB10" s="117" t="s">
        <v>61</v>
      </c>
      <c r="AC10" s="156">
        <f t="shared" si="4"/>
        <v>0</v>
      </c>
      <c r="AD10" s="156">
        <f t="shared" si="5"/>
        <v>1</v>
      </c>
      <c r="AE10" s="155">
        <f t="shared" si="6"/>
        <v>0</v>
      </c>
      <c r="AF10" s="155">
        <f t="shared" si="7"/>
        <v>0</v>
      </c>
      <c r="AG10" s="156">
        <f>AJ6+AW6</f>
        <v>0</v>
      </c>
      <c r="AH10" s="156">
        <f t="shared" si="16"/>
        <v>0</v>
      </c>
      <c r="AI10" s="156">
        <f t="shared" si="8"/>
        <v>0</v>
      </c>
      <c r="AJ10" s="156">
        <f t="shared" si="8"/>
        <v>0</v>
      </c>
      <c r="AK10" s="156">
        <f t="shared" si="8"/>
        <v>0</v>
      </c>
      <c r="AL10" s="156">
        <f t="shared" si="8"/>
        <v>0</v>
      </c>
      <c r="AM10" s="156">
        <f t="shared" si="8"/>
        <v>0</v>
      </c>
      <c r="AN10" s="156">
        <f t="shared" si="8"/>
        <v>0</v>
      </c>
      <c r="AO10" s="156">
        <f t="shared" si="8"/>
        <v>0</v>
      </c>
      <c r="AP10" s="156">
        <f t="shared" si="8"/>
        <v>0</v>
      </c>
      <c r="AQ10" s="156">
        <f t="shared" si="8"/>
        <v>0</v>
      </c>
      <c r="AR10" s="156">
        <f t="shared" si="8"/>
        <v>0</v>
      </c>
      <c r="AS10" s="156">
        <f t="shared" si="8"/>
        <v>0</v>
      </c>
      <c r="AT10" s="156">
        <f t="shared" si="8"/>
        <v>0</v>
      </c>
      <c r="AU10" s="156">
        <f t="shared" si="17"/>
        <v>0</v>
      </c>
      <c r="AV10" s="156">
        <f t="shared" si="9"/>
        <v>0</v>
      </c>
      <c r="AW10" s="156">
        <f t="shared" si="9"/>
        <v>0</v>
      </c>
      <c r="AX10" s="156">
        <f t="shared" si="9"/>
        <v>0</v>
      </c>
      <c r="AY10" s="156">
        <f t="shared" si="9"/>
        <v>0</v>
      </c>
      <c r="AZ10" s="156">
        <f t="shared" si="9"/>
        <v>0</v>
      </c>
      <c r="BA10" s="156">
        <f t="shared" si="9"/>
        <v>0</v>
      </c>
      <c r="BB10" s="156">
        <f t="shared" si="9"/>
        <v>0</v>
      </c>
      <c r="BC10" s="156">
        <f t="shared" si="9"/>
        <v>0</v>
      </c>
      <c r="BD10" s="156">
        <f t="shared" si="9"/>
        <v>1</v>
      </c>
      <c r="BE10" s="156">
        <f t="shared" si="9"/>
        <v>0</v>
      </c>
      <c r="BF10" s="156">
        <f t="shared" si="9"/>
        <v>0</v>
      </c>
      <c r="BG10" s="156">
        <f t="shared" si="9"/>
        <v>0</v>
      </c>
      <c r="BH10" s="146" t="str">
        <f t="shared" si="10"/>
        <v>keines Gelb</v>
      </c>
    </row>
    <row r="11" spans="1:60" s="1" customFormat="1" ht="11" customHeight="1">
      <c r="A11" s="146"/>
      <c r="B11" s="84"/>
      <c r="C11" s="142"/>
      <c r="D11" s="133"/>
      <c r="E11" s="93"/>
      <c r="F11" s="90"/>
      <c r="G11" s="100" t="str">
        <f t="shared" si="11"/>
        <v/>
      </c>
      <c r="H11" s="78" t="str">
        <f t="shared" si="12"/>
        <v/>
      </c>
      <c r="I11" s="66"/>
      <c r="J11" s="33"/>
      <c r="K11" s="32" t="s">
        <v>6</v>
      </c>
      <c r="L11" s="33">
        <f t="shared" si="18"/>
        <v>7</v>
      </c>
      <c r="M11" s="10">
        <f t="shared" si="18"/>
        <v>8</v>
      </c>
      <c r="N11" s="12">
        <v>14</v>
      </c>
      <c r="O11" s="11" t="s">
        <v>26</v>
      </c>
      <c r="P11" s="179" t="s">
        <v>35</v>
      </c>
      <c r="Q11" s="78" t="str">
        <f t="shared" si="13"/>
        <v/>
      </c>
      <c r="R11" s="97" t="str">
        <f t="shared" si="14"/>
        <v/>
      </c>
      <c r="S11" s="93"/>
      <c r="T11" s="90"/>
      <c r="U11" s="136"/>
      <c r="V11" s="139"/>
      <c r="W11" s="126"/>
      <c r="X11" s="146">
        <v>4</v>
      </c>
      <c r="Y11" s="146">
        <v>17</v>
      </c>
      <c r="Z11" s="146">
        <f t="shared" si="15"/>
        <v>4</v>
      </c>
      <c r="AA11" s="113" t="s">
        <v>79</v>
      </c>
      <c r="AB11" s="117" t="s">
        <v>62</v>
      </c>
      <c r="AC11" s="156">
        <f t="shared" si="4"/>
        <v>0</v>
      </c>
      <c r="AD11" s="156">
        <f t="shared" si="5"/>
        <v>0</v>
      </c>
      <c r="AE11" s="155">
        <f t="shared" si="6"/>
        <v>0</v>
      </c>
      <c r="AF11" s="155">
        <f t="shared" si="7"/>
        <v>0</v>
      </c>
      <c r="AG11" s="156">
        <f>AK6+AX6</f>
        <v>1</v>
      </c>
      <c r="AH11" s="156">
        <f t="shared" si="16"/>
        <v>0</v>
      </c>
      <c r="AI11" s="156">
        <f t="shared" si="8"/>
        <v>0</v>
      </c>
      <c r="AJ11" s="156">
        <f t="shared" si="8"/>
        <v>0</v>
      </c>
      <c r="AK11" s="156">
        <f t="shared" si="8"/>
        <v>0</v>
      </c>
      <c r="AL11" s="156">
        <f t="shared" si="8"/>
        <v>0</v>
      </c>
      <c r="AM11" s="156">
        <f t="shared" si="8"/>
        <v>0</v>
      </c>
      <c r="AN11" s="156">
        <f t="shared" si="8"/>
        <v>0</v>
      </c>
      <c r="AO11" s="156">
        <f t="shared" si="8"/>
        <v>0</v>
      </c>
      <c r="AP11" s="156">
        <f t="shared" si="8"/>
        <v>0</v>
      </c>
      <c r="AQ11" s="156">
        <f t="shared" si="8"/>
        <v>0</v>
      </c>
      <c r="AR11" s="156">
        <f t="shared" si="8"/>
        <v>0</v>
      </c>
      <c r="AS11" s="156">
        <f t="shared" si="8"/>
        <v>0</v>
      </c>
      <c r="AT11" s="156">
        <f t="shared" si="8"/>
        <v>0</v>
      </c>
      <c r="AU11" s="156">
        <f t="shared" si="17"/>
        <v>0</v>
      </c>
      <c r="AV11" s="156">
        <f t="shared" si="9"/>
        <v>0</v>
      </c>
      <c r="AW11" s="156">
        <f t="shared" si="9"/>
        <v>0</v>
      </c>
      <c r="AX11" s="156">
        <f t="shared" si="9"/>
        <v>0</v>
      </c>
      <c r="AY11" s="156">
        <f t="shared" si="9"/>
        <v>0</v>
      </c>
      <c r="AZ11" s="156">
        <f t="shared" si="9"/>
        <v>0</v>
      </c>
      <c r="BA11" s="156">
        <f t="shared" si="9"/>
        <v>0</v>
      </c>
      <c r="BB11" s="156">
        <f t="shared" si="9"/>
        <v>0</v>
      </c>
      <c r="BC11" s="156">
        <f t="shared" si="9"/>
        <v>0</v>
      </c>
      <c r="BD11" s="156">
        <f t="shared" si="9"/>
        <v>0</v>
      </c>
      <c r="BE11" s="156">
        <f t="shared" si="9"/>
        <v>0</v>
      </c>
      <c r="BF11" s="156">
        <f t="shared" si="9"/>
        <v>0</v>
      </c>
      <c r="BG11" s="156">
        <f t="shared" si="9"/>
        <v>0</v>
      </c>
      <c r="BH11" s="146" t="str">
        <f t="shared" si="10"/>
        <v>1 Grün</v>
      </c>
    </row>
    <row r="12" spans="1:60" s="1" customFormat="1" ht="11" customHeight="1">
      <c r="A12" s="146"/>
      <c r="B12" s="84"/>
      <c r="C12" s="142"/>
      <c r="D12" s="133"/>
      <c r="E12" s="93"/>
      <c r="F12" s="90"/>
      <c r="G12" s="100" t="str">
        <f t="shared" si="11"/>
        <v/>
      </c>
      <c r="H12" s="78" t="str">
        <f t="shared" si="12"/>
        <v/>
      </c>
      <c r="I12" s="67" t="s">
        <v>37</v>
      </c>
      <c r="J12" s="29" t="s">
        <v>1</v>
      </c>
      <c r="K12" s="30"/>
      <c r="L12" s="29">
        <f t="shared" si="18"/>
        <v>9</v>
      </c>
      <c r="M12" s="13">
        <f t="shared" si="18"/>
        <v>10</v>
      </c>
      <c r="N12" s="15">
        <v>15</v>
      </c>
      <c r="O12" s="14" t="s">
        <v>27</v>
      </c>
      <c r="P12" s="180"/>
      <c r="Q12" s="78" t="str">
        <f t="shared" si="13"/>
        <v/>
      </c>
      <c r="R12" s="97" t="str">
        <f t="shared" si="14"/>
        <v/>
      </c>
      <c r="S12" s="93"/>
      <c r="T12" s="90"/>
      <c r="U12" s="136"/>
      <c r="V12" s="139"/>
      <c r="W12" s="126"/>
      <c r="X12" s="146">
        <v>5</v>
      </c>
      <c r="Y12" s="146">
        <v>16</v>
      </c>
      <c r="Z12" s="146">
        <f t="shared" si="15"/>
        <v>5</v>
      </c>
      <c r="AA12" s="112" t="s">
        <v>86</v>
      </c>
      <c r="AB12" s="117" t="s">
        <v>63</v>
      </c>
      <c r="AC12" s="156">
        <f t="shared" si="4"/>
        <v>0</v>
      </c>
      <c r="AD12" s="156">
        <f t="shared" si="5"/>
        <v>0</v>
      </c>
      <c r="AE12" s="155">
        <f t="shared" si="6"/>
        <v>0</v>
      </c>
      <c r="AF12" s="155">
        <f t="shared" si="7"/>
        <v>0</v>
      </c>
      <c r="AG12" s="156">
        <f>AL6+AY6</f>
        <v>0</v>
      </c>
      <c r="AH12" s="156">
        <f t="shared" si="16"/>
        <v>0</v>
      </c>
      <c r="AI12" s="156">
        <f t="shared" si="8"/>
        <v>0</v>
      </c>
      <c r="AJ12" s="156">
        <f t="shared" si="8"/>
        <v>0</v>
      </c>
      <c r="AK12" s="156">
        <f t="shared" si="8"/>
        <v>0</v>
      </c>
      <c r="AL12" s="156">
        <f t="shared" si="8"/>
        <v>0</v>
      </c>
      <c r="AM12" s="156">
        <f t="shared" si="8"/>
        <v>0</v>
      </c>
      <c r="AN12" s="156">
        <f t="shared" si="8"/>
        <v>0</v>
      </c>
      <c r="AO12" s="156">
        <f t="shared" si="8"/>
        <v>0</v>
      </c>
      <c r="AP12" s="156">
        <f t="shared" si="8"/>
        <v>0</v>
      </c>
      <c r="AQ12" s="156">
        <f t="shared" si="8"/>
        <v>0</v>
      </c>
      <c r="AR12" s="156">
        <f t="shared" si="8"/>
        <v>0</v>
      </c>
      <c r="AS12" s="156">
        <f t="shared" si="8"/>
        <v>0</v>
      </c>
      <c r="AT12" s="156">
        <f t="shared" si="8"/>
        <v>0</v>
      </c>
      <c r="AU12" s="156">
        <f t="shared" si="17"/>
        <v>0</v>
      </c>
      <c r="AV12" s="156">
        <f t="shared" si="9"/>
        <v>0</v>
      </c>
      <c r="AW12" s="156">
        <f t="shared" si="9"/>
        <v>0</v>
      </c>
      <c r="AX12" s="156">
        <f t="shared" si="9"/>
        <v>0</v>
      </c>
      <c r="AY12" s="156">
        <f t="shared" si="9"/>
        <v>0</v>
      </c>
      <c r="AZ12" s="156">
        <f t="shared" si="9"/>
        <v>0</v>
      </c>
      <c r="BA12" s="156">
        <f t="shared" si="9"/>
        <v>0</v>
      </c>
      <c r="BB12" s="156">
        <f t="shared" si="9"/>
        <v>0</v>
      </c>
      <c r="BC12" s="156">
        <f t="shared" si="9"/>
        <v>0</v>
      </c>
      <c r="BD12" s="156">
        <f t="shared" si="9"/>
        <v>0</v>
      </c>
      <c r="BE12" s="156">
        <f t="shared" si="9"/>
        <v>0</v>
      </c>
      <c r="BF12" s="156">
        <f t="shared" si="9"/>
        <v>0</v>
      </c>
      <c r="BG12" s="156">
        <f t="shared" si="9"/>
        <v>0</v>
      </c>
      <c r="BH12" s="146" t="str">
        <f t="shared" si="10"/>
        <v>keines Blau</v>
      </c>
    </row>
    <row r="13" spans="1:60" s="1" customFormat="1" ht="11" customHeight="1">
      <c r="A13" s="146"/>
      <c r="B13" s="84"/>
      <c r="C13" s="142"/>
      <c r="D13" s="133" t="s">
        <v>99</v>
      </c>
      <c r="E13" s="93" t="s">
        <v>64</v>
      </c>
      <c r="F13" s="90" t="s">
        <v>98</v>
      </c>
      <c r="G13" s="100" t="str">
        <f t="shared" si="11"/>
        <v>&lt;--</v>
      </c>
      <c r="H13" s="78">
        <f t="shared" si="12"/>
        <v>6</v>
      </c>
      <c r="I13" s="66"/>
      <c r="J13" s="33"/>
      <c r="K13" s="32" t="s">
        <v>7</v>
      </c>
      <c r="L13" s="33">
        <f t="shared" si="18"/>
        <v>11</v>
      </c>
      <c r="M13" s="33">
        <f t="shared" si="18"/>
        <v>12</v>
      </c>
      <c r="N13" s="34">
        <v>18</v>
      </c>
      <c r="O13" s="40" t="s">
        <v>44</v>
      </c>
      <c r="P13" s="62"/>
      <c r="Q13" s="78">
        <f t="shared" si="13"/>
        <v>6</v>
      </c>
      <c r="R13" s="97" t="str">
        <f t="shared" si="14"/>
        <v>--&gt;</v>
      </c>
      <c r="S13" s="93" t="s">
        <v>100</v>
      </c>
      <c r="T13" s="90" t="s">
        <v>66</v>
      </c>
      <c r="U13" s="136" t="s">
        <v>99</v>
      </c>
      <c r="V13" s="139"/>
      <c r="W13" s="126"/>
      <c r="X13" s="146">
        <v>6</v>
      </c>
      <c r="Y13" s="146">
        <v>15</v>
      </c>
      <c r="Z13" s="146">
        <f t="shared" si="15"/>
        <v>6</v>
      </c>
      <c r="AA13" s="112" t="s">
        <v>80</v>
      </c>
      <c r="AB13" s="117" t="s">
        <v>47</v>
      </c>
      <c r="AC13" s="156">
        <f t="shared" si="4"/>
        <v>1</v>
      </c>
      <c r="AD13" s="156">
        <f t="shared" si="5"/>
        <v>1</v>
      </c>
      <c r="AE13" s="155">
        <f t="shared" si="6"/>
        <v>1</v>
      </c>
      <c r="AF13" s="155">
        <f t="shared" si="7"/>
        <v>1</v>
      </c>
      <c r="AG13" s="156">
        <f>AM6+AZ6</f>
        <v>1</v>
      </c>
      <c r="AH13" s="156">
        <f t="shared" si="16"/>
        <v>0</v>
      </c>
      <c r="AI13" s="156">
        <f t="shared" si="8"/>
        <v>0</v>
      </c>
      <c r="AJ13" s="156">
        <f t="shared" si="8"/>
        <v>0</v>
      </c>
      <c r="AK13" s="156">
        <f t="shared" si="8"/>
        <v>0</v>
      </c>
      <c r="AL13" s="156">
        <f t="shared" si="8"/>
        <v>0</v>
      </c>
      <c r="AM13" s="156">
        <f t="shared" si="8"/>
        <v>0</v>
      </c>
      <c r="AN13" s="156">
        <f t="shared" si="8"/>
        <v>1</v>
      </c>
      <c r="AO13" s="156">
        <f t="shared" si="8"/>
        <v>0</v>
      </c>
      <c r="AP13" s="156">
        <f t="shared" si="8"/>
        <v>0</v>
      </c>
      <c r="AQ13" s="156">
        <f t="shared" si="8"/>
        <v>0</v>
      </c>
      <c r="AR13" s="156">
        <f t="shared" si="8"/>
        <v>0</v>
      </c>
      <c r="AS13" s="156">
        <f t="shared" si="8"/>
        <v>0</v>
      </c>
      <c r="AT13" s="156">
        <f t="shared" si="8"/>
        <v>0</v>
      </c>
      <c r="AU13" s="156">
        <f t="shared" si="17"/>
        <v>0</v>
      </c>
      <c r="AV13" s="156">
        <f t="shared" si="9"/>
        <v>0</v>
      </c>
      <c r="AW13" s="156">
        <f t="shared" si="9"/>
        <v>0</v>
      </c>
      <c r="AX13" s="156">
        <f t="shared" si="9"/>
        <v>0</v>
      </c>
      <c r="AY13" s="156">
        <f t="shared" si="9"/>
        <v>0</v>
      </c>
      <c r="AZ13" s="156">
        <f t="shared" si="9"/>
        <v>0</v>
      </c>
      <c r="BA13" s="156">
        <f t="shared" si="9"/>
        <v>0</v>
      </c>
      <c r="BB13" s="156">
        <f t="shared" si="9"/>
        <v>0</v>
      </c>
      <c r="BC13" s="156">
        <f t="shared" si="9"/>
        <v>1</v>
      </c>
      <c r="BD13" s="156">
        <f t="shared" si="9"/>
        <v>0</v>
      </c>
      <c r="BE13" s="156">
        <f t="shared" si="9"/>
        <v>0</v>
      </c>
      <c r="BF13" s="156">
        <f t="shared" si="9"/>
        <v>0</v>
      </c>
      <c r="BG13" s="156">
        <f t="shared" si="9"/>
        <v>0</v>
      </c>
      <c r="BH13" s="146" t="str">
        <f t="shared" si="10"/>
        <v>1 Lila</v>
      </c>
    </row>
    <row r="14" spans="1:60" s="1" customFormat="1" ht="11" customHeight="1">
      <c r="A14" s="146"/>
      <c r="B14" s="84"/>
      <c r="C14" s="142"/>
      <c r="D14" s="133"/>
      <c r="E14" s="93"/>
      <c r="F14" s="90"/>
      <c r="G14" s="100" t="str">
        <f t="shared" si="11"/>
        <v/>
      </c>
      <c r="H14" s="78" t="str">
        <f t="shared" si="12"/>
        <v/>
      </c>
      <c r="I14" s="66"/>
      <c r="J14" s="33"/>
      <c r="K14" s="32" t="s">
        <v>8</v>
      </c>
      <c r="L14" s="33">
        <f t="shared" si="18"/>
        <v>13</v>
      </c>
      <c r="M14" s="29">
        <f t="shared" si="18"/>
        <v>14</v>
      </c>
      <c r="N14" s="30"/>
      <c r="O14" s="29" t="s">
        <v>1</v>
      </c>
      <c r="P14" s="61" t="s">
        <v>37</v>
      </c>
      <c r="Q14" s="78" t="str">
        <f t="shared" si="13"/>
        <v/>
      </c>
      <c r="R14" s="97" t="str">
        <f t="shared" si="14"/>
        <v/>
      </c>
      <c r="S14" s="93"/>
      <c r="T14" s="90"/>
      <c r="U14" s="136"/>
      <c r="V14" s="139"/>
      <c r="W14" s="126"/>
      <c r="X14" s="146">
        <v>7</v>
      </c>
      <c r="Y14" s="146">
        <v>14</v>
      </c>
      <c r="Z14" s="146">
        <f t="shared" si="15"/>
        <v>7</v>
      </c>
      <c r="AA14" s="112" t="s">
        <v>84</v>
      </c>
      <c r="AB14" s="117" t="s">
        <v>64</v>
      </c>
      <c r="AC14" s="156">
        <f t="shared" si="4"/>
        <v>0</v>
      </c>
      <c r="AD14" s="156">
        <f t="shared" si="5"/>
        <v>0</v>
      </c>
      <c r="AE14" s="155">
        <f t="shared" si="6"/>
        <v>0</v>
      </c>
      <c r="AF14" s="155">
        <f t="shared" si="7"/>
        <v>0</v>
      </c>
      <c r="AG14" s="156">
        <f>AN6+BA6</f>
        <v>2</v>
      </c>
      <c r="AH14" s="156">
        <f t="shared" si="16"/>
        <v>0</v>
      </c>
      <c r="AI14" s="156">
        <f t="shared" si="8"/>
        <v>0</v>
      </c>
      <c r="AJ14" s="156">
        <f t="shared" si="8"/>
        <v>0</v>
      </c>
      <c r="AK14" s="156">
        <f t="shared" si="8"/>
        <v>0</v>
      </c>
      <c r="AL14" s="156">
        <f t="shared" si="8"/>
        <v>0</v>
      </c>
      <c r="AM14" s="156">
        <f t="shared" si="8"/>
        <v>0</v>
      </c>
      <c r="AN14" s="156">
        <f t="shared" si="8"/>
        <v>0</v>
      </c>
      <c r="AO14" s="156">
        <f t="shared" si="8"/>
        <v>0</v>
      </c>
      <c r="AP14" s="156">
        <f t="shared" si="8"/>
        <v>0</v>
      </c>
      <c r="AQ14" s="156">
        <f t="shared" si="8"/>
        <v>0</v>
      </c>
      <c r="AR14" s="156">
        <f t="shared" si="8"/>
        <v>0</v>
      </c>
      <c r="AS14" s="156">
        <f t="shared" si="8"/>
        <v>0</v>
      </c>
      <c r="AT14" s="156">
        <f t="shared" si="8"/>
        <v>0</v>
      </c>
      <c r="AU14" s="156">
        <f t="shared" si="17"/>
        <v>0</v>
      </c>
      <c r="AV14" s="156">
        <f t="shared" si="9"/>
        <v>0</v>
      </c>
      <c r="AW14" s="156">
        <f t="shared" si="9"/>
        <v>0</v>
      </c>
      <c r="AX14" s="156">
        <f t="shared" si="9"/>
        <v>0</v>
      </c>
      <c r="AY14" s="156">
        <f t="shared" si="9"/>
        <v>0</v>
      </c>
      <c r="AZ14" s="156">
        <f t="shared" si="9"/>
        <v>0</v>
      </c>
      <c r="BA14" s="156">
        <f t="shared" si="9"/>
        <v>0</v>
      </c>
      <c r="BB14" s="156">
        <f t="shared" si="9"/>
        <v>0</v>
      </c>
      <c r="BC14" s="156">
        <f t="shared" si="9"/>
        <v>0</v>
      </c>
      <c r="BD14" s="156">
        <f t="shared" si="9"/>
        <v>0</v>
      </c>
      <c r="BE14" s="156">
        <f t="shared" si="9"/>
        <v>0</v>
      </c>
      <c r="BF14" s="156">
        <f t="shared" si="9"/>
        <v>0</v>
      </c>
      <c r="BG14" s="156">
        <f t="shared" si="9"/>
        <v>0</v>
      </c>
      <c r="BH14" s="146" t="str">
        <f t="shared" si="10"/>
        <v>2 Weiss</v>
      </c>
    </row>
    <row r="15" spans="1:60" s="1" customFormat="1" ht="11" customHeight="1">
      <c r="A15" s="146"/>
      <c r="B15" s="84"/>
      <c r="C15" s="142"/>
      <c r="D15" s="133"/>
      <c r="E15" s="93"/>
      <c r="F15" s="90"/>
      <c r="G15" s="100" t="str">
        <f t="shared" si="11"/>
        <v/>
      </c>
      <c r="H15" s="78" t="str">
        <f t="shared" si="12"/>
        <v/>
      </c>
      <c r="I15" s="66"/>
      <c r="J15" s="33"/>
      <c r="K15" s="32" t="s">
        <v>9</v>
      </c>
      <c r="L15" s="33">
        <f t="shared" si="18"/>
        <v>15</v>
      </c>
      <c r="M15" s="33">
        <f t="shared" si="18"/>
        <v>16</v>
      </c>
      <c r="N15" s="34">
        <v>23</v>
      </c>
      <c r="O15" s="33"/>
      <c r="P15" s="62"/>
      <c r="Q15" s="78">
        <f t="shared" si="13"/>
        <v>8</v>
      </c>
      <c r="R15" s="97" t="str">
        <f t="shared" si="14"/>
        <v>--&gt;</v>
      </c>
      <c r="S15" s="93" t="s">
        <v>40</v>
      </c>
      <c r="T15" s="90" t="s">
        <v>64</v>
      </c>
      <c r="U15" s="136" t="s">
        <v>71</v>
      </c>
      <c r="V15" s="139"/>
      <c r="W15" s="126"/>
      <c r="X15" s="146">
        <v>8</v>
      </c>
      <c r="Y15" s="146">
        <v>13</v>
      </c>
      <c r="Z15" s="146">
        <f t="shared" si="15"/>
        <v>8</v>
      </c>
      <c r="AA15" s="112" t="s">
        <v>85</v>
      </c>
      <c r="AB15" s="117" t="s">
        <v>65</v>
      </c>
      <c r="AC15" s="156">
        <f t="shared" si="4"/>
        <v>0</v>
      </c>
      <c r="AD15" s="156">
        <f t="shared" si="5"/>
        <v>1</v>
      </c>
      <c r="AE15" s="155">
        <f t="shared" si="6"/>
        <v>0</v>
      </c>
      <c r="AF15" s="155">
        <f t="shared" si="7"/>
        <v>1</v>
      </c>
      <c r="AG15" s="156">
        <f>AO6+BB6</f>
        <v>0</v>
      </c>
      <c r="AH15" s="156">
        <f t="shared" si="16"/>
        <v>0</v>
      </c>
      <c r="AI15" s="156">
        <f t="shared" si="8"/>
        <v>0</v>
      </c>
      <c r="AJ15" s="156">
        <f t="shared" si="8"/>
        <v>0</v>
      </c>
      <c r="AK15" s="156">
        <f t="shared" si="8"/>
        <v>0</v>
      </c>
      <c r="AL15" s="156">
        <f t="shared" si="8"/>
        <v>0</v>
      </c>
      <c r="AM15" s="156">
        <f t="shared" si="8"/>
        <v>0</v>
      </c>
      <c r="AN15" s="156">
        <f t="shared" si="8"/>
        <v>0</v>
      </c>
      <c r="AO15" s="156">
        <f t="shared" si="8"/>
        <v>0</v>
      </c>
      <c r="AP15" s="156">
        <f t="shared" si="8"/>
        <v>0</v>
      </c>
      <c r="AQ15" s="156">
        <f t="shared" si="8"/>
        <v>0</v>
      </c>
      <c r="AR15" s="156">
        <f t="shared" si="8"/>
        <v>0</v>
      </c>
      <c r="AS15" s="156">
        <f t="shared" si="8"/>
        <v>0</v>
      </c>
      <c r="AT15" s="156">
        <f t="shared" si="8"/>
        <v>0</v>
      </c>
      <c r="AU15" s="156">
        <f t="shared" si="17"/>
        <v>0</v>
      </c>
      <c r="AV15" s="156">
        <f t="shared" si="9"/>
        <v>0</v>
      </c>
      <c r="AW15" s="156">
        <f t="shared" si="9"/>
        <v>0</v>
      </c>
      <c r="AX15" s="156">
        <f t="shared" si="9"/>
        <v>0</v>
      </c>
      <c r="AY15" s="156">
        <f t="shared" si="9"/>
        <v>0</v>
      </c>
      <c r="AZ15" s="156">
        <f t="shared" si="9"/>
        <v>0</v>
      </c>
      <c r="BA15" s="156">
        <f t="shared" si="9"/>
        <v>1</v>
      </c>
      <c r="BB15" s="156">
        <f t="shared" si="9"/>
        <v>0</v>
      </c>
      <c r="BC15" s="156">
        <f t="shared" si="9"/>
        <v>0</v>
      </c>
      <c r="BD15" s="156">
        <f t="shared" si="9"/>
        <v>0</v>
      </c>
      <c r="BE15" s="156">
        <f t="shared" si="9"/>
        <v>0</v>
      </c>
      <c r="BF15" s="156">
        <f t="shared" si="9"/>
        <v>0</v>
      </c>
      <c r="BG15" s="156">
        <f t="shared" si="9"/>
        <v>0</v>
      </c>
      <c r="BH15" s="146" t="str">
        <f t="shared" si="10"/>
        <v>keines Grau</v>
      </c>
    </row>
    <row r="16" spans="1:60" s="1" customFormat="1" ht="11" customHeight="1">
      <c r="A16" s="146"/>
      <c r="B16" s="84"/>
      <c r="C16" s="142"/>
      <c r="D16" s="133"/>
      <c r="E16" s="93"/>
      <c r="F16" s="90"/>
      <c r="G16" s="100" t="str">
        <f t="shared" si="11"/>
        <v/>
      </c>
      <c r="H16" s="78" t="str">
        <f t="shared" si="12"/>
        <v/>
      </c>
      <c r="I16" s="68" t="s">
        <v>36</v>
      </c>
      <c r="J16" s="38" t="s">
        <v>0</v>
      </c>
      <c r="K16" s="37"/>
      <c r="L16" s="38">
        <f t="shared" si="18"/>
        <v>17</v>
      </c>
      <c r="M16" s="33">
        <f t="shared" si="18"/>
        <v>18</v>
      </c>
      <c r="N16" s="34">
        <v>24</v>
      </c>
      <c r="O16" s="33"/>
      <c r="P16" s="62"/>
      <c r="Q16" s="78">
        <f t="shared" si="13"/>
        <v>9</v>
      </c>
      <c r="R16" s="97" t="str">
        <f t="shared" si="14"/>
        <v>--&gt;</v>
      </c>
      <c r="S16" s="93" t="s">
        <v>41</v>
      </c>
      <c r="T16" s="90" t="s">
        <v>47</v>
      </c>
      <c r="U16" s="136" t="s">
        <v>71</v>
      </c>
      <c r="V16" s="139" t="s">
        <v>91</v>
      </c>
      <c r="W16" s="126"/>
      <c r="X16" s="146">
        <v>9</v>
      </c>
      <c r="Y16" s="146">
        <v>12</v>
      </c>
      <c r="Z16" s="146">
        <f t="shared" si="15"/>
        <v>9</v>
      </c>
      <c r="AA16" s="112" t="s">
        <v>41</v>
      </c>
      <c r="AB16" s="117" t="s">
        <v>66</v>
      </c>
      <c r="AC16" s="156">
        <f t="shared" si="4"/>
        <v>0</v>
      </c>
      <c r="AD16" s="156">
        <f t="shared" si="5"/>
        <v>1</v>
      </c>
      <c r="AE16" s="155">
        <f t="shared" si="6"/>
        <v>0</v>
      </c>
      <c r="AF16" s="155">
        <f t="shared" si="7"/>
        <v>1</v>
      </c>
      <c r="AG16" s="156">
        <f>AP6+BC6</f>
        <v>1</v>
      </c>
      <c r="AH16" s="156">
        <f t="shared" si="16"/>
        <v>0</v>
      </c>
      <c r="AI16" s="156">
        <f t="shared" si="8"/>
        <v>0</v>
      </c>
      <c r="AJ16" s="156">
        <f t="shared" si="8"/>
        <v>0</v>
      </c>
      <c r="AK16" s="156">
        <f t="shared" si="8"/>
        <v>0</v>
      </c>
      <c r="AL16" s="156">
        <f t="shared" si="8"/>
        <v>0</v>
      </c>
      <c r="AM16" s="156">
        <f t="shared" si="8"/>
        <v>0</v>
      </c>
      <c r="AN16" s="156">
        <f t="shared" si="8"/>
        <v>0</v>
      </c>
      <c r="AO16" s="156">
        <f t="shared" si="8"/>
        <v>0</v>
      </c>
      <c r="AP16" s="156">
        <f t="shared" si="8"/>
        <v>0</v>
      </c>
      <c r="AQ16" s="156">
        <f t="shared" si="8"/>
        <v>0</v>
      </c>
      <c r="AR16" s="156">
        <f t="shared" si="8"/>
        <v>0</v>
      </c>
      <c r="AS16" s="156">
        <f t="shared" si="8"/>
        <v>0</v>
      </c>
      <c r="AT16" s="156">
        <f t="shared" si="8"/>
        <v>0</v>
      </c>
      <c r="AU16" s="156">
        <f t="shared" si="17"/>
        <v>0</v>
      </c>
      <c r="AV16" s="156">
        <f t="shared" si="9"/>
        <v>0</v>
      </c>
      <c r="AW16" s="156">
        <f t="shared" si="9"/>
        <v>0</v>
      </c>
      <c r="AX16" s="156">
        <f t="shared" si="9"/>
        <v>0</v>
      </c>
      <c r="AY16" s="156">
        <f t="shared" si="9"/>
        <v>0</v>
      </c>
      <c r="AZ16" s="156">
        <f t="shared" si="9"/>
        <v>1</v>
      </c>
      <c r="BA16" s="156">
        <f t="shared" si="9"/>
        <v>0</v>
      </c>
      <c r="BB16" s="156">
        <f t="shared" si="9"/>
        <v>0</v>
      </c>
      <c r="BC16" s="156">
        <f t="shared" si="9"/>
        <v>0</v>
      </c>
      <c r="BD16" s="156">
        <f t="shared" si="9"/>
        <v>0</v>
      </c>
      <c r="BE16" s="156">
        <f t="shared" si="9"/>
        <v>0</v>
      </c>
      <c r="BF16" s="156">
        <f t="shared" si="9"/>
        <v>0</v>
      </c>
      <c r="BG16" s="156">
        <f t="shared" si="9"/>
        <v>0</v>
      </c>
      <c r="BH16" s="146" t="str">
        <f t="shared" si="10"/>
        <v>1 Braun</v>
      </c>
    </row>
    <row r="17" spans="1:60" s="1" customFormat="1" ht="11" customHeight="1">
      <c r="A17" s="146"/>
      <c r="B17" s="84"/>
      <c r="C17" s="142"/>
      <c r="D17" s="133" t="s">
        <v>71</v>
      </c>
      <c r="E17" s="93" t="s">
        <v>62</v>
      </c>
      <c r="F17" s="90" t="s">
        <v>42</v>
      </c>
      <c r="G17" s="100" t="str">
        <f t="shared" si="11"/>
        <v>&lt;--</v>
      </c>
      <c r="H17" s="78">
        <f t="shared" si="12"/>
        <v>10</v>
      </c>
      <c r="I17" s="181" t="s">
        <v>34</v>
      </c>
      <c r="J17" s="17" t="s">
        <v>13</v>
      </c>
      <c r="K17" s="16" t="s">
        <v>10</v>
      </c>
      <c r="L17" s="18">
        <f t="shared" si="18"/>
        <v>19</v>
      </c>
      <c r="M17" s="29">
        <f t="shared" si="18"/>
        <v>20</v>
      </c>
      <c r="N17" s="30"/>
      <c r="O17" s="29" t="s">
        <v>1</v>
      </c>
      <c r="P17" s="61" t="s">
        <v>37</v>
      </c>
      <c r="Q17" s="78" t="str">
        <f t="shared" si="13"/>
        <v/>
      </c>
      <c r="R17" s="97" t="str">
        <f t="shared" si="14"/>
        <v/>
      </c>
      <c r="S17" s="93"/>
      <c r="T17" s="90"/>
      <c r="U17" s="136"/>
      <c r="V17" s="139"/>
      <c r="W17" s="126"/>
      <c r="X17" s="146">
        <v>10</v>
      </c>
      <c r="Y17" s="146">
        <v>11</v>
      </c>
      <c r="Z17" s="146">
        <f t="shared" si="15"/>
        <v>10</v>
      </c>
      <c r="AA17" s="112" t="s">
        <v>92</v>
      </c>
      <c r="AB17" s="117" t="s">
        <v>67</v>
      </c>
      <c r="AC17" s="156">
        <f t="shared" si="4"/>
        <v>1</v>
      </c>
      <c r="AD17" s="156">
        <f t="shared" si="5"/>
        <v>0</v>
      </c>
      <c r="AE17" s="155">
        <f t="shared" si="6"/>
        <v>1</v>
      </c>
      <c r="AF17" s="155">
        <f t="shared" si="7"/>
        <v>0</v>
      </c>
      <c r="AG17" s="156">
        <f>AQ6+BD6</f>
        <v>1</v>
      </c>
      <c r="AH17" s="156">
        <f t="shared" si="16"/>
        <v>0</v>
      </c>
      <c r="AI17" s="156">
        <f t="shared" si="8"/>
        <v>0</v>
      </c>
      <c r="AJ17" s="156">
        <f t="shared" si="8"/>
        <v>0</v>
      </c>
      <c r="AK17" s="156">
        <f t="shared" si="8"/>
        <v>1</v>
      </c>
      <c r="AL17" s="156">
        <f t="shared" si="8"/>
        <v>0</v>
      </c>
      <c r="AM17" s="156">
        <f t="shared" si="8"/>
        <v>0</v>
      </c>
      <c r="AN17" s="156">
        <f t="shared" si="8"/>
        <v>0</v>
      </c>
      <c r="AO17" s="156">
        <f t="shared" si="8"/>
        <v>0</v>
      </c>
      <c r="AP17" s="156">
        <f t="shared" si="8"/>
        <v>0</v>
      </c>
      <c r="AQ17" s="156">
        <f t="shared" si="8"/>
        <v>0</v>
      </c>
      <c r="AR17" s="156">
        <f t="shared" si="8"/>
        <v>0</v>
      </c>
      <c r="AS17" s="156">
        <f t="shared" si="8"/>
        <v>0</v>
      </c>
      <c r="AT17" s="156">
        <f t="shared" si="8"/>
        <v>0</v>
      </c>
      <c r="AU17" s="156">
        <f t="shared" si="17"/>
        <v>0</v>
      </c>
      <c r="AV17" s="156">
        <f t="shared" si="9"/>
        <v>0</v>
      </c>
      <c r="AW17" s="156">
        <f t="shared" si="9"/>
        <v>0</v>
      </c>
      <c r="AX17" s="156">
        <f t="shared" si="9"/>
        <v>0</v>
      </c>
      <c r="AY17" s="156">
        <f t="shared" si="9"/>
        <v>0</v>
      </c>
      <c r="AZ17" s="156">
        <f t="shared" si="9"/>
        <v>0</v>
      </c>
      <c r="BA17" s="156">
        <f t="shared" si="9"/>
        <v>0</v>
      </c>
      <c r="BB17" s="156">
        <f t="shared" si="9"/>
        <v>0</v>
      </c>
      <c r="BC17" s="156">
        <f t="shared" si="9"/>
        <v>0</v>
      </c>
      <c r="BD17" s="156">
        <f t="shared" si="9"/>
        <v>0</v>
      </c>
      <c r="BE17" s="156">
        <f t="shared" si="9"/>
        <v>0</v>
      </c>
      <c r="BF17" s="156">
        <f t="shared" si="9"/>
        <v>0</v>
      </c>
      <c r="BG17" s="156">
        <f t="shared" si="9"/>
        <v>0</v>
      </c>
      <c r="BH17" s="146" t="str">
        <f t="shared" si="10"/>
        <v>1 Schwarz</v>
      </c>
    </row>
    <row r="18" spans="1:60" s="1" customFormat="1" ht="11" customHeight="1">
      <c r="A18" s="146"/>
      <c r="B18" s="84"/>
      <c r="C18" s="142"/>
      <c r="D18" s="133"/>
      <c r="E18" s="93"/>
      <c r="F18" s="90"/>
      <c r="G18" s="100" t="str">
        <f t="shared" si="11"/>
        <v/>
      </c>
      <c r="H18" s="78" t="str">
        <f t="shared" si="12"/>
        <v/>
      </c>
      <c r="I18" s="182"/>
      <c r="J18" s="3" t="s">
        <v>14</v>
      </c>
      <c r="K18" s="2" t="s">
        <v>11</v>
      </c>
      <c r="L18" s="19">
        <f t="shared" si="18"/>
        <v>21</v>
      </c>
      <c r="M18" s="33">
        <f t="shared" si="18"/>
        <v>22</v>
      </c>
      <c r="N18" s="34">
        <v>25</v>
      </c>
      <c r="O18" s="33"/>
      <c r="P18" s="62"/>
      <c r="Q18" s="78" t="str">
        <f t="shared" si="13"/>
        <v/>
      </c>
      <c r="R18" s="97" t="str">
        <f t="shared" si="14"/>
        <v/>
      </c>
      <c r="S18" s="93"/>
      <c r="T18" s="90"/>
      <c r="U18" s="136"/>
      <c r="V18" s="139"/>
      <c r="W18" s="126"/>
      <c r="X18" s="146">
        <v>11</v>
      </c>
      <c r="Y18" s="146">
        <v>10</v>
      </c>
      <c r="Z18" s="146">
        <f t="shared" si="15"/>
        <v>11</v>
      </c>
      <c r="AA18" s="112" t="s">
        <v>39</v>
      </c>
      <c r="AB18" s="117" t="s">
        <v>68</v>
      </c>
      <c r="AC18" s="156">
        <f t="shared" si="4"/>
        <v>0</v>
      </c>
      <c r="AD18" s="156">
        <f t="shared" si="5"/>
        <v>0</v>
      </c>
      <c r="AE18" s="155">
        <f t="shared" si="6"/>
        <v>0</v>
      </c>
      <c r="AF18" s="155">
        <f t="shared" si="7"/>
        <v>0</v>
      </c>
      <c r="AG18" s="156">
        <f>AR6+BE6</f>
        <v>0</v>
      </c>
      <c r="AH18" s="156">
        <f t="shared" si="16"/>
        <v>0</v>
      </c>
      <c r="AI18" s="156">
        <f t="shared" si="8"/>
        <v>0</v>
      </c>
      <c r="AJ18" s="156">
        <f t="shared" si="8"/>
        <v>0</v>
      </c>
      <c r="AK18" s="156">
        <f t="shared" si="8"/>
        <v>0</v>
      </c>
      <c r="AL18" s="156">
        <f t="shared" si="8"/>
        <v>0</v>
      </c>
      <c r="AM18" s="156">
        <f t="shared" si="8"/>
        <v>0</v>
      </c>
      <c r="AN18" s="156">
        <f t="shared" si="8"/>
        <v>0</v>
      </c>
      <c r="AO18" s="156">
        <f t="shared" si="8"/>
        <v>0</v>
      </c>
      <c r="AP18" s="156">
        <f t="shared" si="8"/>
        <v>0</v>
      </c>
      <c r="AQ18" s="156">
        <f t="shared" si="8"/>
        <v>0</v>
      </c>
      <c r="AR18" s="156">
        <f t="shared" si="8"/>
        <v>0</v>
      </c>
      <c r="AS18" s="156">
        <f t="shared" si="8"/>
        <v>0</v>
      </c>
      <c r="AT18" s="156">
        <f t="shared" si="8"/>
        <v>0</v>
      </c>
      <c r="AU18" s="156">
        <f t="shared" si="17"/>
        <v>0</v>
      </c>
      <c r="AV18" s="156">
        <f t="shared" si="9"/>
        <v>0</v>
      </c>
      <c r="AW18" s="156">
        <f t="shared" si="9"/>
        <v>0</v>
      </c>
      <c r="AX18" s="156">
        <f t="shared" si="9"/>
        <v>0</v>
      </c>
      <c r="AY18" s="156">
        <f t="shared" si="9"/>
        <v>0</v>
      </c>
      <c r="AZ18" s="156">
        <f t="shared" si="9"/>
        <v>0</v>
      </c>
      <c r="BA18" s="156">
        <f t="shared" si="9"/>
        <v>0</v>
      </c>
      <c r="BB18" s="156">
        <f t="shared" si="9"/>
        <v>0</v>
      </c>
      <c r="BC18" s="156">
        <f t="shared" si="9"/>
        <v>0</v>
      </c>
      <c r="BD18" s="156">
        <f t="shared" si="9"/>
        <v>0</v>
      </c>
      <c r="BE18" s="156">
        <f t="shared" si="9"/>
        <v>0</v>
      </c>
      <c r="BF18" s="156">
        <f t="shared" si="9"/>
        <v>0</v>
      </c>
      <c r="BG18" s="156">
        <f t="shared" si="9"/>
        <v>0</v>
      </c>
      <c r="BH18" s="146" t="str">
        <f t="shared" si="10"/>
        <v>keines Gestreift</v>
      </c>
    </row>
    <row r="19" spans="1:60" s="1" customFormat="1" ht="11" customHeight="1">
      <c r="A19" s="146"/>
      <c r="B19" s="84"/>
      <c r="C19" s="142" t="s">
        <v>45</v>
      </c>
      <c r="D19" s="133" t="s">
        <v>71</v>
      </c>
      <c r="E19" s="93" t="s">
        <v>63</v>
      </c>
      <c r="F19" s="90" t="s">
        <v>90</v>
      </c>
      <c r="G19" s="100" t="str">
        <f t="shared" si="11"/>
        <v>&lt;--</v>
      </c>
      <c r="H19" s="78">
        <f t="shared" si="12"/>
        <v>12</v>
      </c>
      <c r="I19" s="183"/>
      <c r="J19" s="21" t="s">
        <v>15</v>
      </c>
      <c r="K19" s="20" t="s">
        <v>12</v>
      </c>
      <c r="L19" s="22">
        <f t="shared" si="18"/>
        <v>23</v>
      </c>
      <c r="M19" s="23">
        <f t="shared" si="18"/>
        <v>24</v>
      </c>
      <c r="N19" s="16" t="s">
        <v>30</v>
      </c>
      <c r="O19" s="17" t="s">
        <v>28</v>
      </c>
      <c r="P19" s="184" t="s">
        <v>34</v>
      </c>
      <c r="Q19" s="78">
        <f t="shared" si="13"/>
        <v>12</v>
      </c>
      <c r="R19" s="97" t="str">
        <f t="shared" si="14"/>
        <v>--&gt;</v>
      </c>
      <c r="S19" s="93" t="s">
        <v>46</v>
      </c>
      <c r="T19" s="90" t="s">
        <v>65</v>
      </c>
      <c r="U19" s="136" t="s">
        <v>71</v>
      </c>
      <c r="V19" s="139"/>
      <c r="W19" s="126"/>
      <c r="X19" s="146">
        <v>12</v>
      </c>
      <c r="Y19" s="146">
        <v>9</v>
      </c>
      <c r="Z19" s="146">
        <f t="shared" si="15"/>
        <v>12</v>
      </c>
      <c r="AA19" s="112" t="s">
        <v>88</v>
      </c>
      <c r="AB19" s="117" t="s">
        <v>70</v>
      </c>
      <c r="AC19" s="156">
        <f t="shared" si="4"/>
        <v>1</v>
      </c>
      <c r="AD19" s="156">
        <f t="shared" si="5"/>
        <v>1</v>
      </c>
      <c r="AE19" s="155">
        <f t="shared" si="6"/>
        <v>1</v>
      </c>
      <c r="AF19" s="155">
        <f t="shared" si="7"/>
        <v>1</v>
      </c>
      <c r="AG19" s="156">
        <f>AS6+BF6</f>
        <v>0</v>
      </c>
      <c r="AH19" s="156">
        <f t="shared" si="16"/>
        <v>0</v>
      </c>
      <c r="AI19" s="156">
        <f t="shared" si="8"/>
        <v>0</v>
      </c>
      <c r="AJ19" s="156">
        <f t="shared" si="8"/>
        <v>0</v>
      </c>
      <c r="AK19" s="156">
        <f t="shared" si="8"/>
        <v>0</v>
      </c>
      <c r="AL19" s="156">
        <f t="shared" si="8"/>
        <v>1</v>
      </c>
      <c r="AM19" s="156">
        <f t="shared" si="8"/>
        <v>0</v>
      </c>
      <c r="AN19" s="156">
        <f t="shared" si="8"/>
        <v>0</v>
      </c>
      <c r="AO19" s="156">
        <f t="shared" si="8"/>
        <v>0</v>
      </c>
      <c r="AP19" s="156">
        <f t="shared" si="8"/>
        <v>0</v>
      </c>
      <c r="AQ19" s="156">
        <f t="shared" si="8"/>
        <v>0</v>
      </c>
      <c r="AR19" s="156">
        <f t="shared" si="8"/>
        <v>0</v>
      </c>
      <c r="AS19" s="156">
        <f t="shared" si="8"/>
        <v>0</v>
      </c>
      <c r="AT19" s="156">
        <f t="shared" si="8"/>
        <v>0</v>
      </c>
      <c r="AU19" s="156">
        <f t="shared" si="17"/>
        <v>0</v>
      </c>
      <c r="AV19" s="156">
        <f t="shared" si="9"/>
        <v>0</v>
      </c>
      <c r="AW19" s="156">
        <f t="shared" si="9"/>
        <v>0</v>
      </c>
      <c r="AX19" s="156">
        <f t="shared" si="9"/>
        <v>0</v>
      </c>
      <c r="AY19" s="156">
        <f t="shared" si="9"/>
        <v>0</v>
      </c>
      <c r="AZ19" s="156">
        <f t="shared" si="9"/>
        <v>0</v>
      </c>
      <c r="BA19" s="156">
        <f t="shared" si="9"/>
        <v>0</v>
      </c>
      <c r="BB19" s="156">
        <f t="shared" si="9"/>
        <v>1</v>
      </c>
      <c r="BC19" s="156">
        <f t="shared" si="9"/>
        <v>0</v>
      </c>
      <c r="BD19" s="156">
        <f t="shared" si="9"/>
        <v>0</v>
      </c>
      <c r="BE19" s="156">
        <f t="shared" si="9"/>
        <v>0</v>
      </c>
      <c r="BF19" s="156">
        <f t="shared" si="9"/>
        <v>0</v>
      </c>
      <c r="BG19" s="156">
        <f t="shared" si="9"/>
        <v>0</v>
      </c>
      <c r="BH19" s="146" t="str">
        <f t="shared" si="10"/>
        <v>keines mit Naht</v>
      </c>
    </row>
    <row r="20" spans="1:60" s="1" customFormat="1" ht="11" customHeight="1">
      <c r="A20" s="146"/>
      <c r="B20" s="84"/>
      <c r="C20" s="142"/>
      <c r="D20" s="133"/>
      <c r="E20" s="93"/>
      <c r="F20" s="90"/>
      <c r="G20" s="100" t="str">
        <f t="shared" si="11"/>
        <v/>
      </c>
      <c r="H20" s="78" t="str">
        <f t="shared" si="12"/>
        <v/>
      </c>
      <c r="I20" s="67" t="s">
        <v>37</v>
      </c>
      <c r="J20" s="29" t="s">
        <v>1</v>
      </c>
      <c r="K20" s="30"/>
      <c r="L20" s="29">
        <f t="shared" si="18"/>
        <v>25</v>
      </c>
      <c r="M20" s="24">
        <f t="shared" si="18"/>
        <v>26</v>
      </c>
      <c r="N20" s="20" t="s">
        <v>31</v>
      </c>
      <c r="O20" s="21" t="s">
        <v>29</v>
      </c>
      <c r="P20" s="185"/>
      <c r="Q20" s="78" t="str">
        <f t="shared" si="13"/>
        <v/>
      </c>
      <c r="R20" s="97" t="str">
        <f t="shared" si="14"/>
        <v/>
      </c>
      <c r="S20" s="93"/>
      <c r="T20" s="90"/>
      <c r="U20" s="136"/>
      <c r="V20" s="139"/>
      <c r="W20" s="126"/>
      <c r="X20" s="146">
        <v>13</v>
      </c>
      <c r="Y20" s="146">
        <v>8</v>
      </c>
      <c r="Z20" s="146">
        <f t="shared" si="15"/>
        <v>13</v>
      </c>
      <c r="AA20" s="112" t="s">
        <v>90</v>
      </c>
      <c r="AB20" s="117" t="s">
        <v>69</v>
      </c>
      <c r="AC20" s="156">
        <f t="shared" si="4"/>
        <v>0</v>
      </c>
      <c r="AD20" s="156">
        <f t="shared" si="5"/>
        <v>0</v>
      </c>
      <c r="AE20" s="155">
        <f t="shared" si="6"/>
        <v>0</v>
      </c>
      <c r="AF20" s="155">
        <f t="shared" si="7"/>
        <v>0</v>
      </c>
      <c r="AG20" s="156">
        <f>AT6+BG6</f>
        <v>0</v>
      </c>
      <c r="AH20" s="156">
        <f t="shared" si="16"/>
        <v>0</v>
      </c>
      <c r="AI20" s="156">
        <f t="shared" si="8"/>
        <v>0</v>
      </c>
      <c r="AJ20" s="156">
        <f t="shared" si="8"/>
        <v>0</v>
      </c>
      <c r="AK20" s="156">
        <f t="shared" si="8"/>
        <v>0</v>
      </c>
      <c r="AL20" s="156">
        <f t="shared" si="8"/>
        <v>0</v>
      </c>
      <c r="AM20" s="156">
        <f t="shared" si="8"/>
        <v>0</v>
      </c>
      <c r="AN20" s="156">
        <f t="shared" si="8"/>
        <v>0</v>
      </c>
      <c r="AO20" s="156">
        <f t="shared" si="8"/>
        <v>0</v>
      </c>
      <c r="AP20" s="156">
        <f t="shared" si="8"/>
        <v>0</v>
      </c>
      <c r="AQ20" s="156">
        <f t="shared" si="8"/>
        <v>0</v>
      </c>
      <c r="AR20" s="156">
        <f t="shared" si="8"/>
        <v>0</v>
      </c>
      <c r="AS20" s="156">
        <f t="shared" si="8"/>
        <v>0</v>
      </c>
      <c r="AT20" s="156">
        <f t="shared" si="8"/>
        <v>0</v>
      </c>
      <c r="AU20" s="156">
        <f t="shared" si="17"/>
        <v>0</v>
      </c>
      <c r="AV20" s="156">
        <f t="shared" si="9"/>
        <v>0</v>
      </c>
      <c r="AW20" s="156">
        <f t="shared" si="9"/>
        <v>0</v>
      </c>
      <c r="AX20" s="156">
        <f t="shared" si="9"/>
        <v>0</v>
      </c>
      <c r="AY20" s="156">
        <f t="shared" si="9"/>
        <v>0</v>
      </c>
      <c r="AZ20" s="156">
        <f t="shared" si="9"/>
        <v>0</v>
      </c>
      <c r="BA20" s="156">
        <f t="shared" si="9"/>
        <v>0</v>
      </c>
      <c r="BB20" s="156">
        <f t="shared" si="9"/>
        <v>0</v>
      </c>
      <c r="BC20" s="156">
        <f t="shared" si="9"/>
        <v>0</v>
      </c>
      <c r="BD20" s="156">
        <f t="shared" si="9"/>
        <v>0</v>
      </c>
      <c r="BE20" s="156">
        <f t="shared" si="9"/>
        <v>0</v>
      </c>
      <c r="BF20" s="156">
        <f t="shared" si="9"/>
        <v>0</v>
      </c>
      <c r="BG20" s="156">
        <f t="shared" si="9"/>
        <v>0</v>
      </c>
      <c r="BH20" s="146" t="str">
        <f t="shared" si="10"/>
        <v>keines Anders</v>
      </c>
    </row>
    <row r="21" spans="1:60" s="1" customFormat="1" ht="11" customHeight="1">
      <c r="A21" s="146"/>
      <c r="B21" s="84"/>
      <c r="C21" s="142"/>
      <c r="D21" s="133"/>
      <c r="E21" s="93"/>
      <c r="F21" s="90"/>
      <c r="G21" s="100" t="str">
        <f t="shared" si="11"/>
        <v/>
      </c>
      <c r="H21" s="78" t="str">
        <f t="shared" si="12"/>
        <v/>
      </c>
      <c r="I21" s="69"/>
      <c r="J21" s="26" t="s">
        <v>19</v>
      </c>
      <c r="K21" s="25"/>
      <c r="L21" s="26">
        <f t="shared" si="18"/>
        <v>27</v>
      </c>
      <c r="M21" s="26">
        <f t="shared" si="18"/>
        <v>28</v>
      </c>
      <c r="N21" s="25"/>
      <c r="O21" s="26" t="s">
        <v>32</v>
      </c>
      <c r="P21" s="63"/>
      <c r="Q21" s="78" t="str">
        <f t="shared" si="13"/>
        <v/>
      </c>
      <c r="R21" s="97" t="str">
        <f t="shared" si="14"/>
        <v/>
      </c>
      <c r="S21" s="93"/>
      <c r="T21" s="90"/>
      <c r="U21" s="136"/>
      <c r="V21" s="139"/>
      <c r="W21" s="126"/>
      <c r="X21" s="146">
        <v>14</v>
      </c>
      <c r="Y21" s="146">
        <v>7</v>
      </c>
      <c r="Z21" s="146">
        <f t="shared" si="15"/>
        <v>14</v>
      </c>
      <c r="AA21" s="112" t="s">
        <v>43</v>
      </c>
      <c r="AB21" s="117"/>
      <c r="AC21" s="156">
        <f t="shared" si="4"/>
        <v>0</v>
      </c>
      <c r="AD21" s="156">
        <f t="shared" si="5"/>
        <v>0</v>
      </c>
      <c r="AE21" s="155">
        <f t="shared" si="6"/>
        <v>0</v>
      </c>
      <c r="AF21" s="155">
        <f t="shared" si="7"/>
        <v>0</v>
      </c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46" t="str">
        <f>CONCATENATE(BH8,", ",BH9,", ",BH10,", ",BH11,", ",BH12,", ",BH13,", ",BH14,", ",BH15,", ",BH16,", ",BH17,", ",BH18,", ",BH19," und ",BH20)</f>
        <v>1 Rot, keines Orange, keines Gelb, 1 Grün, keines Blau, 1 Lila, 2 Weiss, keines Grau, 1 Braun, 1 Schwarz, keines Gestreift, keines mit Naht und keines Anders</v>
      </c>
    </row>
    <row r="22" spans="1:60" s="1" customFormat="1" ht="11" customHeight="1">
      <c r="A22" s="146"/>
      <c r="B22" s="84"/>
      <c r="C22" s="142"/>
      <c r="D22" s="133"/>
      <c r="E22" s="93"/>
      <c r="F22" s="90"/>
      <c r="G22" s="100" t="str">
        <f t="shared" si="11"/>
        <v/>
      </c>
      <c r="H22" s="78" t="str">
        <f t="shared" si="12"/>
        <v/>
      </c>
      <c r="I22" s="66"/>
      <c r="J22" s="33"/>
      <c r="K22" s="32" t="s">
        <v>20</v>
      </c>
      <c r="L22" s="33">
        <f t="shared" si="18"/>
        <v>29</v>
      </c>
      <c r="M22" s="29">
        <f t="shared" si="18"/>
        <v>30</v>
      </c>
      <c r="N22" s="30"/>
      <c r="O22" s="29" t="s">
        <v>1</v>
      </c>
      <c r="P22" s="61" t="s">
        <v>37</v>
      </c>
      <c r="Q22" s="78" t="str">
        <f t="shared" si="13"/>
        <v/>
      </c>
      <c r="R22" s="97" t="str">
        <f t="shared" si="14"/>
        <v/>
      </c>
      <c r="S22" s="93"/>
      <c r="T22" s="90"/>
      <c r="U22" s="136"/>
      <c r="V22" s="139"/>
      <c r="W22" s="126"/>
      <c r="X22" s="146">
        <v>15</v>
      </c>
      <c r="Y22" s="146">
        <v>6</v>
      </c>
      <c r="Z22" s="146">
        <f t="shared" si="15"/>
        <v>15</v>
      </c>
      <c r="AA22" s="112" t="s">
        <v>98</v>
      </c>
      <c r="AB22" s="117"/>
      <c r="AC22" s="156">
        <f t="shared" si="4"/>
        <v>0</v>
      </c>
      <c r="AD22" s="156">
        <f t="shared" si="5"/>
        <v>0</v>
      </c>
      <c r="AE22" s="155">
        <f t="shared" si="6"/>
        <v>0</v>
      </c>
      <c r="AF22" s="155">
        <f t="shared" si="7"/>
        <v>0</v>
      </c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46"/>
    </row>
    <row r="23" spans="1:60" s="1" customFormat="1" ht="11" customHeight="1">
      <c r="A23" s="146"/>
      <c r="B23" s="84"/>
      <c r="C23" s="142"/>
      <c r="D23" s="133"/>
      <c r="E23" s="93"/>
      <c r="F23" s="90"/>
      <c r="G23" s="100" t="str">
        <f t="shared" si="11"/>
        <v/>
      </c>
      <c r="H23" s="78" t="str">
        <f t="shared" si="12"/>
        <v/>
      </c>
      <c r="I23" s="66"/>
      <c r="J23" s="33"/>
      <c r="K23" s="32" t="s">
        <v>21</v>
      </c>
      <c r="L23" s="33">
        <f t="shared" si="18"/>
        <v>31</v>
      </c>
      <c r="M23" s="33">
        <f t="shared" si="18"/>
        <v>32</v>
      </c>
      <c r="N23" s="34">
        <v>12</v>
      </c>
      <c r="O23" s="33"/>
      <c r="P23" s="62"/>
      <c r="Q23" s="78" t="str">
        <f t="shared" si="13"/>
        <v/>
      </c>
      <c r="R23" s="97" t="str">
        <f t="shared" si="14"/>
        <v/>
      </c>
      <c r="S23" s="93"/>
      <c r="T23" s="90"/>
      <c r="U23" s="136"/>
      <c r="V23" s="139"/>
      <c r="W23" s="126"/>
      <c r="X23" s="146">
        <v>16</v>
      </c>
      <c r="Y23" s="146">
        <v>5</v>
      </c>
      <c r="Z23" s="146">
        <f t="shared" si="15"/>
        <v>16</v>
      </c>
      <c r="AA23" s="112" t="s">
        <v>100</v>
      </c>
      <c r="AB23" s="117"/>
      <c r="AC23" s="156">
        <f t="shared" si="4"/>
        <v>0</v>
      </c>
      <c r="AD23" s="156">
        <f t="shared" si="5"/>
        <v>0</v>
      </c>
      <c r="AE23" s="155">
        <f t="shared" si="6"/>
        <v>0</v>
      </c>
      <c r="AF23" s="155">
        <f t="shared" si="7"/>
        <v>0</v>
      </c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46"/>
    </row>
    <row r="24" spans="1:60" s="1" customFormat="1" ht="11" customHeight="1">
      <c r="A24" s="146"/>
      <c r="B24" s="84"/>
      <c r="C24" s="142"/>
      <c r="D24" s="133"/>
      <c r="E24" s="93"/>
      <c r="F24" s="90"/>
      <c r="G24" s="100" t="str">
        <f t="shared" si="11"/>
        <v/>
      </c>
      <c r="H24" s="78" t="str">
        <f t="shared" si="12"/>
        <v/>
      </c>
      <c r="I24" s="66"/>
      <c r="J24" s="33"/>
      <c r="K24" s="32" t="s">
        <v>22</v>
      </c>
      <c r="L24" s="33">
        <f t="shared" si="18"/>
        <v>33</v>
      </c>
      <c r="M24" s="29">
        <f t="shared" si="18"/>
        <v>34</v>
      </c>
      <c r="N24" s="30"/>
      <c r="O24" s="29" t="s">
        <v>1</v>
      </c>
      <c r="P24" s="61" t="s">
        <v>37</v>
      </c>
      <c r="Q24" s="78" t="str">
        <f t="shared" si="13"/>
        <v/>
      </c>
      <c r="R24" s="97" t="str">
        <f t="shared" si="14"/>
        <v/>
      </c>
      <c r="S24" s="93"/>
      <c r="T24" s="90"/>
      <c r="U24" s="136"/>
      <c r="V24" s="139"/>
      <c r="W24" s="126"/>
      <c r="X24" s="146">
        <v>17</v>
      </c>
      <c r="Y24" s="146">
        <v>4</v>
      </c>
      <c r="Z24" s="146">
        <f t="shared" si="15"/>
        <v>17</v>
      </c>
      <c r="AA24" s="112"/>
      <c r="AB24" s="117"/>
      <c r="AC24" s="156">
        <f t="shared" si="4"/>
        <v>0</v>
      </c>
      <c r="AD24" s="156">
        <f t="shared" si="5"/>
        <v>0</v>
      </c>
      <c r="AE24" s="155">
        <f t="shared" si="6"/>
        <v>0</v>
      </c>
      <c r="AF24" s="155">
        <f t="shared" si="7"/>
        <v>0</v>
      </c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46"/>
    </row>
    <row r="25" spans="1:60" s="1" customFormat="1" ht="11" customHeight="1">
      <c r="A25" s="146"/>
      <c r="B25" s="84"/>
      <c r="C25" s="142" t="s">
        <v>97</v>
      </c>
      <c r="D25" s="133" t="s">
        <v>83</v>
      </c>
      <c r="E25" s="93" t="s">
        <v>66</v>
      </c>
      <c r="F25" s="90" t="s">
        <v>92</v>
      </c>
      <c r="G25" s="100" t="str">
        <f t="shared" si="11"/>
        <v>&lt;--</v>
      </c>
      <c r="H25" s="78">
        <f t="shared" si="12"/>
        <v>18</v>
      </c>
      <c r="I25" s="66"/>
      <c r="J25" s="33"/>
      <c r="K25" s="32" t="s">
        <v>23</v>
      </c>
      <c r="L25" s="33">
        <f t="shared" si="18"/>
        <v>35</v>
      </c>
      <c r="M25" s="33">
        <f t="shared" si="18"/>
        <v>36</v>
      </c>
      <c r="N25" s="34">
        <v>16</v>
      </c>
      <c r="O25" s="33"/>
      <c r="P25" s="62"/>
      <c r="Q25" s="78" t="str">
        <f t="shared" si="13"/>
        <v/>
      </c>
      <c r="R25" s="97" t="str">
        <f t="shared" si="14"/>
        <v/>
      </c>
      <c r="S25" s="93"/>
      <c r="T25" s="90"/>
      <c r="U25" s="136"/>
      <c r="V25" s="139"/>
      <c r="W25" s="126"/>
      <c r="X25" s="146">
        <v>18</v>
      </c>
      <c r="Y25" s="146">
        <v>3</v>
      </c>
      <c r="Z25" s="146">
        <f t="shared" si="15"/>
        <v>18</v>
      </c>
      <c r="AA25" s="112"/>
      <c r="AB25" s="117"/>
      <c r="AC25" s="156">
        <f t="shared" si="4"/>
        <v>1</v>
      </c>
      <c r="AD25" s="156">
        <f t="shared" si="5"/>
        <v>0</v>
      </c>
      <c r="AE25" s="155">
        <f t="shared" si="6"/>
        <v>1</v>
      </c>
      <c r="AF25" s="155">
        <f t="shared" si="7"/>
        <v>0</v>
      </c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46"/>
    </row>
    <row r="26" spans="1:60" s="1" customFormat="1" ht="11" customHeight="1">
      <c r="A26" s="146"/>
      <c r="B26" s="84"/>
      <c r="C26" s="142" t="s">
        <v>97</v>
      </c>
      <c r="D26" s="133" t="s">
        <v>83</v>
      </c>
      <c r="E26" s="93" t="s">
        <v>66</v>
      </c>
      <c r="F26" s="90" t="s">
        <v>41</v>
      </c>
      <c r="G26" s="100" t="str">
        <f t="shared" si="11"/>
        <v>&lt;--</v>
      </c>
      <c r="H26" s="78">
        <f t="shared" si="12"/>
        <v>19</v>
      </c>
      <c r="I26" s="66"/>
      <c r="J26" s="33"/>
      <c r="K26" s="32" t="s">
        <v>24</v>
      </c>
      <c r="L26" s="33">
        <f t="shared" ref="L26:M27" si="19">L25+2</f>
        <v>37</v>
      </c>
      <c r="M26" s="33">
        <f t="shared" si="19"/>
        <v>38</v>
      </c>
      <c r="N26" s="34">
        <v>20</v>
      </c>
      <c r="O26" s="33"/>
      <c r="P26" s="62"/>
      <c r="Q26" s="78" t="str">
        <f t="shared" si="13"/>
        <v/>
      </c>
      <c r="R26" s="97" t="str">
        <f t="shared" si="14"/>
        <v/>
      </c>
      <c r="S26" s="93"/>
      <c r="T26" s="90"/>
      <c r="U26" s="136"/>
      <c r="V26" s="139"/>
      <c r="W26" s="126"/>
      <c r="X26" s="146">
        <v>19</v>
      </c>
      <c r="Y26" s="146">
        <v>2</v>
      </c>
      <c r="Z26" s="146">
        <f t="shared" si="15"/>
        <v>19</v>
      </c>
      <c r="AA26" s="112"/>
      <c r="AB26" s="117"/>
      <c r="AC26" s="156">
        <f t="shared" si="4"/>
        <v>1</v>
      </c>
      <c r="AD26" s="156">
        <f t="shared" si="5"/>
        <v>0</v>
      </c>
      <c r="AE26" s="155">
        <f t="shared" si="6"/>
        <v>1</v>
      </c>
      <c r="AF26" s="155">
        <f t="shared" si="7"/>
        <v>0</v>
      </c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6"/>
      <c r="BD26" s="156"/>
      <c r="BE26" s="156"/>
      <c r="BF26" s="156"/>
      <c r="BG26" s="156"/>
      <c r="BH26" s="146"/>
    </row>
    <row r="27" spans="1:60" s="1" customFormat="1" ht="11" customHeight="1">
      <c r="A27" s="146"/>
      <c r="B27" s="84"/>
      <c r="C27" s="143"/>
      <c r="D27" s="134" t="s">
        <v>83</v>
      </c>
      <c r="E27" s="94" t="s">
        <v>67</v>
      </c>
      <c r="F27" s="91" t="s">
        <v>39</v>
      </c>
      <c r="G27" s="101" t="str">
        <f t="shared" si="11"/>
        <v>&lt;--</v>
      </c>
      <c r="H27" s="78">
        <f t="shared" si="12"/>
        <v>20</v>
      </c>
      <c r="I27" s="70" t="s">
        <v>37</v>
      </c>
      <c r="J27" s="31" t="s">
        <v>1</v>
      </c>
      <c r="K27" s="31"/>
      <c r="L27" s="31">
        <f t="shared" si="19"/>
        <v>39</v>
      </c>
      <c r="M27" s="35">
        <f t="shared" si="19"/>
        <v>40</v>
      </c>
      <c r="N27" s="36">
        <v>21</v>
      </c>
      <c r="O27" s="35"/>
      <c r="P27" s="64"/>
      <c r="Q27" s="78" t="str">
        <f t="shared" si="13"/>
        <v/>
      </c>
      <c r="R27" s="98" t="str">
        <f t="shared" si="14"/>
        <v/>
      </c>
      <c r="S27" s="94"/>
      <c r="T27" s="91"/>
      <c r="U27" s="137"/>
      <c r="V27" s="140"/>
      <c r="W27" s="126"/>
      <c r="X27" s="146">
        <v>20</v>
      </c>
      <c r="Y27" s="146">
        <v>1</v>
      </c>
      <c r="Z27" s="146">
        <f t="shared" si="15"/>
        <v>20</v>
      </c>
      <c r="AA27" s="112"/>
      <c r="AB27" s="118"/>
      <c r="AC27" s="156">
        <f t="shared" si="4"/>
        <v>1</v>
      </c>
      <c r="AD27" s="156">
        <f t="shared" si="5"/>
        <v>0</v>
      </c>
      <c r="AE27" s="155">
        <f t="shared" si="6"/>
        <v>0</v>
      </c>
      <c r="AF27" s="155">
        <f t="shared" si="7"/>
        <v>0</v>
      </c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46"/>
    </row>
    <row r="28" spans="1:60" s="48" customFormat="1" ht="11" customHeight="1">
      <c r="A28" s="145"/>
      <c r="B28" s="57"/>
      <c r="C28" s="119"/>
      <c r="D28" s="120"/>
      <c r="E28" s="74"/>
      <c r="F28" s="49"/>
      <c r="G28" s="95"/>
      <c r="H28" s="49"/>
      <c r="I28" s="186" t="s">
        <v>48</v>
      </c>
      <c r="J28" s="186"/>
      <c r="K28" s="186"/>
      <c r="L28" s="186"/>
      <c r="M28" s="186"/>
      <c r="N28" s="186"/>
      <c r="O28" s="186"/>
      <c r="P28" s="186"/>
      <c r="Q28" s="49"/>
      <c r="R28" s="95"/>
      <c r="S28" s="49"/>
      <c r="T28" s="74"/>
      <c r="U28" s="121"/>
      <c r="V28" s="42"/>
      <c r="W28" s="125"/>
      <c r="X28" s="145"/>
      <c r="Y28" s="145"/>
      <c r="Z28" s="145"/>
      <c r="AA28" s="157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45"/>
    </row>
    <row r="29" spans="1:60" s="48" customFormat="1" ht="4" customHeight="1">
      <c r="A29" s="145"/>
      <c r="B29" s="57"/>
      <c r="C29" s="76"/>
      <c r="D29" s="76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82"/>
      <c r="V29" s="82"/>
      <c r="W29" s="125"/>
      <c r="X29" s="145"/>
      <c r="Y29" s="145"/>
      <c r="Z29" s="145"/>
      <c r="AA29" s="159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45"/>
    </row>
    <row r="30" spans="1:60" ht="18" customHeight="1">
      <c r="A30" s="144"/>
      <c r="B30" s="54"/>
      <c r="C30" s="171" t="str">
        <f>CONCATENATE("Zum Anschluss des ",AA8, " an den ",I5," werden ",G6+R6," Kabel benötigt (",G6," auf der linken und ",R6," auf der rechten Seite) und ",K6+N6, " GPIO-Ports sind nach Anschluss belegt. ",CHAR(10),"Von den ",G6+R6," Kabeln sind ", BH21," farbig")</f>
        <v>Zum Anschluss des Nokia5110 an den Raspberry PI werden 12 Kabel benötigt (7 auf der linken und 5 auf der rechten Seite) und 9 GPIO-Ports sind nach Anschluss belegt. 
Von den 12 Kabeln sind 1 Rot, keines Orange, keines Gelb, 1 Grün, keines Blau, 1 Lila, 2 Weiss, keines Grau, 1 Braun, 1 Schwarz, keines Gestreift, keines mit Naht und keines Anders farbig</v>
      </c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24"/>
      <c r="X30" s="144"/>
      <c r="Y30" s="144"/>
      <c r="Z30" s="144"/>
      <c r="AA30" s="160" t="s">
        <v>87</v>
      </c>
      <c r="AB30" s="148"/>
      <c r="AC30" s="147"/>
      <c r="AD30" s="147"/>
      <c r="AE30" s="147"/>
      <c r="AF30" s="147"/>
      <c r="AG30" s="147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4"/>
    </row>
    <row r="31" spans="1:60">
      <c r="A31" s="144"/>
      <c r="B31" s="54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24"/>
      <c r="X31" s="144"/>
      <c r="Y31" s="144"/>
      <c r="Z31" s="144"/>
      <c r="AA31" s="161" t="s">
        <v>27</v>
      </c>
      <c r="AB31" s="148"/>
      <c r="AC31" s="147"/>
      <c r="AD31" s="147"/>
      <c r="AE31" s="147"/>
      <c r="AF31" s="147"/>
      <c r="AG31" s="147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4"/>
    </row>
    <row r="32" spans="1:60">
      <c r="A32" s="144"/>
      <c r="B32" s="54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24"/>
      <c r="X32" s="144"/>
      <c r="Y32" s="144"/>
      <c r="Z32" s="144"/>
      <c r="AA32" s="161" t="s">
        <v>17</v>
      </c>
      <c r="AB32" s="148"/>
      <c r="AC32" s="147"/>
      <c r="AD32" s="147"/>
      <c r="AE32" s="147"/>
      <c r="AF32" s="147"/>
      <c r="AG32" s="147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4"/>
    </row>
    <row r="33" spans="1:60">
      <c r="A33" s="144"/>
      <c r="B33" s="58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27"/>
      <c r="X33" s="144"/>
      <c r="Y33" s="144"/>
      <c r="Z33" s="144"/>
      <c r="AA33" s="162" t="s">
        <v>16</v>
      </c>
      <c r="AB33" s="148"/>
      <c r="AC33" s="147"/>
      <c r="AD33" s="147"/>
      <c r="AE33" s="147"/>
      <c r="AF33" s="147"/>
      <c r="AG33" s="147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4"/>
    </row>
    <row r="34" spans="1:60">
      <c r="A34" s="144"/>
      <c r="B34" s="144"/>
      <c r="C34" s="144"/>
      <c r="D34" s="144"/>
      <c r="E34" s="147"/>
      <c r="F34" s="147"/>
      <c r="G34" s="147"/>
      <c r="H34" s="148"/>
      <c r="I34" s="144"/>
      <c r="J34" s="144"/>
      <c r="K34" s="144"/>
      <c r="L34" s="144"/>
      <c r="M34" s="144"/>
      <c r="N34" s="144"/>
      <c r="O34" s="144"/>
      <c r="P34" s="144"/>
      <c r="Q34" s="148"/>
      <c r="R34" s="147"/>
      <c r="S34" s="147"/>
      <c r="T34" s="147"/>
      <c r="U34" s="147"/>
      <c r="V34" s="147"/>
      <c r="W34" s="149"/>
      <c r="X34" s="144"/>
      <c r="Y34" s="144"/>
      <c r="Z34" s="144"/>
      <c r="AA34" s="157" t="s">
        <v>40</v>
      </c>
      <c r="AB34" s="148"/>
      <c r="AC34" s="147"/>
      <c r="AD34" s="147"/>
      <c r="AE34" s="147"/>
      <c r="AF34" s="147"/>
      <c r="AG34" s="147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4"/>
    </row>
    <row r="35" spans="1:60" ht="11" customHeight="1">
      <c r="A35" s="144"/>
      <c r="B35" s="102" t="str">
        <f t="shared" ref="B35:B54" si="20">IF(B8&lt;&gt;"",B8,"")</f>
        <v/>
      </c>
      <c r="C35" s="103"/>
      <c r="D35" s="103"/>
      <c r="E35" s="79"/>
      <c r="F35" s="79"/>
      <c r="G35" s="79"/>
      <c r="H35" s="79"/>
      <c r="I35" s="103"/>
      <c r="J35" s="103"/>
      <c r="K35" s="103"/>
      <c r="L35" s="103"/>
      <c r="M35" s="103"/>
      <c r="N35" s="85" t="str">
        <f t="shared" ref="N35:N54" si="21">IF(W8&lt;&gt;"",W8,"")</f>
        <v/>
      </c>
      <c r="O35" s="103"/>
      <c r="P35" s="103"/>
      <c r="Q35" s="79"/>
      <c r="R35" s="79"/>
      <c r="S35" s="79"/>
      <c r="T35" s="79"/>
      <c r="U35" s="79"/>
      <c r="V35" s="79"/>
      <c r="W35" s="128"/>
      <c r="X35" s="144"/>
      <c r="Y35" s="144"/>
      <c r="Z35" s="144"/>
      <c r="AA35" s="157" t="s">
        <v>46</v>
      </c>
      <c r="AB35" s="148"/>
      <c r="AC35" s="147"/>
      <c r="AD35" s="147"/>
      <c r="AE35" s="147"/>
      <c r="AF35" s="147"/>
      <c r="AG35" s="147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4"/>
    </row>
    <row r="36" spans="1:60" ht="11" customHeight="1">
      <c r="A36" s="144"/>
      <c r="B36" s="57" t="str">
        <f t="shared" si="20"/>
        <v/>
      </c>
      <c r="C36" s="104"/>
      <c r="D36" s="104"/>
      <c r="E36" s="80"/>
      <c r="F36" s="80"/>
      <c r="G36" s="80"/>
      <c r="H36" s="80"/>
      <c r="I36" s="104"/>
      <c r="J36" s="104"/>
      <c r="K36" s="104"/>
      <c r="L36" s="104"/>
      <c r="M36" s="104"/>
      <c r="N36" s="86" t="str">
        <f t="shared" si="21"/>
        <v/>
      </c>
      <c r="O36" s="104"/>
      <c r="P36" s="104"/>
      <c r="Q36" s="80"/>
      <c r="R36" s="80"/>
      <c r="S36" s="80"/>
      <c r="T36" s="80"/>
      <c r="U36" s="80"/>
      <c r="V36" s="80"/>
      <c r="W36" s="125"/>
      <c r="X36" s="144"/>
      <c r="Y36" s="144"/>
      <c r="Z36" s="144"/>
      <c r="AA36" s="157" t="s">
        <v>42</v>
      </c>
      <c r="AB36" s="148"/>
      <c r="AC36" s="147"/>
      <c r="AD36" s="147"/>
      <c r="AE36" s="147"/>
      <c r="AF36" s="147"/>
      <c r="AG36" s="147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4"/>
    </row>
    <row r="37" spans="1:60" ht="11" customHeight="1">
      <c r="A37" s="144"/>
      <c r="B37" s="57" t="str">
        <f t="shared" si="20"/>
        <v/>
      </c>
      <c r="C37" s="104"/>
      <c r="D37" s="104"/>
      <c r="E37" s="80"/>
      <c r="F37" s="80"/>
      <c r="G37" s="80"/>
      <c r="H37" s="80"/>
      <c r="I37" s="104"/>
      <c r="J37" s="104"/>
      <c r="K37" s="104"/>
      <c r="L37" s="104"/>
      <c r="M37" s="104"/>
      <c r="N37" s="86" t="str">
        <f t="shared" si="21"/>
        <v/>
      </c>
      <c r="O37" s="104"/>
      <c r="P37" s="104"/>
      <c r="Q37" s="80"/>
      <c r="R37" s="80"/>
      <c r="S37" s="80"/>
      <c r="T37" s="80"/>
      <c r="U37" s="80"/>
      <c r="V37" s="80"/>
      <c r="W37" s="125"/>
      <c r="X37" s="144"/>
      <c r="Y37" s="144"/>
      <c r="Z37" s="144"/>
      <c r="AA37" s="157" t="s">
        <v>96</v>
      </c>
      <c r="AB37" s="148"/>
      <c r="AC37" s="147"/>
      <c r="AD37" s="147"/>
      <c r="AE37" s="147"/>
      <c r="AF37" s="147"/>
      <c r="AG37" s="147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4"/>
    </row>
    <row r="38" spans="1:60" ht="11" customHeight="1">
      <c r="A38" s="144"/>
      <c r="B38" s="57" t="str">
        <f t="shared" si="20"/>
        <v/>
      </c>
      <c r="C38" s="104"/>
      <c r="D38" s="104"/>
      <c r="E38" s="80"/>
      <c r="F38" s="80"/>
      <c r="G38" s="80"/>
      <c r="H38" s="80"/>
      <c r="I38" s="104"/>
      <c r="J38" s="104"/>
      <c r="K38" s="104"/>
      <c r="L38" s="104"/>
      <c r="M38" s="104"/>
      <c r="N38" s="86" t="str">
        <f t="shared" si="21"/>
        <v/>
      </c>
      <c r="O38" s="104"/>
      <c r="P38" s="104"/>
      <c r="Q38" s="80"/>
      <c r="R38" s="80"/>
      <c r="S38" s="80"/>
      <c r="T38" s="80"/>
      <c r="U38" s="80"/>
      <c r="V38" s="80"/>
      <c r="W38" s="125"/>
      <c r="X38" s="144"/>
      <c r="Y38" s="144"/>
      <c r="Z38" s="144"/>
      <c r="AA38" s="157"/>
      <c r="AB38" s="148"/>
      <c r="AC38" s="147"/>
      <c r="AD38" s="147"/>
      <c r="AE38" s="147"/>
      <c r="AF38" s="147"/>
      <c r="AG38" s="147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48"/>
      <c r="BA38" s="148"/>
      <c r="BB38" s="148"/>
      <c r="BC38" s="148"/>
      <c r="BD38" s="148"/>
      <c r="BE38" s="148"/>
      <c r="BF38" s="148"/>
      <c r="BG38" s="148"/>
      <c r="BH38" s="144"/>
    </row>
    <row r="39" spans="1:60" ht="11" customHeight="1">
      <c r="A39" s="144"/>
      <c r="B39" s="57" t="str">
        <f t="shared" si="20"/>
        <v/>
      </c>
      <c r="C39" s="104"/>
      <c r="D39" s="104"/>
      <c r="E39" s="80"/>
      <c r="F39" s="80"/>
      <c r="G39" s="80"/>
      <c r="H39" s="80"/>
      <c r="I39" s="104"/>
      <c r="J39" s="104"/>
      <c r="K39" s="104"/>
      <c r="L39" s="104"/>
      <c r="M39" s="104"/>
      <c r="N39" s="86" t="str">
        <f t="shared" si="21"/>
        <v/>
      </c>
      <c r="O39" s="104"/>
      <c r="P39" s="104"/>
      <c r="Q39" s="80"/>
      <c r="R39" s="80"/>
      <c r="S39" s="80"/>
      <c r="T39" s="80"/>
      <c r="U39" s="80"/>
      <c r="V39" s="80"/>
      <c r="W39" s="125"/>
      <c r="X39" s="144"/>
      <c r="Y39" s="144"/>
      <c r="Z39" s="144"/>
      <c r="AA39" s="158"/>
      <c r="AB39" s="148"/>
      <c r="AC39" s="147"/>
      <c r="AD39" s="147"/>
      <c r="AE39" s="147"/>
      <c r="AF39" s="147"/>
      <c r="AG39" s="147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48"/>
      <c r="BB39" s="148"/>
      <c r="BC39" s="148"/>
      <c r="BD39" s="148"/>
      <c r="BE39" s="148"/>
      <c r="BF39" s="148"/>
      <c r="BG39" s="148"/>
      <c r="BH39" s="144"/>
    </row>
    <row r="40" spans="1:60" ht="11" customHeight="1">
      <c r="A40" s="144"/>
      <c r="B40" s="57" t="str">
        <f t="shared" si="20"/>
        <v/>
      </c>
      <c r="C40" s="104"/>
      <c r="D40" s="104"/>
      <c r="E40" s="80"/>
      <c r="F40" s="80"/>
      <c r="G40" s="80"/>
      <c r="H40" s="80"/>
      <c r="I40" s="104"/>
      <c r="J40" s="104"/>
      <c r="K40" s="104"/>
      <c r="L40" s="104"/>
      <c r="M40" s="104"/>
      <c r="N40" s="86" t="str">
        <f t="shared" si="21"/>
        <v/>
      </c>
      <c r="O40" s="104"/>
      <c r="P40" s="104"/>
      <c r="Q40" s="80"/>
      <c r="R40" s="80"/>
      <c r="S40" s="80"/>
      <c r="T40" s="80"/>
      <c r="U40" s="80"/>
      <c r="V40" s="80"/>
      <c r="W40" s="125"/>
      <c r="X40" s="144"/>
      <c r="Y40" s="144"/>
      <c r="Z40" s="144"/>
      <c r="AA40" s="144"/>
      <c r="AB40" s="148"/>
      <c r="AC40" s="147"/>
      <c r="AD40" s="147"/>
      <c r="AE40" s="147"/>
      <c r="AF40" s="147"/>
      <c r="AG40" s="147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4"/>
    </row>
    <row r="41" spans="1:60" ht="11" customHeight="1">
      <c r="A41" s="144"/>
      <c r="B41" s="57" t="str">
        <f t="shared" si="20"/>
        <v/>
      </c>
      <c r="C41" s="104"/>
      <c r="D41" s="104"/>
      <c r="E41" s="80"/>
      <c r="F41" s="80"/>
      <c r="G41" s="80"/>
      <c r="H41" s="80"/>
      <c r="I41" s="104"/>
      <c r="J41" s="104"/>
      <c r="K41" s="104"/>
      <c r="L41" s="104"/>
      <c r="M41" s="104"/>
      <c r="N41" s="86" t="str">
        <f t="shared" si="21"/>
        <v/>
      </c>
      <c r="O41" s="104"/>
      <c r="P41" s="104"/>
      <c r="Q41" s="80"/>
      <c r="R41" s="80"/>
      <c r="S41" s="80"/>
      <c r="T41" s="80"/>
      <c r="U41" s="80"/>
      <c r="V41" s="80"/>
      <c r="W41" s="125"/>
      <c r="X41" s="144"/>
      <c r="Y41" s="144"/>
      <c r="Z41" s="144"/>
      <c r="AA41" s="144"/>
      <c r="AB41" s="148"/>
      <c r="AC41" s="147"/>
      <c r="AD41" s="147"/>
      <c r="AE41" s="147"/>
      <c r="AF41" s="147"/>
      <c r="AG41" s="147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4"/>
    </row>
    <row r="42" spans="1:60" ht="11" customHeight="1">
      <c r="A42" s="144"/>
      <c r="B42" s="57" t="str">
        <f t="shared" si="20"/>
        <v/>
      </c>
      <c r="C42" s="104"/>
      <c r="D42" s="104"/>
      <c r="E42" s="80"/>
      <c r="F42" s="80"/>
      <c r="G42" s="80"/>
      <c r="H42" s="80"/>
      <c r="I42" s="104"/>
      <c r="J42" s="104"/>
      <c r="K42" s="104"/>
      <c r="L42" s="104"/>
      <c r="M42" s="104"/>
      <c r="N42" s="86" t="str">
        <f t="shared" si="21"/>
        <v/>
      </c>
      <c r="O42" s="104"/>
      <c r="P42" s="104"/>
      <c r="Q42" s="80"/>
      <c r="R42" s="80"/>
      <c r="S42" s="80"/>
      <c r="T42" s="80"/>
      <c r="U42" s="80"/>
      <c r="V42" s="80"/>
      <c r="W42" s="125"/>
      <c r="X42" s="144"/>
      <c r="Y42" s="144"/>
      <c r="Z42" s="144"/>
      <c r="AA42" s="144"/>
      <c r="AB42" s="148"/>
      <c r="AC42" s="147"/>
      <c r="AD42" s="147"/>
      <c r="AE42" s="147"/>
      <c r="AF42" s="147"/>
      <c r="AG42" s="147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4"/>
    </row>
    <row r="43" spans="1:60" ht="11" customHeight="1">
      <c r="A43" s="144"/>
      <c r="B43" s="57" t="str">
        <f t="shared" si="20"/>
        <v/>
      </c>
      <c r="C43" s="104"/>
      <c r="D43" s="104"/>
      <c r="E43" s="80"/>
      <c r="F43" s="80"/>
      <c r="G43" s="80"/>
      <c r="H43" s="80"/>
      <c r="I43" s="104"/>
      <c r="J43" s="104"/>
      <c r="K43" s="104"/>
      <c r="L43" s="104"/>
      <c r="M43" s="104"/>
      <c r="N43" s="86" t="str">
        <f t="shared" si="21"/>
        <v/>
      </c>
      <c r="O43" s="104"/>
      <c r="P43" s="104"/>
      <c r="Q43" s="80"/>
      <c r="R43" s="80"/>
      <c r="S43" s="80"/>
      <c r="T43" s="80"/>
      <c r="U43" s="80"/>
      <c r="V43" s="80"/>
      <c r="W43" s="125"/>
      <c r="X43" s="144"/>
      <c r="Y43" s="144"/>
      <c r="Z43" s="144"/>
      <c r="AA43" s="144"/>
      <c r="AB43" s="148"/>
      <c r="AC43" s="147"/>
      <c r="AD43" s="147"/>
      <c r="AE43" s="147"/>
      <c r="AF43" s="147"/>
      <c r="AG43" s="147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8"/>
      <c r="AZ43" s="148"/>
      <c r="BA43" s="148"/>
      <c r="BB43" s="148"/>
      <c r="BC43" s="148"/>
      <c r="BD43" s="148"/>
      <c r="BE43" s="148"/>
      <c r="BF43" s="148"/>
      <c r="BG43" s="148"/>
      <c r="BH43" s="144"/>
    </row>
    <row r="44" spans="1:60" ht="11" customHeight="1">
      <c r="A44" s="144"/>
      <c r="B44" s="57" t="str">
        <f t="shared" si="20"/>
        <v/>
      </c>
      <c r="C44" s="104"/>
      <c r="D44" s="104"/>
      <c r="E44" s="80"/>
      <c r="F44" s="80"/>
      <c r="G44" s="80"/>
      <c r="H44" s="80"/>
      <c r="I44" s="104"/>
      <c r="J44" s="104"/>
      <c r="K44" s="104"/>
      <c r="L44" s="104"/>
      <c r="M44" s="104"/>
      <c r="N44" s="86" t="str">
        <f t="shared" si="21"/>
        <v/>
      </c>
      <c r="O44" s="104"/>
      <c r="P44" s="104"/>
      <c r="Q44" s="80"/>
      <c r="R44" s="80"/>
      <c r="S44" s="80"/>
      <c r="T44" s="80"/>
      <c r="U44" s="80"/>
      <c r="V44" s="80"/>
      <c r="W44" s="125"/>
      <c r="X44" s="144"/>
      <c r="Y44" s="144"/>
      <c r="Z44" s="144"/>
      <c r="AA44" s="144"/>
      <c r="AB44" s="148"/>
      <c r="AC44" s="147"/>
      <c r="AD44" s="147"/>
      <c r="AE44" s="147"/>
      <c r="AF44" s="147"/>
      <c r="AG44" s="147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4"/>
    </row>
    <row r="45" spans="1:60" ht="11" customHeight="1">
      <c r="A45" s="144"/>
      <c r="B45" s="57" t="str">
        <f t="shared" si="20"/>
        <v/>
      </c>
      <c r="C45" s="104"/>
      <c r="D45" s="104"/>
      <c r="E45" s="80"/>
      <c r="F45" s="80"/>
      <c r="G45" s="80"/>
      <c r="H45" s="80"/>
      <c r="I45" s="104"/>
      <c r="J45" s="104"/>
      <c r="K45" s="104"/>
      <c r="L45" s="104"/>
      <c r="M45" s="104"/>
      <c r="N45" s="86" t="str">
        <f t="shared" si="21"/>
        <v/>
      </c>
      <c r="O45" s="104"/>
      <c r="P45" s="104"/>
      <c r="Q45" s="80"/>
      <c r="R45" s="80"/>
      <c r="S45" s="80"/>
      <c r="T45" s="80"/>
      <c r="U45" s="80"/>
      <c r="V45" s="80"/>
      <c r="W45" s="125"/>
      <c r="X45" s="144"/>
      <c r="Y45" s="144"/>
      <c r="Z45" s="144"/>
      <c r="AA45" s="144"/>
      <c r="AB45" s="148"/>
      <c r="AC45" s="147"/>
      <c r="AD45" s="147"/>
      <c r="AE45" s="147"/>
      <c r="AF45" s="147"/>
      <c r="AG45" s="147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4"/>
    </row>
    <row r="46" spans="1:60" ht="11" customHeight="1">
      <c r="A46" s="144"/>
      <c r="B46" s="57" t="str">
        <f t="shared" si="20"/>
        <v/>
      </c>
      <c r="C46" s="104"/>
      <c r="D46" s="104"/>
      <c r="E46" s="80"/>
      <c r="F46" s="80"/>
      <c r="G46" s="80"/>
      <c r="H46" s="80"/>
      <c r="I46" s="104"/>
      <c r="J46" s="104"/>
      <c r="K46" s="104"/>
      <c r="L46" s="104"/>
      <c r="M46" s="104"/>
      <c r="N46" s="86" t="str">
        <f t="shared" si="21"/>
        <v/>
      </c>
      <c r="O46" s="104"/>
      <c r="P46" s="104"/>
      <c r="Q46" s="80"/>
      <c r="R46" s="80"/>
      <c r="S46" s="80"/>
      <c r="T46" s="80"/>
      <c r="U46" s="80"/>
      <c r="V46" s="80"/>
      <c r="W46" s="125"/>
      <c r="X46" s="144"/>
      <c r="Y46" s="144"/>
      <c r="Z46" s="144"/>
      <c r="AA46" s="144"/>
      <c r="AB46" s="148"/>
      <c r="AC46" s="147"/>
      <c r="AD46" s="147"/>
      <c r="AE46" s="147"/>
      <c r="AF46" s="147"/>
      <c r="AG46" s="147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148"/>
      <c r="BA46" s="148"/>
      <c r="BB46" s="148"/>
      <c r="BC46" s="148"/>
      <c r="BD46" s="148"/>
      <c r="BE46" s="148"/>
      <c r="BF46" s="148"/>
      <c r="BG46" s="148"/>
      <c r="BH46" s="144"/>
    </row>
    <row r="47" spans="1:60" ht="11" customHeight="1">
      <c r="A47" s="144"/>
      <c r="B47" s="57" t="str">
        <f t="shared" si="20"/>
        <v/>
      </c>
      <c r="C47" s="104"/>
      <c r="D47" s="104"/>
      <c r="E47" s="80"/>
      <c r="F47" s="80"/>
      <c r="G47" s="80"/>
      <c r="H47" s="80"/>
      <c r="I47" s="104"/>
      <c r="J47" s="104"/>
      <c r="K47" s="104"/>
      <c r="L47" s="104"/>
      <c r="M47" s="104"/>
      <c r="N47" s="86" t="str">
        <f t="shared" si="21"/>
        <v/>
      </c>
      <c r="O47" s="104"/>
      <c r="P47" s="104"/>
      <c r="Q47" s="80"/>
      <c r="R47" s="80"/>
      <c r="S47" s="80"/>
      <c r="T47" s="80"/>
      <c r="U47" s="80"/>
      <c r="V47" s="80"/>
      <c r="W47" s="125"/>
      <c r="X47" s="144"/>
      <c r="Y47" s="144"/>
      <c r="Z47" s="144"/>
      <c r="AA47" s="144"/>
      <c r="AB47" s="148"/>
      <c r="AC47" s="147"/>
      <c r="AD47" s="147"/>
      <c r="AE47" s="147"/>
      <c r="AF47" s="147"/>
      <c r="AG47" s="147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8"/>
      <c r="AZ47" s="148"/>
      <c r="BA47" s="148"/>
      <c r="BB47" s="148"/>
      <c r="BC47" s="148"/>
      <c r="BD47" s="148"/>
      <c r="BE47" s="148"/>
      <c r="BF47" s="148"/>
      <c r="BG47" s="148"/>
      <c r="BH47" s="144"/>
    </row>
    <row r="48" spans="1:60" ht="11" customHeight="1">
      <c r="A48" s="144"/>
      <c r="B48" s="57" t="str">
        <f t="shared" si="20"/>
        <v/>
      </c>
      <c r="C48" s="104"/>
      <c r="D48" s="104"/>
      <c r="E48" s="80"/>
      <c r="F48" s="80"/>
      <c r="G48" s="80"/>
      <c r="H48" s="80"/>
      <c r="I48" s="104"/>
      <c r="J48" s="104"/>
      <c r="K48" s="104"/>
      <c r="L48" s="104"/>
      <c r="M48" s="104"/>
      <c r="N48" s="86" t="str">
        <f t="shared" si="21"/>
        <v/>
      </c>
      <c r="O48" s="104"/>
      <c r="P48" s="104"/>
      <c r="Q48" s="80"/>
      <c r="R48" s="80"/>
      <c r="S48" s="80"/>
      <c r="T48" s="80"/>
      <c r="U48" s="80"/>
      <c r="V48" s="80"/>
      <c r="W48" s="125"/>
      <c r="X48" s="144"/>
      <c r="Y48" s="144"/>
      <c r="Z48" s="144"/>
      <c r="AA48" s="144"/>
      <c r="AB48" s="148"/>
      <c r="AC48" s="147"/>
      <c r="AD48" s="147"/>
      <c r="AE48" s="147"/>
      <c r="AF48" s="147"/>
      <c r="AG48" s="147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8"/>
      <c r="BA48" s="148"/>
      <c r="BB48" s="148"/>
      <c r="BC48" s="148"/>
      <c r="BD48" s="148"/>
      <c r="BE48" s="148"/>
      <c r="BF48" s="148"/>
      <c r="BG48" s="148"/>
      <c r="BH48" s="144"/>
    </row>
    <row r="49" spans="1:60" ht="11" customHeight="1">
      <c r="A49" s="144"/>
      <c r="B49" s="57" t="str">
        <f t="shared" si="20"/>
        <v/>
      </c>
      <c r="C49" s="104"/>
      <c r="D49" s="104"/>
      <c r="E49" s="80"/>
      <c r="F49" s="80"/>
      <c r="G49" s="80"/>
      <c r="H49" s="80"/>
      <c r="I49" s="104"/>
      <c r="J49" s="104"/>
      <c r="K49" s="104"/>
      <c r="L49" s="104"/>
      <c r="M49" s="104"/>
      <c r="N49" s="86" t="str">
        <f t="shared" si="21"/>
        <v/>
      </c>
      <c r="O49" s="104"/>
      <c r="P49" s="104"/>
      <c r="Q49" s="80"/>
      <c r="R49" s="80"/>
      <c r="S49" s="80"/>
      <c r="T49" s="80"/>
      <c r="U49" s="80"/>
      <c r="V49" s="80"/>
      <c r="W49" s="125"/>
      <c r="X49" s="144"/>
      <c r="Y49" s="144"/>
      <c r="Z49" s="144"/>
      <c r="AA49" s="144"/>
      <c r="AB49" s="148"/>
      <c r="AC49" s="147"/>
      <c r="AD49" s="147"/>
      <c r="AE49" s="147"/>
      <c r="AF49" s="147"/>
      <c r="AG49" s="147"/>
      <c r="AH49" s="148"/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8"/>
      <c r="BD49" s="148"/>
      <c r="BE49" s="148"/>
      <c r="BF49" s="148"/>
      <c r="BG49" s="148"/>
      <c r="BH49" s="144"/>
    </row>
    <row r="50" spans="1:60" ht="11" customHeight="1">
      <c r="A50" s="144"/>
      <c r="B50" s="57" t="str">
        <f t="shared" si="20"/>
        <v/>
      </c>
      <c r="C50" s="104"/>
      <c r="D50" s="104"/>
      <c r="E50" s="80"/>
      <c r="F50" s="80"/>
      <c r="G50" s="80"/>
      <c r="H50" s="80"/>
      <c r="I50" s="104"/>
      <c r="J50" s="104"/>
      <c r="K50" s="104"/>
      <c r="L50" s="104"/>
      <c r="M50" s="104"/>
      <c r="N50" s="86" t="str">
        <f t="shared" si="21"/>
        <v/>
      </c>
      <c r="O50" s="104"/>
      <c r="P50" s="104"/>
      <c r="Q50" s="80"/>
      <c r="R50" s="80"/>
      <c r="S50" s="80"/>
      <c r="T50" s="80"/>
      <c r="U50" s="80"/>
      <c r="V50" s="80"/>
      <c r="W50" s="125"/>
      <c r="X50" s="144"/>
      <c r="Y50" s="144"/>
      <c r="Z50" s="144"/>
      <c r="AA50" s="144"/>
      <c r="AB50" s="148"/>
      <c r="AC50" s="147"/>
      <c r="AD50" s="147"/>
      <c r="AE50" s="147"/>
      <c r="AF50" s="147"/>
      <c r="AG50" s="147"/>
      <c r="AH50" s="148"/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AV50" s="148"/>
      <c r="AW50" s="148"/>
      <c r="AX50" s="148"/>
      <c r="AY50" s="148"/>
      <c r="AZ50" s="148"/>
      <c r="BA50" s="148"/>
      <c r="BB50" s="148"/>
      <c r="BC50" s="148"/>
      <c r="BD50" s="148"/>
      <c r="BE50" s="148"/>
      <c r="BF50" s="148"/>
      <c r="BG50" s="148"/>
      <c r="BH50" s="144"/>
    </row>
    <row r="51" spans="1:60" ht="11" customHeight="1">
      <c r="A51" s="144"/>
      <c r="B51" s="57" t="str">
        <f t="shared" si="20"/>
        <v/>
      </c>
      <c r="C51" s="104"/>
      <c r="D51" s="104"/>
      <c r="E51" s="80"/>
      <c r="F51" s="80"/>
      <c r="G51" s="80"/>
      <c r="H51" s="80"/>
      <c r="I51" s="104"/>
      <c r="J51" s="104"/>
      <c r="K51" s="104"/>
      <c r="L51" s="104"/>
      <c r="M51" s="104"/>
      <c r="N51" s="86" t="str">
        <f t="shared" si="21"/>
        <v/>
      </c>
      <c r="O51" s="104"/>
      <c r="P51" s="104"/>
      <c r="Q51" s="80"/>
      <c r="R51" s="80"/>
      <c r="S51" s="80"/>
      <c r="T51" s="80"/>
      <c r="U51" s="80"/>
      <c r="V51" s="80"/>
      <c r="W51" s="125"/>
      <c r="X51" s="144"/>
      <c r="Y51" s="144"/>
      <c r="Z51" s="144"/>
      <c r="AA51" s="144"/>
      <c r="AB51" s="148"/>
      <c r="AC51" s="147"/>
      <c r="AD51" s="147"/>
      <c r="AE51" s="147"/>
      <c r="AF51" s="147"/>
      <c r="AG51" s="147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148"/>
      <c r="BD51" s="148"/>
      <c r="BE51" s="148"/>
      <c r="BF51" s="148"/>
      <c r="BG51" s="148"/>
      <c r="BH51" s="144"/>
    </row>
    <row r="52" spans="1:60" ht="11" customHeight="1">
      <c r="A52" s="144"/>
      <c r="B52" s="57" t="str">
        <f t="shared" si="20"/>
        <v/>
      </c>
      <c r="C52" s="104"/>
      <c r="D52" s="104"/>
      <c r="E52" s="80"/>
      <c r="F52" s="80"/>
      <c r="G52" s="80"/>
      <c r="H52" s="80"/>
      <c r="I52" s="104"/>
      <c r="J52" s="104"/>
      <c r="K52" s="104"/>
      <c r="L52" s="104"/>
      <c r="M52" s="104"/>
      <c r="N52" s="86" t="str">
        <f t="shared" si="21"/>
        <v/>
      </c>
      <c r="O52" s="104"/>
      <c r="P52" s="104"/>
      <c r="Q52" s="80"/>
      <c r="R52" s="80"/>
      <c r="S52" s="80"/>
      <c r="T52" s="80"/>
      <c r="U52" s="80"/>
      <c r="V52" s="80"/>
      <c r="W52" s="125"/>
      <c r="X52" s="144"/>
      <c r="Y52" s="144"/>
      <c r="Z52" s="144"/>
      <c r="AA52" s="144"/>
      <c r="AB52" s="148"/>
      <c r="AC52" s="147"/>
      <c r="AD52" s="147"/>
      <c r="AE52" s="147"/>
      <c r="AF52" s="147"/>
      <c r="AG52" s="147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  <c r="BF52" s="148"/>
      <c r="BG52" s="148"/>
      <c r="BH52" s="144"/>
    </row>
    <row r="53" spans="1:60" ht="11" customHeight="1">
      <c r="A53" s="144"/>
      <c r="B53" s="57" t="str">
        <f t="shared" si="20"/>
        <v/>
      </c>
      <c r="C53" s="104"/>
      <c r="D53" s="104"/>
      <c r="E53" s="80"/>
      <c r="F53" s="80"/>
      <c r="G53" s="80"/>
      <c r="H53" s="80"/>
      <c r="I53" s="104"/>
      <c r="J53" s="104"/>
      <c r="K53" s="104"/>
      <c r="L53" s="104"/>
      <c r="M53" s="104"/>
      <c r="N53" s="86" t="str">
        <f t="shared" si="21"/>
        <v/>
      </c>
      <c r="O53" s="104"/>
      <c r="P53" s="104"/>
      <c r="Q53" s="80"/>
      <c r="R53" s="80"/>
      <c r="S53" s="80"/>
      <c r="T53" s="80"/>
      <c r="U53" s="80"/>
      <c r="V53" s="80"/>
      <c r="W53" s="125"/>
      <c r="X53" s="144"/>
      <c r="Y53" s="144"/>
      <c r="Z53" s="144"/>
      <c r="AA53" s="144"/>
      <c r="AB53" s="148"/>
      <c r="AC53" s="147"/>
      <c r="AD53" s="147"/>
      <c r="AE53" s="147"/>
      <c r="AF53" s="147"/>
      <c r="AG53" s="147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AV53" s="148"/>
      <c r="AW53" s="148"/>
      <c r="AX53" s="148"/>
      <c r="AY53" s="148"/>
      <c r="AZ53" s="148"/>
      <c r="BA53" s="148"/>
      <c r="BB53" s="148"/>
      <c r="BC53" s="148"/>
      <c r="BD53" s="148"/>
      <c r="BE53" s="148"/>
      <c r="BF53" s="148"/>
      <c r="BG53" s="148"/>
      <c r="BH53" s="144"/>
    </row>
    <row r="54" spans="1:60" ht="11" customHeight="1">
      <c r="A54" s="144"/>
      <c r="B54" s="105" t="str">
        <f t="shared" si="20"/>
        <v/>
      </c>
      <c r="C54" s="106"/>
      <c r="D54" s="106"/>
      <c r="E54" s="87"/>
      <c r="F54" s="87"/>
      <c r="G54" s="87"/>
      <c r="H54" s="87"/>
      <c r="I54" s="106"/>
      <c r="J54" s="106"/>
      <c r="K54" s="106"/>
      <c r="L54" s="106"/>
      <c r="M54" s="106"/>
      <c r="N54" s="88" t="str">
        <f t="shared" si="21"/>
        <v/>
      </c>
      <c r="O54" s="106"/>
      <c r="P54" s="106"/>
      <c r="Q54" s="87"/>
      <c r="R54" s="87"/>
      <c r="S54" s="87"/>
      <c r="T54" s="87"/>
      <c r="U54" s="87"/>
      <c r="V54" s="87"/>
      <c r="W54" s="129"/>
      <c r="X54" s="144"/>
      <c r="Y54" s="144"/>
      <c r="Z54" s="144"/>
      <c r="AA54" s="144"/>
      <c r="AB54" s="148"/>
      <c r="AC54" s="147"/>
      <c r="AD54" s="147"/>
      <c r="AE54" s="147"/>
      <c r="AF54" s="147"/>
      <c r="AG54" s="147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  <c r="BC54" s="148"/>
      <c r="BD54" s="148"/>
      <c r="BE54" s="148"/>
      <c r="BF54" s="148"/>
      <c r="BG54" s="148"/>
      <c r="BH54" s="144"/>
    </row>
    <row r="55" spans="1:60">
      <c r="A55" s="144"/>
      <c r="B55" s="150"/>
      <c r="C55" s="144"/>
      <c r="D55" s="144"/>
      <c r="E55" s="147"/>
      <c r="F55" s="147"/>
      <c r="G55" s="147"/>
      <c r="H55" s="148"/>
      <c r="I55" s="144"/>
      <c r="J55" s="144"/>
      <c r="K55" s="144"/>
      <c r="L55" s="144"/>
      <c r="M55" s="144"/>
      <c r="N55" s="144"/>
      <c r="O55" s="144"/>
      <c r="P55" s="144"/>
      <c r="Q55" s="151"/>
      <c r="R55" s="147"/>
      <c r="S55" s="147"/>
      <c r="T55" s="147"/>
      <c r="U55" s="147"/>
      <c r="V55" s="147"/>
      <c r="W55" s="149"/>
      <c r="X55" s="144"/>
      <c r="Y55" s="144"/>
      <c r="Z55" s="144"/>
      <c r="AA55" s="144"/>
      <c r="AB55" s="148"/>
      <c r="AC55" s="147"/>
      <c r="AD55" s="147"/>
      <c r="AE55" s="147"/>
      <c r="AF55" s="147"/>
      <c r="AG55" s="147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  <c r="BF55" s="148"/>
      <c r="BG55" s="148"/>
      <c r="BH55" s="144"/>
    </row>
    <row r="56" spans="1:60">
      <c r="A56" s="144"/>
      <c r="B56" s="144"/>
      <c r="C56" s="144"/>
      <c r="D56" s="144"/>
      <c r="E56" s="147"/>
      <c r="F56" s="147"/>
      <c r="G56" s="147"/>
      <c r="H56" s="148"/>
      <c r="I56" s="144"/>
      <c r="J56" s="144"/>
      <c r="K56" s="144"/>
      <c r="L56" s="144"/>
      <c r="M56" s="144"/>
      <c r="N56" s="144"/>
      <c r="O56" s="144"/>
      <c r="P56" s="144"/>
      <c r="Q56" s="148"/>
      <c r="R56" s="147"/>
      <c r="S56" s="147"/>
      <c r="T56" s="147"/>
      <c r="U56" s="147"/>
      <c r="V56" s="147"/>
      <c r="W56" s="149"/>
      <c r="X56" s="144"/>
      <c r="Y56" s="144"/>
      <c r="Z56" s="144"/>
      <c r="AA56" s="144"/>
      <c r="AB56" s="148"/>
      <c r="AC56" s="147"/>
      <c r="AD56" s="147"/>
      <c r="AE56" s="147"/>
      <c r="AF56" s="147"/>
      <c r="AG56" s="147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148"/>
      <c r="BF56" s="148"/>
      <c r="BG56" s="148"/>
      <c r="BH56" s="144"/>
    </row>
    <row r="57" spans="1:60">
      <c r="A57" s="144"/>
      <c r="B57" s="144"/>
      <c r="C57" s="144"/>
      <c r="D57" s="144"/>
      <c r="E57" s="147"/>
      <c r="F57" s="147"/>
      <c r="G57" s="147"/>
      <c r="H57" s="148"/>
      <c r="I57" s="144"/>
      <c r="J57" s="144"/>
      <c r="K57" s="144"/>
      <c r="L57" s="144"/>
      <c r="M57" s="144"/>
      <c r="N57" s="144"/>
      <c r="O57" s="144"/>
      <c r="P57" s="144"/>
      <c r="Q57" s="148"/>
      <c r="R57" s="147"/>
      <c r="S57" s="147"/>
      <c r="T57" s="147"/>
      <c r="U57" s="147"/>
      <c r="V57" s="147"/>
      <c r="W57" s="149"/>
      <c r="X57" s="144"/>
      <c r="Y57" s="144"/>
      <c r="Z57" s="144"/>
      <c r="AA57" s="144"/>
      <c r="AB57" s="148"/>
      <c r="AC57" s="147"/>
      <c r="AD57" s="147"/>
      <c r="AE57" s="147"/>
      <c r="AF57" s="147"/>
      <c r="AG57" s="147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H57" s="144"/>
    </row>
    <row r="58" spans="1:60">
      <c r="A58" s="144"/>
      <c r="B58" s="144"/>
      <c r="C58" s="144"/>
      <c r="D58" s="144"/>
      <c r="E58" s="147"/>
      <c r="F58" s="147"/>
      <c r="G58" s="147"/>
      <c r="H58" s="148"/>
      <c r="I58" s="144"/>
      <c r="J58" s="144"/>
      <c r="K58" s="144"/>
      <c r="L58" s="144"/>
      <c r="M58" s="144"/>
      <c r="N58" s="144"/>
      <c r="O58" s="144"/>
      <c r="P58" s="144"/>
      <c r="Q58" s="148"/>
      <c r="R58" s="147"/>
      <c r="S58" s="147"/>
      <c r="T58" s="147"/>
      <c r="U58" s="147"/>
      <c r="V58" s="147"/>
      <c r="W58" s="149"/>
      <c r="X58" s="144"/>
      <c r="Y58" s="144"/>
      <c r="Z58" s="144"/>
      <c r="AA58" s="144"/>
      <c r="AB58" s="148"/>
      <c r="AC58" s="147"/>
      <c r="AD58" s="147"/>
      <c r="AE58" s="147"/>
      <c r="AF58" s="147"/>
      <c r="AG58" s="147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148"/>
      <c r="AX58" s="148"/>
      <c r="AY58" s="148"/>
      <c r="AZ58" s="148"/>
      <c r="BA58" s="148"/>
      <c r="BB58" s="148"/>
      <c r="BC58" s="148"/>
      <c r="BD58" s="148"/>
      <c r="BE58" s="148"/>
      <c r="BF58" s="148"/>
      <c r="BG58" s="148"/>
      <c r="BH58" s="144"/>
    </row>
    <row r="59" spans="1:60">
      <c r="A59" s="144"/>
      <c r="B59" s="144"/>
      <c r="C59" s="144"/>
      <c r="D59" s="144"/>
      <c r="E59" s="147"/>
      <c r="F59" s="147"/>
      <c r="G59" s="147"/>
      <c r="H59" s="148"/>
      <c r="I59" s="144"/>
      <c r="J59" s="144"/>
      <c r="K59" s="144"/>
      <c r="L59" s="144"/>
      <c r="M59" s="144"/>
      <c r="N59" s="144"/>
      <c r="O59" s="144"/>
      <c r="P59" s="144"/>
      <c r="Q59" s="148"/>
      <c r="R59" s="147"/>
      <c r="S59" s="147"/>
      <c r="T59" s="147"/>
      <c r="U59" s="147"/>
      <c r="V59" s="147"/>
      <c r="W59" s="149"/>
      <c r="X59" s="144"/>
      <c r="Y59" s="144"/>
      <c r="Z59" s="144"/>
      <c r="AA59" s="144"/>
      <c r="AB59" s="148"/>
      <c r="AC59" s="147"/>
      <c r="AD59" s="147"/>
      <c r="AE59" s="147"/>
      <c r="AF59" s="147"/>
      <c r="AG59" s="147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48"/>
      <c r="BF59" s="148"/>
      <c r="BG59" s="148"/>
      <c r="BH59" s="144"/>
    </row>
    <row r="60" spans="1:60">
      <c r="A60" s="144"/>
      <c r="B60" s="144"/>
      <c r="C60" s="144"/>
      <c r="D60" s="144"/>
      <c r="E60" s="147"/>
      <c r="F60" s="147"/>
      <c r="G60" s="147"/>
      <c r="H60" s="148"/>
      <c r="I60" s="144"/>
      <c r="J60" s="144"/>
      <c r="K60" s="144"/>
      <c r="L60" s="144"/>
      <c r="M60" s="144"/>
      <c r="N60" s="144"/>
      <c r="O60" s="144"/>
      <c r="P60" s="144"/>
      <c r="Q60" s="148"/>
      <c r="R60" s="147"/>
      <c r="S60" s="147"/>
      <c r="T60" s="147"/>
      <c r="U60" s="147"/>
      <c r="V60" s="147"/>
      <c r="W60" s="149"/>
      <c r="X60" s="144"/>
      <c r="Y60" s="144"/>
      <c r="Z60" s="144"/>
      <c r="AA60" s="144"/>
      <c r="AB60" s="148"/>
      <c r="AC60" s="147"/>
      <c r="AD60" s="147"/>
      <c r="AE60" s="147"/>
      <c r="AF60" s="147"/>
      <c r="AG60" s="147"/>
      <c r="AH60" s="148"/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AV60" s="148"/>
      <c r="AW60" s="148"/>
      <c r="AX60" s="148"/>
      <c r="AY60" s="148"/>
      <c r="AZ60" s="148"/>
      <c r="BA60" s="148"/>
      <c r="BB60" s="148"/>
      <c r="BC60" s="148"/>
      <c r="BD60" s="148"/>
      <c r="BE60" s="148"/>
      <c r="BF60" s="148"/>
      <c r="BG60" s="148"/>
      <c r="BH60" s="144"/>
    </row>
  </sheetData>
  <sheetProtection sheet="1" objects="1" scenarios="1" selectLockedCells="1"/>
  <mergeCells count="13">
    <mergeCell ref="AU5:BE5"/>
    <mergeCell ref="C3:V3"/>
    <mergeCell ref="C30:V33"/>
    <mergeCell ref="H4:K4"/>
    <mergeCell ref="I5:P5"/>
    <mergeCell ref="AC5:AF5"/>
    <mergeCell ref="AH5:AR5"/>
    <mergeCell ref="L7:M7"/>
    <mergeCell ref="I9:I10"/>
    <mergeCell ref="P11:P12"/>
    <mergeCell ref="I17:I19"/>
    <mergeCell ref="P19:P20"/>
    <mergeCell ref="I28:P28"/>
  </mergeCells>
  <dataValidations count="4">
    <dataValidation type="list" allowBlank="1" showInputMessage="1" showErrorMessage="1" sqref="L4" xr:uid="{00000000-0002-0000-0000-000000000000}">
      <formula1>"oben,unten"</formula1>
    </dataValidation>
    <dataValidation type="list" allowBlank="1" showInputMessage="1" showErrorMessage="1" sqref="E8:E27 T8:T27" xr:uid="{00000000-0002-0000-0000-000001000000}">
      <formula1>$AB$8:$AB$20</formula1>
    </dataValidation>
    <dataValidation type="list" allowBlank="1" showInputMessage="1" showErrorMessage="1" sqref="D8:D27 U8:U27" xr:uid="{00000000-0002-0000-0000-000002000000}">
      <formula1>$AA$8:$AA$10</formula1>
    </dataValidation>
    <dataValidation type="list" allowBlank="1" showInputMessage="1" showErrorMessage="1" sqref="S8:S27 F8:F27" xr:uid="{00000000-0002-0000-0000-000003000000}">
      <formula1>$AA$11:$AA$39</formula1>
    </dataValidation>
  </dataValidation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stopIfTrue="1" operator="containsText" id="{0E1899D3-706D-E749-8890-15080AECA397}">
            <xm:f>NOT(ISERROR(SEARCH($AB$14,E8)))</xm:f>
            <xm:f>$AB$14</xm:f>
            <x14:dxf>
              <font>
                <color auto="1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AB8:AB27 T8:V27 E8:E27</xm:sqref>
        </x14:conditionalFormatting>
        <x14:conditionalFormatting xmlns:xm="http://schemas.microsoft.com/office/excel/2006/main">
          <x14:cfRule type="containsText" priority="1" stopIfTrue="1" operator="containsText" id="{01480066-5706-0843-98A7-219DEB2DB4C3}">
            <xm:f>NOT(ISERROR(SEARCH($AB$17,E8)))</xm:f>
            <xm:f>$AB$17</xm:f>
            <x14:dxf>
              <font>
                <color auto="1"/>
              </font>
              <fill>
                <patternFill patternType="solid">
                  <fgColor indexed="64"/>
                  <bgColor theme="0" tint="-4.9989318521683403E-2"/>
                </patternFill>
              </fill>
            </x14:dxf>
          </x14:cfRule>
          <x14:cfRule type="containsText" priority="2" stopIfTrue="1" operator="containsText" id="{1215BF53-D2B0-6148-B911-D7689AEE112C}">
            <xm:f>NOT(ISERROR(SEARCH($AB$16,E8)))</xm:f>
            <xm:f>$AB$16</xm:f>
            <x14:dxf>
              <font>
                <color theme="2" tint="-0.749992370372631"/>
              </font>
              <fill>
                <patternFill patternType="solid">
                  <fgColor indexed="64"/>
                  <bgColor theme="2" tint="-9.9978637043366805E-2"/>
                </patternFill>
              </fill>
            </x14:dxf>
          </x14:cfRule>
          <x14:cfRule type="containsText" priority="3" stopIfTrue="1" operator="containsText" id="{2B282A04-0821-C14B-AFA2-929A3B3178FE}">
            <xm:f>NOT(ISERROR(SEARCH($AB$15,E8)))</xm:f>
            <xm:f>$AB$15</xm:f>
            <x14:dxf>
              <font>
                <color theme="1" tint="0.499984740745262"/>
              </font>
              <fill>
                <patternFill patternType="solid">
                  <fgColor indexed="64"/>
                  <bgColor theme="0" tint="-0.14999847407452621"/>
                </patternFill>
              </fill>
            </x14:dxf>
          </x14:cfRule>
          <x14:cfRule type="containsText" priority="5" stopIfTrue="1" operator="containsText" id="{5567C9D5-45E8-C848-B019-53697DDF0637}">
            <xm:f>NOT(ISERROR(SEARCH($AB$13,E8)))</xm:f>
            <xm:f>$AB$13</xm:f>
            <x14:dxf>
              <font>
                <color theme="7" tint="-0.499984740745262"/>
              </font>
              <fill>
                <patternFill patternType="solid">
                  <fgColor indexed="64"/>
                  <bgColor theme="7" tint="0.79998168889431442"/>
                </patternFill>
              </fill>
            </x14:dxf>
          </x14:cfRule>
          <x14:cfRule type="containsText" priority="6" stopIfTrue="1" operator="containsText" id="{6469C169-77C0-5B49-A282-D639CB7B253D}">
            <xm:f>NOT(ISERROR(SEARCH($AB$12,E8)))</xm:f>
            <xm:f>$AB$12</xm:f>
            <x14:dxf>
              <font>
                <color theme="3"/>
              </font>
              <fill>
                <patternFill patternType="solid">
                  <fgColor indexed="64"/>
                  <bgColor theme="3" tint="0.79998168889431442"/>
                </patternFill>
              </fill>
            </x14:dxf>
          </x14:cfRule>
          <x14:cfRule type="containsText" priority="7" stopIfTrue="1" operator="containsText" id="{89F78945-B233-E843-A165-76BC4335FC0A}">
            <xm:f>NOT(ISERROR(SEARCH($AB$11,E8)))</xm:f>
            <xm:f>$AB$11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" stopIfTrue="1" operator="containsText" id="{6CB80CC0-3640-1548-9202-023FB0AEE246}">
            <xm:f>NOT(ISERROR(SEARCH($AB$10,E8)))</xm:f>
            <xm:f>$AB$10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9" stopIfTrue="1" operator="containsText" id="{3C5699D5-0734-1341-8977-187A330E3482}">
            <xm:f>NOT(ISERROR(SEARCH($AB$9,E8)))</xm:f>
            <xm:f>$AB$9</xm:f>
            <x14:dxf>
              <font>
                <color theme="9" tint="-0.249977111117893"/>
              </font>
              <fill>
                <patternFill patternType="solid">
                  <fgColor indexed="64"/>
                  <bgColor theme="9" tint="0.59999389629810485"/>
                </patternFill>
              </fill>
            </x14:dxf>
          </x14:cfRule>
          <x14:cfRule type="containsText" priority="10" stopIfTrue="1" operator="containsText" id="{4F0CE1D3-3F62-2941-81C8-EE8DD2419C25}">
            <xm:f>NOT(ISERROR(SEARCH($AB$8,E8)))</xm:f>
            <xm:f>$AB$8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AB8:AB27 E8:E27 T8:V27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60"/>
  <sheetViews>
    <sheetView tabSelected="1" zoomScale="150" zoomScaleNormal="150" zoomScalePageLayoutView="150" workbookViewId="0">
      <selection activeCell="V24" sqref="V24"/>
    </sheetView>
  </sheetViews>
  <sheetFormatPr baseColWidth="10" defaultRowHeight="19"/>
  <cols>
    <col min="1" max="1" width="3.83203125" customWidth="1"/>
    <col min="2" max="2" width="5" customWidth="1"/>
    <col min="3" max="3" width="16.33203125" customWidth="1"/>
    <col min="4" max="4" width="7.5" bestFit="1" customWidth="1"/>
    <col min="5" max="5" width="6.83203125" style="39" customWidth="1"/>
    <col min="6" max="6" width="10.83203125" style="39"/>
    <col min="7" max="7" width="2.5" style="39" customWidth="1"/>
    <col min="8" max="8" width="2" style="81" customWidth="1"/>
    <col min="9" max="9" width="2" customWidth="1"/>
    <col min="10" max="10" width="3.5" customWidth="1"/>
    <col min="11" max="11" width="2.83203125" customWidth="1"/>
    <col min="12" max="13" width="2.5" customWidth="1"/>
    <col min="14" max="14" width="2.83203125" customWidth="1"/>
    <col min="15" max="15" width="3.5" customWidth="1"/>
    <col min="16" max="16" width="2" customWidth="1"/>
    <col min="17" max="17" width="2" style="81" customWidth="1"/>
    <col min="18" max="18" width="2.5" style="39" customWidth="1"/>
    <col min="19" max="19" width="10.83203125" style="39"/>
    <col min="20" max="20" width="6.6640625" style="39" customWidth="1"/>
    <col min="21" max="21" width="7.5" style="39" customWidth="1"/>
    <col min="22" max="22" width="16.33203125" style="39" customWidth="1"/>
    <col min="23" max="23" width="5" style="122" customWidth="1"/>
    <col min="24" max="24" width="2.83203125" style="71" bestFit="1" customWidth="1"/>
    <col min="25" max="26" width="2.83203125" style="71" customWidth="1"/>
    <col min="27" max="27" width="8" style="71" customWidth="1"/>
    <col min="28" max="28" width="8" style="73" customWidth="1"/>
    <col min="29" max="32" width="8" style="72" customWidth="1"/>
    <col min="33" max="33" width="5.5" style="72" bestFit="1" customWidth="1"/>
    <col min="34" max="59" width="4.33203125" style="73" customWidth="1"/>
    <col min="60" max="60" width="10.83203125" style="71"/>
  </cols>
  <sheetData>
    <row r="1" spans="1:60" ht="7" customHeight="1">
      <c r="A1" s="144"/>
      <c r="B1" s="144"/>
      <c r="C1" s="144"/>
      <c r="D1" s="144"/>
      <c r="E1" s="166"/>
      <c r="F1" s="166"/>
      <c r="G1" s="166"/>
      <c r="H1" s="163"/>
      <c r="I1" s="144"/>
      <c r="J1" s="144"/>
      <c r="K1" s="144"/>
      <c r="L1" s="144"/>
      <c r="M1" s="144"/>
      <c r="N1" s="144"/>
      <c r="O1" s="144"/>
      <c r="P1" s="144"/>
      <c r="Q1" s="163"/>
      <c r="R1" s="166"/>
      <c r="S1" s="166"/>
      <c r="T1" s="166"/>
      <c r="U1" s="166"/>
      <c r="V1" s="166"/>
      <c r="W1" s="149"/>
      <c r="X1" s="144"/>
      <c r="Y1" s="144"/>
      <c r="Z1" s="144"/>
      <c r="AA1" s="144"/>
      <c r="AB1" s="163"/>
      <c r="AC1" s="166"/>
      <c r="AD1" s="166"/>
      <c r="AE1" s="166"/>
      <c r="AF1" s="166"/>
      <c r="AG1" s="166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163"/>
      <c r="AY1" s="163"/>
      <c r="AZ1" s="163"/>
      <c r="BA1" s="163"/>
      <c r="BB1" s="163"/>
      <c r="BC1" s="163"/>
      <c r="BD1" s="163"/>
      <c r="BE1" s="163"/>
      <c r="BF1" s="163"/>
      <c r="BG1" s="163"/>
      <c r="BH1" s="144"/>
    </row>
    <row r="2" spans="1:60" ht="6" customHeight="1">
      <c r="A2" s="144"/>
      <c r="B2" s="51"/>
      <c r="C2" s="53"/>
      <c r="D2" s="53"/>
      <c r="E2" s="52"/>
      <c r="F2" s="52"/>
      <c r="G2" s="52"/>
      <c r="H2" s="79"/>
      <c r="I2" s="53"/>
      <c r="J2" s="53"/>
      <c r="K2" s="53"/>
      <c r="L2" s="53"/>
      <c r="M2" s="53"/>
      <c r="N2" s="53"/>
      <c r="O2" s="53"/>
      <c r="P2" s="53"/>
      <c r="Q2" s="79"/>
      <c r="R2" s="52"/>
      <c r="S2" s="52"/>
      <c r="T2" s="52"/>
      <c r="U2" s="52"/>
      <c r="V2" s="52"/>
      <c r="W2" s="123"/>
      <c r="X2" s="144"/>
      <c r="Y2" s="144"/>
      <c r="Z2" s="144"/>
      <c r="AA2" s="144"/>
      <c r="AB2" s="163"/>
      <c r="AC2" s="166"/>
      <c r="AD2" s="166"/>
      <c r="AE2" s="166"/>
      <c r="AF2" s="166"/>
      <c r="AG2" s="166"/>
      <c r="AH2" s="163"/>
      <c r="AI2" s="163"/>
      <c r="AJ2" s="163"/>
      <c r="AK2" s="163"/>
      <c r="AL2" s="163"/>
      <c r="AM2" s="163"/>
      <c r="AN2" s="163"/>
      <c r="AO2" s="163"/>
      <c r="AP2" s="163"/>
      <c r="AQ2" s="163"/>
      <c r="AR2" s="163"/>
      <c r="AS2" s="163"/>
      <c r="AT2" s="163"/>
      <c r="AU2" s="163"/>
      <c r="AV2" s="163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44"/>
    </row>
    <row r="3" spans="1:60">
      <c r="A3" s="144"/>
      <c r="B3" s="54"/>
      <c r="C3" s="170" t="str">
        <f>CONCATENATE("Anschlussplan für Verbindung ",I5," mit ",AA8,IF(AA9&lt;&gt;"",CONCATENATE(IF(AA10&lt;&gt;"",", "," und "),AA9),""),IF(AA10&lt;&gt;"",CONCATENATE(IF(AA9&lt;&gt;""," und ",", "),AA10),""))</f>
        <v>Anschlussplan für Verbindung Raspberry PI mit NFC532 und Nokia5110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24"/>
      <c r="X3" s="144"/>
      <c r="Y3" s="144"/>
      <c r="Z3" s="144"/>
      <c r="AA3" s="144"/>
      <c r="AB3" s="163"/>
      <c r="AC3" s="166"/>
      <c r="AD3" s="166"/>
      <c r="AE3" s="166"/>
      <c r="AF3" s="166"/>
      <c r="AG3" s="166"/>
      <c r="AH3" s="163"/>
      <c r="AI3" s="163"/>
      <c r="AJ3" s="163"/>
      <c r="AK3" s="163"/>
      <c r="AL3" s="163"/>
      <c r="AM3" s="163"/>
      <c r="AN3" s="163"/>
      <c r="AO3" s="163"/>
      <c r="AP3" s="163"/>
      <c r="AQ3" s="163"/>
      <c r="AR3" s="163"/>
      <c r="AS3" s="163"/>
      <c r="AT3" s="163"/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  <c r="BH3" s="144"/>
    </row>
    <row r="4" spans="1:60" ht="10" customHeight="1">
      <c r="A4" s="144"/>
      <c r="B4" s="54"/>
      <c r="C4" s="56"/>
      <c r="D4" s="56"/>
      <c r="E4" s="164"/>
      <c r="F4" s="164"/>
      <c r="G4" s="164"/>
      <c r="H4" s="173" t="s">
        <v>72</v>
      </c>
      <c r="I4" s="173"/>
      <c r="J4" s="173"/>
      <c r="K4" s="173"/>
      <c r="L4" s="77" t="s">
        <v>74</v>
      </c>
      <c r="M4" s="76"/>
      <c r="N4" s="76" t="s">
        <v>73</v>
      </c>
      <c r="O4" s="1"/>
      <c r="P4" s="76"/>
      <c r="Q4" s="76"/>
      <c r="R4" s="164"/>
      <c r="S4" s="164"/>
      <c r="T4" s="164"/>
      <c r="U4" s="164"/>
      <c r="V4" s="164"/>
      <c r="W4" s="124"/>
      <c r="X4" s="144"/>
      <c r="Y4" s="144"/>
      <c r="Z4" s="144"/>
      <c r="AA4" s="144"/>
      <c r="AB4" s="163"/>
      <c r="AC4" s="166"/>
      <c r="AD4" s="166"/>
      <c r="AE4" s="166"/>
      <c r="AF4" s="166"/>
      <c r="AG4" s="166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  <c r="AT4" s="163"/>
      <c r="AU4" s="163"/>
      <c r="AV4" s="163"/>
      <c r="AW4" s="163"/>
      <c r="AX4" s="163"/>
      <c r="AY4" s="163"/>
      <c r="AZ4" s="163"/>
      <c r="BA4" s="163"/>
      <c r="BB4" s="163"/>
      <c r="BC4" s="163"/>
      <c r="BD4" s="163"/>
      <c r="BE4" s="163"/>
      <c r="BF4" s="163"/>
      <c r="BG4" s="163"/>
      <c r="BH4" s="144"/>
    </row>
    <row r="5" spans="1:60" ht="14" customHeight="1">
      <c r="A5" s="144"/>
      <c r="B5" s="107"/>
      <c r="C5" s="165" t="s">
        <v>81</v>
      </c>
      <c r="D5" s="110"/>
      <c r="E5" s="165" t="s">
        <v>76</v>
      </c>
      <c r="F5" s="130" t="s">
        <v>93</v>
      </c>
      <c r="G5" s="165"/>
      <c r="H5" s="165"/>
      <c r="I5" s="174" t="s">
        <v>38</v>
      </c>
      <c r="J5" s="174"/>
      <c r="K5" s="174"/>
      <c r="L5" s="174"/>
      <c r="M5" s="174"/>
      <c r="N5" s="174"/>
      <c r="O5" s="174"/>
      <c r="P5" s="174"/>
      <c r="Q5" s="165"/>
      <c r="R5" s="165"/>
      <c r="S5" s="165" t="s">
        <v>93</v>
      </c>
      <c r="T5" s="165" t="s">
        <v>76</v>
      </c>
      <c r="U5" s="108"/>
      <c r="V5" s="165" t="s">
        <v>81</v>
      </c>
      <c r="W5" s="124"/>
      <c r="X5" s="144"/>
      <c r="Y5" s="144"/>
      <c r="Z5" s="144"/>
      <c r="AA5" s="144"/>
      <c r="AB5" s="163" t="s">
        <v>58</v>
      </c>
      <c r="AC5" s="175" t="s">
        <v>51</v>
      </c>
      <c r="AD5" s="175"/>
      <c r="AE5" s="175"/>
      <c r="AF5" s="175"/>
      <c r="AG5" s="166"/>
      <c r="AH5" s="169" t="s">
        <v>55</v>
      </c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3"/>
      <c r="AT5" s="163"/>
      <c r="AU5" s="169" t="s">
        <v>56</v>
      </c>
      <c r="AV5" s="169"/>
      <c r="AW5" s="169"/>
      <c r="AX5" s="169"/>
      <c r="AY5" s="169"/>
      <c r="AZ5" s="169"/>
      <c r="BA5" s="169"/>
      <c r="BB5" s="169"/>
      <c r="BC5" s="169"/>
      <c r="BD5" s="169"/>
      <c r="BE5" s="169"/>
      <c r="BF5" s="163"/>
      <c r="BG5" s="163"/>
      <c r="BH5" s="144"/>
    </row>
    <row r="6" spans="1:60" ht="12" customHeight="1">
      <c r="A6" s="144"/>
      <c r="B6" s="107"/>
      <c r="C6" s="165" t="s">
        <v>82</v>
      </c>
      <c r="D6" s="165" t="s">
        <v>89</v>
      </c>
      <c r="E6" s="165" t="s">
        <v>94</v>
      </c>
      <c r="F6" s="165" t="s">
        <v>95</v>
      </c>
      <c r="G6" s="109">
        <f>AC7</f>
        <v>7</v>
      </c>
      <c r="H6" s="109"/>
      <c r="I6" s="131"/>
      <c r="J6" s="131"/>
      <c r="K6" s="131">
        <f>AE7</f>
        <v>5</v>
      </c>
      <c r="L6" s="131"/>
      <c r="M6" s="131"/>
      <c r="N6" s="131">
        <f>AF7</f>
        <v>6</v>
      </c>
      <c r="O6" s="131"/>
      <c r="P6" s="131"/>
      <c r="Q6" s="109"/>
      <c r="R6" s="109">
        <f>AD7</f>
        <v>9</v>
      </c>
      <c r="S6" s="165" t="s">
        <v>95</v>
      </c>
      <c r="T6" s="165" t="s">
        <v>94</v>
      </c>
      <c r="U6" s="108" t="s">
        <v>89</v>
      </c>
      <c r="V6" s="165" t="s">
        <v>82</v>
      </c>
      <c r="W6" s="124"/>
      <c r="X6" s="144"/>
      <c r="Y6" s="144"/>
      <c r="Z6" s="144"/>
      <c r="AA6" s="111" t="s">
        <v>77</v>
      </c>
      <c r="AB6" s="115" t="s">
        <v>75</v>
      </c>
      <c r="AC6" s="152" t="s">
        <v>52</v>
      </c>
      <c r="AD6" s="152" t="s">
        <v>53</v>
      </c>
      <c r="AE6" s="152" t="s">
        <v>49</v>
      </c>
      <c r="AF6" s="152" t="s">
        <v>50</v>
      </c>
      <c r="AG6" s="153" t="s">
        <v>57</v>
      </c>
      <c r="AH6" s="154">
        <f>SUM(AH8:AH18)</f>
        <v>1</v>
      </c>
      <c r="AI6" s="154">
        <f t="shared" ref="AI6:BG6" si="0">SUM(AI8:AI18)</f>
        <v>1</v>
      </c>
      <c r="AJ6" s="154">
        <f t="shared" si="0"/>
        <v>0</v>
      </c>
      <c r="AK6" s="154">
        <f t="shared" si="0"/>
        <v>0</v>
      </c>
      <c r="AL6" s="154">
        <f t="shared" si="0"/>
        <v>0</v>
      </c>
      <c r="AM6" s="154">
        <f t="shared" si="0"/>
        <v>0</v>
      </c>
      <c r="AN6" s="154">
        <f t="shared" si="0"/>
        <v>0</v>
      </c>
      <c r="AO6" s="154">
        <f t="shared" si="0"/>
        <v>0</v>
      </c>
      <c r="AP6" s="154">
        <f t="shared" si="0"/>
        <v>0</v>
      </c>
      <c r="AQ6" s="154">
        <f t="shared" si="0"/>
        <v>0</v>
      </c>
      <c r="AR6" s="154">
        <f t="shared" si="0"/>
        <v>0</v>
      </c>
      <c r="AS6" s="154">
        <f t="shared" si="0"/>
        <v>0</v>
      </c>
      <c r="AT6" s="154">
        <f t="shared" si="0"/>
        <v>0</v>
      </c>
      <c r="AU6" s="154">
        <f t="shared" si="0"/>
        <v>1</v>
      </c>
      <c r="AV6" s="154">
        <f t="shared" si="0"/>
        <v>1</v>
      </c>
      <c r="AW6" s="154">
        <f t="shared" si="0"/>
        <v>0</v>
      </c>
      <c r="AX6" s="154">
        <f t="shared" si="0"/>
        <v>0</v>
      </c>
      <c r="AY6" s="154">
        <f t="shared" si="0"/>
        <v>0</v>
      </c>
      <c r="AZ6" s="154">
        <f t="shared" si="0"/>
        <v>0</v>
      </c>
      <c r="BA6" s="154">
        <f t="shared" si="0"/>
        <v>0</v>
      </c>
      <c r="BB6" s="154">
        <f t="shared" si="0"/>
        <v>0</v>
      </c>
      <c r="BC6" s="154">
        <f t="shared" si="0"/>
        <v>1</v>
      </c>
      <c r="BD6" s="154">
        <f t="shared" si="0"/>
        <v>1</v>
      </c>
      <c r="BE6" s="154">
        <f t="shared" si="0"/>
        <v>0</v>
      </c>
      <c r="BF6" s="154">
        <f t="shared" si="0"/>
        <v>0</v>
      </c>
      <c r="BG6" s="154">
        <f t="shared" si="0"/>
        <v>0</v>
      </c>
      <c r="BH6" s="144" t="s">
        <v>59</v>
      </c>
    </row>
    <row r="7" spans="1:60" s="48" customFormat="1" ht="11" customHeight="1">
      <c r="A7" s="145"/>
      <c r="B7" s="57"/>
      <c r="C7" s="119"/>
      <c r="D7" s="120"/>
      <c r="E7" s="43"/>
      <c r="F7" s="43"/>
      <c r="G7" s="168"/>
      <c r="H7" s="43"/>
      <c r="I7" s="43"/>
      <c r="J7" s="167" t="s">
        <v>3</v>
      </c>
      <c r="K7" s="167" t="s">
        <v>18</v>
      </c>
      <c r="L7" s="176" t="s">
        <v>2</v>
      </c>
      <c r="M7" s="176"/>
      <c r="N7" s="167" t="s">
        <v>18</v>
      </c>
      <c r="O7" s="167" t="s">
        <v>3</v>
      </c>
      <c r="P7" s="43"/>
      <c r="Q7" s="43"/>
      <c r="R7" s="168"/>
      <c r="S7" s="43"/>
      <c r="T7" s="43"/>
      <c r="U7" s="121"/>
      <c r="V7" s="42"/>
      <c r="W7" s="125"/>
      <c r="X7" s="145"/>
      <c r="Y7" s="145"/>
      <c r="Z7" s="145"/>
      <c r="AA7" s="114" t="s">
        <v>78</v>
      </c>
      <c r="AB7" s="116" t="s">
        <v>58</v>
      </c>
      <c r="AC7" s="155">
        <f>SUM(AC8:AC27)</f>
        <v>7</v>
      </c>
      <c r="AD7" s="155">
        <f>SUM(AD8:AD27)</f>
        <v>9</v>
      </c>
      <c r="AE7" s="155">
        <f>SUM(AE8:AE27)</f>
        <v>5</v>
      </c>
      <c r="AF7" s="155">
        <f>SUM(AF8:AF27)</f>
        <v>6</v>
      </c>
      <c r="AG7" s="155"/>
      <c r="AH7" s="155" t="str">
        <f>AB8</f>
        <v>Rot</v>
      </c>
      <c r="AI7" s="155" t="str">
        <f>AB9</f>
        <v>Orange</v>
      </c>
      <c r="AJ7" s="155" t="str">
        <f>AB10</f>
        <v>Gelb</v>
      </c>
      <c r="AK7" s="155" t="str">
        <f>AB11</f>
        <v>Grün</v>
      </c>
      <c r="AL7" s="155" t="str">
        <f>AB12</f>
        <v>Blau</v>
      </c>
      <c r="AM7" s="155" t="str">
        <f>AB13</f>
        <v>Lila</v>
      </c>
      <c r="AN7" s="155" t="str">
        <f>AB14</f>
        <v>Weiss</v>
      </c>
      <c r="AO7" s="155" t="str">
        <f>AB15</f>
        <v>Grau</v>
      </c>
      <c r="AP7" s="155" t="str">
        <f>AB16</f>
        <v>Braun</v>
      </c>
      <c r="AQ7" s="155" t="str">
        <f>AB17</f>
        <v>Schwarz</v>
      </c>
      <c r="AR7" s="155" t="str">
        <f>AB18</f>
        <v>Gestreift</v>
      </c>
      <c r="AS7" s="155" t="str">
        <f>AB19</f>
        <v>mit Naht</v>
      </c>
      <c r="AT7" s="155" t="str">
        <f>AB20</f>
        <v>Anders</v>
      </c>
      <c r="AU7" s="155" t="str">
        <f>AH7</f>
        <v>Rot</v>
      </c>
      <c r="AV7" s="155" t="str">
        <f t="shared" ref="AV7:AZ7" si="1">AI7</f>
        <v>Orange</v>
      </c>
      <c r="AW7" s="155" t="str">
        <f t="shared" si="1"/>
        <v>Gelb</v>
      </c>
      <c r="AX7" s="155" t="str">
        <f t="shared" si="1"/>
        <v>Grün</v>
      </c>
      <c r="AY7" s="155" t="str">
        <f t="shared" si="1"/>
        <v>Blau</v>
      </c>
      <c r="AZ7" s="155" t="str">
        <f t="shared" si="1"/>
        <v>Lila</v>
      </c>
      <c r="BA7" s="155" t="str">
        <f>AN7</f>
        <v>Weiss</v>
      </c>
      <c r="BB7" s="155" t="str">
        <f t="shared" ref="BB7" si="2">AO7</f>
        <v>Grau</v>
      </c>
      <c r="BC7" s="155" t="str">
        <f>AP7</f>
        <v>Braun</v>
      </c>
      <c r="BD7" s="155" t="str">
        <f>AQ7</f>
        <v>Schwarz</v>
      </c>
      <c r="BE7" s="155" t="str">
        <f>AR7</f>
        <v>Gestreift</v>
      </c>
      <c r="BF7" s="155" t="str">
        <f t="shared" ref="BF7:BG7" si="3">AS7</f>
        <v>mit Naht</v>
      </c>
      <c r="BG7" s="155" t="str">
        <f t="shared" si="3"/>
        <v>Anders</v>
      </c>
      <c r="BH7" s="145"/>
    </row>
    <row r="8" spans="1:60" s="1" customFormat="1" ht="11" customHeight="1">
      <c r="A8" s="146"/>
      <c r="B8" s="84"/>
      <c r="C8" s="141"/>
      <c r="D8" s="132" t="s">
        <v>71</v>
      </c>
      <c r="E8" s="92" t="s">
        <v>54</v>
      </c>
      <c r="F8" s="89" t="s">
        <v>85</v>
      </c>
      <c r="G8" s="99" t="str">
        <f>IF(OR(F8&lt;&gt;"",C8&lt;&gt;""),"&lt;--","")</f>
        <v>&lt;--</v>
      </c>
      <c r="H8" s="78">
        <f>IF(G8&lt;&gt;"",$Z8,"")</f>
        <v>1</v>
      </c>
      <c r="I8" s="65" t="s">
        <v>36</v>
      </c>
      <c r="J8" s="44" t="s">
        <v>0</v>
      </c>
      <c r="K8" s="45"/>
      <c r="L8" s="44">
        <v>1</v>
      </c>
      <c r="M8" s="46">
        <v>2</v>
      </c>
      <c r="N8" s="47"/>
      <c r="O8" s="46" t="s">
        <v>25</v>
      </c>
      <c r="P8" s="59" t="s">
        <v>36</v>
      </c>
      <c r="Q8" s="78">
        <f>IF(R8&lt;&gt;"",$Z8,"")</f>
        <v>1</v>
      </c>
      <c r="R8" s="96" t="str">
        <f>IF(OR(S8&lt;&gt;"",V8&lt;&gt;""),"--&gt;","")</f>
        <v>--&gt;</v>
      </c>
      <c r="S8" s="92" t="s">
        <v>84</v>
      </c>
      <c r="T8" s="89" t="s">
        <v>60</v>
      </c>
      <c r="U8" s="135" t="s">
        <v>103</v>
      </c>
      <c r="V8" s="138"/>
      <c r="W8" s="126"/>
      <c r="X8" s="146">
        <v>1</v>
      </c>
      <c r="Y8" s="146">
        <v>20</v>
      </c>
      <c r="Z8" s="146">
        <f>IF($L$4="oben",X8,Y8)</f>
        <v>1</v>
      </c>
      <c r="AA8" s="112" t="s">
        <v>103</v>
      </c>
      <c r="AB8" s="117" t="s">
        <v>60</v>
      </c>
      <c r="AC8" s="156">
        <f t="shared" ref="AC8:AC27" si="4">IF(G8&lt;&gt;"",1,0)</f>
        <v>1</v>
      </c>
      <c r="AD8" s="156">
        <f t="shared" ref="AD8:AD27" si="5">IF(R8&lt;&gt;"",1,0)</f>
        <v>1</v>
      </c>
      <c r="AE8" s="155">
        <f t="shared" ref="AE8:AE27" si="6">IF(AND(K8&lt;&gt;"",AC8&gt;0),1,0)</f>
        <v>0</v>
      </c>
      <c r="AF8" s="155">
        <f t="shared" ref="AF8:AF27" si="7">IF(AND(N8&lt;&gt;"",AD8&gt;0),1,0)</f>
        <v>0</v>
      </c>
      <c r="AG8" s="156">
        <f>AH6+AU6</f>
        <v>2</v>
      </c>
      <c r="AH8" s="156">
        <f>IF($E8=AH$7,1,0)</f>
        <v>0</v>
      </c>
      <c r="AI8" s="156">
        <f t="shared" ref="AI8:AT20" si="8">IF($E8=AI$7,1,0)</f>
        <v>1</v>
      </c>
      <c r="AJ8" s="156">
        <f t="shared" si="8"/>
        <v>0</v>
      </c>
      <c r="AK8" s="156">
        <f t="shared" si="8"/>
        <v>0</v>
      </c>
      <c r="AL8" s="156">
        <f t="shared" si="8"/>
        <v>0</v>
      </c>
      <c r="AM8" s="156">
        <f t="shared" si="8"/>
        <v>0</v>
      </c>
      <c r="AN8" s="156">
        <f t="shared" si="8"/>
        <v>0</v>
      </c>
      <c r="AO8" s="156">
        <f t="shared" si="8"/>
        <v>0</v>
      </c>
      <c r="AP8" s="156">
        <f t="shared" si="8"/>
        <v>0</v>
      </c>
      <c r="AQ8" s="156">
        <f t="shared" si="8"/>
        <v>0</v>
      </c>
      <c r="AR8" s="156">
        <f t="shared" si="8"/>
        <v>0</v>
      </c>
      <c r="AS8" s="156">
        <f t="shared" si="8"/>
        <v>0</v>
      </c>
      <c r="AT8" s="156">
        <f t="shared" si="8"/>
        <v>0</v>
      </c>
      <c r="AU8" s="156">
        <f>IF($T8=AU$7,1,0)</f>
        <v>1</v>
      </c>
      <c r="AV8" s="156">
        <f t="shared" ref="AV8:BG20" si="9">IF($T8=AV$7,1,0)</f>
        <v>0</v>
      </c>
      <c r="AW8" s="156">
        <f t="shared" si="9"/>
        <v>0</v>
      </c>
      <c r="AX8" s="156">
        <f t="shared" si="9"/>
        <v>0</v>
      </c>
      <c r="AY8" s="156">
        <f t="shared" si="9"/>
        <v>0</v>
      </c>
      <c r="AZ8" s="156">
        <f t="shared" si="9"/>
        <v>0</v>
      </c>
      <c r="BA8" s="156">
        <f t="shared" si="9"/>
        <v>0</v>
      </c>
      <c r="BB8" s="156">
        <f t="shared" si="9"/>
        <v>0</v>
      </c>
      <c r="BC8" s="156">
        <f t="shared" si="9"/>
        <v>0</v>
      </c>
      <c r="BD8" s="156">
        <f t="shared" si="9"/>
        <v>0</v>
      </c>
      <c r="BE8" s="156">
        <f t="shared" si="9"/>
        <v>0</v>
      </c>
      <c r="BF8" s="156">
        <f t="shared" si="9"/>
        <v>0</v>
      </c>
      <c r="BG8" s="156">
        <f t="shared" si="9"/>
        <v>0</v>
      </c>
      <c r="BH8" s="146" t="str">
        <f t="shared" ref="BH8:BH20" si="10">IF(AG8&gt;0,CONCATENATE(AG8," ",AB8),CONCATENATE("keines ",AB8))</f>
        <v>2 Rot</v>
      </c>
    </row>
    <row r="9" spans="1:60" s="1" customFormat="1" ht="11" customHeight="1">
      <c r="A9" s="146"/>
      <c r="B9" s="84"/>
      <c r="C9" s="142"/>
      <c r="D9" s="133"/>
      <c r="E9" s="93"/>
      <c r="F9" s="90"/>
      <c r="G9" s="100" t="str">
        <f t="shared" ref="G9:G27" si="11">IF(OR(F9&lt;&gt;"",C9&lt;&gt;""),"&lt;--","")</f>
        <v/>
      </c>
      <c r="H9" s="78" t="str">
        <f t="shared" ref="H9:H27" si="12">IF(G9&lt;&gt;"",$Z9,"")</f>
        <v/>
      </c>
      <c r="I9" s="177" t="s">
        <v>33</v>
      </c>
      <c r="J9" s="5" t="s">
        <v>17</v>
      </c>
      <c r="K9" s="4" t="s">
        <v>4</v>
      </c>
      <c r="L9" s="6">
        <f>L8+2</f>
        <v>3</v>
      </c>
      <c r="M9" s="27">
        <f>M8+2</f>
        <v>4</v>
      </c>
      <c r="N9" s="28"/>
      <c r="O9" s="27" t="s">
        <v>25</v>
      </c>
      <c r="P9" s="60" t="s">
        <v>36</v>
      </c>
      <c r="Q9" s="78" t="str">
        <f t="shared" ref="Q9:Q27" si="13">IF(R9&lt;&gt;"",$Z9,"")</f>
        <v/>
      </c>
      <c r="R9" s="97" t="str">
        <f t="shared" ref="R9:R27" si="14">IF(OR(S9&lt;&gt;"",V9&lt;&gt;""),"--&gt;","")</f>
        <v/>
      </c>
      <c r="S9" s="93"/>
      <c r="T9" s="90"/>
      <c r="U9" s="136"/>
      <c r="V9" s="139"/>
      <c r="W9" s="126"/>
      <c r="X9" s="146">
        <v>2</v>
      </c>
      <c r="Y9" s="146">
        <v>19</v>
      </c>
      <c r="Z9" s="146">
        <f t="shared" ref="Z9:Z27" si="15">IF($L$4="oben",X9,Y9)</f>
        <v>2</v>
      </c>
      <c r="AA9" s="112" t="s">
        <v>71</v>
      </c>
      <c r="AB9" s="117" t="s">
        <v>54</v>
      </c>
      <c r="AC9" s="156">
        <f t="shared" si="4"/>
        <v>0</v>
      </c>
      <c r="AD9" s="156">
        <f t="shared" si="5"/>
        <v>0</v>
      </c>
      <c r="AE9" s="155">
        <f t="shared" si="6"/>
        <v>0</v>
      </c>
      <c r="AF9" s="155">
        <f t="shared" si="7"/>
        <v>0</v>
      </c>
      <c r="AG9" s="156">
        <f>AI6+AV6</f>
        <v>2</v>
      </c>
      <c r="AH9" s="156">
        <f t="shared" ref="AH9:AH20" si="16">IF($E9=AH$7,1,0)</f>
        <v>0</v>
      </c>
      <c r="AI9" s="156">
        <f t="shared" si="8"/>
        <v>0</v>
      </c>
      <c r="AJ9" s="156">
        <f t="shared" si="8"/>
        <v>0</v>
      </c>
      <c r="AK9" s="156">
        <f t="shared" si="8"/>
        <v>0</v>
      </c>
      <c r="AL9" s="156">
        <f t="shared" si="8"/>
        <v>0</v>
      </c>
      <c r="AM9" s="156">
        <f t="shared" si="8"/>
        <v>0</v>
      </c>
      <c r="AN9" s="156">
        <f t="shared" si="8"/>
        <v>0</v>
      </c>
      <c r="AO9" s="156">
        <f t="shared" si="8"/>
        <v>0</v>
      </c>
      <c r="AP9" s="156">
        <f t="shared" si="8"/>
        <v>0</v>
      </c>
      <c r="AQ9" s="156">
        <f t="shared" si="8"/>
        <v>0</v>
      </c>
      <c r="AR9" s="156">
        <f t="shared" si="8"/>
        <v>0</v>
      </c>
      <c r="AS9" s="156">
        <f t="shared" si="8"/>
        <v>0</v>
      </c>
      <c r="AT9" s="156">
        <f t="shared" si="8"/>
        <v>0</v>
      </c>
      <c r="AU9" s="156">
        <f t="shared" ref="AU9:AU20" si="17">IF($T9=AU$7,1,0)</f>
        <v>0</v>
      </c>
      <c r="AV9" s="156">
        <f t="shared" si="9"/>
        <v>0</v>
      </c>
      <c r="AW9" s="156">
        <f t="shared" si="9"/>
        <v>0</v>
      </c>
      <c r="AX9" s="156">
        <f t="shared" si="9"/>
        <v>0</v>
      </c>
      <c r="AY9" s="156">
        <f t="shared" si="9"/>
        <v>0</v>
      </c>
      <c r="AZ9" s="156">
        <f t="shared" si="9"/>
        <v>0</v>
      </c>
      <c r="BA9" s="156">
        <f t="shared" si="9"/>
        <v>0</v>
      </c>
      <c r="BB9" s="156">
        <f t="shared" si="9"/>
        <v>0</v>
      </c>
      <c r="BC9" s="156">
        <f t="shared" si="9"/>
        <v>0</v>
      </c>
      <c r="BD9" s="156">
        <f t="shared" si="9"/>
        <v>0</v>
      </c>
      <c r="BE9" s="156">
        <f t="shared" si="9"/>
        <v>0</v>
      </c>
      <c r="BF9" s="156">
        <f t="shared" si="9"/>
        <v>0</v>
      </c>
      <c r="BG9" s="156">
        <f t="shared" si="9"/>
        <v>0</v>
      </c>
      <c r="BH9" s="146" t="str">
        <f t="shared" si="10"/>
        <v>2 Orange</v>
      </c>
    </row>
    <row r="10" spans="1:60" s="1" customFormat="1" ht="11" customHeight="1">
      <c r="A10" s="146"/>
      <c r="B10" s="84"/>
      <c r="C10" s="142"/>
      <c r="D10" s="133"/>
      <c r="E10" s="93"/>
      <c r="F10" s="90"/>
      <c r="G10" s="100" t="str">
        <f t="shared" si="11"/>
        <v/>
      </c>
      <c r="H10" s="78" t="str">
        <f t="shared" si="12"/>
        <v/>
      </c>
      <c r="I10" s="178"/>
      <c r="J10" s="8" t="s">
        <v>16</v>
      </c>
      <c r="K10" s="7" t="s">
        <v>5</v>
      </c>
      <c r="L10" s="9">
        <f t="shared" ref="L10:M25" si="18">L9+2</f>
        <v>5</v>
      </c>
      <c r="M10" s="29">
        <f t="shared" si="18"/>
        <v>6</v>
      </c>
      <c r="N10" s="30"/>
      <c r="O10" s="29" t="s">
        <v>1</v>
      </c>
      <c r="P10" s="61" t="s">
        <v>37</v>
      </c>
      <c r="Q10" s="78">
        <f t="shared" si="13"/>
        <v>3</v>
      </c>
      <c r="R10" s="97" t="str">
        <f t="shared" si="14"/>
        <v>--&gt;</v>
      </c>
      <c r="S10" s="93" t="s">
        <v>39</v>
      </c>
      <c r="T10" s="90" t="s">
        <v>67</v>
      </c>
      <c r="U10" s="136"/>
      <c r="V10" s="139" t="s">
        <v>104</v>
      </c>
      <c r="W10" s="126"/>
      <c r="X10" s="146">
        <v>3</v>
      </c>
      <c r="Y10" s="146">
        <v>18</v>
      </c>
      <c r="Z10" s="146">
        <f t="shared" si="15"/>
        <v>3</v>
      </c>
      <c r="AA10" s="112"/>
      <c r="AB10" s="117" t="s">
        <v>61</v>
      </c>
      <c r="AC10" s="156">
        <f t="shared" si="4"/>
        <v>0</v>
      </c>
      <c r="AD10" s="156">
        <f t="shared" si="5"/>
        <v>1</v>
      </c>
      <c r="AE10" s="155">
        <f t="shared" si="6"/>
        <v>0</v>
      </c>
      <c r="AF10" s="155">
        <f t="shared" si="7"/>
        <v>0</v>
      </c>
      <c r="AG10" s="156">
        <f>AJ6+AW6</f>
        <v>0</v>
      </c>
      <c r="AH10" s="156">
        <f t="shared" si="16"/>
        <v>0</v>
      </c>
      <c r="AI10" s="156">
        <f t="shared" si="8"/>
        <v>0</v>
      </c>
      <c r="AJ10" s="156">
        <f t="shared" si="8"/>
        <v>0</v>
      </c>
      <c r="AK10" s="156">
        <f t="shared" si="8"/>
        <v>0</v>
      </c>
      <c r="AL10" s="156">
        <f t="shared" si="8"/>
        <v>0</v>
      </c>
      <c r="AM10" s="156">
        <f t="shared" si="8"/>
        <v>0</v>
      </c>
      <c r="AN10" s="156">
        <f t="shared" si="8"/>
        <v>0</v>
      </c>
      <c r="AO10" s="156">
        <f t="shared" si="8"/>
        <v>0</v>
      </c>
      <c r="AP10" s="156">
        <f t="shared" si="8"/>
        <v>0</v>
      </c>
      <c r="AQ10" s="156">
        <f t="shared" si="8"/>
        <v>0</v>
      </c>
      <c r="AR10" s="156">
        <f t="shared" si="8"/>
        <v>0</v>
      </c>
      <c r="AS10" s="156">
        <f t="shared" si="8"/>
        <v>0</v>
      </c>
      <c r="AT10" s="156">
        <f t="shared" si="8"/>
        <v>0</v>
      </c>
      <c r="AU10" s="156">
        <f t="shared" si="17"/>
        <v>0</v>
      </c>
      <c r="AV10" s="156">
        <f t="shared" si="9"/>
        <v>0</v>
      </c>
      <c r="AW10" s="156">
        <f t="shared" si="9"/>
        <v>0</v>
      </c>
      <c r="AX10" s="156">
        <f t="shared" si="9"/>
        <v>0</v>
      </c>
      <c r="AY10" s="156">
        <f t="shared" si="9"/>
        <v>0</v>
      </c>
      <c r="AZ10" s="156">
        <f t="shared" si="9"/>
        <v>0</v>
      </c>
      <c r="BA10" s="156">
        <f t="shared" si="9"/>
        <v>0</v>
      </c>
      <c r="BB10" s="156">
        <f t="shared" si="9"/>
        <v>0</v>
      </c>
      <c r="BC10" s="156">
        <f t="shared" si="9"/>
        <v>0</v>
      </c>
      <c r="BD10" s="156">
        <f t="shared" si="9"/>
        <v>1</v>
      </c>
      <c r="BE10" s="156">
        <f t="shared" si="9"/>
        <v>0</v>
      </c>
      <c r="BF10" s="156">
        <f t="shared" si="9"/>
        <v>0</v>
      </c>
      <c r="BG10" s="156">
        <f t="shared" si="9"/>
        <v>0</v>
      </c>
      <c r="BH10" s="146" t="str">
        <f t="shared" si="10"/>
        <v>keines Gelb</v>
      </c>
    </row>
    <row r="11" spans="1:60" s="1" customFormat="1" ht="11" customHeight="1">
      <c r="A11" s="146"/>
      <c r="B11" s="84"/>
      <c r="C11" s="142"/>
      <c r="D11" s="133"/>
      <c r="E11" s="93"/>
      <c r="F11" s="90"/>
      <c r="G11" s="100" t="str">
        <f t="shared" si="11"/>
        <v/>
      </c>
      <c r="H11" s="78" t="str">
        <f t="shared" si="12"/>
        <v/>
      </c>
      <c r="I11" s="66"/>
      <c r="J11" s="33"/>
      <c r="K11" s="32" t="s">
        <v>6</v>
      </c>
      <c r="L11" s="33">
        <f t="shared" si="18"/>
        <v>7</v>
      </c>
      <c r="M11" s="10">
        <f t="shared" si="18"/>
        <v>8</v>
      </c>
      <c r="N11" s="12">
        <v>14</v>
      </c>
      <c r="O11" s="11" t="s">
        <v>26</v>
      </c>
      <c r="P11" s="179" t="s">
        <v>35</v>
      </c>
      <c r="Q11" s="78" t="str">
        <f t="shared" si="13"/>
        <v/>
      </c>
      <c r="R11" s="97" t="str">
        <f t="shared" si="14"/>
        <v/>
      </c>
      <c r="S11" s="93"/>
      <c r="T11" s="90"/>
      <c r="U11" s="136"/>
      <c r="V11" s="139"/>
      <c r="W11" s="126"/>
      <c r="X11" s="146">
        <v>4</v>
      </c>
      <c r="Y11" s="146">
        <v>17</v>
      </c>
      <c r="Z11" s="146">
        <f t="shared" si="15"/>
        <v>4</v>
      </c>
      <c r="AA11" s="113" t="s">
        <v>79</v>
      </c>
      <c r="AB11" s="117" t="s">
        <v>62</v>
      </c>
      <c r="AC11" s="156">
        <f t="shared" si="4"/>
        <v>0</v>
      </c>
      <c r="AD11" s="156">
        <f t="shared" si="5"/>
        <v>0</v>
      </c>
      <c r="AE11" s="155">
        <f t="shared" si="6"/>
        <v>0</v>
      </c>
      <c r="AF11" s="155">
        <f t="shared" si="7"/>
        <v>0</v>
      </c>
      <c r="AG11" s="156">
        <f>AK6+AX6</f>
        <v>0</v>
      </c>
      <c r="AH11" s="156">
        <f t="shared" si="16"/>
        <v>0</v>
      </c>
      <c r="AI11" s="156">
        <f t="shared" si="8"/>
        <v>0</v>
      </c>
      <c r="AJ11" s="156">
        <f t="shared" si="8"/>
        <v>0</v>
      </c>
      <c r="AK11" s="156">
        <f t="shared" si="8"/>
        <v>0</v>
      </c>
      <c r="AL11" s="156">
        <f t="shared" si="8"/>
        <v>0</v>
      </c>
      <c r="AM11" s="156">
        <f t="shared" si="8"/>
        <v>0</v>
      </c>
      <c r="AN11" s="156">
        <f t="shared" si="8"/>
        <v>0</v>
      </c>
      <c r="AO11" s="156">
        <f t="shared" si="8"/>
        <v>0</v>
      </c>
      <c r="AP11" s="156">
        <f t="shared" si="8"/>
        <v>0</v>
      </c>
      <c r="AQ11" s="156">
        <f t="shared" si="8"/>
        <v>0</v>
      </c>
      <c r="AR11" s="156">
        <f t="shared" si="8"/>
        <v>0</v>
      </c>
      <c r="AS11" s="156">
        <f t="shared" si="8"/>
        <v>0</v>
      </c>
      <c r="AT11" s="156">
        <f t="shared" si="8"/>
        <v>0</v>
      </c>
      <c r="AU11" s="156">
        <f t="shared" si="17"/>
        <v>0</v>
      </c>
      <c r="AV11" s="156">
        <f t="shared" si="9"/>
        <v>0</v>
      </c>
      <c r="AW11" s="156">
        <f t="shared" si="9"/>
        <v>0</v>
      </c>
      <c r="AX11" s="156">
        <f t="shared" si="9"/>
        <v>0</v>
      </c>
      <c r="AY11" s="156">
        <f t="shared" si="9"/>
        <v>0</v>
      </c>
      <c r="AZ11" s="156">
        <f t="shared" si="9"/>
        <v>0</v>
      </c>
      <c r="BA11" s="156">
        <f t="shared" si="9"/>
        <v>0</v>
      </c>
      <c r="BB11" s="156">
        <f t="shared" si="9"/>
        <v>0</v>
      </c>
      <c r="BC11" s="156">
        <f t="shared" si="9"/>
        <v>0</v>
      </c>
      <c r="BD11" s="156">
        <f t="shared" si="9"/>
        <v>0</v>
      </c>
      <c r="BE11" s="156">
        <f t="shared" si="9"/>
        <v>0</v>
      </c>
      <c r="BF11" s="156">
        <f t="shared" si="9"/>
        <v>0</v>
      </c>
      <c r="BG11" s="156">
        <f t="shared" si="9"/>
        <v>0</v>
      </c>
      <c r="BH11" s="146" t="str">
        <f t="shared" si="10"/>
        <v>keines Grün</v>
      </c>
    </row>
    <row r="12" spans="1:60" s="1" customFormat="1" ht="11" customHeight="1">
      <c r="A12" s="146"/>
      <c r="B12" s="84"/>
      <c r="C12" s="142"/>
      <c r="D12" s="133"/>
      <c r="E12" s="93"/>
      <c r="F12" s="90"/>
      <c r="G12" s="100" t="str">
        <f t="shared" si="11"/>
        <v/>
      </c>
      <c r="H12" s="78" t="str">
        <f t="shared" si="12"/>
        <v/>
      </c>
      <c r="I12" s="67" t="s">
        <v>37</v>
      </c>
      <c r="J12" s="29" t="s">
        <v>1</v>
      </c>
      <c r="K12" s="30"/>
      <c r="L12" s="29">
        <f t="shared" si="18"/>
        <v>9</v>
      </c>
      <c r="M12" s="13">
        <f t="shared" si="18"/>
        <v>10</v>
      </c>
      <c r="N12" s="15">
        <v>15</v>
      </c>
      <c r="O12" s="14" t="s">
        <v>27</v>
      </c>
      <c r="P12" s="180"/>
      <c r="Q12" s="78" t="str">
        <f t="shared" si="13"/>
        <v/>
      </c>
      <c r="R12" s="97" t="str">
        <f t="shared" si="14"/>
        <v/>
      </c>
      <c r="S12" s="93"/>
      <c r="T12" s="90"/>
      <c r="U12" s="136"/>
      <c r="V12" s="139"/>
      <c r="W12" s="126"/>
      <c r="X12" s="146">
        <v>5</v>
      </c>
      <c r="Y12" s="146">
        <v>16</v>
      </c>
      <c r="Z12" s="146">
        <f t="shared" si="15"/>
        <v>5</v>
      </c>
      <c r="AA12" s="112" t="s">
        <v>86</v>
      </c>
      <c r="AB12" s="117" t="s">
        <v>63</v>
      </c>
      <c r="AC12" s="156">
        <f t="shared" si="4"/>
        <v>0</v>
      </c>
      <c r="AD12" s="156">
        <f t="shared" si="5"/>
        <v>0</v>
      </c>
      <c r="AE12" s="155">
        <f t="shared" si="6"/>
        <v>0</v>
      </c>
      <c r="AF12" s="155">
        <f t="shared" si="7"/>
        <v>0</v>
      </c>
      <c r="AG12" s="156">
        <f>AL6+AY6</f>
        <v>0</v>
      </c>
      <c r="AH12" s="156">
        <f t="shared" si="16"/>
        <v>0</v>
      </c>
      <c r="AI12" s="156">
        <f t="shared" si="8"/>
        <v>0</v>
      </c>
      <c r="AJ12" s="156">
        <f t="shared" si="8"/>
        <v>0</v>
      </c>
      <c r="AK12" s="156">
        <f t="shared" si="8"/>
        <v>0</v>
      </c>
      <c r="AL12" s="156">
        <f t="shared" si="8"/>
        <v>0</v>
      </c>
      <c r="AM12" s="156">
        <f t="shared" si="8"/>
        <v>0</v>
      </c>
      <c r="AN12" s="156">
        <f t="shared" si="8"/>
        <v>0</v>
      </c>
      <c r="AO12" s="156">
        <f t="shared" si="8"/>
        <v>0</v>
      </c>
      <c r="AP12" s="156">
        <f t="shared" si="8"/>
        <v>0</v>
      </c>
      <c r="AQ12" s="156">
        <f t="shared" si="8"/>
        <v>0</v>
      </c>
      <c r="AR12" s="156">
        <f t="shared" si="8"/>
        <v>0</v>
      </c>
      <c r="AS12" s="156">
        <f t="shared" si="8"/>
        <v>0</v>
      </c>
      <c r="AT12" s="156">
        <f t="shared" si="8"/>
        <v>0</v>
      </c>
      <c r="AU12" s="156">
        <f t="shared" si="17"/>
        <v>0</v>
      </c>
      <c r="AV12" s="156">
        <f t="shared" si="9"/>
        <v>0</v>
      </c>
      <c r="AW12" s="156">
        <f t="shared" si="9"/>
        <v>0</v>
      </c>
      <c r="AX12" s="156">
        <f t="shared" si="9"/>
        <v>0</v>
      </c>
      <c r="AY12" s="156">
        <f t="shared" si="9"/>
        <v>0</v>
      </c>
      <c r="AZ12" s="156">
        <f t="shared" si="9"/>
        <v>0</v>
      </c>
      <c r="BA12" s="156">
        <f t="shared" si="9"/>
        <v>0</v>
      </c>
      <c r="BB12" s="156">
        <f t="shared" si="9"/>
        <v>0</v>
      </c>
      <c r="BC12" s="156">
        <f t="shared" si="9"/>
        <v>0</v>
      </c>
      <c r="BD12" s="156">
        <f t="shared" si="9"/>
        <v>0</v>
      </c>
      <c r="BE12" s="156">
        <f t="shared" si="9"/>
        <v>0</v>
      </c>
      <c r="BF12" s="156">
        <f t="shared" si="9"/>
        <v>0</v>
      </c>
      <c r="BG12" s="156">
        <f t="shared" si="9"/>
        <v>0</v>
      </c>
      <c r="BH12" s="146" t="str">
        <f t="shared" si="10"/>
        <v>keines Blau</v>
      </c>
    </row>
    <row r="13" spans="1:60" s="1" customFormat="1" ht="11" customHeight="1">
      <c r="A13" s="146"/>
      <c r="B13" s="84"/>
      <c r="C13" s="142"/>
      <c r="D13" s="133"/>
      <c r="E13" s="93"/>
      <c r="F13" s="90"/>
      <c r="G13" s="100" t="str">
        <f t="shared" si="11"/>
        <v/>
      </c>
      <c r="H13" s="78" t="str">
        <f t="shared" si="12"/>
        <v/>
      </c>
      <c r="I13" s="66"/>
      <c r="J13" s="33"/>
      <c r="K13" s="32" t="s">
        <v>7</v>
      </c>
      <c r="L13" s="33">
        <f t="shared" si="18"/>
        <v>11</v>
      </c>
      <c r="M13" s="33">
        <f t="shared" si="18"/>
        <v>12</v>
      </c>
      <c r="N13" s="34">
        <v>18</v>
      </c>
      <c r="O13" s="40" t="s">
        <v>44</v>
      </c>
      <c r="P13" s="62"/>
      <c r="Q13" s="78" t="str">
        <f t="shared" si="13"/>
        <v/>
      </c>
      <c r="R13" s="97" t="str">
        <f t="shared" si="14"/>
        <v/>
      </c>
      <c r="S13" s="93"/>
      <c r="T13" s="90"/>
      <c r="U13" s="136"/>
      <c r="V13" s="139"/>
      <c r="W13" s="126"/>
      <c r="X13" s="146">
        <v>6</v>
      </c>
      <c r="Y13" s="146">
        <v>15</v>
      </c>
      <c r="Z13" s="146">
        <f t="shared" si="15"/>
        <v>6</v>
      </c>
      <c r="AA13" s="112" t="s">
        <v>80</v>
      </c>
      <c r="AB13" s="117" t="s">
        <v>47</v>
      </c>
      <c r="AC13" s="156">
        <f t="shared" si="4"/>
        <v>0</v>
      </c>
      <c r="AD13" s="156">
        <f t="shared" si="5"/>
        <v>0</v>
      </c>
      <c r="AE13" s="155">
        <f t="shared" si="6"/>
        <v>0</v>
      </c>
      <c r="AF13" s="155">
        <f t="shared" si="7"/>
        <v>0</v>
      </c>
      <c r="AG13" s="156">
        <f>AM6+AZ6</f>
        <v>0</v>
      </c>
      <c r="AH13" s="156">
        <f t="shared" si="16"/>
        <v>0</v>
      </c>
      <c r="AI13" s="156">
        <f t="shared" si="8"/>
        <v>0</v>
      </c>
      <c r="AJ13" s="156">
        <f t="shared" si="8"/>
        <v>0</v>
      </c>
      <c r="AK13" s="156">
        <f t="shared" si="8"/>
        <v>0</v>
      </c>
      <c r="AL13" s="156">
        <f t="shared" si="8"/>
        <v>0</v>
      </c>
      <c r="AM13" s="156">
        <f t="shared" si="8"/>
        <v>0</v>
      </c>
      <c r="AN13" s="156">
        <f t="shared" si="8"/>
        <v>0</v>
      </c>
      <c r="AO13" s="156">
        <f t="shared" si="8"/>
        <v>0</v>
      </c>
      <c r="AP13" s="156">
        <f t="shared" si="8"/>
        <v>0</v>
      </c>
      <c r="AQ13" s="156">
        <f t="shared" si="8"/>
        <v>0</v>
      </c>
      <c r="AR13" s="156">
        <f t="shared" si="8"/>
        <v>0</v>
      </c>
      <c r="AS13" s="156">
        <f t="shared" si="8"/>
        <v>0</v>
      </c>
      <c r="AT13" s="156">
        <f t="shared" si="8"/>
        <v>0</v>
      </c>
      <c r="AU13" s="156">
        <f t="shared" si="17"/>
        <v>0</v>
      </c>
      <c r="AV13" s="156">
        <f t="shared" si="9"/>
        <v>0</v>
      </c>
      <c r="AW13" s="156">
        <f t="shared" si="9"/>
        <v>0</v>
      </c>
      <c r="AX13" s="156">
        <f t="shared" si="9"/>
        <v>0</v>
      </c>
      <c r="AY13" s="156">
        <f t="shared" si="9"/>
        <v>0</v>
      </c>
      <c r="AZ13" s="156">
        <f t="shared" si="9"/>
        <v>0</v>
      </c>
      <c r="BA13" s="156">
        <f t="shared" si="9"/>
        <v>0</v>
      </c>
      <c r="BB13" s="156">
        <f t="shared" si="9"/>
        <v>0</v>
      </c>
      <c r="BC13" s="156">
        <f t="shared" si="9"/>
        <v>0</v>
      </c>
      <c r="BD13" s="156">
        <f t="shared" si="9"/>
        <v>0</v>
      </c>
      <c r="BE13" s="156">
        <f t="shared" si="9"/>
        <v>0</v>
      </c>
      <c r="BF13" s="156">
        <f t="shared" si="9"/>
        <v>0</v>
      </c>
      <c r="BG13" s="156">
        <f t="shared" si="9"/>
        <v>0</v>
      </c>
      <c r="BH13" s="146" t="str">
        <f t="shared" si="10"/>
        <v>keines Lila</v>
      </c>
    </row>
    <row r="14" spans="1:60" s="1" customFormat="1" ht="11" customHeight="1">
      <c r="A14" s="146"/>
      <c r="B14" s="84"/>
      <c r="C14" s="142"/>
      <c r="D14" s="133"/>
      <c r="E14" s="93"/>
      <c r="F14" s="90"/>
      <c r="G14" s="100" t="str">
        <f t="shared" si="11"/>
        <v/>
      </c>
      <c r="H14" s="78" t="str">
        <f t="shared" si="12"/>
        <v/>
      </c>
      <c r="I14" s="66"/>
      <c r="J14" s="33"/>
      <c r="K14" s="32" t="s">
        <v>8</v>
      </c>
      <c r="L14" s="33">
        <f t="shared" si="18"/>
        <v>13</v>
      </c>
      <c r="M14" s="29">
        <f t="shared" si="18"/>
        <v>14</v>
      </c>
      <c r="N14" s="30"/>
      <c r="O14" s="29" t="s">
        <v>1</v>
      </c>
      <c r="P14" s="61" t="s">
        <v>37</v>
      </c>
      <c r="Q14" s="78" t="str">
        <f t="shared" si="13"/>
        <v/>
      </c>
      <c r="R14" s="97" t="str">
        <f t="shared" si="14"/>
        <v/>
      </c>
      <c r="S14" s="93"/>
      <c r="T14" s="90"/>
      <c r="U14" s="136"/>
      <c r="V14" s="139"/>
      <c r="W14" s="126"/>
      <c r="X14" s="146">
        <v>7</v>
      </c>
      <c r="Y14" s="146">
        <v>14</v>
      </c>
      <c r="Z14" s="146">
        <f t="shared" si="15"/>
        <v>7</v>
      </c>
      <c r="AA14" s="112" t="s">
        <v>84</v>
      </c>
      <c r="AB14" s="117" t="s">
        <v>64</v>
      </c>
      <c r="AC14" s="156">
        <f t="shared" si="4"/>
        <v>0</v>
      </c>
      <c r="AD14" s="156">
        <f t="shared" si="5"/>
        <v>0</v>
      </c>
      <c r="AE14" s="155">
        <f t="shared" si="6"/>
        <v>0</v>
      </c>
      <c r="AF14" s="155">
        <f t="shared" si="7"/>
        <v>0</v>
      </c>
      <c r="AG14" s="156">
        <f>AN6+BA6</f>
        <v>0</v>
      </c>
      <c r="AH14" s="156">
        <f t="shared" si="16"/>
        <v>0</v>
      </c>
      <c r="AI14" s="156">
        <f t="shared" si="8"/>
        <v>0</v>
      </c>
      <c r="AJ14" s="156">
        <f t="shared" si="8"/>
        <v>0</v>
      </c>
      <c r="AK14" s="156">
        <f t="shared" si="8"/>
        <v>0</v>
      </c>
      <c r="AL14" s="156">
        <f t="shared" si="8"/>
        <v>0</v>
      </c>
      <c r="AM14" s="156">
        <f t="shared" si="8"/>
        <v>0</v>
      </c>
      <c r="AN14" s="156">
        <f t="shared" si="8"/>
        <v>0</v>
      </c>
      <c r="AO14" s="156">
        <f t="shared" si="8"/>
        <v>0</v>
      </c>
      <c r="AP14" s="156">
        <f t="shared" si="8"/>
        <v>0</v>
      </c>
      <c r="AQ14" s="156">
        <f t="shared" si="8"/>
        <v>0</v>
      </c>
      <c r="AR14" s="156">
        <f t="shared" si="8"/>
        <v>0</v>
      </c>
      <c r="AS14" s="156">
        <f t="shared" si="8"/>
        <v>0</v>
      </c>
      <c r="AT14" s="156">
        <f t="shared" si="8"/>
        <v>0</v>
      </c>
      <c r="AU14" s="156">
        <f t="shared" si="17"/>
        <v>0</v>
      </c>
      <c r="AV14" s="156">
        <f t="shared" si="9"/>
        <v>0</v>
      </c>
      <c r="AW14" s="156">
        <f t="shared" si="9"/>
        <v>0</v>
      </c>
      <c r="AX14" s="156">
        <f t="shared" si="9"/>
        <v>0</v>
      </c>
      <c r="AY14" s="156">
        <f t="shared" si="9"/>
        <v>0</v>
      </c>
      <c r="AZ14" s="156">
        <f t="shared" si="9"/>
        <v>0</v>
      </c>
      <c r="BA14" s="156">
        <f t="shared" si="9"/>
        <v>0</v>
      </c>
      <c r="BB14" s="156">
        <f t="shared" si="9"/>
        <v>0</v>
      </c>
      <c r="BC14" s="156">
        <f t="shared" si="9"/>
        <v>0</v>
      </c>
      <c r="BD14" s="156">
        <f t="shared" si="9"/>
        <v>0</v>
      </c>
      <c r="BE14" s="156">
        <f t="shared" si="9"/>
        <v>0</v>
      </c>
      <c r="BF14" s="156">
        <f t="shared" si="9"/>
        <v>0</v>
      </c>
      <c r="BG14" s="156">
        <f t="shared" si="9"/>
        <v>0</v>
      </c>
      <c r="BH14" s="146" t="str">
        <f t="shared" si="10"/>
        <v>keines Weiss</v>
      </c>
    </row>
    <row r="15" spans="1:60" s="1" customFormat="1" ht="11" customHeight="1">
      <c r="A15" s="146"/>
      <c r="B15" s="84"/>
      <c r="C15" s="142"/>
      <c r="D15" s="133"/>
      <c r="E15" s="93"/>
      <c r="F15" s="90"/>
      <c r="G15" s="100" t="str">
        <f t="shared" si="11"/>
        <v/>
      </c>
      <c r="H15" s="78" t="str">
        <f t="shared" si="12"/>
        <v/>
      </c>
      <c r="I15" s="66"/>
      <c r="J15" s="33"/>
      <c r="K15" s="32" t="s">
        <v>9</v>
      </c>
      <c r="L15" s="33">
        <f t="shared" si="18"/>
        <v>15</v>
      </c>
      <c r="M15" s="33">
        <f t="shared" si="18"/>
        <v>16</v>
      </c>
      <c r="N15" s="34">
        <v>23</v>
      </c>
      <c r="O15" s="33"/>
      <c r="P15" s="62"/>
      <c r="Q15" s="78">
        <f t="shared" si="13"/>
        <v>8</v>
      </c>
      <c r="R15" s="97" t="str">
        <f t="shared" si="14"/>
        <v>--&gt;</v>
      </c>
      <c r="S15" s="93" t="s">
        <v>40</v>
      </c>
      <c r="T15" s="90" t="s">
        <v>66</v>
      </c>
      <c r="U15" s="136" t="s">
        <v>71</v>
      </c>
      <c r="V15" s="139"/>
      <c r="W15" s="126"/>
      <c r="X15" s="146">
        <v>8</v>
      </c>
      <c r="Y15" s="146">
        <v>13</v>
      </c>
      <c r="Z15" s="146">
        <f t="shared" si="15"/>
        <v>8</v>
      </c>
      <c r="AA15" s="112" t="s">
        <v>85</v>
      </c>
      <c r="AB15" s="117" t="s">
        <v>65</v>
      </c>
      <c r="AC15" s="156">
        <f t="shared" si="4"/>
        <v>0</v>
      </c>
      <c r="AD15" s="156">
        <f t="shared" si="5"/>
        <v>1</v>
      </c>
      <c r="AE15" s="155">
        <f t="shared" si="6"/>
        <v>0</v>
      </c>
      <c r="AF15" s="155">
        <f t="shared" si="7"/>
        <v>1</v>
      </c>
      <c r="AG15" s="156">
        <f>AO6+BB6</f>
        <v>0</v>
      </c>
      <c r="AH15" s="156">
        <f t="shared" si="16"/>
        <v>0</v>
      </c>
      <c r="AI15" s="156">
        <f t="shared" si="8"/>
        <v>0</v>
      </c>
      <c r="AJ15" s="156">
        <f t="shared" si="8"/>
        <v>0</v>
      </c>
      <c r="AK15" s="156">
        <f t="shared" si="8"/>
        <v>0</v>
      </c>
      <c r="AL15" s="156">
        <f t="shared" si="8"/>
        <v>0</v>
      </c>
      <c r="AM15" s="156">
        <f t="shared" si="8"/>
        <v>0</v>
      </c>
      <c r="AN15" s="156">
        <f t="shared" si="8"/>
        <v>0</v>
      </c>
      <c r="AO15" s="156">
        <f t="shared" si="8"/>
        <v>0</v>
      </c>
      <c r="AP15" s="156">
        <f t="shared" si="8"/>
        <v>0</v>
      </c>
      <c r="AQ15" s="156">
        <f t="shared" si="8"/>
        <v>0</v>
      </c>
      <c r="AR15" s="156">
        <f t="shared" si="8"/>
        <v>0</v>
      </c>
      <c r="AS15" s="156">
        <f t="shared" si="8"/>
        <v>0</v>
      </c>
      <c r="AT15" s="156">
        <f t="shared" si="8"/>
        <v>0</v>
      </c>
      <c r="AU15" s="156">
        <f t="shared" si="17"/>
        <v>0</v>
      </c>
      <c r="AV15" s="156">
        <f t="shared" si="9"/>
        <v>0</v>
      </c>
      <c r="AW15" s="156">
        <f t="shared" si="9"/>
        <v>0</v>
      </c>
      <c r="AX15" s="156">
        <f t="shared" si="9"/>
        <v>0</v>
      </c>
      <c r="AY15" s="156">
        <f t="shared" si="9"/>
        <v>0</v>
      </c>
      <c r="AZ15" s="156">
        <f t="shared" si="9"/>
        <v>0</v>
      </c>
      <c r="BA15" s="156">
        <f t="shared" si="9"/>
        <v>0</v>
      </c>
      <c r="BB15" s="156">
        <f t="shared" si="9"/>
        <v>0</v>
      </c>
      <c r="BC15" s="156">
        <f t="shared" si="9"/>
        <v>1</v>
      </c>
      <c r="BD15" s="156">
        <f t="shared" si="9"/>
        <v>0</v>
      </c>
      <c r="BE15" s="156">
        <f t="shared" si="9"/>
        <v>0</v>
      </c>
      <c r="BF15" s="156">
        <f t="shared" si="9"/>
        <v>0</v>
      </c>
      <c r="BG15" s="156">
        <f t="shared" si="9"/>
        <v>0</v>
      </c>
      <c r="BH15" s="146" t="str">
        <f t="shared" si="10"/>
        <v>keines Grau</v>
      </c>
    </row>
    <row r="16" spans="1:60" s="1" customFormat="1" ht="11" customHeight="1">
      <c r="A16" s="146"/>
      <c r="B16" s="84"/>
      <c r="C16" s="142"/>
      <c r="D16" s="133"/>
      <c r="E16" s="93"/>
      <c r="F16" s="90"/>
      <c r="G16" s="100" t="str">
        <f t="shared" si="11"/>
        <v/>
      </c>
      <c r="H16" s="78" t="str">
        <f t="shared" si="12"/>
        <v/>
      </c>
      <c r="I16" s="68" t="s">
        <v>36</v>
      </c>
      <c r="J16" s="38" t="s">
        <v>0</v>
      </c>
      <c r="K16" s="37"/>
      <c r="L16" s="38">
        <f t="shared" si="18"/>
        <v>17</v>
      </c>
      <c r="M16" s="33">
        <f t="shared" si="18"/>
        <v>18</v>
      </c>
      <c r="N16" s="34">
        <v>24</v>
      </c>
      <c r="O16" s="33"/>
      <c r="P16" s="62"/>
      <c r="Q16" s="78">
        <f t="shared" si="13"/>
        <v>9</v>
      </c>
      <c r="R16" s="97" t="str">
        <f t="shared" si="14"/>
        <v>--&gt;</v>
      </c>
      <c r="S16" s="93" t="s">
        <v>41</v>
      </c>
      <c r="T16" s="90" t="s">
        <v>54</v>
      </c>
      <c r="U16" s="136" t="s">
        <v>71</v>
      </c>
      <c r="V16" s="139"/>
      <c r="W16" s="126"/>
      <c r="X16" s="146">
        <v>9</v>
      </c>
      <c r="Y16" s="146">
        <v>12</v>
      </c>
      <c r="Z16" s="146">
        <f t="shared" si="15"/>
        <v>9</v>
      </c>
      <c r="AA16" s="112" t="s">
        <v>41</v>
      </c>
      <c r="AB16" s="117" t="s">
        <v>66</v>
      </c>
      <c r="AC16" s="156">
        <f t="shared" si="4"/>
        <v>0</v>
      </c>
      <c r="AD16" s="156">
        <f t="shared" si="5"/>
        <v>1</v>
      </c>
      <c r="AE16" s="155">
        <f t="shared" si="6"/>
        <v>0</v>
      </c>
      <c r="AF16" s="155">
        <f t="shared" si="7"/>
        <v>1</v>
      </c>
      <c r="AG16" s="156">
        <f>AP6+BC6</f>
        <v>1</v>
      </c>
      <c r="AH16" s="156">
        <f t="shared" si="16"/>
        <v>0</v>
      </c>
      <c r="AI16" s="156">
        <f t="shared" si="8"/>
        <v>0</v>
      </c>
      <c r="AJ16" s="156">
        <f t="shared" si="8"/>
        <v>0</v>
      </c>
      <c r="AK16" s="156">
        <f t="shared" si="8"/>
        <v>0</v>
      </c>
      <c r="AL16" s="156">
        <f t="shared" si="8"/>
        <v>0</v>
      </c>
      <c r="AM16" s="156">
        <f t="shared" si="8"/>
        <v>0</v>
      </c>
      <c r="AN16" s="156">
        <f t="shared" si="8"/>
        <v>0</v>
      </c>
      <c r="AO16" s="156">
        <f t="shared" si="8"/>
        <v>0</v>
      </c>
      <c r="AP16" s="156">
        <f t="shared" si="8"/>
        <v>0</v>
      </c>
      <c r="AQ16" s="156">
        <f t="shared" si="8"/>
        <v>0</v>
      </c>
      <c r="AR16" s="156">
        <f t="shared" si="8"/>
        <v>0</v>
      </c>
      <c r="AS16" s="156">
        <f t="shared" si="8"/>
        <v>0</v>
      </c>
      <c r="AT16" s="156">
        <f t="shared" si="8"/>
        <v>0</v>
      </c>
      <c r="AU16" s="156">
        <f t="shared" si="17"/>
        <v>0</v>
      </c>
      <c r="AV16" s="156">
        <f t="shared" si="9"/>
        <v>1</v>
      </c>
      <c r="AW16" s="156">
        <f t="shared" si="9"/>
        <v>0</v>
      </c>
      <c r="AX16" s="156">
        <f t="shared" si="9"/>
        <v>0</v>
      </c>
      <c r="AY16" s="156">
        <f t="shared" si="9"/>
        <v>0</v>
      </c>
      <c r="AZ16" s="156">
        <f t="shared" si="9"/>
        <v>0</v>
      </c>
      <c r="BA16" s="156">
        <f t="shared" si="9"/>
        <v>0</v>
      </c>
      <c r="BB16" s="156">
        <f t="shared" si="9"/>
        <v>0</v>
      </c>
      <c r="BC16" s="156">
        <f t="shared" si="9"/>
        <v>0</v>
      </c>
      <c r="BD16" s="156">
        <f t="shared" si="9"/>
        <v>0</v>
      </c>
      <c r="BE16" s="156">
        <f t="shared" si="9"/>
        <v>0</v>
      </c>
      <c r="BF16" s="156">
        <f t="shared" si="9"/>
        <v>0</v>
      </c>
      <c r="BG16" s="156">
        <f t="shared" si="9"/>
        <v>0</v>
      </c>
      <c r="BH16" s="146" t="str">
        <f t="shared" si="10"/>
        <v>1 Braun</v>
      </c>
    </row>
    <row r="17" spans="1:60" s="1" customFormat="1" ht="11" customHeight="1">
      <c r="A17" s="146"/>
      <c r="B17" s="84"/>
      <c r="C17" s="142"/>
      <c r="D17" s="133" t="s">
        <v>71</v>
      </c>
      <c r="E17" s="93" t="s">
        <v>60</v>
      </c>
      <c r="F17" s="90" t="s">
        <v>102</v>
      </c>
      <c r="G17" s="100" t="str">
        <f t="shared" si="11"/>
        <v>&lt;--</v>
      </c>
      <c r="H17" s="78">
        <f t="shared" si="12"/>
        <v>10</v>
      </c>
      <c r="I17" s="181" t="s">
        <v>34</v>
      </c>
      <c r="J17" s="17" t="s">
        <v>13</v>
      </c>
      <c r="K17" s="16" t="s">
        <v>10</v>
      </c>
      <c r="L17" s="18">
        <f t="shared" si="18"/>
        <v>19</v>
      </c>
      <c r="M17" s="29">
        <f t="shared" si="18"/>
        <v>20</v>
      </c>
      <c r="N17" s="30"/>
      <c r="O17" s="29" t="s">
        <v>1</v>
      </c>
      <c r="P17" s="61" t="s">
        <v>37</v>
      </c>
      <c r="Q17" s="78" t="str">
        <f t="shared" si="13"/>
        <v/>
      </c>
      <c r="R17" s="97" t="str">
        <f t="shared" si="14"/>
        <v/>
      </c>
      <c r="S17" s="93"/>
      <c r="T17" s="90"/>
      <c r="U17" s="136"/>
      <c r="V17" s="139"/>
      <c r="W17" s="126"/>
      <c r="X17" s="146">
        <v>10</v>
      </c>
      <c r="Y17" s="146">
        <v>11</v>
      </c>
      <c r="Z17" s="146">
        <f t="shared" si="15"/>
        <v>10</v>
      </c>
      <c r="AA17" s="112" t="s">
        <v>92</v>
      </c>
      <c r="AB17" s="117" t="s">
        <v>67</v>
      </c>
      <c r="AC17" s="156">
        <f t="shared" si="4"/>
        <v>1</v>
      </c>
      <c r="AD17" s="156">
        <f t="shared" si="5"/>
        <v>0</v>
      </c>
      <c r="AE17" s="155">
        <f t="shared" si="6"/>
        <v>1</v>
      </c>
      <c r="AF17" s="155">
        <f t="shared" si="7"/>
        <v>0</v>
      </c>
      <c r="AG17" s="156">
        <f>AQ6+BD6</f>
        <v>1</v>
      </c>
      <c r="AH17" s="156">
        <f t="shared" si="16"/>
        <v>1</v>
      </c>
      <c r="AI17" s="156">
        <f t="shared" si="8"/>
        <v>0</v>
      </c>
      <c r="AJ17" s="156">
        <f t="shared" si="8"/>
        <v>0</v>
      </c>
      <c r="AK17" s="156">
        <f t="shared" si="8"/>
        <v>0</v>
      </c>
      <c r="AL17" s="156">
        <f t="shared" si="8"/>
        <v>0</v>
      </c>
      <c r="AM17" s="156">
        <f t="shared" si="8"/>
        <v>0</v>
      </c>
      <c r="AN17" s="156">
        <f t="shared" si="8"/>
        <v>0</v>
      </c>
      <c r="AO17" s="156">
        <f t="shared" si="8"/>
        <v>0</v>
      </c>
      <c r="AP17" s="156">
        <f t="shared" si="8"/>
        <v>0</v>
      </c>
      <c r="AQ17" s="156">
        <f t="shared" si="8"/>
        <v>0</v>
      </c>
      <c r="AR17" s="156">
        <f t="shared" si="8"/>
        <v>0</v>
      </c>
      <c r="AS17" s="156">
        <f t="shared" si="8"/>
        <v>0</v>
      </c>
      <c r="AT17" s="156">
        <f t="shared" si="8"/>
        <v>0</v>
      </c>
      <c r="AU17" s="156">
        <f t="shared" si="17"/>
        <v>0</v>
      </c>
      <c r="AV17" s="156">
        <f t="shared" si="9"/>
        <v>0</v>
      </c>
      <c r="AW17" s="156">
        <f t="shared" si="9"/>
        <v>0</v>
      </c>
      <c r="AX17" s="156">
        <f t="shared" si="9"/>
        <v>0</v>
      </c>
      <c r="AY17" s="156">
        <f t="shared" si="9"/>
        <v>0</v>
      </c>
      <c r="AZ17" s="156">
        <f t="shared" si="9"/>
        <v>0</v>
      </c>
      <c r="BA17" s="156">
        <f t="shared" si="9"/>
        <v>0</v>
      </c>
      <c r="BB17" s="156">
        <f t="shared" si="9"/>
        <v>0</v>
      </c>
      <c r="BC17" s="156">
        <f t="shared" si="9"/>
        <v>0</v>
      </c>
      <c r="BD17" s="156">
        <f t="shared" si="9"/>
        <v>0</v>
      </c>
      <c r="BE17" s="156">
        <f t="shared" si="9"/>
        <v>0</v>
      </c>
      <c r="BF17" s="156">
        <f t="shared" si="9"/>
        <v>0</v>
      </c>
      <c r="BG17" s="156">
        <f t="shared" si="9"/>
        <v>0</v>
      </c>
      <c r="BH17" s="146" t="str">
        <f t="shared" si="10"/>
        <v>1 Schwarz</v>
      </c>
    </row>
    <row r="18" spans="1:60" s="1" customFormat="1" ht="11" customHeight="1">
      <c r="A18" s="146"/>
      <c r="B18" s="84"/>
      <c r="C18" s="142"/>
      <c r="D18" s="133"/>
      <c r="E18" s="93"/>
      <c r="F18" s="90"/>
      <c r="G18" s="100" t="str">
        <f t="shared" si="11"/>
        <v/>
      </c>
      <c r="H18" s="78" t="str">
        <f t="shared" si="12"/>
        <v/>
      </c>
      <c r="I18" s="182"/>
      <c r="J18" s="3" t="s">
        <v>14</v>
      </c>
      <c r="K18" s="2" t="s">
        <v>11</v>
      </c>
      <c r="L18" s="19">
        <f t="shared" si="18"/>
        <v>21</v>
      </c>
      <c r="M18" s="33">
        <f t="shared" si="18"/>
        <v>22</v>
      </c>
      <c r="N18" s="34">
        <v>25</v>
      </c>
      <c r="O18" s="33"/>
      <c r="P18" s="62"/>
      <c r="Q18" s="78" t="str">
        <f t="shared" si="13"/>
        <v/>
      </c>
      <c r="R18" s="97" t="str">
        <f t="shared" si="14"/>
        <v/>
      </c>
      <c r="S18" s="93"/>
      <c r="T18" s="90"/>
      <c r="U18" s="136"/>
      <c r="V18" s="139"/>
      <c r="W18" s="126"/>
      <c r="X18" s="146">
        <v>11</v>
      </c>
      <c r="Y18" s="146">
        <v>10</v>
      </c>
      <c r="Z18" s="146">
        <f t="shared" si="15"/>
        <v>11</v>
      </c>
      <c r="AA18" s="112" t="s">
        <v>39</v>
      </c>
      <c r="AB18" s="117" t="s">
        <v>68</v>
      </c>
      <c r="AC18" s="156">
        <f t="shared" si="4"/>
        <v>0</v>
      </c>
      <c r="AD18" s="156">
        <f t="shared" si="5"/>
        <v>0</v>
      </c>
      <c r="AE18" s="155">
        <f t="shared" si="6"/>
        <v>0</v>
      </c>
      <c r="AF18" s="155">
        <f t="shared" si="7"/>
        <v>0</v>
      </c>
      <c r="AG18" s="156">
        <f>AR6+BE6</f>
        <v>0</v>
      </c>
      <c r="AH18" s="156">
        <f t="shared" si="16"/>
        <v>0</v>
      </c>
      <c r="AI18" s="156">
        <f t="shared" si="8"/>
        <v>0</v>
      </c>
      <c r="AJ18" s="156">
        <f t="shared" si="8"/>
        <v>0</v>
      </c>
      <c r="AK18" s="156">
        <f t="shared" si="8"/>
        <v>0</v>
      </c>
      <c r="AL18" s="156">
        <f t="shared" si="8"/>
        <v>0</v>
      </c>
      <c r="AM18" s="156">
        <f t="shared" si="8"/>
        <v>0</v>
      </c>
      <c r="AN18" s="156">
        <f t="shared" si="8"/>
        <v>0</v>
      </c>
      <c r="AO18" s="156">
        <f t="shared" si="8"/>
        <v>0</v>
      </c>
      <c r="AP18" s="156">
        <f t="shared" si="8"/>
        <v>0</v>
      </c>
      <c r="AQ18" s="156">
        <f t="shared" si="8"/>
        <v>0</v>
      </c>
      <c r="AR18" s="156">
        <f t="shared" si="8"/>
        <v>0</v>
      </c>
      <c r="AS18" s="156">
        <f t="shared" si="8"/>
        <v>0</v>
      </c>
      <c r="AT18" s="156">
        <f t="shared" si="8"/>
        <v>0</v>
      </c>
      <c r="AU18" s="156">
        <f t="shared" si="17"/>
        <v>0</v>
      </c>
      <c r="AV18" s="156">
        <f t="shared" si="9"/>
        <v>0</v>
      </c>
      <c r="AW18" s="156">
        <f t="shared" si="9"/>
        <v>0</v>
      </c>
      <c r="AX18" s="156">
        <f t="shared" si="9"/>
        <v>0</v>
      </c>
      <c r="AY18" s="156">
        <f t="shared" si="9"/>
        <v>0</v>
      </c>
      <c r="AZ18" s="156">
        <f t="shared" si="9"/>
        <v>0</v>
      </c>
      <c r="BA18" s="156">
        <f t="shared" si="9"/>
        <v>0</v>
      </c>
      <c r="BB18" s="156">
        <f t="shared" si="9"/>
        <v>0</v>
      </c>
      <c r="BC18" s="156">
        <f t="shared" si="9"/>
        <v>0</v>
      </c>
      <c r="BD18" s="156">
        <f t="shared" si="9"/>
        <v>0</v>
      </c>
      <c r="BE18" s="156">
        <f t="shared" si="9"/>
        <v>0</v>
      </c>
      <c r="BF18" s="156">
        <f t="shared" si="9"/>
        <v>0</v>
      </c>
      <c r="BG18" s="156">
        <f t="shared" si="9"/>
        <v>0</v>
      </c>
      <c r="BH18" s="146" t="str">
        <f t="shared" si="10"/>
        <v>keines Gestreift</v>
      </c>
    </row>
    <row r="19" spans="1:60" s="1" customFormat="1" ht="11" customHeight="1">
      <c r="A19" s="146"/>
      <c r="B19" s="84"/>
      <c r="C19" s="142"/>
      <c r="D19" s="133" t="s">
        <v>71</v>
      </c>
      <c r="E19" s="93" t="s">
        <v>47</v>
      </c>
      <c r="F19" s="90" t="s">
        <v>45</v>
      </c>
      <c r="G19" s="100" t="str">
        <f t="shared" si="11"/>
        <v>&lt;--</v>
      </c>
      <c r="H19" s="78">
        <f t="shared" si="12"/>
        <v>12</v>
      </c>
      <c r="I19" s="183"/>
      <c r="J19" s="21" t="s">
        <v>15</v>
      </c>
      <c r="K19" s="20" t="s">
        <v>12</v>
      </c>
      <c r="L19" s="22">
        <f t="shared" si="18"/>
        <v>23</v>
      </c>
      <c r="M19" s="23">
        <f t="shared" si="18"/>
        <v>24</v>
      </c>
      <c r="N19" s="16" t="s">
        <v>30</v>
      </c>
      <c r="O19" s="17" t="s">
        <v>28</v>
      </c>
      <c r="P19" s="184" t="s">
        <v>34</v>
      </c>
      <c r="Q19" s="78">
        <f t="shared" si="13"/>
        <v>12</v>
      </c>
      <c r="R19" s="97" t="str">
        <f t="shared" si="14"/>
        <v>--&gt;</v>
      </c>
      <c r="S19" s="93" t="s">
        <v>106</v>
      </c>
      <c r="T19" s="90" t="s">
        <v>63</v>
      </c>
      <c r="U19" s="136" t="s">
        <v>71</v>
      </c>
      <c r="V19" s="139"/>
      <c r="W19" s="126"/>
      <c r="X19" s="146">
        <v>12</v>
      </c>
      <c r="Y19" s="146">
        <v>9</v>
      </c>
      <c r="Z19" s="146">
        <f t="shared" si="15"/>
        <v>12</v>
      </c>
      <c r="AA19" s="112" t="s">
        <v>88</v>
      </c>
      <c r="AB19" s="117" t="s">
        <v>70</v>
      </c>
      <c r="AC19" s="156">
        <f t="shared" si="4"/>
        <v>1</v>
      </c>
      <c r="AD19" s="156">
        <f t="shared" si="5"/>
        <v>1</v>
      </c>
      <c r="AE19" s="155">
        <f t="shared" si="6"/>
        <v>1</v>
      </c>
      <c r="AF19" s="155">
        <f t="shared" si="7"/>
        <v>1</v>
      </c>
      <c r="AG19" s="156">
        <f>AS6+BF6</f>
        <v>0</v>
      </c>
      <c r="AH19" s="156">
        <f t="shared" si="16"/>
        <v>0</v>
      </c>
      <c r="AI19" s="156">
        <f t="shared" si="8"/>
        <v>0</v>
      </c>
      <c r="AJ19" s="156">
        <f t="shared" si="8"/>
        <v>0</v>
      </c>
      <c r="AK19" s="156">
        <f t="shared" si="8"/>
        <v>0</v>
      </c>
      <c r="AL19" s="156">
        <f t="shared" si="8"/>
        <v>0</v>
      </c>
      <c r="AM19" s="156">
        <f t="shared" si="8"/>
        <v>1</v>
      </c>
      <c r="AN19" s="156">
        <f t="shared" si="8"/>
        <v>0</v>
      </c>
      <c r="AO19" s="156">
        <f t="shared" si="8"/>
        <v>0</v>
      </c>
      <c r="AP19" s="156">
        <f t="shared" si="8"/>
        <v>0</v>
      </c>
      <c r="AQ19" s="156">
        <f t="shared" si="8"/>
        <v>0</v>
      </c>
      <c r="AR19" s="156">
        <f t="shared" si="8"/>
        <v>0</v>
      </c>
      <c r="AS19" s="156">
        <f t="shared" si="8"/>
        <v>0</v>
      </c>
      <c r="AT19" s="156">
        <f t="shared" si="8"/>
        <v>0</v>
      </c>
      <c r="AU19" s="156">
        <f t="shared" si="17"/>
        <v>0</v>
      </c>
      <c r="AV19" s="156">
        <f t="shared" si="9"/>
        <v>0</v>
      </c>
      <c r="AW19" s="156">
        <f t="shared" si="9"/>
        <v>0</v>
      </c>
      <c r="AX19" s="156">
        <f t="shared" si="9"/>
        <v>0</v>
      </c>
      <c r="AY19" s="156">
        <f t="shared" si="9"/>
        <v>1</v>
      </c>
      <c r="AZ19" s="156">
        <f t="shared" si="9"/>
        <v>0</v>
      </c>
      <c r="BA19" s="156">
        <f t="shared" si="9"/>
        <v>0</v>
      </c>
      <c r="BB19" s="156">
        <f t="shared" si="9"/>
        <v>0</v>
      </c>
      <c r="BC19" s="156">
        <f t="shared" si="9"/>
        <v>0</v>
      </c>
      <c r="BD19" s="156">
        <f t="shared" si="9"/>
        <v>0</v>
      </c>
      <c r="BE19" s="156">
        <f t="shared" si="9"/>
        <v>0</v>
      </c>
      <c r="BF19" s="156">
        <f t="shared" si="9"/>
        <v>0</v>
      </c>
      <c r="BG19" s="156">
        <f t="shared" si="9"/>
        <v>0</v>
      </c>
      <c r="BH19" s="146" t="str">
        <f t="shared" si="10"/>
        <v>keines mit Naht</v>
      </c>
    </row>
    <row r="20" spans="1:60" s="1" customFormat="1" ht="11" customHeight="1">
      <c r="A20" s="146"/>
      <c r="B20" s="84"/>
      <c r="C20" s="142"/>
      <c r="D20" s="133"/>
      <c r="E20" s="93"/>
      <c r="F20" s="90"/>
      <c r="G20" s="100" t="str">
        <f t="shared" si="11"/>
        <v/>
      </c>
      <c r="H20" s="78" t="str">
        <f t="shared" si="12"/>
        <v/>
      </c>
      <c r="I20" s="67" t="s">
        <v>37</v>
      </c>
      <c r="J20" s="29" t="s">
        <v>1</v>
      </c>
      <c r="K20" s="30"/>
      <c r="L20" s="29">
        <f t="shared" si="18"/>
        <v>25</v>
      </c>
      <c r="M20" s="24">
        <f t="shared" si="18"/>
        <v>26</v>
      </c>
      <c r="N20" s="20" t="s">
        <v>31</v>
      </c>
      <c r="O20" s="21" t="s">
        <v>29</v>
      </c>
      <c r="P20" s="185"/>
      <c r="Q20" s="78" t="str">
        <f t="shared" si="13"/>
        <v/>
      </c>
      <c r="R20" s="97" t="str">
        <f t="shared" si="14"/>
        <v/>
      </c>
      <c r="S20" s="93"/>
      <c r="T20" s="90"/>
      <c r="U20" s="136"/>
      <c r="V20" s="139"/>
      <c r="W20" s="126"/>
      <c r="X20" s="146">
        <v>13</v>
      </c>
      <c r="Y20" s="146">
        <v>8</v>
      </c>
      <c r="Z20" s="146">
        <f t="shared" si="15"/>
        <v>13</v>
      </c>
      <c r="AA20" s="112" t="s">
        <v>90</v>
      </c>
      <c r="AB20" s="117" t="s">
        <v>69</v>
      </c>
      <c r="AC20" s="156">
        <f t="shared" si="4"/>
        <v>0</v>
      </c>
      <c r="AD20" s="156">
        <f t="shared" si="5"/>
        <v>0</v>
      </c>
      <c r="AE20" s="155">
        <f t="shared" si="6"/>
        <v>0</v>
      </c>
      <c r="AF20" s="155">
        <f t="shared" si="7"/>
        <v>0</v>
      </c>
      <c r="AG20" s="156">
        <f>AT6+BG6</f>
        <v>0</v>
      </c>
      <c r="AH20" s="156">
        <f t="shared" si="16"/>
        <v>0</v>
      </c>
      <c r="AI20" s="156">
        <f t="shared" si="8"/>
        <v>0</v>
      </c>
      <c r="AJ20" s="156">
        <f t="shared" si="8"/>
        <v>0</v>
      </c>
      <c r="AK20" s="156">
        <f t="shared" si="8"/>
        <v>0</v>
      </c>
      <c r="AL20" s="156">
        <f t="shared" si="8"/>
        <v>0</v>
      </c>
      <c r="AM20" s="156">
        <f t="shared" si="8"/>
        <v>0</v>
      </c>
      <c r="AN20" s="156">
        <f t="shared" si="8"/>
        <v>0</v>
      </c>
      <c r="AO20" s="156">
        <f t="shared" si="8"/>
        <v>0</v>
      </c>
      <c r="AP20" s="156">
        <f t="shared" si="8"/>
        <v>0</v>
      </c>
      <c r="AQ20" s="156">
        <f t="shared" si="8"/>
        <v>0</v>
      </c>
      <c r="AR20" s="156">
        <f t="shared" si="8"/>
        <v>0</v>
      </c>
      <c r="AS20" s="156">
        <f t="shared" si="8"/>
        <v>0</v>
      </c>
      <c r="AT20" s="156">
        <f t="shared" si="8"/>
        <v>0</v>
      </c>
      <c r="AU20" s="156">
        <f t="shared" si="17"/>
        <v>0</v>
      </c>
      <c r="AV20" s="156">
        <f t="shared" si="9"/>
        <v>0</v>
      </c>
      <c r="AW20" s="156">
        <f t="shared" si="9"/>
        <v>0</v>
      </c>
      <c r="AX20" s="156">
        <f t="shared" si="9"/>
        <v>0</v>
      </c>
      <c r="AY20" s="156">
        <f t="shared" si="9"/>
        <v>0</v>
      </c>
      <c r="AZ20" s="156">
        <f t="shared" si="9"/>
        <v>0</v>
      </c>
      <c r="BA20" s="156">
        <f t="shared" si="9"/>
        <v>0</v>
      </c>
      <c r="BB20" s="156">
        <f t="shared" si="9"/>
        <v>0</v>
      </c>
      <c r="BC20" s="156">
        <f t="shared" si="9"/>
        <v>0</v>
      </c>
      <c r="BD20" s="156">
        <f t="shared" si="9"/>
        <v>0</v>
      </c>
      <c r="BE20" s="156">
        <f t="shared" si="9"/>
        <v>0</v>
      </c>
      <c r="BF20" s="156">
        <f t="shared" si="9"/>
        <v>0</v>
      </c>
      <c r="BG20" s="156">
        <f t="shared" si="9"/>
        <v>0</v>
      </c>
      <c r="BH20" s="146" t="str">
        <f t="shared" si="10"/>
        <v>keines Anders</v>
      </c>
    </row>
    <row r="21" spans="1:60" s="1" customFormat="1" ht="11" customHeight="1">
      <c r="A21" s="146"/>
      <c r="B21" s="84"/>
      <c r="C21" s="142"/>
      <c r="D21" s="133"/>
      <c r="E21" s="93"/>
      <c r="F21" s="90"/>
      <c r="G21" s="100" t="str">
        <f t="shared" si="11"/>
        <v/>
      </c>
      <c r="H21" s="78" t="str">
        <f t="shared" si="12"/>
        <v/>
      </c>
      <c r="I21" s="69"/>
      <c r="J21" s="26" t="s">
        <v>19</v>
      </c>
      <c r="K21" s="25"/>
      <c r="L21" s="26">
        <f t="shared" si="18"/>
        <v>27</v>
      </c>
      <c r="M21" s="26">
        <f t="shared" si="18"/>
        <v>28</v>
      </c>
      <c r="N21" s="25"/>
      <c r="O21" s="26" t="s">
        <v>32</v>
      </c>
      <c r="P21" s="63"/>
      <c r="Q21" s="78" t="str">
        <f t="shared" si="13"/>
        <v/>
      </c>
      <c r="R21" s="97" t="str">
        <f t="shared" si="14"/>
        <v/>
      </c>
      <c r="S21" s="93"/>
      <c r="T21" s="90"/>
      <c r="U21" s="136"/>
      <c r="V21" s="139"/>
      <c r="W21" s="126"/>
      <c r="X21" s="146">
        <v>14</v>
      </c>
      <c r="Y21" s="146">
        <v>7</v>
      </c>
      <c r="Z21" s="146">
        <f t="shared" si="15"/>
        <v>14</v>
      </c>
      <c r="AA21" s="112" t="s">
        <v>43</v>
      </c>
      <c r="AB21" s="117"/>
      <c r="AC21" s="156">
        <f t="shared" si="4"/>
        <v>0</v>
      </c>
      <c r="AD21" s="156">
        <f t="shared" si="5"/>
        <v>0</v>
      </c>
      <c r="AE21" s="155">
        <f t="shared" si="6"/>
        <v>0</v>
      </c>
      <c r="AF21" s="155">
        <f t="shared" si="7"/>
        <v>0</v>
      </c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46" t="str">
        <f>CONCATENATE(BH8,", ",BH9,", ",BH10,", ",BH11,", ",BH12,", ",BH13,", ",BH14,", ",BH15,", ",BH16,", ",BH17,", ",BH18,", ",BH19," und ",BH20)</f>
        <v>2 Rot, 2 Orange, keines Gelb, keines Grün, keines Blau, keines Lila, keines Weiss, keines Grau, 1 Braun, 1 Schwarz, keines Gestreift, keines mit Naht und keines Anders</v>
      </c>
    </row>
    <row r="22" spans="1:60" s="1" customFormat="1" ht="11" customHeight="1">
      <c r="A22" s="146"/>
      <c r="B22" s="84"/>
      <c r="C22" s="142"/>
      <c r="D22" s="133"/>
      <c r="E22" s="93"/>
      <c r="F22" s="90"/>
      <c r="G22" s="100" t="str">
        <f t="shared" si="11"/>
        <v/>
      </c>
      <c r="H22" s="78" t="str">
        <f t="shared" si="12"/>
        <v/>
      </c>
      <c r="I22" s="66"/>
      <c r="J22" s="33"/>
      <c r="K22" s="32" t="s">
        <v>20</v>
      </c>
      <c r="L22" s="33">
        <f t="shared" si="18"/>
        <v>29</v>
      </c>
      <c r="M22" s="29">
        <f t="shared" si="18"/>
        <v>30</v>
      </c>
      <c r="N22" s="30"/>
      <c r="O22" s="29" t="s">
        <v>1</v>
      </c>
      <c r="P22" s="61" t="s">
        <v>37</v>
      </c>
      <c r="Q22" s="78" t="str">
        <f t="shared" si="13"/>
        <v/>
      </c>
      <c r="R22" s="97" t="str">
        <f t="shared" si="14"/>
        <v/>
      </c>
      <c r="S22" s="93"/>
      <c r="T22" s="90"/>
      <c r="U22" s="136"/>
      <c r="V22" s="139"/>
      <c r="W22" s="126"/>
      <c r="X22" s="146">
        <v>15</v>
      </c>
      <c r="Y22" s="146">
        <v>6</v>
      </c>
      <c r="Z22" s="146">
        <f t="shared" si="15"/>
        <v>15</v>
      </c>
      <c r="AA22" s="112" t="s">
        <v>98</v>
      </c>
      <c r="AB22" s="117"/>
      <c r="AC22" s="156">
        <f t="shared" si="4"/>
        <v>0</v>
      </c>
      <c r="AD22" s="156">
        <f t="shared" si="5"/>
        <v>0</v>
      </c>
      <c r="AE22" s="155">
        <f t="shared" si="6"/>
        <v>0</v>
      </c>
      <c r="AF22" s="155">
        <f t="shared" si="7"/>
        <v>0</v>
      </c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46"/>
    </row>
    <row r="23" spans="1:60" s="1" customFormat="1" ht="11" customHeight="1">
      <c r="A23" s="146"/>
      <c r="B23" s="84"/>
      <c r="C23" s="142"/>
      <c r="D23" s="133"/>
      <c r="E23" s="93"/>
      <c r="F23" s="90"/>
      <c r="G23" s="100" t="str">
        <f t="shared" si="11"/>
        <v/>
      </c>
      <c r="H23" s="78" t="str">
        <f t="shared" si="12"/>
        <v/>
      </c>
      <c r="I23" s="66"/>
      <c r="J23" s="33"/>
      <c r="K23" s="32" t="s">
        <v>21</v>
      </c>
      <c r="L23" s="33">
        <f t="shared" si="18"/>
        <v>31</v>
      </c>
      <c r="M23" s="33">
        <f t="shared" si="18"/>
        <v>32</v>
      </c>
      <c r="N23" s="34">
        <v>12</v>
      </c>
      <c r="O23" s="33"/>
      <c r="P23" s="62"/>
      <c r="Q23" s="78">
        <f t="shared" si="13"/>
        <v>16</v>
      </c>
      <c r="R23" s="97" t="str">
        <f t="shared" si="14"/>
        <v>--&gt;</v>
      </c>
      <c r="S23" s="93" t="s">
        <v>43</v>
      </c>
      <c r="T23" s="90" t="s">
        <v>54</v>
      </c>
      <c r="U23" s="136" t="s">
        <v>71</v>
      </c>
      <c r="V23" s="139" t="s">
        <v>114</v>
      </c>
      <c r="W23" s="126"/>
      <c r="X23" s="146">
        <v>16</v>
      </c>
      <c r="Y23" s="146">
        <v>5</v>
      </c>
      <c r="Z23" s="146">
        <f t="shared" si="15"/>
        <v>16</v>
      </c>
      <c r="AA23" s="112" t="s">
        <v>100</v>
      </c>
      <c r="AB23" s="117"/>
      <c r="AC23" s="156">
        <f t="shared" si="4"/>
        <v>0</v>
      </c>
      <c r="AD23" s="156">
        <f t="shared" si="5"/>
        <v>1</v>
      </c>
      <c r="AE23" s="155">
        <f t="shared" si="6"/>
        <v>0</v>
      </c>
      <c r="AF23" s="155">
        <f t="shared" si="7"/>
        <v>1</v>
      </c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46"/>
    </row>
    <row r="24" spans="1:60" s="1" customFormat="1" ht="11" customHeight="1">
      <c r="A24" s="146"/>
      <c r="B24" s="84"/>
      <c r="C24" s="142" t="s">
        <v>108</v>
      </c>
      <c r="D24" s="133"/>
      <c r="E24" s="93"/>
      <c r="F24" s="90" t="s">
        <v>79</v>
      </c>
      <c r="G24" s="100" t="str">
        <f t="shared" si="11"/>
        <v>&lt;--</v>
      </c>
      <c r="H24" s="78">
        <f t="shared" si="12"/>
        <v>17</v>
      </c>
      <c r="I24" s="66"/>
      <c r="J24" s="33"/>
      <c r="K24" s="32" t="s">
        <v>22</v>
      </c>
      <c r="L24" s="33">
        <f t="shared" si="18"/>
        <v>33</v>
      </c>
      <c r="M24" s="29">
        <f t="shared" si="18"/>
        <v>34</v>
      </c>
      <c r="N24" s="30"/>
      <c r="O24" s="29" t="s">
        <v>1</v>
      </c>
      <c r="P24" s="61" t="s">
        <v>37</v>
      </c>
      <c r="Q24" s="78">
        <f t="shared" si="13"/>
        <v>17</v>
      </c>
      <c r="R24" s="97" t="str">
        <f t="shared" si="14"/>
        <v>--&gt;</v>
      </c>
      <c r="S24" s="93" t="s">
        <v>39</v>
      </c>
      <c r="T24" s="90"/>
      <c r="U24" s="136"/>
      <c r="V24" s="139" t="s">
        <v>111</v>
      </c>
      <c r="W24" s="126"/>
      <c r="X24" s="146">
        <v>17</v>
      </c>
      <c r="Y24" s="146">
        <v>4</v>
      </c>
      <c r="Z24" s="146">
        <f t="shared" si="15"/>
        <v>17</v>
      </c>
      <c r="AA24" s="112"/>
      <c r="AB24" s="117"/>
      <c r="AC24" s="156">
        <f t="shared" si="4"/>
        <v>1</v>
      </c>
      <c r="AD24" s="156">
        <f t="shared" si="5"/>
        <v>1</v>
      </c>
      <c r="AE24" s="155">
        <f t="shared" si="6"/>
        <v>1</v>
      </c>
      <c r="AF24" s="155">
        <f t="shared" si="7"/>
        <v>0</v>
      </c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46"/>
    </row>
    <row r="25" spans="1:60" s="1" customFormat="1" ht="11" customHeight="1">
      <c r="A25" s="146"/>
      <c r="B25" s="84"/>
      <c r="C25" s="142" t="s">
        <v>109</v>
      </c>
      <c r="D25" s="133"/>
      <c r="E25" s="93"/>
      <c r="F25" s="90" t="s">
        <v>79</v>
      </c>
      <c r="G25" s="100" t="str">
        <f t="shared" si="11"/>
        <v>&lt;--</v>
      </c>
      <c r="H25" s="78">
        <f t="shared" si="12"/>
        <v>18</v>
      </c>
      <c r="I25" s="66"/>
      <c r="J25" s="33"/>
      <c r="K25" s="32" t="s">
        <v>23</v>
      </c>
      <c r="L25" s="33">
        <f t="shared" si="18"/>
        <v>35</v>
      </c>
      <c r="M25" s="33">
        <f t="shared" si="18"/>
        <v>36</v>
      </c>
      <c r="N25" s="34">
        <v>16</v>
      </c>
      <c r="O25" s="33"/>
      <c r="P25" s="62"/>
      <c r="Q25" s="78">
        <f t="shared" si="13"/>
        <v>18</v>
      </c>
      <c r="R25" s="97" t="str">
        <f t="shared" si="14"/>
        <v>--&gt;</v>
      </c>
      <c r="S25" s="93" t="s">
        <v>86</v>
      </c>
      <c r="T25" s="90"/>
      <c r="U25" s="136"/>
      <c r="V25" s="139" t="s">
        <v>112</v>
      </c>
      <c r="W25" s="126"/>
      <c r="X25" s="146">
        <v>18</v>
      </c>
      <c r="Y25" s="146">
        <v>3</v>
      </c>
      <c r="Z25" s="146">
        <f t="shared" si="15"/>
        <v>18</v>
      </c>
      <c r="AA25" s="112"/>
      <c r="AB25" s="117"/>
      <c r="AC25" s="156">
        <f t="shared" si="4"/>
        <v>1</v>
      </c>
      <c r="AD25" s="156">
        <f t="shared" si="5"/>
        <v>1</v>
      </c>
      <c r="AE25" s="155">
        <f t="shared" si="6"/>
        <v>1</v>
      </c>
      <c r="AF25" s="155">
        <f t="shared" si="7"/>
        <v>1</v>
      </c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46"/>
    </row>
    <row r="26" spans="1:60" s="1" customFormat="1" ht="11" customHeight="1">
      <c r="A26" s="146"/>
      <c r="B26" s="84"/>
      <c r="C26" s="142" t="s">
        <v>110</v>
      </c>
      <c r="D26" s="133"/>
      <c r="E26" s="93"/>
      <c r="F26" s="90" t="s">
        <v>79</v>
      </c>
      <c r="G26" s="100" t="str">
        <f t="shared" si="11"/>
        <v>&lt;--</v>
      </c>
      <c r="H26" s="78">
        <f t="shared" si="12"/>
        <v>19</v>
      </c>
      <c r="I26" s="66"/>
      <c r="J26" s="33"/>
      <c r="K26" s="32" t="s">
        <v>24</v>
      </c>
      <c r="L26" s="33">
        <f t="shared" ref="L26:M27" si="19">L25+2</f>
        <v>37</v>
      </c>
      <c r="M26" s="33">
        <f t="shared" si="19"/>
        <v>38</v>
      </c>
      <c r="N26" s="34">
        <v>20</v>
      </c>
      <c r="O26" s="33"/>
      <c r="P26" s="62"/>
      <c r="Q26" s="78">
        <f t="shared" si="13"/>
        <v>19</v>
      </c>
      <c r="R26" s="97" t="str">
        <f t="shared" si="14"/>
        <v>--&gt;</v>
      </c>
      <c r="S26" s="93" t="s">
        <v>86</v>
      </c>
      <c r="T26" s="90"/>
      <c r="U26" s="136"/>
      <c r="V26" s="139" t="s">
        <v>113</v>
      </c>
      <c r="W26" s="126"/>
      <c r="X26" s="146">
        <v>19</v>
      </c>
      <c r="Y26" s="146">
        <v>2</v>
      </c>
      <c r="Z26" s="146">
        <f t="shared" si="15"/>
        <v>19</v>
      </c>
      <c r="AA26" s="112"/>
      <c r="AB26" s="117"/>
      <c r="AC26" s="156">
        <f t="shared" si="4"/>
        <v>1</v>
      </c>
      <c r="AD26" s="156">
        <f t="shared" si="5"/>
        <v>1</v>
      </c>
      <c r="AE26" s="155">
        <f t="shared" si="6"/>
        <v>1</v>
      </c>
      <c r="AF26" s="155">
        <f t="shared" si="7"/>
        <v>1</v>
      </c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6"/>
      <c r="BD26" s="156"/>
      <c r="BE26" s="156"/>
      <c r="BF26" s="156"/>
      <c r="BG26" s="156"/>
      <c r="BH26" s="146"/>
    </row>
    <row r="27" spans="1:60" s="1" customFormat="1" ht="11" customHeight="1">
      <c r="A27" s="146"/>
      <c r="B27" s="84"/>
      <c r="C27" s="143" t="s">
        <v>107</v>
      </c>
      <c r="D27" s="134"/>
      <c r="E27" s="94"/>
      <c r="F27" s="91" t="s">
        <v>39</v>
      </c>
      <c r="G27" s="101" t="str">
        <f t="shared" si="11"/>
        <v>&lt;--</v>
      </c>
      <c r="H27" s="78">
        <f t="shared" si="12"/>
        <v>20</v>
      </c>
      <c r="I27" s="70" t="s">
        <v>37</v>
      </c>
      <c r="J27" s="31" t="s">
        <v>1</v>
      </c>
      <c r="K27" s="31"/>
      <c r="L27" s="31">
        <f t="shared" si="19"/>
        <v>39</v>
      </c>
      <c r="M27" s="35">
        <f t="shared" si="19"/>
        <v>40</v>
      </c>
      <c r="N27" s="36">
        <v>21</v>
      </c>
      <c r="O27" s="35"/>
      <c r="P27" s="64"/>
      <c r="Q27" s="78" t="str">
        <f t="shared" si="13"/>
        <v/>
      </c>
      <c r="R27" s="98" t="str">
        <f t="shared" si="14"/>
        <v/>
      </c>
      <c r="S27" s="94"/>
      <c r="T27" s="91"/>
      <c r="U27" s="137"/>
      <c r="V27" s="140"/>
      <c r="W27" s="126"/>
      <c r="X27" s="146">
        <v>20</v>
      </c>
      <c r="Y27" s="146">
        <v>1</v>
      </c>
      <c r="Z27" s="146">
        <f t="shared" si="15"/>
        <v>20</v>
      </c>
      <c r="AA27" s="112"/>
      <c r="AB27" s="118"/>
      <c r="AC27" s="156">
        <f t="shared" si="4"/>
        <v>1</v>
      </c>
      <c r="AD27" s="156">
        <f t="shared" si="5"/>
        <v>0</v>
      </c>
      <c r="AE27" s="155">
        <f t="shared" si="6"/>
        <v>0</v>
      </c>
      <c r="AF27" s="155">
        <f t="shared" si="7"/>
        <v>0</v>
      </c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46"/>
    </row>
    <row r="28" spans="1:60" s="48" customFormat="1" ht="11" customHeight="1">
      <c r="A28" s="145"/>
      <c r="B28" s="57"/>
      <c r="C28" s="119"/>
      <c r="D28" s="120"/>
      <c r="E28" s="168"/>
      <c r="F28" s="168"/>
      <c r="G28" s="95"/>
      <c r="H28" s="168"/>
      <c r="I28" s="186" t="s">
        <v>48</v>
      </c>
      <c r="J28" s="186"/>
      <c r="K28" s="186"/>
      <c r="L28" s="186"/>
      <c r="M28" s="186"/>
      <c r="N28" s="186"/>
      <c r="O28" s="186"/>
      <c r="P28" s="186"/>
      <c r="Q28" s="168"/>
      <c r="R28" s="95"/>
      <c r="S28" s="168"/>
      <c r="T28" s="168"/>
      <c r="U28" s="121"/>
      <c r="V28" s="42"/>
      <c r="W28" s="125"/>
      <c r="X28" s="145"/>
      <c r="Y28" s="145"/>
      <c r="Z28" s="145"/>
      <c r="AA28" s="157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45"/>
    </row>
    <row r="29" spans="1:60" s="48" customFormat="1" ht="4" customHeight="1">
      <c r="A29" s="145"/>
      <c r="B29" s="57"/>
      <c r="C29" s="76"/>
      <c r="D29" s="76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82"/>
      <c r="V29" s="82"/>
      <c r="W29" s="125"/>
      <c r="X29" s="145"/>
      <c r="Y29" s="145"/>
      <c r="Z29" s="145"/>
      <c r="AA29" s="159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45"/>
    </row>
    <row r="30" spans="1:60" ht="18" customHeight="1">
      <c r="A30" s="144"/>
      <c r="B30" s="54"/>
      <c r="C30" s="171" t="str">
        <f>CONCATENATE("Zum Anschluss des ",AA8, " an den ",I5," werden ",G6+R6," Kabel benötigt (",G6," auf der linken und ",R6," auf der rechten Seite) und ",K6+N6, " GPIO-Ports sind nach Anschluss belegt. ",CHAR(10),"Von den ",G6+R6," Kabeln sind ", BH21," farbig")</f>
        <v>Zum Anschluss des NFC532 an den Raspberry PI werden 16 Kabel benötigt (7 auf der linken und 9 auf der rechten Seite) und 11 GPIO-Ports sind nach Anschluss belegt. 
Von den 16 Kabeln sind 2 Rot, 2 Orange, keines Gelb, keines Grün, keines Blau, keines Lila, keines Weiss, keines Grau, 1 Braun, 1 Schwarz, keines Gestreift, keines mit Naht und keines Anders farbig</v>
      </c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24"/>
      <c r="X30" s="144"/>
      <c r="Y30" s="144"/>
      <c r="Z30" s="144"/>
      <c r="AA30" s="160" t="s">
        <v>45</v>
      </c>
      <c r="AB30" s="163"/>
      <c r="AC30" s="166"/>
      <c r="AD30" s="166"/>
      <c r="AE30" s="166"/>
      <c r="AF30" s="166"/>
      <c r="AG30" s="166"/>
      <c r="AH30" s="163"/>
      <c r="AI30" s="163"/>
      <c r="AJ30" s="163"/>
      <c r="AK30" s="163"/>
      <c r="AL30" s="163"/>
      <c r="AM30" s="163"/>
      <c r="AN30" s="163"/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3"/>
      <c r="BD30" s="163"/>
      <c r="BE30" s="163"/>
      <c r="BF30" s="163"/>
      <c r="BG30" s="163"/>
      <c r="BH30" s="144"/>
    </row>
    <row r="31" spans="1:60">
      <c r="A31" s="144"/>
      <c r="B31" s="54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24"/>
      <c r="X31" s="144"/>
      <c r="Y31" s="144"/>
      <c r="Z31" s="144"/>
      <c r="AA31" s="161" t="s">
        <v>105</v>
      </c>
      <c r="AB31" s="163"/>
      <c r="AC31" s="166"/>
      <c r="AD31" s="166"/>
      <c r="AE31" s="166"/>
      <c r="AF31" s="166"/>
      <c r="AG31" s="166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44"/>
    </row>
    <row r="32" spans="1:60">
      <c r="A32" s="144"/>
      <c r="B32" s="54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24"/>
      <c r="X32" s="144"/>
      <c r="Y32" s="144"/>
      <c r="Z32" s="144"/>
      <c r="AA32" s="161" t="s">
        <v>17</v>
      </c>
      <c r="AB32" s="163"/>
      <c r="AC32" s="166"/>
      <c r="AD32" s="166"/>
      <c r="AE32" s="166"/>
      <c r="AF32" s="166"/>
      <c r="AG32" s="166"/>
      <c r="AH32" s="163"/>
      <c r="AI32" s="163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3"/>
      <c r="BF32" s="163"/>
      <c r="BG32" s="163"/>
      <c r="BH32" s="144"/>
    </row>
    <row r="33" spans="1:60">
      <c r="A33" s="144"/>
      <c r="B33" s="58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27"/>
      <c r="X33" s="144"/>
      <c r="Y33" s="144"/>
      <c r="Z33" s="144"/>
      <c r="AA33" s="162" t="s">
        <v>16</v>
      </c>
      <c r="AB33" s="163"/>
      <c r="AC33" s="166"/>
      <c r="AD33" s="166"/>
      <c r="AE33" s="166"/>
      <c r="AF33" s="166"/>
      <c r="AG33" s="166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44"/>
    </row>
    <row r="34" spans="1:60">
      <c r="A34" s="144"/>
      <c r="B34" s="144"/>
      <c r="C34" s="144"/>
      <c r="D34" s="144"/>
      <c r="E34" s="166"/>
      <c r="F34" s="166"/>
      <c r="G34" s="166"/>
      <c r="H34" s="163"/>
      <c r="I34" s="144"/>
      <c r="J34" s="144"/>
      <c r="K34" s="144"/>
      <c r="L34" s="144"/>
      <c r="M34" s="144"/>
      <c r="N34" s="144"/>
      <c r="O34" s="144"/>
      <c r="P34" s="144"/>
      <c r="Q34" s="163"/>
      <c r="R34" s="166"/>
      <c r="S34" s="166"/>
      <c r="T34" s="166"/>
      <c r="U34" s="166"/>
      <c r="V34" s="166"/>
      <c r="W34" s="149"/>
      <c r="X34" s="144"/>
      <c r="Y34" s="144"/>
      <c r="Z34" s="144"/>
      <c r="AA34" s="157" t="s">
        <v>40</v>
      </c>
      <c r="AB34" s="163"/>
      <c r="AC34" s="166"/>
      <c r="AD34" s="166"/>
      <c r="AE34" s="166"/>
      <c r="AF34" s="166"/>
      <c r="AG34" s="166"/>
      <c r="AH34" s="163"/>
      <c r="AI34" s="163"/>
      <c r="AJ34" s="163"/>
      <c r="AK34" s="163"/>
      <c r="AL34" s="163"/>
      <c r="AM34" s="163"/>
      <c r="AN34" s="163"/>
      <c r="AO34" s="163"/>
      <c r="AP34" s="163"/>
      <c r="AQ34" s="163"/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  <c r="BH34" s="144"/>
    </row>
    <row r="35" spans="1:60" ht="11" customHeight="1">
      <c r="A35" s="144"/>
      <c r="B35" s="102" t="str">
        <f t="shared" ref="B35:B54" si="20">IF(B8&lt;&gt;"",B8,"")</f>
        <v/>
      </c>
      <c r="C35" s="103"/>
      <c r="D35" s="103"/>
      <c r="E35" s="79"/>
      <c r="F35" s="79"/>
      <c r="G35" s="79"/>
      <c r="H35" s="79"/>
      <c r="I35" s="103"/>
      <c r="J35" s="103"/>
      <c r="K35" s="103"/>
      <c r="L35" s="103"/>
      <c r="M35" s="103"/>
      <c r="N35" s="85" t="str">
        <f t="shared" ref="N35:N54" si="21">IF(W8&lt;&gt;"",W8,"")</f>
        <v/>
      </c>
      <c r="O35" s="103"/>
      <c r="P35" s="103"/>
      <c r="Q35" s="79"/>
      <c r="R35" s="79"/>
      <c r="S35" s="79"/>
      <c r="T35" s="79"/>
      <c r="U35" s="79"/>
      <c r="V35" s="79"/>
      <c r="W35" s="128"/>
      <c r="X35" s="144"/>
      <c r="Y35" s="144"/>
      <c r="Z35" s="144"/>
      <c r="AA35" s="157" t="s">
        <v>46</v>
      </c>
      <c r="AB35" s="163"/>
      <c r="AC35" s="166"/>
      <c r="AD35" s="166"/>
      <c r="AE35" s="166"/>
      <c r="AF35" s="166"/>
      <c r="AG35" s="166"/>
      <c r="AH35" s="163"/>
      <c r="AI35" s="163"/>
      <c r="AJ35" s="163"/>
      <c r="AK35" s="163"/>
      <c r="AL35" s="163"/>
      <c r="AM35" s="163"/>
      <c r="AN35" s="163"/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  <c r="BB35" s="163"/>
      <c r="BC35" s="163"/>
      <c r="BD35" s="163"/>
      <c r="BE35" s="163"/>
      <c r="BF35" s="163"/>
      <c r="BG35" s="163"/>
      <c r="BH35" s="144"/>
    </row>
    <row r="36" spans="1:60" ht="11" customHeight="1">
      <c r="A36" s="144"/>
      <c r="B36" s="57" t="str">
        <f t="shared" si="20"/>
        <v/>
      </c>
      <c r="C36" s="104"/>
      <c r="D36" s="104"/>
      <c r="E36" s="80"/>
      <c r="F36" s="80"/>
      <c r="G36" s="80"/>
      <c r="H36" s="80"/>
      <c r="I36" s="104"/>
      <c r="J36" s="104"/>
      <c r="K36" s="104"/>
      <c r="L36" s="104"/>
      <c r="M36" s="104"/>
      <c r="N36" s="86" t="str">
        <f t="shared" si="21"/>
        <v/>
      </c>
      <c r="O36" s="104"/>
      <c r="P36" s="104"/>
      <c r="Q36" s="80"/>
      <c r="R36" s="80"/>
      <c r="S36" s="80"/>
      <c r="T36" s="80"/>
      <c r="U36" s="80"/>
      <c r="V36" s="80"/>
      <c r="W36" s="125"/>
      <c r="X36" s="144"/>
      <c r="Y36" s="144"/>
      <c r="Z36" s="144"/>
      <c r="AA36" s="157" t="s">
        <v>102</v>
      </c>
      <c r="AB36" s="163"/>
      <c r="AC36" s="166"/>
      <c r="AD36" s="166"/>
      <c r="AE36" s="166"/>
      <c r="AF36" s="166"/>
      <c r="AG36" s="166"/>
      <c r="AH36" s="163"/>
      <c r="AI36" s="163"/>
      <c r="AJ36" s="163"/>
      <c r="AK36" s="163"/>
      <c r="AL36" s="163"/>
      <c r="AM36" s="163"/>
      <c r="AN36" s="163"/>
      <c r="AO36" s="163"/>
      <c r="AP36" s="163"/>
      <c r="AQ36" s="163"/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  <c r="BB36" s="163"/>
      <c r="BC36" s="163"/>
      <c r="BD36" s="163"/>
      <c r="BE36" s="163"/>
      <c r="BF36" s="163"/>
      <c r="BG36" s="163"/>
      <c r="BH36" s="144"/>
    </row>
    <row r="37" spans="1:60" ht="11" customHeight="1">
      <c r="A37" s="144"/>
      <c r="B37" s="57" t="str">
        <f t="shared" si="20"/>
        <v/>
      </c>
      <c r="C37" s="104"/>
      <c r="D37" s="104"/>
      <c r="E37" s="80"/>
      <c r="F37" s="80"/>
      <c r="G37" s="80"/>
      <c r="H37" s="80"/>
      <c r="I37" s="104"/>
      <c r="J37" s="104"/>
      <c r="K37" s="104"/>
      <c r="L37" s="104"/>
      <c r="M37" s="104"/>
      <c r="N37" s="86" t="str">
        <f t="shared" si="21"/>
        <v/>
      </c>
      <c r="O37" s="104"/>
      <c r="P37" s="104"/>
      <c r="Q37" s="80"/>
      <c r="R37" s="80"/>
      <c r="S37" s="80"/>
      <c r="T37" s="80"/>
      <c r="U37" s="80"/>
      <c r="V37" s="80"/>
      <c r="W37" s="125"/>
      <c r="X37" s="144"/>
      <c r="Y37" s="144"/>
      <c r="Z37" s="144"/>
      <c r="AA37" s="157" t="s">
        <v>96</v>
      </c>
      <c r="AB37" s="163"/>
      <c r="AC37" s="166"/>
      <c r="AD37" s="166"/>
      <c r="AE37" s="166"/>
      <c r="AF37" s="166"/>
      <c r="AG37" s="166"/>
      <c r="AH37" s="163"/>
      <c r="AI37" s="163"/>
      <c r="AJ37" s="163"/>
      <c r="AK37" s="163"/>
      <c r="AL37" s="163"/>
      <c r="AM37" s="163"/>
      <c r="AN37" s="163"/>
      <c r="AO37" s="163"/>
      <c r="AP37" s="163"/>
      <c r="AQ37" s="163"/>
      <c r="AR37" s="163"/>
      <c r="AS37" s="163"/>
      <c r="AT37" s="163"/>
      <c r="AU37" s="163"/>
      <c r="AV37" s="163"/>
      <c r="AW37" s="163"/>
      <c r="AX37" s="163"/>
      <c r="AY37" s="163"/>
      <c r="AZ37" s="163"/>
      <c r="BA37" s="163"/>
      <c r="BB37" s="163"/>
      <c r="BC37" s="163"/>
      <c r="BD37" s="163"/>
      <c r="BE37" s="163"/>
      <c r="BF37" s="163"/>
      <c r="BG37" s="163"/>
      <c r="BH37" s="144"/>
    </row>
    <row r="38" spans="1:60" ht="11" customHeight="1">
      <c r="A38" s="144"/>
      <c r="B38" s="57" t="str">
        <f t="shared" si="20"/>
        <v/>
      </c>
      <c r="C38" s="104"/>
      <c r="D38" s="104"/>
      <c r="E38" s="80"/>
      <c r="F38" s="80"/>
      <c r="G38" s="80"/>
      <c r="H38" s="80"/>
      <c r="I38" s="104"/>
      <c r="J38" s="104"/>
      <c r="K38" s="104"/>
      <c r="L38" s="104"/>
      <c r="M38" s="104"/>
      <c r="N38" s="86" t="str">
        <f t="shared" si="21"/>
        <v/>
      </c>
      <c r="O38" s="104"/>
      <c r="P38" s="104"/>
      <c r="Q38" s="80"/>
      <c r="R38" s="80"/>
      <c r="S38" s="80"/>
      <c r="T38" s="80"/>
      <c r="U38" s="80"/>
      <c r="V38" s="80"/>
      <c r="W38" s="125"/>
      <c r="X38" s="144"/>
      <c r="Y38" s="144"/>
      <c r="Z38" s="144"/>
      <c r="AA38" s="157" t="s">
        <v>106</v>
      </c>
      <c r="AB38" s="163"/>
      <c r="AC38" s="166"/>
      <c r="AD38" s="166"/>
      <c r="AE38" s="166"/>
      <c r="AF38" s="166"/>
      <c r="AG38" s="166"/>
      <c r="AH38" s="163"/>
      <c r="AI38" s="163"/>
      <c r="AJ38" s="163"/>
      <c r="AK38" s="163"/>
      <c r="AL38" s="163"/>
      <c r="AM38" s="163"/>
      <c r="AN38" s="163"/>
      <c r="AO38" s="163"/>
      <c r="AP38" s="163"/>
      <c r="AQ38" s="163"/>
      <c r="AR38" s="163"/>
      <c r="AS38" s="163"/>
      <c r="AT38" s="163"/>
      <c r="AU38" s="163"/>
      <c r="AV38" s="163"/>
      <c r="AW38" s="163"/>
      <c r="AX38" s="163"/>
      <c r="AY38" s="163"/>
      <c r="AZ38" s="163"/>
      <c r="BA38" s="163"/>
      <c r="BB38" s="163"/>
      <c r="BC38" s="163"/>
      <c r="BD38" s="163"/>
      <c r="BE38" s="163"/>
      <c r="BF38" s="163"/>
      <c r="BG38" s="163"/>
      <c r="BH38" s="144"/>
    </row>
    <row r="39" spans="1:60" ht="11" customHeight="1">
      <c r="A39" s="144"/>
      <c r="B39" s="57" t="str">
        <f t="shared" si="20"/>
        <v/>
      </c>
      <c r="C39" s="104"/>
      <c r="D39" s="104"/>
      <c r="E39" s="80"/>
      <c r="F39" s="80"/>
      <c r="G39" s="80"/>
      <c r="H39" s="80"/>
      <c r="I39" s="104"/>
      <c r="J39" s="104"/>
      <c r="K39" s="104"/>
      <c r="L39" s="104"/>
      <c r="M39" s="104"/>
      <c r="N39" s="86" t="str">
        <f t="shared" si="21"/>
        <v/>
      </c>
      <c r="O39" s="104"/>
      <c r="P39" s="104"/>
      <c r="Q39" s="80"/>
      <c r="R39" s="80"/>
      <c r="S39" s="80"/>
      <c r="T39" s="80"/>
      <c r="U39" s="80"/>
      <c r="V39" s="80"/>
      <c r="W39" s="125"/>
      <c r="X39" s="144"/>
      <c r="Y39" s="144"/>
      <c r="Z39" s="144"/>
      <c r="AA39" s="158"/>
      <c r="AB39" s="163"/>
      <c r="AC39" s="166"/>
      <c r="AD39" s="166"/>
      <c r="AE39" s="166"/>
      <c r="AF39" s="166"/>
      <c r="AG39" s="166"/>
      <c r="AH39" s="163"/>
      <c r="AI39" s="163"/>
      <c r="AJ39" s="163"/>
      <c r="AK39" s="163"/>
      <c r="AL39" s="163"/>
      <c r="AM39" s="163"/>
      <c r="AN39" s="163"/>
      <c r="AO39" s="163"/>
      <c r="AP39" s="163"/>
      <c r="AQ39" s="163"/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  <c r="BB39" s="163"/>
      <c r="BC39" s="163"/>
      <c r="BD39" s="163"/>
      <c r="BE39" s="163"/>
      <c r="BF39" s="163"/>
      <c r="BG39" s="163"/>
      <c r="BH39" s="144"/>
    </row>
    <row r="40" spans="1:60" ht="11" customHeight="1">
      <c r="A40" s="144"/>
      <c r="B40" s="57" t="str">
        <f t="shared" si="20"/>
        <v/>
      </c>
      <c r="C40" s="104"/>
      <c r="D40" s="104"/>
      <c r="E40" s="80"/>
      <c r="F40" s="80"/>
      <c r="G40" s="80"/>
      <c r="H40" s="80"/>
      <c r="I40" s="104"/>
      <c r="J40" s="104"/>
      <c r="K40" s="104"/>
      <c r="L40" s="104"/>
      <c r="M40" s="104"/>
      <c r="N40" s="86" t="str">
        <f t="shared" si="21"/>
        <v/>
      </c>
      <c r="O40" s="104"/>
      <c r="P40" s="104"/>
      <c r="Q40" s="80"/>
      <c r="R40" s="80"/>
      <c r="S40" s="80"/>
      <c r="T40" s="80"/>
      <c r="U40" s="80"/>
      <c r="V40" s="80"/>
      <c r="W40" s="125"/>
      <c r="X40" s="144"/>
      <c r="Y40" s="144"/>
      <c r="Z40" s="144"/>
      <c r="AA40" s="144"/>
      <c r="AB40" s="163"/>
      <c r="AC40" s="166"/>
      <c r="AD40" s="166"/>
      <c r="AE40" s="166"/>
      <c r="AF40" s="166"/>
      <c r="AG40" s="166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3"/>
      <c r="AT40" s="163"/>
      <c r="AU40" s="163"/>
      <c r="AV40" s="163"/>
      <c r="AW40" s="163"/>
      <c r="AX40" s="163"/>
      <c r="AY40" s="163"/>
      <c r="AZ40" s="163"/>
      <c r="BA40" s="163"/>
      <c r="BB40" s="163"/>
      <c r="BC40" s="163"/>
      <c r="BD40" s="163"/>
      <c r="BE40" s="163"/>
      <c r="BF40" s="163"/>
      <c r="BG40" s="163"/>
      <c r="BH40" s="144"/>
    </row>
    <row r="41" spans="1:60" ht="11" customHeight="1">
      <c r="A41" s="144"/>
      <c r="B41" s="57" t="str">
        <f t="shared" si="20"/>
        <v/>
      </c>
      <c r="C41" s="104"/>
      <c r="D41" s="104"/>
      <c r="E41" s="80"/>
      <c r="F41" s="80"/>
      <c r="G41" s="80"/>
      <c r="H41" s="80"/>
      <c r="I41" s="104"/>
      <c r="J41" s="104"/>
      <c r="K41" s="104"/>
      <c r="L41" s="104"/>
      <c r="M41" s="104"/>
      <c r="N41" s="86" t="str">
        <f t="shared" si="21"/>
        <v/>
      </c>
      <c r="O41" s="104"/>
      <c r="P41" s="104"/>
      <c r="Q41" s="80"/>
      <c r="R41" s="80"/>
      <c r="S41" s="80"/>
      <c r="T41" s="80"/>
      <c r="U41" s="80"/>
      <c r="V41" s="80"/>
      <c r="W41" s="125"/>
      <c r="X41" s="144"/>
      <c r="Y41" s="144"/>
      <c r="Z41" s="144"/>
      <c r="AA41" s="144"/>
      <c r="AB41" s="163"/>
      <c r="AC41" s="166"/>
      <c r="AD41" s="166"/>
      <c r="AE41" s="166"/>
      <c r="AF41" s="166"/>
      <c r="AG41" s="166"/>
      <c r="AH41" s="163"/>
      <c r="AI41" s="163"/>
      <c r="AJ41" s="163"/>
      <c r="AK41" s="163"/>
      <c r="AL41" s="163"/>
      <c r="AM41" s="163"/>
      <c r="AN41" s="163"/>
      <c r="AO41" s="163"/>
      <c r="AP41" s="163"/>
      <c r="AQ41" s="163"/>
      <c r="AR41" s="163"/>
      <c r="AS41" s="163"/>
      <c r="AT41" s="163"/>
      <c r="AU41" s="163"/>
      <c r="AV41" s="163"/>
      <c r="AW41" s="163"/>
      <c r="AX41" s="163"/>
      <c r="AY41" s="163"/>
      <c r="AZ41" s="163"/>
      <c r="BA41" s="163"/>
      <c r="BB41" s="163"/>
      <c r="BC41" s="163"/>
      <c r="BD41" s="163"/>
      <c r="BE41" s="163"/>
      <c r="BF41" s="163"/>
      <c r="BG41" s="163"/>
      <c r="BH41" s="144"/>
    </row>
    <row r="42" spans="1:60" ht="11" customHeight="1">
      <c r="A42" s="144"/>
      <c r="B42" s="57" t="str">
        <f t="shared" si="20"/>
        <v/>
      </c>
      <c r="C42" s="104"/>
      <c r="D42" s="104"/>
      <c r="E42" s="80"/>
      <c r="F42" s="80"/>
      <c r="G42" s="80"/>
      <c r="H42" s="80"/>
      <c r="I42" s="104"/>
      <c r="J42" s="104"/>
      <c r="K42" s="104"/>
      <c r="L42" s="104"/>
      <c r="M42" s="104"/>
      <c r="N42" s="86" t="str">
        <f t="shared" si="21"/>
        <v/>
      </c>
      <c r="O42" s="104"/>
      <c r="P42" s="104"/>
      <c r="Q42" s="80"/>
      <c r="R42" s="80"/>
      <c r="S42" s="80"/>
      <c r="T42" s="80"/>
      <c r="U42" s="80"/>
      <c r="V42" s="80"/>
      <c r="W42" s="125"/>
      <c r="X42" s="144"/>
      <c r="Y42" s="144"/>
      <c r="Z42" s="144"/>
      <c r="AA42" s="144"/>
      <c r="AB42" s="163"/>
      <c r="AC42" s="166"/>
      <c r="AD42" s="166"/>
      <c r="AE42" s="166"/>
      <c r="AF42" s="166"/>
      <c r="AG42" s="166"/>
      <c r="AH42" s="163"/>
      <c r="AI42" s="163"/>
      <c r="AJ42" s="163"/>
      <c r="AK42" s="163"/>
      <c r="AL42" s="163"/>
      <c r="AM42" s="163"/>
      <c r="AN42" s="163"/>
      <c r="AO42" s="163"/>
      <c r="AP42" s="163"/>
      <c r="AQ42" s="163"/>
      <c r="AR42" s="163"/>
      <c r="AS42" s="163"/>
      <c r="AT42" s="163"/>
      <c r="AU42" s="163"/>
      <c r="AV42" s="163"/>
      <c r="AW42" s="163"/>
      <c r="AX42" s="163"/>
      <c r="AY42" s="163"/>
      <c r="AZ42" s="163"/>
      <c r="BA42" s="163"/>
      <c r="BB42" s="163"/>
      <c r="BC42" s="163"/>
      <c r="BD42" s="163"/>
      <c r="BE42" s="163"/>
      <c r="BF42" s="163"/>
      <c r="BG42" s="163"/>
      <c r="BH42" s="144"/>
    </row>
    <row r="43" spans="1:60" ht="11" customHeight="1">
      <c r="A43" s="144"/>
      <c r="B43" s="57" t="str">
        <f t="shared" si="20"/>
        <v/>
      </c>
      <c r="C43" s="104"/>
      <c r="D43" s="104"/>
      <c r="E43" s="80"/>
      <c r="F43" s="80"/>
      <c r="G43" s="80"/>
      <c r="H43" s="80"/>
      <c r="I43" s="104"/>
      <c r="J43" s="104"/>
      <c r="K43" s="104"/>
      <c r="L43" s="104"/>
      <c r="M43" s="104"/>
      <c r="N43" s="86" t="str">
        <f t="shared" si="21"/>
        <v/>
      </c>
      <c r="O43" s="104"/>
      <c r="P43" s="104"/>
      <c r="Q43" s="80"/>
      <c r="R43" s="80"/>
      <c r="S43" s="80"/>
      <c r="T43" s="80"/>
      <c r="U43" s="80"/>
      <c r="V43" s="80"/>
      <c r="W43" s="125"/>
      <c r="X43" s="144"/>
      <c r="Y43" s="144"/>
      <c r="Z43" s="144"/>
      <c r="AA43" s="144"/>
      <c r="AB43" s="163"/>
      <c r="AC43" s="166"/>
      <c r="AD43" s="166"/>
      <c r="AE43" s="166"/>
      <c r="AF43" s="166"/>
      <c r="AG43" s="166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  <c r="BB43" s="163"/>
      <c r="BC43" s="163"/>
      <c r="BD43" s="163"/>
      <c r="BE43" s="163"/>
      <c r="BF43" s="163"/>
      <c r="BG43" s="163"/>
      <c r="BH43" s="144"/>
    </row>
    <row r="44" spans="1:60" ht="11" customHeight="1">
      <c r="A44" s="144"/>
      <c r="B44" s="57" t="str">
        <f t="shared" si="20"/>
        <v/>
      </c>
      <c r="C44" s="104"/>
      <c r="D44" s="104"/>
      <c r="E44" s="80"/>
      <c r="F44" s="80"/>
      <c r="G44" s="80"/>
      <c r="H44" s="80"/>
      <c r="I44" s="104"/>
      <c r="J44" s="104"/>
      <c r="K44" s="104"/>
      <c r="L44" s="104"/>
      <c r="M44" s="104"/>
      <c r="N44" s="86" t="str">
        <f t="shared" si="21"/>
        <v/>
      </c>
      <c r="O44" s="104"/>
      <c r="P44" s="104"/>
      <c r="Q44" s="80"/>
      <c r="R44" s="80"/>
      <c r="S44" s="80"/>
      <c r="T44" s="80"/>
      <c r="U44" s="80"/>
      <c r="V44" s="80"/>
      <c r="W44" s="125"/>
      <c r="X44" s="144"/>
      <c r="Y44" s="144"/>
      <c r="Z44" s="144"/>
      <c r="AA44" s="144"/>
      <c r="AB44" s="163"/>
      <c r="AC44" s="166"/>
      <c r="AD44" s="166"/>
      <c r="AE44" s="166"/>
      <c r="AF44" s="166"/>
      <c r="AG44" s="166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  <c r="BB44" s="163"/>
      <c r="BC44" s="163"/>
      <c r="BD44" s="163"/>
      <c r="BE44" s="163"/>
      <c r="BF44" s="163"/>
      <c r="BG44" s="163"/>
      <c r="BH44" s="144"/>
    </row>
    <row r="45" spans="1:60" ht="11" customHeight="1">
      <c r="A45" s="144"/>
      <c r="B45" s="57" t="str">
        <f t="shared" si="20"/>
        <v/>
      </c>
      <c r="C45" s="104"/>
      <c r="D45" s="104"/>
      <c r="E45" s="80"/>
      <c r="F45" s="80"/>
      <c r="G45" s="80"/>
      <c r="H45" s="80"/>
      <c r="I45" s="104"/>
      <c r="J45" s="104"/>
      <c r="K45" s="104"/>
      <c r="L45" s="104"/>
      <c r="M45" s="104"/>
      <c r="N45" s="86" t="str">
        <f t="shared" si="21"/>
        <v/>
      </c>
      <c r="O45" s="104"/>
      <c r="P45" s="104"/>
      <c r="Q45" s="80"/>
      <c r="R45" s="80"/>
      <c r="S45" s="80"/>
      <c r="T45" s="80"/>
      <c r="U45" s="80"/>
      <c r="V45" s="80"/>
      <c r="W45" s="125"/>
      <c r="X45" s="144"/>
      <c r="Y45" s="144"/>
      <c r="Z45" s="144"/>
      <c r="AA45" s="144"/>
      <c r="AB45" s="163"/>
      <c r="AC45" s="166"/>
      <c r="AD45" s="166"/>
      <c r="AE45" s="166"/>
      <c r="AF45" s="166"/>
      <c r="AG45" s="166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AY45" s="163"/>
      <c r="AZ45" s="163"/>
      <c r="BA45" s="163"/>
      <c r="BB45" s="163"/>
      <c r="BC45" s="163"/>
      <c r="BD45" s="163"/>
      <c r="BE45" s="163"/>
      <c r="BF45" s="163"/>
      <c r="BG45" s="163"/>
      <c r="BH45" s="144"/>
    </row>
    <row r="46" spans="1:60" ht="11" customHeight="1">
      <c r="A46" s="144"/>
      <c r="B46" s="57" t="str">
        <f t="shared" si="20"/>
        <v/>
      </c>
      <c r="C46" s="104"/>
      <c r="D46" s="104"/>
      <c r="E46" s="80"/>
      <c r="F46" s="80"/>
      <c r="G46" s="80"/>
      <c r="H46" s="80"/>
      <c r="I46" s="104"/>
      <c r="J46" s="104"/>
      <c r="K46" s="104"/>
      <c r="L46" s="104"/>
      <c r="M46" s="104"/>
      <c r="N46" s="86" t="str">
        <f t="shared" si="21"/>
        <v/>
      </c>
      <c r="O46" s="104"/>
      <c r="P46" s="104"/>
      <c r="Q46" s="80"/>
      <c r="R46" s="80"/>
      <c r="S46" s="80"/>
      <c r="T46" s="80"/>
      <c r="U46" s="80"/>
      <c r="V46" s="80"/>
      <c r="W46" s="125"/>
      <c r="X46" s="144"/>
      <c r="Y46" s="144"/>
      <c r="Z46" s="144"/>
      <c r="AA46" s="144"/>
      <c r="AB46" s="163"/>
      <c r="AC46" s="166"/>
      <c r="AD46" s="166"/>
      <c r="AE46" s="166"/>
      <c r="AF46" s="166"/>
      <c r="AG46" s="166"/>
      <c r="AH46" s="163"/>
      <c r="AI46" s="163"/>
      <c r="AJ46" s="163"/>
      <c r="AK46" s="163"/>
      <c r="AL46" s="163"/>
      <c r="AM46" s="163"/>
      <c r="AN46" s="163"/>
      <c r="AO46" s="163"/>
      <c r="AP46" s="163"/>
      <c r="AQ46" s="163"/>
      <c r="AR46" s="163"/>
      <c r="AS46" s="163"/>
      <c r="AT46" s="163"/>
      <c r="AU46" s="163"/>
      <c r="AV46" s="163"/>
      <c r="AW46" s="163"/>
      <c r="AX46" s="163"/>
      <c r="AY46" s="163"/>
      <c r="AZ46" s="163"/>
      <c r="BA46" s="163"/>
      <c r="BB46" s="163"/>
      <c r="BC46" s="163"/>
      <c r="BD46" s="163"/>
      <c r="BE46" s="163"/>
      <c r="BF46" s="163"/>
      <c r="BG46" s="163"/>
      <c r="BH46" s="144"/>
    </row>
    <row r="47" spans="1:60" ht="11" customHeight="1">
      <c r="A47" s="144"/>
      <c r="B47" s="57" t="str">
        <f t="shared" si="20"/>
        <v/>
      </c>
      <c r="C47" s="104"/>
      <c r="D47" s="104"/>
      <c r="E47" s="80"/>
      <c r="F47" s="80"/>
      <c r="G47" s="80"/>
      <c r="H47" s="80"/>
      <c r="I47" s="104"/>
      <c r="J47" s="104"/>
      <c r="K47" s="104"/>
      <c r="L47" s="104"/>
      <c r="M47" s="104"/>
      <c r="N47" s="86" t="str">
        <f t="shared" si="21"/>
        <v/>
      </c>
      <c r="O47" s="104"/>
      <c r="P47" s="104"/>
      <c r="Q47" s="80"/>
      <c r="R47" s="80"/>
      <c r="S47" s="80"/>
      <c r="T47" s="80"/>
      <c r="U47" s="80"/>
      <c r="V47" s="80"/>
      <c r="W47" s="125"/>
      <c r="X47" s="144"/>
      <c r="Y47" s="144"/>
      <c r="Z47" s="144"/>
      <c r="AA47" s="144"/>
      <c r="AB47" s="163"/>
      <c r="AC47" s="166"/>
      <c r="AD47" s="166"/>
      <c r="AE47" s="166"/>
      <c r="AF47" s="166"/>
      <c r="AG47" s="166"/>
      <c r="AH47" s="163"/>
      <c r="AI47" s="163"/>
      <c r="AJ47" s="163"/>
      <c r="AK47" s="163"/>
      <c r="AL47" s="163"/>
      <c r="AM47" s="163"/>
      <c r="AN47" s="163"/>
      <c r="AO47" s="163"/>
      <c r="AP47" s="163"/>
      <c r="AQ47" s="163"/>
      <c r="AR47" s="163"/>
      <c r="AS47" s="163"/>
      <c r="AT47" s="163"/>
      <c r="AU47" s="163"/>
      <c r="AV47" s="163"/>
      <c r="AW47" s="163"/>
      <c r="AX47" s="163"/>
      <c r="AY47" s="163"/>
      <c r="AZ47" s="163"/>
      <c r="BA47" s="163"/>
      <c r="BB47" s="163"/>
      <c r="BC47" s="163"/>
      <c r="BD47" s="163"/>
      <c r="BE47" s="163"/>
      <c r="BF47" s="163"/>
      <c r="BG47" s="163"/>
      <c r="BH47" s="144"/>
    </row>
    <row r="48" spans="1:60" ht="11" customHeight="1">
      <c r="A48" s="144"/>
      <c r="B48" s="57" t="str">
        <f t="shared" si="20"/>
        <v/>
      </c>
      <c r="C48" s="104"/>
      <c r="D48" s="104"/>
      <c r="E48" s="80"/>
      <c r="F48" s="80"/>
      <c r="G48" s="80"/>
      <c r="H48" s="80"/>
      <c r="I48" s="104"/>
      <c r="J48" s="104"/>
      <c r="K48" s="104"/>
      <c r="L48" s="104"/>
      <c r="M48" s="104"/>
      <c r="N48" s="86" t="str">
        <f t="shared" si="21"/>
        <v/>
      </c>
      <c r="O48" s="104"/>
      <c r="P48" s="104"/>
      <c r="Q48" s="80"/>
      <c r="R48" s="80"/>
      <c r="S48" s="80"/>
      <c r="T48" s="80"/>
      <c r="U48" s="80"/>
      <c r="V48" s="80"/>
      <c r="W48" s="125"/>
      <c r="X48" s="144"/>
      <c r="Y48" s="144"/>
      <c r="Z48" s="144"/>
      <c r="AA48" s="144"/>
      <c r="AB48" s="163"/>
      <c r="AC48" s="166"/>
      <c r="AD48" s="166"/>
      <c r="AE48" s="166"/>
      <c r="AF48" s="166"/>
      <c r="AG48" s="166"/>
      <c r="AH48" s="163"/>
      <c r="AI48" s="163"/>
      <c r="AJ48" s="163"/>
      <c r="AK48" s="163"/>
      <c r="AL48" s="163"/>
      <c r="AM48" s="163"/>
      <c r="AN48" s="163"/>
      <c r="AO48" s="163"/>
      <c r="AP48" s="163"/>
      <c r="AQ48" s="163"/>
      <c r="AR48" s="163"/>
      <c r="AS48" s="163"/>
      <c r="AT48" s="163"/>
      <c r="AU48" s="163"/>
      <c r="AV48" s="163"/>
      <c r="AW48" s="163"/>
      <c r="AX48" s="163"/>
      <c r="AY48" s="163"/>
      <c r="AZ48" s="163"/>
      <c r="BA48" s="163"/>
      <c r="BB48" s="163"/>
      <c r="BC48" s="163"/>
      <c r="BD48" s="163"/>
      <c r="BE48" s="163"/>
      <c r="BF48" s="163"/>
      <c r="BG48" s="163"/>
      <c r="BH48" s="144"/>
    </row>
    <row r="49" spans="1:60" ht="11" customHeight="1">
      <c r="A49" s="144"/>
      <c r="B49" s="57" t="str">
        <f t="shared" si="20"/>
        <v/>
      </c>
      <c r="C49" s="104"/>
      <c r="D49" s="104"/>
      <c r="E49" s="80"/>
      <c r="F49" s="80"/>
      <c r="G49" s="80"/>
      <c r="H49" s="80"/>
      <c r="I49" s="104"/>
      <c r="J49" s="104"/>
      <c r="K49" s="104"/>
      <c r="L49" s="104"/>
      <c r="M49" s="104"/>
      <c r="N49" s="86" t="str">
        <f t="shared" si="21"/>
        <v/>
      </c>
      <c r="O49" s="104"/>
      <c r="P49" s="104"/>
      <c r="Q49" s="80"/>
      <c r="R49" s="80"/>
      <c r="S49" s="80"/>
      <c r="T49" s="80"/>
      <c r="U49" s="80"/>
      <c r="V49" s="80"/>
      <c r="W49" s="125"/>
      <c r="X49" s="144"/>
      <c r="Y49" s="144"/>
      <c r="Z49" s="144"/>
      <c r="AA49" s="144"/>
      <c r="AB49" s="163"/>
      <c r="AC49" s="166"/>
      <c r="AD49" s="166"/>
      <c r="AE49" s="166"/>
      <c r="AF49" s="166"/>
      <c r="AG49" s="166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63"/>
      <c r="BD49" s="163"/>
      <c r="BE49" s="163"/>
      <c r="BF49" s="163"/>
      <c r="BG49" s="163"/>
      <c r="BH49" s="144"/>
    </row>
    <row r="50" spans="1:60" ht="11" customHeight="1">
      <c r="A50" s="144"/>
      <c r="B50" s="57" t="str">
        <f t="shared" si="20"/>
        <v/>
      </c>
      <c r="C50" s="104"/>
      <c r="D50" s="104"/>
      <c r="E50" s="80"/>
      <c r="F50" s="80"/>
      <c r="G50" s="80"/>
      <c r="H50" s="80"/>
      <c r="I50" s="104"/>
      <c r="J50" s="104"/>
      <c r="K50" s="104"/>
      <c r="L50" s="104"/>
      <c r="M50" s="104"/>
      <c r="N50" s="86" t="str">
        <f t="shared" si="21"/>
        <v/>
      </c>
      <c r="O50" s="104"/>
      <c r="P50" s="104"/>
      <c r="Q50" s="80"/>
      <c r="R50" s="80"/>
      <c r="S50" s="80"/>
      <c r="T50" s="80"/>
      <c r="U50" s="80"/>
      <c r="V50" s="80"/>
      <c r="W50" s="125"/>
      <c r="X50" s="144"/>
      <c r="Y50" s="144"/>
      <c r="Z50" s="144"/>
      <c r="AA50" s="144"/>
      <c r="AB50" s="163"/>
      <c r="AC50" s="166"/>
      <c r="AD50" s="166"/>
      <c r="AE50" s="166"/>
      <c r="AF50" s="166"/>
      <c r="AG50" s="166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3"/>
      <c r="BD50" s="163"/>
      <c r="BE50" s="163"/>
      <c r="BF50" s="163"/>
      <c r="BG50" s="163"/>
      <c r="BH50" s="144"/>
    </row>
    <row r="51" spans="1:60" ht="11" customHeight="1">
      <c r="A51" s="144"/>
      <c r="B51" s="57" t="str">
        <f t="shared" si="20"/>
        <v/>
      </c>
      <c r="C51" s="104"/>
      <c r="D51" s="104"/>
      <c r="E51" s="80"/>
      <c r="F51" s="80"/>
      <c r="G51" s="80"/>
      <c r="H51" s="80"/>
      <c r="I51" s="104"/>
      <c r="J51" s="104"/>
      <c r="K51" s="104"/>
      <c r="L51" s="104"/>
      <c r="M51" s="104"/>
      <c r="N51" s="86" t="str">
        <f t="shared" si="21"/>
        <v/>
      </c>
      <c r="O51" s="104"/>
      <c r="P51" s="104"/>
      <c r="Q51" s="80"/>
      <c r="R51" s="80"/>
      <c r="S51" s="80"/>
      <c r="T51" s="80"/>
      <c r="U51" s="80"/>
      <c r="V51" s="80"/>
      <c r="W51" s="125"/>
      <c r="X51" s="144"/>
      <c r="Y51" s="144"/>
      <c r="Z51" s="144"/>
      <c r="AA51" s="144"/>
      <c r="AB51" s="163"/>
      <c r="AC51" s="166"/>
      <c r="AD51" s="166"/>
      <c r="AE51" s="166"/>
      <c r="AF51" s="166"/>
      <c r="AG51" s="166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  <c r="BB51" s="163"/>
      <c r="BC51" s="163"/>
      <c r="BD51" s="163"/>
      <c r="BE51" s="163"/>
      <c r="BF51" s="163"/>
      <c r="BG51" s="163"/>
      <c r="BH51" s="144"/>
    </row>
    <row r="52" spans="1:60" ht="11" customHeight="1">
      <c r="A52" s="144"/>
      <c r="B52" s="57" t="str">
        <f t="shared" si="20"/>
        <v/>
      </c>
      <c r="C52" s="104"/>
      <c r="D52" s="104"/>
      <c r="E52" s="80"/>
      <c r="F52" s="80"/>
      <c r="G52" s="80"/>
      <c r="H52" s="80"/>
      <c r="I52" s="104"/>
      <c r="J52" s="104"/>
      <c r="K52" s="104"/>
      <c r="L52" s="104"/>
      <c r="M52" s="104"/>
      <c r="N52" s="86" t="str">
        <f t="shared" si="21"/>
        <v/>
      </c>
      <c r="O52" s="104"/>
      <c r="P52" s="104"/>
      <c r="Q52" s="80"/>
      <c r="R52" s="80"/>
      <c r="S52" s="80"/>
      <c r="T52" s="80"/>
      <c r="U52" s="80"/>
      <c r="V52" s="80"/>
      <c r="W52" s="125"/>
      <c r="X52" s="144"/>
      <c r="Y52" s="144"/>
      <c r="Z52" s="144"/>
      <c r="AA52" s="144"/>
      <c r="AB52" s="163"/>
      <c r="AC52" s="166"/>
      <c r="AD52" s="166"/>
      <c r="AE52" s="166"/>
      <c r="AF52" s="166"/>
      <c r="AG52" s="166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  <c r="BB52" s="163"/>
      <c r="BC52" s="163"/>
      <c r="BD52" s="163"/>
      <c r="BE52" s="163"/>
      <c r="BF52" s="163"/>
      <c r="BG52" s="163"/>
      <c r="BH52" s="144"/>
    </row>
    <row r="53" spans="1:60" ht="11" customHeight="1">
      <c r="A53" s="144"/>
      <c r="B53" s="57" t="str">
        <f t="shared" si="20"/>
        <v/>
      </c>
      <c r="C53" s="104"/>
      <c r="D53" s="104"/>
      <c r="E53" s="80"/>
      <c r="F53" s="80"/>
      <c r="G53" s="80"/>
      <c r="H53" s="80"/>
      <c r="I53" s="104"/>
      <c r="J53" s="104"/>
      <c r="K53" s="104"/>
      <c r="L53" s="104"/>
      <c r="M53" s="104"/>
      <c r="N53" s="86" t="str">
        <f t="shared" si="21"/>
        <v/>
      </c>
      <c r="O53" s="104"/>
      <c r="P53" s="104"/>
      <c r="Q53" s="80"/>
      <c r="R53" s="80"/>
      <c r="S53" s="80"/>
      <c r="T53" s="80"/>
      <c r="U53" s="80"/>
      <c r="V53" s="80"/>
      <c r="W53" s="125"/>
      <c r="X53" s="144"/>
      <c r="Y53" s="144"/>
      <c r="Z53" s="144"/>
      <c r="AA53" s="144"/>
      <c r="AB53" s="163"/>
      <c r="AC53" s="166"/>
      <c r="AD53" s="166"/>
      <c r="AE53" s="166"/>
      <c r="AF53" s="166"/>
      <c r="AG53" s="166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63"/>
      <c r="BD53" s="163"/>
      <c r="BE53" s="163"/>
      <c r="BF53" s="163"/>
      <c r="BG53" s="163"/>
      <c r="BH53" s="144"/>
    </row>
    <row r="54" spans="1:60" ht="11" customHeight="1">
      <c r="A54" s="144"/>
      <c r="B54" s="105" t="str">
        <f t="shared" si="20"/>
        <v/>
      </c>
      <c r="C54" s="106"/>
      <c r="D54" s="106"/>
      <c r="E54" s="87"/>
      <c r="F54" s="87"/>
      <c r="G54" s="87"/>
      <c r="H54" s="87"/>
      <c r="I54" s="106"/>
      <c r="J54" s="106"/>
      <c r="K54" s="106"/>
      <c r="L54" s="106"/>
      <c r="M54" s="106"/>
      <c r="N54" s="88" t="str">
        <f t="shared" si="21"/>
        <v/>
      </c>
      <c r="O54" s="106"/>
      <c r="P54" s="106"/>
      <c r="Q54" s="87"/>
      <c r="R54" s="87"/>
      <c r="S54" s="87"/>
      <c r="T54" s="87"/>
      <c r="U54" s="87"/>
      <c r="V54" s="87"/>
      <c r="W54" s="129"/>
      <c r="X54" s="144"/>
      <c r="Y54" s="144"/>
      <c r="Z54" s="144"/>
      <c r="AA54" s="144"/>
      <c r="AB54" s="163"/>
      <c r="AC54" s="166"/>
      <c r="AD54" s="166"/>
      <c r="AE54" s="166"/>
      <c r="AF54" s="166"/>
      <c r="AG54" s="166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3"/>
      <c r="BD54" s="163"/>
      <c r="BE54" s="163"/>
      <c r="BF54" s="163"/>
      <c r="BG54" s="163"/>
      <c r="BH54" s="144"/>
    </row>
    <row r="55" spans="1:60">
      <c r="A55" s="144"/>
      <c r="B55" s="150"/>
      <c r="C55" s="144"/>
      <c r="D55" s="144"/>
      <c r="E55" s="166"/>
      <c r="F55" s="166"/>
      <c r="G55" s="166"/>
      <c r="H55" s="163"/>
      <c r="I55" s="144"/>
      <c r="J55" s="144"/>
      <c r="K55" s="144"/>
      <c r="L55" s="144"/>
      <c r="M55" s="144"/>
      <c r="N55" s="144"/>
      <c r="O55" s="144"/>
      <c r="P55" s="144"/>
      <c r="Q55" s="151"/>
      <c r="R55" s="166"/>
      <c r="S55" s="166"/>
      <c r="T55" s="166"/>
      <c r="U55" s="166"/>
      <c r="V55" s="166"/>
      <c r="W55" s="149"/>
      <c r="X55" s="144"/>
      <c r="Y55" s="144"/>
      <c r="Z55" s="144"/>
      <c r="AA55" s="144"/>
      <c r="AB55" s="163"/>
      <c r="AC55" s="166"/>
      <c r="AD55" s="166"/>
      <c r="AE55" s="166"/>
      <c r="AF55" s="166"/>
      <c r="AG55" s="166"/>
      <c r="AH55" s="163"/>
      <c r="AI55" s="163"/>
      <c r="AJ55" s="163"/>
      <c r="AK55" s="163"/>
      <c r="AL55" s="163"/>
      <c r="AM55" s="163"/>
      <c r="AN55" s="163"/>
      <c r="AO55" s="163"/>
      <c r="AP55" s="163"/>
      <c r="AQ55" s="163"/>
      <c r="AR55" s="163"/>
      <c r="AS55" s="163"/>
      <c r="AT55" s="163"/>
      <c r="AU55" s="163"/>
      <c r="AV55" s="163"/>
      <c r="AW55" s="163"/>
      <c r="AX55" s="163"/>
      <c r="AY55" s="163"/>
      <c r="AZ55" s="163"/>
      <c r="BA55" s="163"/>
      <c r="BB55" s="163"/>
      <c r="BC55" s="163"/>
      <c r="BD55" s="163"/>
      <c r="BE55" s="163"/>
      <c r="BF55" s="163"/>
      <c r="BG55" s="163"/>
      <c r="BH55" s="144"/>
    </row>
    <row r="56" spans="1:60">
      <c r="A56" s="144"/>
      <c r="B56" s="144"/>
      <c r="C56" s="144"/>
      <c r="D56" s="144"/>
      <c r="E56" s="166"/>
      <c r="F56" s="166"/>
      <c r="G56" s="166"/>
      <c r="H56" s="163"/>
      <c r="I56" s="144"/>
      <c r="J56" s="144"/>
      <c r="K56" s="144"/>
      <c r="L56" s="144"/>
      <c r="M56" s="144"/>
      <c r="N56" s="144"/>
      <c r="O56" s="144"/>
      <c r="P56" s="144"/>
      <c r="Q56" s="163"/>
      <c r="R56" s="166"/>
      <c r="S56" s="166"/>
      <c r="T56" s="166"/>
      <c r="U56" s="166"/>
      <c r="V56" s="166"/>
      <c r="W56" s="149"/>
      <c r="X56" s="144"/>
      <c r="Y56" s="144"/>
      <c r="Z56" s="144"/>
      <c r="AA56" s="144"/>
      <c r="AB56" s="163"/>
      <c r="AC56" s="166"/>
      <c r="AD56" s="166"/>
      <c r="AE56" s="166"/>
      <c r="AF56" s="166"/>
      <c r="AG56" s="166"/>
      <c r="AH56" s="163"/>
      <c r="AI56" s="163"/>
      <c r="AJ56" s="163"/>
      <c r="AK56" s="163"/>
      <c r="AL56" s="163"/>
      <c r="AM56" s="163"/>
      <c r="AN56" s="163"/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3"/>
      <c r="BD56" s="163"/>
      <c r="BE56" s="163"/>
      <c r="BF56" s="163"/>
      <c r="BG56" s="163"/>
      <c r="BH56" s="144"/>
    </row>
    <row r="57" spans="1:60">
      <c r="A57" s="144"/>
      <c r="B57" s="144"/>
      <c r="C57" s="144"/>
      <c r="D57" s="144"/>
      <c r="E57" s="166"/>
      <c r="F57" s="166"/>
      <c r="G57" s="166"/>
      <c r="H57" s="163"/>
      <c r="I57" s="144"/>
      <c r="J57" s="144"/>
      <c r="K57" s="144"/>
      <c r="L57" s="144"/>
      <c r="M57" s="144"/>
      <c r="N57" s="144"/>
      <c r="O57" s="144"/>
      <c r="P57" s="144"/>
      <c r="Q57" s="163"/>
      <c r="R57" s="166"/>
      <c r="S57" s="166"/>
      <c r="T57" s="166"/>
      <c r="U57" s="166"/>
      <c r="V57" s="166"/>
      <c r="W57" s="149"/>
      <c r="X57" s="144"/>
      <c r="Y57" s="144"/>
      <c r="Z57" s="144"/>
      <c r="AA57" s="144"/>
      <c r="AB57" s="163"/>
      <c r="AC57" s="166"/>
      <c r="AD57" s="166"/>
      <c r="AE57" s="166"/>
      <c r="AF57" s="166"/>
      <c r="AG57" s="166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AY57" s="163"/>
      <c r="AZ57" s="163"/>
      <c r="BA57" s="163"/>
      <c r="BB57" s="163"/>
      <c r="BC57" s="163"/>
      <c r="BD57" s="163"/>
      <c r="BE57" s="163"/>
      <c r="BF57" s="163"/>
      <c r="BG57" s="163"/>
      <c r="BH57" s="144"/>
    </row>
    <row r="58" spans="1:60">
      <c r="A58" s="144"/>
      <c r="B58" s="144"/>
      <c r="C58" s="144"/>
      <c r="D58" s="144"/>
      <c r="E58" s="166"/>
      <c r="F58" s="166"/>
      <c r="G58" s="166"/>
      <c r="H58" s="163"/>
      <c r="I58" s="144"/>
      <c r="J58" s="144"/>
      <c r="K58" s="144"/>
      <c r="L58" s="144"/>
      <c r="M58" s="144"/>
      <c r="N58" s="144"/>
      <c r="O58" s="144"/>
      <c r="P58" s="144"/>
      <c r="Q58" s="163"/>
      <c r="R58" s="166"/>
      <c r="S58" s="166"/>
      <c r="T58" s="166"/>
      <c r="U58" s="166"/>
      <c r="V58" s="166"/>
      <c r="W58" s="149"/>
      <c r="X58" s="144"/>
      <c r="Y58" s="144"/>
      <c r="Z58" s="144"/>
      <c r="AA58" s="144"/>
      <c r="AB58" s="163"/>
      <c r="AC58" s="166"/>
      <c r="AD58" s="166"/>
      <c r="AE58" s="166"/>
      <c r="AF58" s="166"/>
      <c r="AG58" s="166"/>
      <c r="AH58" s="163"/>
      <c r="AI58" s="163"/>
      <c r="AJ58" s="163"/>
      <c r="AK58" s="163"/>
      <c r="AL58" s="163"/>
      <c r="AM58" s="163"/>
      <c r="AN58" s="163"/>
      <c r="AO58" s="163"/>
      <c r="AP58" s="163"/>
      <c r="AQ58" s="163"/>
      <c r="AR58" s="163"/>
      <c r="AS58" s="163"/>
      <c r="AT58" s="163"/>
      <c r="AU58" s="163"/>
      <c r="AV58" s="163"/>
      <c r="AW58" s="163"/>
      <c r="AX58" s="163"/>
      <c r="AY58" s="163"/>
      <c r="AZ58" s="163"/>
      <c r="BA58" s="163"/>
      <c r="BB58" s="163"/>
      <c r="BC58" s="163"/>
      <c r="BD58" s="163"/>
      <c r="BE58" s="163"/>
      <c r="BF58" s="163"/>
      <c r="BG58" s="163"/>
      <c r="BH58" s="144"/>
    </row>
    <row r="59" spans="1:60">
      <c r="A59" s="144"/>
      <c r="B59" s="144"/>
      <c r="C59" s="144"/>
      <c r="D59" s="144"/>
      <c r="E59" s="166"/>
      <c r="F59" s="166"/>
      <c r="G59" s="166"/>
      <c r="H59" s="163"/>
      <c r="I59" s="144"/>
      <c r="J59" s="144"/>
      <c r="K59" s="144"/>
      <c r="L59" s="144"/>
      <c r="M59" s="144"/>
      <c r="N59" s="144"/>
      <c r="O59" s="144"/>
      <c r="P59" s="144"/>
      <c r="Q59" s="163"/>
      <c r="R59" s="166"/>
      <c r="S59" s="166"/>
      <c r="T59" s="166"/>
      <c r="U59" s="166"/>
      <c r="V59" s="166"/>
      <c r="W59" s="149"/>
      <c r="X59" s="144"/>
      <c r="Y59" s="144"/>
      <c r="Z59" s="144"/>
      <c r="AA59" s="144"/>
      <c r="AB59" s="163"/>
      <c r="AC59" s="166"/>
      <c r="AD59" s="166"/>
      <c r="AE59" s="166"/>
      <c r="AF59" s="166"/>
      <c r="AG59" s="166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3"/>
      <c r="BA59" s="163"/>
      <c r="BB59" s="163"/>
      <c r="BC59" s="163"/>
      <c r="BD59" s="163"/>
      <c r="BE59" s="163"/>
      <c r="BF59" s="163"/>
      <c r="BG59" s="163"/>
      <c r="BH59" s="144"/>
    </row>
    <row r="60" spans="1:60">
      <c r="A60" s="144"/>
      <c r="B60" s="144"/>
      <c r="C60" s="144"/>
      <c r="D60" s="144"/>
      <c r="E60" s="166"/>
      <c r="F60" s="166"/>
      <c r="G60" s="166"/>
      <c r="H60" s="163"/>
      <c r="I60" s="144"/>
      <c r="J60" s="144"/>
      <c r="K60" s="144"/>
      <c r="L60" s="144"/>
      <c r="M60" s="144"/>
      <c r="N60" s="144"/>
      <c r="O60" s="144"/>
      <c r="P60" s="144"/>
      <c r="Q60" s="163"/>
      <c r="R60" s="166"/>
      <c r="S60" s="166"/>
      <c r="T60" s="166"/>
      <c r="U60" s="166"/>
      <c r="V60" s="166"/>
      <c r="W60" s="149"/>
      <c r="X60" s="144"/>
      <c r="Y60" s="144"/>
      <c r="Z60" s="144"/>
      <c r="AA60" s="144"/>
      <c r="AB60" s="163"/>
      <c r="AC60" s="166"/>
      <c r="AD60" s="166"/>
      <c r="AE60" s="166"/>
      <c r="AF60" s="166"/>
      <c r="AG60" s="166"/>
      <c r="AH60" s="163"/>
      <c r="AI60" s="163"/>
      <c r="AJ60" s="163"/>
      <c r="AK60" s="163"/>
      <c r="AL60" s="163"/>
      <c r="AM60" s="163"/>
      <c r="AN60" s="163"/>
      <c r="AO60" s="163"/>
      <c r="AP60" s="163"/>
      <c r="AQ60" s="163"/>
      <c r="AR60" s="163"/>
      <c r="AS60" s="163"/>
      <c r="AT60" s="163"/>
      <c r="AU60" s="163"/>
      <c r="AV60" s="163"/>
      <c r="AW60" s="163"/>
      <c r="AX60" s="163"/>
      <c r="AY60" s="163"/>
      <c r="AZ60" s="163"/>
      <c r="BA60" s="163"/>
      <c r="BB60" s="163"/>
      <c r="BC60" s="163"/>
      <c r="BD60" s="163"/>
      <c r="BE60" s="163"/>
      <c r="BF60" s="163"/>
      <c r="BG60" s="163"/>
      <c r="BH60" s="144"/>
    </row>
  </sheetData>
  <sheetProtection sheet="1" objects="1" scenarios="1" selectLockedCells="1"/>
  <mergeCells count="13">
    <mergeCell ref="AU5:BE5"/>
    <mergeCell ref="C3:V3"/>
    <mergeCell ref="H4:K4"/>
    <mergeCell ref="I5:P5"/>
    <mergeCell ref="AC5:AF5"/>
    <mergeCell ref="AH5:AR5"/>
    <mergeCell ref="C30:V33"/>
    <mergeCell ref="L7:M7"/>
    <mergeCell ref="I9:I10"/>
    <mergeCell ref="P11:P12"/>
    <mergeCell ref="I17:I19"/>
    <mergeCell ref="P19:P20"/>
    <mergeCell ref="I28:P28"/>
  </mergeCells>
  <dataValidations count="4">
    <dataValidation type="list" allowBlank="1" showInputMessage="1" showErrorMessage="1" sqref="L4" xr:uid="{00000000-0002-0000-0100-000000000000}">
      <formula1>"oben,unten"</formula1>
    </dataValidation>
    <dataValidation type="list" allowBlank="1" showInputMessage="1" showErrorMessage="1" sqref="E8:E27 T8:T27" xr:uid="{00000000-0002-0000-0100-000001000000}">
      <formula1>$AB$8:$AB$20</formula1>
    </dataValidation>
    <dataValidation type="list" allowBlank="1" showInputMessage="1" showErrorMessage="1" sqref="D8:D27 U8:U27" xr:uid="{00000000-0002-0000-0100-000002000000}">
      <formula1>$AA$8:$AA$10</formula1>
    </dataValidation>
    <dataValidation type="list" allowBlank="1" showInputMessage="1" showErrorMessage="1" sqref="S8:S27 F8:F27" xr:uid="{00000000-0002-0000-0100-000003000000}">
      <formula1>$AA$11:$AA$39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stopIfTrue="1" operator="containsText" id="{D932DE91-B0D2-AE4F-995B-9E705F7324D4}">
            <xm:f>NOT(ISERROR(SEARCH($AB$14,E8)))</xm:f>
            <xm:f>$AB$14</xm:f>
            <x14:dxf>
              <font>
                <color auto="1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AB8:AB27 T8:V27 E8:E27</xm:sqref>
        </x14:conditionalFormatting>
        <x14:conditionalFormatting xmlns:xm="http://schemas.microsoft.com/office/excel/2006/main">
          <x14:cfRule type="containsText" priority="1" stopIfTrue="1" operator="containsText" id="{A64EC798-0399-4F4F-A05E-2B2C3BB47BD7}">
            <xm:f>NOT(ISERROR(SEARCH($AB$17,E8)))</xm:f>
            <xm:f>$AB$17</xm:f>
            <x14:dxf>
              <font>
                <color auto="1"/>
              </font>
              <fill>
                <patternFill patternType="solid">
                  <fgColor indexed="64"/>
                  <bgColor theme="0" tint="-4.9989318521683403E-2"/>
                </patternFill>
              </fill>
            </x14:dxf>
          </x14:cfRule>
          <x14:cfRule type="containsText" priority="2" stopIfTrue="1" operator="containsText" id="{10095FBD-A2DC-534E-B86C-AEA401CD7AC3}">
            <xm:f>NOT(ISERROR(SEARCH($AB$16,E8)))</xm:f>
            <xm:f>$AB$16</xm:f>
            <x14:dxf>
              <font>
                <color theme="2" tint="-0.749992370372631"/>
              </font>
              <fill>
                <patternFill patternType="solid">
                  <fgColor indexed="64"/>
                  <bgColor theme="2" tint="-9.9978637043366805E-2"/>
                </patternFill>
              </fill>
            </x14:dxf>
          </x14:cfRule>
          <x14:cfRule type="containsText" priority="3" stopIfTrue="1" operator="containsText" id="{EFFF2D27-7263-074D-8DBA-72BBD99708D6}">
            <xm:f>NOT(ISERROR(SEARCH($AB$15,E8)))</xm:f>
            <xm:f>$AB$15</xm:f>
            <x14:dxf>
              <font>
                <color theme="1" tint="0.499984740745262"/>
              </font>
              <fill>
                <patternFill patternType="solid">
                  <fgColor indexed="64"/>
                  <bgColor theme="0" tint="-0.14999847407452621"/>
                </patternFill>
              </fill>
            </x14:dxf>
          </x14:cfRule>
          <x14:cfRule type="containsText" priority="5" stopIfTrue="1" operator="containsText" id="{67629B5B-D2EB-0042-B89E-A7762A13C7FE}">
            <xm:f>NOT(ISERROR(SEARCH($AB$13,E8)))</xm:f>
            <xm:f>$AB$13</xm:f>
            <x14:dxf>
              <font>
                <color theme="7" tint="-0.499984740745262"/>
              </font>
              <fill>
                <patternFill patternType="solid">
                  <fgColor indexed="64"/>
                  <bgColor theme="7" tint="0.79998168889431442"/>
                </patternFill>
              </fill>
            </x14:dxf>
          </x14:cfRule>
          <x14:cfRule type="containsText" priority="6" stopIfTrue="1" operator="containsText" id="{B3C64E8D-1DC9-C546-8DDF-102964BFBE4A}">
            <xm:f>NOT(ISERROR(SEARCH($AB$12,E8)))</xm:f>
            <xm:f>$AB$12</xm:f>
            <x14:dxf>
              <font>
                <color theme="3"/>
              </font>
              <fill>
                <patternFill patternType="solid">
                  <fgColor indexed="64"/>
                  <bgColor theme="3" tint="0.79998168889431442"/>
                </patternFill>
              </fill>
            </x14:dxf>
          </x14:cfRule>
          <x14:cfRule type="containsText" priority="7" stopIfTrue="1" operator="containsText" id="{F4E5A26C-3CF8-4845-AB5F-61E4821794DF}">
            <xm:f>NOT(ISERROR(SEARCH($AB$11,E8)))</xm:f>
            <xm:f>$AB$11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" stopIfTrue="1" operator="containsText" id="{37636403-5099-E342-9AB0-4234ECF6E053}">
            <xm:f>NOT(ISERROR(SEARCH($AB$10,E8)))</xm:f>
            <xm:f>$AB$10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9" stopIfTrue="1" operator="containsText" id="{E592D852-621A-DA4B-95B7-DD90A10EE8CF}">
            <xm:f>NOT(ISERROR(SEARCH($AB$9,E8)))</xm:f>
            <xm:f>$AB$9</xm:f>
            <x14:dxf>
              <font>
                <color theme="9" tint="-0.249977111117893"/>
              </font>
              <fill>
                <patternFill patternType="solid">
                  <fgColor indexed="64"/>
                  <bgColor theme="9" tint="0.59999389629810485"/>
                </patternFill>
              </fill>
            </x14:dxf>
          </x14:cfRule>
          <x14:cfRule type="containsText" priority="10" stopIfTrue="1" operator="containsText" id="{43B9BC26-2599-F142-9F47-DB8A69B480D3}">
            <xm:f>NOT(ISERROR(SEARCH($AB$8,E8)))</xm:f>
            <xm:f>$AB$8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AB8:AB27 E8:E27 T8:V27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Pinbelegung Template</vt:lpstr>
      <vt:lpstr>Pinbelegung Nokia5110-NFC532</vt:lpstr>
    </vt:vector>
  </TitlesOfParts>
  <Company>Comline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Christian Guenther</dc:creator>
  <cp:keywords>Keywords</cp:keywords>
  <cp:lastModifiedBy>Bits an Brain</cp:lastModifiedBy>
  <cp:lastPrinted>2016-07-02T20:38:03Z</cp:lastPrinted>
  <dcterms:created xsi:type="dcterms:W3CDTF">2016-07-02T11:35:52Z</dcterms:created>
  <dcterms:modified xsi:type="dcterms:W3CDTF">2017-11-26T18:40:52Z</dcterms:modified>
</cp:coreProperties>
</file>