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excel\"/>
    </mc:Choice>
  </mc:AlternateContent>
  <xr:revisionPtr revIDLastSave="0" documentId="13_ncr:1_{BF3F46D1-6C0D-4CE2-894B-88FF5E537C73}" xr6:coauthVersionLast="47" xr6:coauthVersionMax="47" xr10:uidLastSave="{00000000-0000-0000-0000-000000000000}"/>
  <bookViews>
    <workbookView xWindow="28680" yWindow="1245" windowWidth="29040" windowHeight="15840" xr2:uid="{00000000-000D-0000-FFFF-FFFF00000000}"/>
  </bookViews>
  <sheets>
    <sheet name="Sheet1" sheetId="1" r:id="rId1"/>
    <sheet name="Sheet2" sheetId="2" r:id="rId2"/>
    <sheet name="武将数值计算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5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Q6" i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3" i="3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O108" i="1" l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K60" i="3"/>
  <c r="K28" i="3"/>
  <c r="H28" i="3"/>
  <c r="O28" i="3" s="1"/>
  <c r="H46" i="3"/>
  <c r="O46" i="3" s="1"/>
  <c r="C14" i="3"/>
  <c r="J14" i="3" s="1"/>
  <c r="C15" i="3"/>
  <c r="C16" i="3"/>
  <c r="J16" i="3" s="1"/>
  <c r="C17" i="3"/>
  <c r="C18" i="3"/>
  <c r="C19" i="3"/>
  <c r="C20" i="3"/>
  <c r="I20" i="3" s="1"/>
  <c r="C21" i="3"/>
  <c r="C22" i="3"/>
  <c r="J22" i="3" s="1"/>
  <c r="C23" i="3"/>
  <c r="C24" i="3"/>
  <c r="K24" i="3" s="1"/>
  <c r="C25" i="3"/>
  <c r="C26" i="3"/>
  <c r="I26" i="3" s="1"/>
  <c r="C27" i="3"/>
  <c r="C28" i="3"/>
  <c r="J28" i="3" s="1"/>
  <c r="C29" i="3"/>
  <c r="C30" i="3"/>
  <c r="C31" i="3"/>
  <c r="C32" i="3"/>
  <c r="J32" i="3" s="1"/>
  <c r="C33" i="3"/>
  <c r="C34" i="3"/>
  <c r="J34" i="3" s="1"/>
  <c r="C35" i="3"/>
  <c r="C36" i="3"/>
  <c r="C37" i="3"/>
  <c r="C38" i="3"/>
  <c r="L38" i="3" s="1"/>
  <c r="C39" i="3"/>
  <c r="C40" i="3"/>
  <c r="J40" i="3" s="1"/>
  <c r="C41" i="3"/>
  <c r="C42" i="3"/>
  <c r="K42" i="3" s="1"/>
  <c r="C43" i="3"/>
  <c r="C44" i="3"/>
  <c r="J44" i="3" s="1"/>
  <c r="C45" i="3"/>
  <c r="C46" i="3"/>
  <c r="J46" i="3" s="1"/>
  <c r="C47" i="3"/>
  <c r="C48" i="3"/>
  <c r="C49" i="3"/>
  <c r="C50" i="3"/>
  <c r="J50" i="3" s="1"/>
  <c r="C51" i="3"/>
  <c r="C52" i="3"/>
  <c r="J52" i="3" s="1"/>
  <c r="C53" i="3"/>
  <c r="C54" i="3"/>
  <c r="C55" i="3"/>
  <c r="C56" i="3"/>
  <c r="L56" i="3" s="1"/>
  <c r="C57" i="3"/>
  <c r="C58" i="3"/>
  <c r="J58" i="3" s="1"/>
  <c r="C59" i="3"/>
  <c r="C60" i="3"/>
  <c r="C61" i="3"/>
  <c r="C62" i="3"/>
  <c r="I62" i="3" s="1"/>
  <c r="C63" i="3"/>
  <c r="C64" i="3"/>
  <c r="J64" i="3" s="1"/>
  <c r="C65" i="3"/>
  <c r="C66" i="3"/>
  <c r="C67" i="3"/>
  <c r="C68" i="3"/>
  <c r="J68" i="3" s="1"/>
  <c r="C69" i="3"/>
  <c r="C70" i="3"/>
  <c r="J70" i="3" s="1"/>
  <c r="C71" i="3"/>
  <c r="C72" i="3"/>
  <c r="C73" i="3"/>
  <c r="C74" i="3"/>
  <c r="L74" i="3" s="1"/>
  <c r="C75" i="3"/>
  <c r="C76" i="3"/>
  <c r="J76" i="3" s="1"/>
  <c r="C77" i="3"/>
  <c r="C78" i="3"/>
  <c r="K78" i="3" s="1"/>
  <c r="C79" i="3"/>
  <c r="C80" i="3"/>
  <c r="J80" i="3" s="1"/>
  <c r="C81" i="3"/>
  <c r="C82" i="3"/>
  <c r="J82" i="3" s="1"/>
  <c r="C83" i="3"/>
  <c r="C84" i="3"/>
  <c r="C85" i="3"/>
  <c r="C86" i="3"/>
  <c r="J86" i="3" s="1"/>
  <c r="C87" i="3"/>
  <c r="C88" i="3"/>
  <c r="J88" i="3" s="1"/>
  <c r="C89" i="3"/>
  <c r="C90" i="3"/>
  <c r="C91" i="3"/>
  <c r="C92" i="3"/>
  <c r="L92" i="3" s="1"/>
  <c r="C93" i="3"/>
  <c r="C94" i="3"/>
  <c r="J94" i="3" s="1"/>
  <c r="C95" i="3"/>
  <c r="C96" i="3"/>
  <c r="K96" i="3" s="1"/>
  <c r="C97" i="3"/>
  <c r="C98" i="3"/>
  <c r="J98" i="3" s="1"/>
  <c r="C99" i="3"/>
  <c r="C100" i="3"/>
  <c r="J100" i="3" s="1"/>
  <c r="C101" i="3"/>
  <c r="C102" i="3"/>
  <c r="C103" i="3"/>
  <c r="C104" i="3"/>
  <c r="J104" i="3" s="1"/>
  <c r="C105" i="3"/>
  <c r="C106" i="3"/>
  <c r="J106" i="3" s="1"/>
  <c r="C107" i="3"/>
  <c r="C108" i="3"/>
  <c r="C109" i="3"/>
  <c r="C110" i="3"/>
  <c r="K110" i="3" s="1"/>
  <c r="C111" i="3"/>
  <c r="C112" i="3"/>
  <c r="J112" i="3" s="1"/>
  <c r="C113" i="3"/>
  <c r="C114" i="3"/>
  <c r="K114" i="3" s="1"/>
  <c r="C115" i="3"/>
  <c r="H115" i="3" s="1"/>
  <c r="O115" i="3" s="1"/>
  <c r="C116" i="3"/>
  <c r="K116" i="3" s="1"/>
  <c r="C13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3" i="3" a="1"/>
  <c r="E13" i="3" s="1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3" i="3"/>
  <c r="P115" i="3" l="1"/>
  <c r="P28" i="3"/>
  <c r="M115" i="3"/>
  <c r="N115" i="3"/>
  <c r="M46" i="3"/>
  <c r="M28" i="3"/>
  <c r="N28" i="3"/>
  <c r="N46" i="3"/>
  <c r="P46" i="3"/>
  <c r="K82" i="3"/>
  <c r="L28" i="3"/>
  <c r="H64" i="3"/>
  <c r="O64" i="3" s="1"/>
  <c r="I38" i="3"/>
  <c r="I74" i="3"/>
  <c r="I110" i="3"/>
  <c r="J62" i="3"/>
  <c r="L20" i="3"/>
  <c r="L64" i="3"/>
  <c r="I44" i="3"/>
  <c r="I80" i="3"/>
  <c r="J20" i="3"/>
  <c r="J74" i="3"/>
  <c r="L68" i="3"/>
  <c r="H116" i="3"/>
  <c r="I52" i="3"/>
  <c r="I88" i="3"/>
  <c r="J26" i="3"/>
  <c r="L32" i="3"/>
  <c r="L82" i="3"/>
  <c r="H110" i="3"/>
  <c r="O110" i="3" s="1"/>
  <c r="I56" i="3"/>
  <c r="I92" i="3"/>
  <c r="J38" i="3"/>
  <c r="J92" i="3"/>
  <c r="K46" i="3"/>
  <c r="K100" i="3"/>
  <c r="L86" i="3"/>
  <c r="H100" i="3"/>
  <c r="O100" i="3" s="1"/>
  <c r="I98" i="3"/>
  <c r="L46" i="3"/>
  <c r="L100" i="3"/>
  <c r="H82" i="3"/>
  <c r="O82" i="3" s="1"/>
  <c r="I34" i="3"/>
  <c r="I70" i="3"/>
  <c r="I106" i="3"/>
  <c r="J56" i="3"/>
  <c r="J110" i="3"/>
  <c r="K64" i="3"/>
  <c r="L14" i="3"/>
  <c r="L50" i="3"/>
  <c r="L104" i="3"/>
  <c r="L114" i="3"/>
  <c r="I114" i="3"/>
  <c r="L108" i="3"/>
  <c r="I108" i="3"/>
  <c r="L102" i="3"/>
  <c r="I102" i="3"/>
  <c r="L96" i="3"/>
  <c r="I96" i="3"/>
  <c r="L90" i="3"/>
  <c r="I90" i="3"/>
  <c r="L84" i="3"/>
  <c r="I84" i="3"/>
  <c r="L78" i="3"/>
  <c r="I78" i="3"/>
  <c r="L72" i="3"/>
  <c r="I72" i="3"/>
  <c r="L66" i="3"/>
  <c r="I66" i="3"/>
  <c r="L60" i="3"/>
  <c r="I60" i="3"/>
  <c r="L54" i="3"/>
  <c r="I54" i="3"/>
  <c r="L48" i="3"/>
  <c r="I48" i="3"/>
  <c r="L42" i="3"/>
  <c r="I42" i="3"/>
  <c r="L36" i="3"/>
  <c r="I36" i="3"/>
  <c r="L30" i="3"/>
  <c r="I30" i="3"/>
  <c r="L24" i="3"/>
  <c r="I24" i="3"/>
  <c r="L18" i="3"/>
  <c r="I18" i="3"/>
  <c r="H109" i="3"/>
  <c r="M109" i="3" s="1"/>
  <c r="H96" i="3"/>
  <c r="O96" i="3" s="1"/>
  <c r="H78" i="3"/>
  <c r="O78" i="3" s="1"/>
  <c r="H60" i="3"/>
  <c r="N60" i="3" s="1"/>
  <c r="H42" i="3"/>
  <c r="M42" i="3" s="1"/>
  <c r="H24" i="3"/>
  <c r="N24" i="3" s="1"/>
  <c r="J24" i="3"/>
  <c r="J42" i="3"/>
  <c r="J60" i="3"/>
  <c r="J78" i="3"/>
  <c r="J96" i="3"/>
  <c r="J114" i="3"/>
  <c r="J113" i="3"/>
  <c r="L113" i="3"/>
  <c r="I113" i="3"/>
  <c r="K113" i="3"/>
  <c r="J107" i="3"/>
  <c r="L107" i="3"/>
  <c r="I107" i="3"/>
  <c r="K107" i="3"/>
  <c r="J101" i="3"/>
  <c r="L101" i="3"/>
  <c r="I101" i="3"/>
  <c r="K101" i="3"/>
  <c r="H101" i="3"/>
  <c r="O101" i="3" s="1"/>
  <c r="J95" i="3"/>
  <c r="L95" i="3"/>
  <c r="I95" i="3"/>
  <c r="K95" i="3"/>
  <c r="H95" i="3"/>
  <c r="N95" i="3" s="1"/>
  <c r="J89" i="3"/>
  <c r="L89" i="3"/>
  <c r="I89" i="3"/>
  <c r="K89" i="3"/>
  <c r="H89" i="3"/>
  <c r="N89" i="3" s="1"/>
  <c r="J83" i="3"/>
  <c r="L83" i="3"/>
  <c r="I83" i="3"/>
  <c r="K83" i="3"/>
  <c r="H83" i="3"/>
  <c r="J77" i="3"/>
  <c r="L77" i="3"/>
  <c r="I77" i="3"/>
  <c r="K77" i="3"/>
  <c r="H77" i="3"/>
  <c r="J71" i="3"/>
  <c r="L71" i="3"/>
  <c r="I71" i="3"/>
  <c r="K71" i="3"/>
  <c r="H71" i="3"/>
  <c r="O71" i="3" s="1"/>
  <c r="J65" i="3"/>
  <c r="L65" i="3"/>
  <c r="I65" i="3"/>
  <c r="K65" i="3"/>
  <c r="H65" i="3"/>
  <c r="O65" i="3" s="1"/>
  <c r="J59" i="3"/>
  <c r="L59" i="3"/>
  <c r="I59" i="3"/>
  <c r="K59" i="3"/>
  <c r="H59" i="3"/>
  <c r="J53" i="3"/>
  <c r="L53" i="3"/>
  <c r="I53" i="3"/>
  <c r="K53" i="3"/>
  <c r="H53" i="3"/>
  <c r="J47" i="3"/>
  <c r="L47" i="3"/>
  <c r="I47" i="3"/>
  <c r="K47" i="3"/>
  <c r="H47" i="3"/>
  <c r="J41" i="3"/>
  <c r="L41" i="3"/>
  <c r="I41" i="3"/>
  <c r="K41" i="3"/>
  <c r="H41" i="3"/>
  <c r="J35" i="3"/>
  <c r="L35" i="3"/>
  <c r="I35" i="3"/>
  <c r="K35" i="3"/>
  <c r="H35" i="3"/>
  <c r="O35" i="3" s="1"/>
  <c r="J29" i="3"/>
  <c r="L29" i="3"/>
  <c r="I29" i="3"/>
  <c r="K29" i="3"/>
  <c r="H29" i="3"/>
  <c r="O29" i="3" s="1"/>
  <c r="J23" i="3"/>
  <c r="L23" i="3"/>
  <c r="I23" i="3"/>
  <c r="K23" i="3"/>
  <c r="H23" i="3"/>
  <c r="O23" i="3" s="1"/>
  <c r="J17" i="3"/>
  <c r="L17" i="3"/>
  <c r="I17" i="3"/>
  <c r="K17" i="3"/>
  <c r="H17" i="3"/>
  <c r="H114" i="3"/>
  <c r="N114" i="3" s="1"/>
  <c r="H108" i="3"/>
  <c r="M108" i="3" s="1"/>
  <c r="H94" i="3"/>
  <c r="O94" i="3" s="1"/>
  <c r="H76" i="3"/>
  <c r="O76" i="3" s="1"/>
  <c r="H58" i="3"/>
  <c r="O58" i="3" s="1"/>
  <c r="H40" i="3"/>
  <c r="O40" i="3" s="1"/>
  <c r="H22" i="3"/>
  <c r="O22" i="3" s="1"/>
  <c r="I22" i="3"/>
  <c r="I40" i="3"/>
  <c r="I58" i="3"/>
  <c r="I76" i="3"/>
  <c r="I94" i="3"/>
  <c r="I112" i="3"/>
  <c r="J116" i="3"/>
  <c r="K30" i="3"/>
  <c r="K48" i="3"/>
  <c r="K66" i="3"/>
  <c r="K84" i="3"/>
  <c r="K102" i="3"/>
  <c r="L16" i="3"/>
  <c r="L34" i="3"/>
  <c r="L52" i="3"/>
  <c r="L70" i="3"/>
  <c r="L88" i="3"/>
  <c r="L106" i="3"/>
  <c r="H113" i="3"/>
  <c r="N113" i="3" s="1"/>
  <c r="H107" i="3"/>
  <c r="O107" i="3" s="1"/>
  <c r="H90" i="3"/>
  <c r="N90" i="3" s="1"/>
  <c r="H72" i="3"/>
  <c r="O72" i="3" s="1"/>
  <c r="H54" i="3"/>
  <c r="O54" i="3" s="1"/>
  <c r="H36" i="3"/>
  <c r="P36" i="3" s="1"/>
  <c r="H18" i="3"/>
  <c r="O18" i="3" s="1"/>
  <c r="I116" i="3"/>
  <c r="J30" i="3"/>
  <c r="J48" i="3"/>
  <c r="J66" i="3"/>
  <c r="J84" i="3"/>
  <c r="J102" i="3"/>
  <c r="K16" i="3"/>
  <c r="K34" i="3"/>
  <c r="K52" i="3"/>
  <c r="K70" i="3"/>
  <c r="K88" i="3"/>
  <c r="K106" i="3"/>
  <c r="L110" i="3"/>
  <c r="L115" i="3"/>
  <c r="I115" i="3"/>
  <c r="K115" i="3"/>
  <c r="J115" i="3"/>
  <c r="L109" i="3"/>
  <c r="I109" i="3"/>
  <c r="K109" i="3"/>
  <c r="J109" i="3"/>
  <c r="L103" i="3"/>
  <c r="I103" i="3"/>
  <c r="H103" i="3"/>
  <c r="M103" i="3" s="1"/>
  <c r="K103" i="3"/>
  <c r="J103" i="3"/>
  <c r="L97" i="3"/>
  <c r="I97" i="3"/>
  <c r="H97" i="3"/>
  <c r="N97" i="3" s="1"/>
  <c r="K97" i="3"/>
  <c r="J97" i="3"/>
  <c r="L91" i="3"/>
  <c r="I91" i="3"/>
  <c r="H91" i="3"/>
  <c r="K91" i="3"/>
  <c r="J91" i="3"/>
  <c r="L85" i="3"/>
  <c r="I85" i="3"/>
  <c r="H85" i="3"/>
  <c r="K85" i="3"/>
  <c r="J85" i="3"/>
  <c r="L79" i="3"/>
  <c r="I79" i="3"/>
  <c r="H79" i="3"/>
  <c r="M79" i="3" s="1"/>
  <c r="K79" i="3"/>
  <c r="J79" i="3"/>
  <c r="L73" i="3"/>
  <c r="I73" i="3"/>
  <c r="H73" i="3"/>
  <c r="M73" i="3" s="1"/>
  <c r="K73" i="3"/>
  <c r="J73" i="3"/>
  <c r="L67" i="3"/>
  <c r="I67" i="3"/>
  <c r="H67" i="3"/>
  <c r="M67" i="3" s="1"/>
  <c r="K67" i="3"/>
  <c r="J67" i="3"/>
  <c r="L61" i="3"/>
  <c r="I61" i="3"/>
  <c r="H61" i="3"/>
  <c r="K61" i="3"/>
  <c r="J61" i="3"/>
  <c r="L55" i="3"/>
  <c r="I55" i="3"/>
  <c r="H55" i="3"/>
  <c r="M55" i="3" s="1"/>
  <c r="K55" i="3"/>
  <c r="J55" i="3"/>
  <c r="L49" i="3"/>
  <c r="I49" i="3"/>
  <c r="H49" i="3"/>
  <c r="K49" i="3"/>
  <c r="J49" i="3"/>
  <c r="L43" i="3"/>
  <c r="I43" i="3"/>
  <c r="H43" i="3"/>
  <c r="M43" i="3" s="1"/>
  <c r="K43" i="3"/>
  <c r="J43" i="3"/>
  <c r="L37" i="3"/>
  <c r="I37" i="3"/>
  <c r="H37" i="3"/>
  <c r="M37" i="3" s="1"/>
  <c r="K37" i="3"/>
  <c r="J37" i="3"/>
  <c r="L31" i="3"/>
  <c r="I31" i="3"/>
  <c r="H31" i="3"/>
  <c r="M31" i="3" s="1"/>
  <c r="K31" i="3"/>
  <c r="J31" i="3"/>
  <c r="L25" i="3"/>
  <c r="I25" i="3"/>
  <c r="H25" i="3"/>
  <c r="K25" i="3"/>
  <c r="J25" i="3"/>
  <c r="L19" i="3"/>
  <c r="I19" i="3"/>
  <c r="H19" i="3"/>
  <c r="M19" i="3" s="1"/>
  <c r="K19" i="3"/>
  <c r="J19" i="3"/>
  <c r="I16" i="3"/>
  <c r="L13" i="3"/>
  <c r="I13" i="3"/>
  <c r="K13" i="3"/>
  <c r="J13" i="3"/>
  <c r="H13" i="3"/>
  <c r="P13" i="3" s="1"/>
  <c r="K111" i="3"/>
  <c r="J111" i="3"/>
  <c r="L111" i="3"/>
  <c r="I111" i="3"/>
  <c r="K105" i="3"/>
  <c r="J105" i="3"/>
  <c r="H105" i="3"/>
  <c r="O105" i="3" s="1"/>
  <c r="L105" i="3"/>
  <c r="I105" i="3"/>
  <c r="K99" i="3"/>
  <c r="J99" i="3"/>
  <c r="H99" i="3"/>
  <c r="N99" i="3" s="1"/>
  <c r="L99" i="3"/>
  <c r="I99" i="3"/>
  <c r="K93" i="3"/>
  <c r="J93" i="3"/>
  <c r="H93" i="3"/>
  <c r="O93" i="3" s="1"/>
  <c r="L93" i="3"/>
  <c r="I93" i="3"/>
  <c r="K87" i="3"/>
  <c r="J87" i="3"/>
  <c r="H87" i="3"/>
  <c r="O87" i="3" s="1"/>
  <c r="L87" i="3"/>
  <c r="I87" i="3"/>
  <c r="K81" i="3"/>
  <c r="J81" i="3"/>
  <c r="H81" i="3"/>
  <c r="N81" i="3" s="1"/>
  <c r="L81" i="3"/>
  <c r="I81" i="3"/>
  <c r="K75" i="3"/>
  <c r="J75" i="3"/>
  <c r="H75" i="3"/>
  <c r="O75" i="3" s="1"/>
  <c r="L75" i="3"/>
  <c r="I75" i="3"/>
  <c r="K69" i="3"/>
  <c r="J69" i="3"/>
  <c r="H69" i="3"/>
  <c r="O69" i="3" s="1"/>
  <c r="L69" i="3"/>
  <c r="I69" i="3"/>
  <c r="K63" i="3"/>
  <c r="J63" i="3"/>
  <c r="H63" i="3"/>
  <c r="O63" i="3" s="1"/>
  <c r="L63" i="3"/>
  <c r="I63" i="3"/>
  <c r="K57" i="3"/>
  <c r="J57" i="3"/>
  <c r="H57" i="3"/>
  <c r="N57" i="3" s="1"/>
  <c r="L57" i="3"/>
  <c r="I57" i="3"/>
  <c r="K51" i="3"/>
  <c r="J51" i="3"/>
  <c r="H51" i="3"/>
  <c r="O51" i="3" s="1"/>
  <c r="L51" i="3"/>
  <c r="I51" i="3"/>
  <c r="K45" i="3"/>
  <c r="J45" i="3"/>
  <c r="H45" i="3"/>
  <c r="O45" i="3" s="1"/>
  <c r="L45" i="3"/>
  <c r="I45" i="3"/>
  <c r="K39" i="3"/>
  <c r="J39" i="3"/>
  <c r="H39" i="3"/>
  <c r="O39" i="3" s="1"/>
  <c r="L39" i="3"/>
  <c r="I39" i="3"/>
  <c r="K33" i="3"/>
  <c r="J33" i="3"/>
  <c r="H33" i="3"/>
  <c r="N33" i="3" s="1"/>
  <c r="L33" i="3"/>
  <c r="I33" i="3"/>
  <c r="K27" i="3"/>
  <c r="J27" i="3"/>
  <c r="H27" i="3"/>
  <c r="O27" i="3" s="1"/>
  <c r="L27" i="3"/>
  <c r="I27" i="3"/>
  <c r="K21" i="3"/>
  <c r="J21" i="3"/>
  <c r="H21" i="3"/>
  <c r="O21" i="3" s="1"/>
  <c r="L21" i="3"/>
  <c r="I21" i="3"/>
  <c r="K15" i="3"/>
  <c r="J15" i="3"/>
  <c r="H15" i="3"/>
  <c r="O15" i="3" s="1"/>
  <c r="L15" i="3"/>
  <c r="I15" i="3"/>
  <c r="H112" i="3"/>
  <c r="O112" i="3" s="1"/>
  <c r="H106" i="3"/>
  <c r="O106" i="3" s="1"/>
  <c r="H88" i="3"/>
  <c r="O88" i="3" s="1"/>
  <c r="H70" i="3"/>
  <c r="O70" i="3" s="1"/>
  <c r="H52" i="3"/>
  <c r="O52" i="3" s="1"/>
  <c r="H34" i="3"/>
  <c r="O34" i="3" s="1"/>
  <c r="H16" i="3"/>
  <c r="O16" i="3" s="1"/>
  <c r="I28" i="3"/>
  <c r="I46" i="3"/>
  <c r="I64" i="3"/>
  <c r="I82" i="3"/>
  <c r="I100" i="3"/>
  <c r="K18" i="3"/>
  <c r="K36" i="3"/>
  <c r="K54" i="3"/>
  <c r="K72" i="3"/>
  <c r="K90" i="3"/>
  <c r="K108" i="3"/>
  <c r="L22" i="3"/>
  <c r="L40" i="3"/>
  <c r="L58" i="3"/>
  <c r="L76" i="3"/>
  <c r="L94" i="3"/>
  <c r="L112" i="3"/>
  <c r="K104" i="3"/>
  <c r="H104" i="3"/>
  <c r="K98" i="3"/>
  <c r="H98" i="3"/>
  <c r="M98" i="3" s="1"/>
  <c r="K92" i="3"/>
  <c r="H92" i="3"/>
  <c r="K86" i="3"/>
  <c r="H86" i="3"/>
  <c r="O86" i="3" s="1"/>
  <c r="K80" i="3"/>
  <c r="H80" i="3"/>
  <c r="M80" i="3" s="1"/>
  <c r="K74" i="3"/>
  <c r="H74" i="3"/>
  <c r="O74" i="3" s="1"/>
  <c r="K68" i="3"/>
  <c r="H68" i="3"/>
  <c r="O68" i="3" s="1"/>
  <c r="K62" i="3"/>
  <c r="H62" i="3"/>
  <c r="M62" i="3" s="1"/>
  <c r="K56" i="3"/>
  <c r="H56" i="3"/>
  <c r="K50" i="3"/>
  <c r="H50" i="3"/>
  <c r="M50" i="3" s="1"/>
  <c r="K44" i="3"/>
  <c r="H44" i="3"/>
  <c r="M44" i="3" s="1"/>
  <c r="K38" i="3"/>
  <c r="H38" i="3"/>
  <c r="O38" i="3" s="1"/>
  <c r="K32" i="3"/>
  <c r="H32" i="3"/>
  <c r="K26" i="3"/>
  <c r="H26" i="3"/>
  <c r="M26" i="3" s="1"/>
  <c r="K20" i="3"/>
  <c r="H20" i="3"/>
  <c r="K14" i="3"/>
  <c r="H14" i="3"/>
  <c r="O14" i="3" s="1"/>
  <c r="H111" i="3"/>
  <c r="N111" i="3" s="1"/>
  <c r="H102" i="3"/>
  <c r="M102" i="3" s="1"/>
  <c r="H84" i="3"/>
  <c r="H66" i="3"/>
  <c r="O66" i="3" s="1"/>
  <c r="H48" i="3"/>
  <c r="P48" i="3" s="1"/>
  <c r="H30" i="3"/>
  <c r="M30" i="3" s="1"/>
  <c r="I14" i="3"/>
  <c r="I32" i="3"/>
  <c r="I50" i="3"/>
  <c r="I68" i="3"/>
  <c r="I86" i="3"/>
  <c r="I104" i="3"/>
  <c r="J18" i="3"/>
  <c r="J36" i="3"/>
  <c r="J54" i="3"/>
  <c r="J72" i="3"/>
  <c r="J90" i="3"/>
  <c r="J108" i="3"/>
  <c r="K22" i="3"/>
  <c r="K40" i="3"/>
  <c r="K58" i="3"/>
  <c r="K76" i="3"/>
  <c r="K94" i="3"/>
  <c r="K112" i="3"/>
  <c r="L26" i="3"/>
  <c r="L44" i="3"/>
  <c r="L62" i="3"/>
  <c r="L80" i="3"/>
  <c r="L98" i="3"/>
  <c r="L116" i="3"/>
  <c r="N64" i="3" l="1"/>
  <c r="P78" i="3"/>
  <c r="M64" i="3"/>
  <c r="O60" i="3"/>
  <c r="O33" i="3"/>
  <c r="P34" i="3"/>
  <c r="P108" i="3"/>
  <c r="N70" i="3"/>
  <c r="N103" i="3"/>
  <c r="N102" i="3"/>
  <c r="N67" i="3"/>
  <c r="M45" i="3"/>
  <c r="P72" i="3"/>
  <c r="M100" i="3"/>
  <c r="N31" i="3"/>
  <c r="N27" i="3"/>
  <c r="M78" i="3"/>
  <c r="M81" i="3"/>
  <c r="P42" i="3"/>
  <c r="N34" i="3"/>
  <c r="N21" i="3"/>
  <c r="M72" i="3"/>
  <c r="M13" i="3"/>
  <c r="P111" i="3"/>
  <c r="N78" i="3"/>
  <c r="O13" i="3"/>
  <c r="N48" i="3"/>
  <c r="N32" i="3"/>
  <c r="P32" i="3"/>
  <c r="N104" i="3"/>
  <c r="P104" i="3"/>
  <c r="P25" i="3"/>
  <c r="O25" i="3"/>
  <c r="P61" i="3"/>
  <c r="O61" i="3"/>
  <c r="N116" i="3"/>
  <c r="P116" i="3"/>
  <c r="N17" i="3"/>
  <c r="M17" i="3"/>
  <c r="P17" i="3"/>
  <c r="N53" i="3"/>
  <c r="P53" i="3"/>
  <c r="M53" i="3"/>
  <c r="M89" i="3"/>
  <c r="P89" i="3"/>
  <c r="M14" i="3"/>
  <c r="M86" i="3"/>
  <c r="P112" i="3"/>
  <c r="P16" i="3"/>
  <c r="M15" i="3"/>
  <c r="M51" i="3"/>
  <c r="M87" i="3"/>
  <c r="O104" i="3"/>
  <c r="O32" i="3"/>
  <c r="N100" i="3"/>
  <c r="M34" i="3"/>
  <c r="M70" i="3"/>
  <c r="M106" i="3"/>
  <c r="P100" i="3"/>
  <c r="P105" i="3"/>
  <c r="P69" i="3"/>
  <c r="P33" i="3"/>
  <c r="N61" i="3"/>
  <c r="N25" i="3"/>
  <c r="P106" i="3"/>
  <c r="M95" i="3"/>
  <c r="N54" i="3"/>
  <c r="N108" i="3"/>
  <c r="O42" i="3"/>
  <c r="M96" i="3"/>
  <c r="O102" i="3"/>
  <c r="N42" i="3"/>
  <c r="M90" i="3"/>
  <c r="N68" i="3"/>
  <c r="P68" i="3"/>
  <c r="M36" i="3"/>
  <c r="O36" i="3"/>
  <c r="M59" i="3"/>
  <c r="P59" i="3"/>
  <c r="N59" i="3"/>
  <c r="P91" i="3"/>
  <c r="O91" i="3"/>
  <c r="N20" i="3"/>
  <c r="P20" i="3"/>
  <c r="N38" i="3"/>
  <c r="P38" i="3"/>
  <c r="N56" i="3"/>
  <c r="P56" i="3"/>
  <c r="N74" i="3"/>
  <c r="P74" i="3"/>
  <c r="P92" i="3"/>
  <c r="N92" i="3"/>
  <c r="P49" i="3"/>
  <c r="O49" i="3"/>
  <c r="P85" i="3"/>
  <c r="O85" i="3"/>
  <c r="N47" i="3"/>
  <c r="P47" i="3"/>
  <c r="M47" i="3"/>
  <c r="P83" i="3"/>
  <c r="N83" i="3"/>
  <c r="M83" i="3"/>
  <c r="M20" i="3"/>
  <c r="M56" i="3"/>
  <c r="M92" i="3"/>
  <c r="P94" i="3"/>
  <c r="O111" i="3"/>
  <c r="M21" i="3"/>
  <c r="M57" i="3"/>
  <c r="M93" i="3"/>
  <c r="N87" i="3"/>
  <c r="P102" i="3"/>
  <c r="P66" i="3"/>
  <c r="P30" i="3"/>
  <c r="O98" i="3"/>
  <c r="O62" i="3"/>
  <c r="O26" i="3"/>
  <c r="N94" i="3"/>
  <c r="N58" i="3"/>
  <c r="N22" i="3"/>
  <c r="M40" i="3"/>
  <c r="M76" i="3"/>
  <c r="M112" i="3"/>
  <c r="P76" i="3"/>
  <c r="P99" i="3"/>
  <c r="P63" i="3"/>
  <c r="P27" i="3"/>
  <c r="O95" i="3"/>
  <c r="O59" i="3"/>
  <c r="N91" i="3"/>
  <c r="N55" i="3"/>
  <c r="N19" i="3"/>
  <c r="P88" i="3"/>
  <c r="M113" i="3"/>
  <c r="N66" i="3"/>
  <c r="P113" i="3"/>
  <c r="O24" i="3"/>
  <c r="M114" i="3"/>
  <c r="M48" i="3"/>
  <c r="O48" i="3"/>
  <c r="N96" i="3"/>
  <c r="P50" i="3"/>
  <c r="N50" i="3"/>
  <c r="P114" i="3"/>
  <c r="N106" i="3"/>
  <c r="O30" i="3"/>
  <c r="O84" i="3"/>
  <c r="M84" i="3"/>
  <c r="P43" i="3"/>
  <c r="O43" i="3"/>
  <c r="O79" i="3"/>
  <c r="P79" i="3"/>
  <c r="P41" i="3"/>
  <c r="N41" i="3"/>
  <c r="M41" i="3"/>
  <c r="M77" i="3"/>
  <c r="N77" i="3"/>
  <c r="P77" i="3"/>
  <c r="P82" i="3"/>
  <c r="O99" i="3"/>
  <c r="M27" i="3"/>
  <c r="M63" i="3"/>
  <c r="M99" i="3"/>
  <c r="N63" i="3"/>
  <c r="P96" i="3"/>
  <c r="P60" i="3"/>
  <c r="P24" i="3"/>
  <c r="O92" i="3"/>
  <c r="O56" i="3"/>
  <c r="O20" i="3"/>
  <c r="N88" i="3"/>
  <c r="N52" i="3"/>
  <c r="N16" i="3"/>
  <c r="M82" i="3"/>
  <c r="N93" i="3"/>
  <c r="P58" i="3"/>
  <c r="P93" i="3"/>
  <c r="P57" i="3"/>
  <c r="P21" i="3"/>
  <c r="O89" i="3"/>
  <c r="O53" i="3"/>
  <c r="O17" i="3"/>
  <c r="N85" i="3"/>
  <c r="N49" i="3"/>
  <c r="N13" i="3"/>
  <c r="M49" i="3"/>
  <c r="M85" i="3"/>
  <c r="N105" i="3"/>
  <c r="P70" i="3"/>
  <c r="N18" i="3"/>
  <c r="N72" i="3"/>
  <c r="O114" i="3"/>
  <c r="M24" i="3"/>
  <c r="P95" i="3"/>
  <c r="O90" i="3"/>
  <c r="M54" i="3"/>
  <c r="N26" i="3"/>
  <c r="P26" i="3"/>
  <c r="N44" i="3"/>
  <c r="P44" i="3"/>
  <c r="N62" i="3"/>
  <c r="P62" i="3"/>
  <c r="N80" i="3"/>
  <c r="P80" i="3"/>
  <c r="N98" i="3"/>
  <c r="P98" i="3"/>
  <c r="O37" i="3"/>
  <c r="P37" i="3"/>
  <c r="O73" i="3"/>
  <c r="P73" i="3"/>
  <c r="N107" i="3"/>
  <c r="M107" i="3"/>
  <c r="P107" i="3"/>
  <c r="M35" i="3"/>
  <c r="N35" i="3"/>
  <c r="P35" i="3"/>
  <c r="P71" i="3"/>
  <c r="M71" i="3"/>
  <c r="N71" i="3"/>
  <c r="M32" i="3"/>
  <c r="M68" i="3"/>
  <c r="M104" i="3"/>
  <c r="P64" i="3"/>
  <c r="O81" i="3"/>
  <c r="M33" i="3"/>
  <c r="M69" i="3"/>
  <c r="M105" i="3"/>
  <c r="N39" i="3"/>
  <c r="P90" i="3"/>
  <c r="P54" i="3"/>
  <c r="P18" i="3"/>
  <c r="O50" i="3"/>
  <c r="N82" i="3"/>
  <c r="M16" i="3"/>
  <c r="M52" i="3"/>
  <c r="M88" i="3"/>
  <c r="N69" i="3"/>
  <c r="P40" i="3"/>
  <c r="P87" i="3"/>
  <c r="P51" i="3"/>
  <c r="P15" i="3"/>
  <c r="O83" i="3"/>
  <c r="O47" i="3"/>
  <c r="N79" i="3"/>
  <c r="N43" i="3"/>
  <c r="M91" i="3"/>
  <c r="N75" i="3"/>
  <c r="P52" i="3"/>
  <c r="N30" i="3"/>
  <c r="N84" i="3"/>
  <c r="M18" i="3"/>
  <c r="M66" i="3"/>
  <c r="O108" i="3"/>
  <c r="N14" i="3"/>
  <c r="P14" i="3"/>
  <c r="P86" i="3"/>
  <c r="N86" i="3"/>
  <c r="O97" i="3"/>
  <c r="P97" i="3"/>
  <c r="P23" i="3"/>
  <c r="M23" i="3"/>
  <c r="N23" i="3"/>
  <c r="P110" i="3"/>
  <c r="N110" i="3"/>
  <c r="M116" i="3"/>
  <c r="P75" i="3"/>
  <c r="P39" i="3"/>
  <c r="P19" i="3"/>
  <c r="O19" i="3"/>
  <c r="P55" i="3"/>
  <c r="O55" i="3"/>
  <c r="O31" i="3"/>
  <c r="P31" i="3"/>
  <c r="O67" i="3"/>
  <c r="P67" i="3"/>
  <c r="P103" i="3"/>
  <c r="O103" i="3"/>
  <c r="M29" i="3"/>
  <c r="N29" i="3"/>
  <c r="P29" i="3"/>
  <c r="N65" i="3"/>
  <c r="M65" i="3"/>
  <c r="P65" i="3"/>
  <c r="P101" i="3"/>
  <c r="M101" i="3"/>
  <c r="N101" i="3"/>
  <c r="P109" i="3"/>
  <c r="O109" i="3"/>
  <c r="M38" i="3"/>
  <c r="M74" i="3"/>
  <c r="M110" i="3"/>
  <c r="O57" i="3"/>
  <c r="M39" i="3"/>
  <c r="M75" i="3"/>
  <c r="M111" i="3"/>
  <c r="N15" i="3"/>
  <c r="P84" i="3"/>
  <c r="O116" i="3"/>
  <c r="O80" i="3"/>
  <c r="O44" i="3"/>
  <c r="N112" i="3"/>
  <c r="N76" i="3"/>
  <c r="N40" i="3"/>
  <c r="M22" i="3"/>
  <c r="M58" i="3"/>
  <c r="M94" i="3"/>
  <c r="N45" i="3"/>
  <c r="P22" i="3"/>
  <c r="P81" i="3"/>
  <c r="P45" i="3"/>
  <c r="O113" i="3"/>
  <c r="O77" i="3"/>
  <c r="O41" i="3"/>
  <c r="N109" i="3"/>
  <c r="N73" i="3"/>
  <c r="N37" i="3"/>
  <c r="M25" i="3"/>
  <c r="M61" i="3"/>
  <c r="M97" i="3"/>
  <c r="N51" i="3"/>
  <c r="N36" i="3"/>
  <c r="M6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2" authorId="0" shapeId="0" xr:uid="{5D82AC4A-7E22-46CE-8B31-8E7875768FF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1步2骑3弓4枪
</t>
        </r>
      </text>
    </comment>
    <comment ref="G2" authorId="0" shapeId="0" xr:uid="{709A4F1C-DC26-4067-8B3E-9AF478FF27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1普通
2精英
3史诗
4传说</t>
        </r>
      </text>
    </comment>
    <comment ref="I2" authorId="0" shapeId="0" xr:uid="{A28683EF-AF9C-46FC-B404-41F8F53D713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升级到下一级所需求的杀敌数</t>
        </r>
      </text>
    </comment>
    <comment ref="L2" authorId="0" shapeId="0" xr:uid="{D488FF11-7D83-45C3-9490-7F9B42C63A1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1s攻击多少次</t>
        </r>
      </text>
    </comment>
    <comment ref="M2" authorId="0" shapeId="0" xr:uid="{2193E842-5DA9-47B7-81BB-D591A5E460A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1s移动多少格
1格=100*100像素点</t>
        </r>
      </text>
    </comment>
    <comment ref="O2" authorId="0" shapeId="0" xr:uid="{1A1346EE-31C6-4FD1-AB59-C11C201882F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格数</t>
        </r>
      </text>
    </comment>
    <comment ref="P2" authorId="0" shapeId="0" xr:uid="{F5A48E3E-2D19-4627-A8AF-F48939AF3CC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格数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<sst xmlns="http://schemas.openxmlformats.org/spreadsheetml/2006/main" count="929" uniqueCount="293">
  <si>
    <t>id</t>
    <phoneticPr fontId="1" type="noConversion"/>
  </si>
  <si>
    <t>武将id</t>
    <phoneticPr fontId="1" type="noConversion"/>
  </si>
  <si>
    <t>武将等级</t>
    <phoneticPr fontId="1" type="noConversion"/>
  </si>
  <si>
    <t>武将名称</t>
    <phoneticPr fontId="1" type="noConversion"/>
  </si>
  <si>
    <t>武将模型</t>
    <phoneticPr fontId="1" type="noConversion"/>
  </si>
  <si>
    <t>攻击类型</t>
    <phoneticPr fontId="1" type="noConversion"/>
  </si>
  <si>
    <t>武将品阶</t>
    <phoneticPr fontId="1" type="noConversion"/>
  </si>
  <si>
    <t>加成</t>
    <phoneticPr fontId="1" type="noConversion"/>
  </si>
  <si>
    <t>hero_id</t>
    <phoneticPr fontId="1" type="noConversion"/>
  </si>
  <si>
    <t>hero_name</t>
    <phoneticPr fontId="1" type="noConversion"/>
  </si>
  <si>
    <t>hero_res</t>
    <phoneticPr fontId="1" type="noConversion"/>
  </si>
  <si>
    <t>lv</t>
    <phoneticPr fontId="1" type="noConversion"/>
  </si>
  <si>
    <t>quality</t>
    <phoneticPr fontId="1" type="noConversion"/>
  </si>
  <si>
    <t>att_type</t>
    <phoneticPr fontId="1" type="noConversion"/>
  </si>
  <si>
    <t>buff</t>
    <phoneticPr fontId="1" type="noConversion"/>
  </si>
  <si>
    <t>序号</t>
    <phoneticPr fontId="1" type="noConversion"/>
  </si>
  <si>
    <t>int32</t>
    <phoneticPr fontId="1" type="noConversion"/>
  </si>
  <si>
    <t>string</t>
    <phoneticPr fontId="1" type="noConversion"/>
  </si>
  <si>
    <t>攻击范围</t>
    <phoneticPr fontId="1" type="noConversion"/>
  </si>
  <si>
    <t>att_scope</t>
    <phoneticPr fontId="1" type="noConversion"/>
  </si>
  <si>
    <t>升级杀敌数</t>
    <phoneticPr fontId="1" type="noConversion"/>
  </si>
  <si>
    <t>kill_num</t>
    <phoneticPr fontId="1" type="noConversion"/>
  </si>
  <si>
    <t>表唯一id</t>
    <phoneticPr fontId="1" type="noConversion"/>
  </si>
  <si>
    <t>名称key</t>
    <phoneticPr fontId="1" type="noConversion"/>
  </si>
  <si>
    <t>模型名称</t>
    <phoneticPr fontId="1" type="noConversion"/>
  </si>
  <si>
    <t>1普通2精英3史诗4传说</t>
    <phoneticPr fontId="1" type="noConversion"/>
  </si>
  <si>
    <t>提升等级所需求的杀敌数</t>
    <phoneticPr fontId="1" type="noConversion"/>
  </si>
  <si>
    <t>所有武将共用一个等级</t>
    <phoneticPr fontId="1" type="noConversion"/>
  </si>
  <si>
    <t>1近战2远程</t>
    <phoneticPr fontId="1" type="noConversion"/>
  </si>
  <si>
    <t>格数 100*100的像素点为一格</t>
    <phoneticPr fontId="1" type="noConversion"/>
  </si>
  <si>
    <t>buffid1,数值1|buffid2,数值2…...</t>
    <phoneticPr fontId="1" type="noConversion"/>
  </si>
  <si>
    <t>类型</t>
    <phoneticPr fontId="1" type="noConversion"/>
  </si>
  <si>
    <t>type</t>
    <phoneticPr fontId="1" type="noConversion"/>
  </si>
  <si>
    <t>0</t>
  </si>
  <si>
    <t>0</t>
    <phoneticPr fontId="1" type="noConversion"/>
  </si>
  <si>
    <t>高览</t>
    <phoneticPr fontId="1" type="noConversion"/>
  </si>
  <si>
    <t>孙策</t>
    <phoneticPr fontId="1" type="noConversion"/>
  </si>
  <si>
    <t>典韦</t>
    <phoneticPr fontId="1" type="noConversion"/>
  </si>
  <si>
    <t>石苞</t>
    <phoneticPr fontId="1" type="noConversion"/>
  </si>
  <si>
    <t>马超</t>
    <phoneticPr fontId="1" type="noConversion"/>
  </si>
  <si>
    <t>吕布</t>
  </si>
  <si>
    <t>赵广</t>
    <phoneticPr fontId="1" type="noConversion"/>
  </si>
  <si>
    <t>华佗</t>
  </si>
  <si>
    <t>周瑜</t>
  </si>
  <si>
    <t>丁奉</t>
    <phoneticPr fontId="1" type="noConversion"/>
  </si>
  <si>
    <t>张辽</t>
  </si>
  <si>
    <t>关羽</t>
  </si>
  <si>
    <t>att</t>
    <phoneticPr fontId="1" type="noConversion"/>
  </si>
  <si>
    <t>def</t>
    <phoneticPr fontId="1" type="noConversion"/>
  </si>
  <si>
    <t>att_speed</t>
    <phoneticPr fontId="1" type="noConversion"/>
  </si>
  <si>
    <t>move_speed</t>
    <phoneticPr fontId="1" type="noConversion"/>
  </si>
  <si>
    <t>host_scope</t>
    <phoneticPr fontId="1" type="noConversion"/>
  </si>
  <si>
    <t>攻击</t>
    <phoneticPr fontId="1" type="noConversion"/>
  </si>
  <si>
    <t>防御</t>
    <phoneticPr fontId="1" type="noConversion"/>
  </si>
  <si>
    <t>攻速</t>
    <phoneticPr fontId="1" type="noConversion"/>
  </si>
  <si>
    <t>移速</t>
    <phoneticPr fontId="1" type="noConversion"/>
  </si>
  <si>
    <t>仇恨范围</t>
    <phoneticPr fontId="1" type="noConversion"/>
  </si>
  <si>
    <t>float</t>
    <phoneticPr fontId="1" type="noConversion"/>
  </si>
  <si>
    <t>类型</t>
  </si>
  <si>
    <t>攻速</t>
  </si>
  <si>
    <t>移速</t>
  </si>
  <si>
    <t>攻击类型</t>
  </si>
  <si>
    <t>攻击范围</t>
  </si>
  <si>
    <t>仇恨范围</t>
  </si>
  <si>
    <t>B</t>
    <phoneticPr fontId="1" type="noConversion"/>
  </si>
  <si>
    <t>品质属性系数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</si>
  <si>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</si>
  <si>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</si>
  <si>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</si>
  <si>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已同等级的兵种等级计算</t>
    <phoneticPr fontId="1" type="noConversion"/>
  </si>
  <si>
    <t>英雄id</t>
    <phoneticPr fontId="1" type="noConversion"/>
  </si>
  <si>
    <t>名称</t>
  </si>
  <si>
    <t>等级</t>
  </si>
  <si>
    <t>等级</t>
    <phoneticPr fontId="1" type="noConversion"/>
  </si>
  <si>
    <t>攻击</t>
  </si>
  <si>
    <t>血量</t>
  </si>
  <si>
    <t>防御</t>
  </si>
  <si>
    <t>兵种id</t>
  </si>
  <si>
    <t>步兵1级</t>
  </si>
  <si>
    <t>步兵2级</t>
  </si>
  <si>
    <t>步兵3级</t>
  </si>
  <si>
    <t>步兵4级</t>
  </si>
  <si>
    <t>步兵5级</t>
  </si>
  <si>
    <t>步兵6级</t>
  </si>
  <si>
    <t>步兵7级</t>
  </si>
  <si>
    <t>步兵8级</t>
  </si>
  <si>
    <t>步兵9级</t>
  </si>
  <si>
    <t>步兵10级</t>
  </si>
  <si>
    <t>骑兵1级</t>
  </si>
  <si>
    <t>骑兵2级</t>
  </si>
  <si>
    <t>骑兵3级</t>
  </si>
  <si>
    <t>骑兵4级</t>
  </si>
  <si>
    <t>骑兵5级</t>
  </si>
  <si>
    <t>骑兵6级</t>
  </si>
  <si>
    <t>骑兵7级</t>
  </si>
  <si>
    <t>骑兵8级</t>
  </si>
  <si>
    <t>骑兵9级</t>
  </si>
  <si>
    <t>骑兵10级</t>
  </si>
  <si>
    <t>弓兵1级</t>
  </si>
  <si>
    <t>弓兵2级</t>
  </si>
  <si>
    <t>弓兵3级</t>
  </si>
  <si>
    <t>弓兵4级</t>
  </si>
  <si>
    <t>弓兵5级</t>
  </si>
  <si>
    <t>弓兵6级</t>
  </si>
  <si>
    <t>弓兵7级</t>
  </si>
  <si>
    <t>弓兵8级</t>
  </si>
  <si>
    <t>弓兵9级</t>
  </si>
  <si>
    <t>弓兵10级</t>
  </si>
  <si>
    <t>枪兵1级</t>
  </si>
  <si>
    <t>枪兵2级</t>
  </si>
  <si>
    <t>枪兵3级</t>
  </si>
  <si>
    <t>枪兵4级</t>
  </si>
  <si>
    <t>枪兵5级</t>
  </si>
  <si>
    <t>枪兵6级</t>
  </si>
  <si>
    <t>枪兵7级</t>
  </si>
  <si>
    <t>枪兵8级</t>
  </si>
  <si>
    <t>枪兵9级</t>
  </si>
  <si>
    <t>枪兵10级</t>
  </si>
  <si>
    <t>品质</t>
    <phoneticPr fontId="1" type="noConversion"/>
  </si>
  <si>
    <t>杀步时间</t>
  </si>
  <si>
    <t>杀骑时间</t>
  </si>
  <si>
    <t>杀弓时间</t>
  </si>
  <si>
    <t>杀枪时间</t>
  </si>
  <si>
    <t>hero_name_1001</t>
  </si>
  <si>
    <t>hero_res_1001</t>
  </si>
  <si>
    <t>高览</t>
  </si>
  <si>
    <t>hero_name_1002</t>
  </si>
  <si>
    <t>hero_res_1002</t>
  </si>
  <si>
    <t>孙策</t>
  </si>
  <si>
    <t>hero_name_1003</t>
  </si>
  <si>
    <t>hero_res_1003</t>
  </si>
  <si>
    <t>典韦</t>
  </si>
  <si>
    <t>hero_name_2001</t>
  </si>
  <si>
    <t>hero_res_2001</t>
  </si>
  <si>
    <t>石苞</t>
  </si>
  <si>
    <t>hero_name_2002</t>
  </si>
  <si>
    <t>hero_res_2002</t>
  </si>
  <si>
    <t>马超</t>
  </si>
  <si>
    <t>hero_name_2003</t>
  </si>
  <si>
    <t>hero_res_2003</t>
  </si>
  <si>
    <t>hero_name_3001</t>
  </si>
  <si>
    <t>hero_res_3001</t>
  </si>
  <si>
    <t>赵广</t>
  </si>
  <si>
    <t>hero_name_3002</t>
  </si>
  <si>
    <t>hero_res_3002</t>
  </si>
  <si>
    <t>hero_name_3003</t>
  </si>
  <si>
    <t>hero_res_3003</t>
  </si>
  <si>
    <t>hero_name_4001</t>
  </si>
  <si>
    <t>hero_res_4001</t>
  </si>
  <si>
    <t>丁奉</t>
  </si>
  <si>
    <t>hero_name_4002</t>
  </si>
  <si>
    <t>hero_res_4002</t>
  </si>
  <si>
    <t>hero_name_4003</t>
  </si>
  <si>
    <t>hero_res_4003</t>
  </si>
  <si>
    <t>1</t>
    <phoneticPr fontId="1" type="noConversion"/>
  </si>
  <si>
    <t>回撤范围</t>
    <phoneticPr fontId="1" type="noConversion"/>
  </si>
  <si>
    <t>run_scope</t>
    <phoneticPr fontId="1" type="noConversion"/>
  </si>
  <si>
    <t>string</t>
  </si>
  <si>
    <t>武将图标</t>
    <phoneticPr fontId="1" type="noConversion"/>
  </si>
  <si>
    <t>icon</t>
    <phoneticPr fontId="1" type="noConversion"/>
  </si>
  <si>
    <t>10</t>
  </si>
  <si>
    <t>10</t>
    <phoneticPr fontId="1" type="noConversion"/>
  </si>
  <si>
    <t>50</t>
  </si>
  <si>
    <t>50</t>
    <phoneticPr fontId="1" type="noConversion"/>
  </si>
  <si>
    <t>100</t>
  </si>
  <si>
    <t>100</t>
    <phoneticPr fontId="1" type="noConversion"/>
  </si>
  <si>
    <t>400</t>
  </si>
  <si>
    <t>400</t>
    <phoneticPr fontId="1" type="noConversion"/>
  </si>
  <si>
    <t>3000</t>
  </si>
  <si>
    <t>3000</t>
    <phoneticPr fontId="1" type="noConversion"/>
  </si>
  <si>
    <t>1000</t>
  </si>
  <si>
    <t>1000</t>
    <phoneticPr fontId="1" type="noConversion"/>
  </si>
  <si>
    <t>aniFrame</t>
  </si>
  <si>
    <t>攻击动作时间</t>
  </si>
  <si>
    <t>float</t>
  </si>
  <si>
    <t>0.6</t>
  </si>
  <si>
    <t>0.6</t>
    <phoneticPr fontId="1" type="noConversion"/>
  </si>
  <si>
    <t>999999999</t>
  </si>
  <si>
    <t>999999999</t>
    <phoneticPr fontId="1" type="noConversion"/>
  </si>
  <si>
    <t>5000</t>
  </si>
  <si>
    <t>5000</t>
    <phoneticPr fontId="1" type="noConversion"/>
  </si>
  <si>
    <t>2000</t>
  </si>
  <si>
    <t>2000</t>
    <phoneticPr fontId="1" type="noConversion"/>
  </si>
  <si>
    <t>4000</t>
  </si>
  <si>
    <t>4000</t>
    <phoneticPr fontId="1" type="noConversion"/>
  </si>
  <si>
    <t>技能id</t>
    <phoneticPr fontId="1" type="noConversion"/>
  </si>
  <si>
    <t>10010101|10010201</t>
  </si>
  <si>
    <t>10020101|10020201</t>
  </si>
  <si>
    <t>10030101|10030201</t>
  </si>
  <si>
    <t>skill_id</t>
    <phoneticPr fontId="1" type="noConversion"/>
  </si>
  <si>
    <t>10010102|10010201</t>
  </si>
  <si>
    <t>10010102|10010202</t>
  </si>
  <si>
    <t>10010103|10010202</t>
  </si>
  <si>
    <t>10010103|10010203</t>
    <phoneticPr fontId="1" type="noConversion"/>
  </si>
  <si>
    <t>10020102|10020201</t>
  </si>
  <si>
    <t>10020102|10020202</t>
  </si>
  <si>
    <t>20010101|20010201</t>
  </si>
  <si>
    <t>20010102|20010201</t>
  </si>
  <si>
    <t>20010102|20010202</t>
  </si>
  <si>
    <t>20010103|20010202</t>
  </si>
  <si>
    <t>20010103|20010203</t>
  </si>
  <si>
    <t>30010101|30010201</t>
  </si>
  <si>
    <t>30010102|30010201</t>
  </si>
  <si>
    <t>30010102|30010202</t>
  </si>
  <si>
    <t>30010103|30010202</t>
  </si>
  <si>
    <t>30010103|30010203</t>
  </si>
  <si>
    <t>40010101|40010201</t>
  </si>
  <si>
    <t>40010102|40010201</t>
  </si>
  <si>
    <t>40010102|40010202</t>
  </si>
  <si>
    <t>40010103|40010202</t>
  </si>
  <si>
    <t>40010103|40010203</t>
  </si>
  <si>
    <t>10020102|10020202|10020301</t>
  </si>
  <si>
    <t>10020102|10020202|10020301|10020401</t>
  </si>
  <si>
    <t>10020103|10020202|10020301|10020401</t>
  </si>
  <si>
    <t>10020103|10020203|10020301|10020401</t>
  </si>
  <si>
    <t>10020103|10020203|10020302|10020401</t>
  </si>
  <si>
    <t>10020103|10020203|10020302|10020402</t>
  </si>
  <si>
    <t>10030102|10030201</t>
  </si>
  <si>
    <t>10030102|10030202</t>
  </si>
  <si>
    <t>10030102|10030202|10030301</t>
  </si>
  <si>
    <t>10030102|10030202|10030301|10030401</t>
  </si>
  <si>
    <t>10030103|10030202|10030301|10030401</t>
  </si>
  <si>
    <t>10030103|10030203|10030301|10030401</t>
  </si>
  <si>
    <t>10030103|10030203|10030302|10030401</t>
  </si>
  <si>
    <t>10030103|10030203|10030302|10030402</t>
  </si>
  <si>
    <t>20020101|20020201</t>
  </si>
  <si>
    <t>20020102|20020201</t>
  </si>
  <si>
    <t>20020102|20020202</t>
  </si>
  <si>
    <t>20020102|20020202|20020301</t>
  </si>
  <si>
    <t>20020102|20020202|20020301|20020401</t>
  </si>
  <si>
    <t>20020103|20020202|20020301|20020401</t>
  </si>
  <si>
    <t>20020103|20020203|20020301|20020401</t>
  </si>
  <si>
    <t>20020103|20020203|20020302|20020401</t>
  </si>
  <si>
    <t>20020103|20020203|20020302|20020402</t>
  </si>
  <si>
    <t>20030101|20030201</t>
  </si>
  <si>
    <t>20030102|20030201</t>
  </si>
  <si>
    <t>20030102|20030202</t>
  </si>
  <si>
    <t>20030102|20030202|20030301</t>
  </si>
  <si>
    <t>20030102|20030202|20030301|20030401</t>
  </si>
  <si>
    <t>20030103|20030202|20030301|20030401</t>
  </si>
  <si>
    <t>20030103|20030203|20030301|20030401</t>
  </si>
  <si>
    <t>20030103|20030203|20030302|20030401</t>
  </si>
  <si>
    <t>20030103|20030203|20030302|20030402</t>
  </si>
  <si>
    <t>30020101|30020201</t>
  </si>
  <si>
    <t>30020102|30020201</t>
  </si>
  <si>
    <t>30020102|30020202</t>
  </si>
  <si>
    <t>30020102|30020202|30020301</t>
  </si>
  <si>
    <t>30020102|30020202|30020301|30020401</t>
  </si>
  <si>
    <t>30020103|30020202|30020301|30020401</t>
  </si>
  <si>
    <t>30020103|30020203|30020301|30020401</t>
  </si>
  <si>
    <t>30020103|30020203|30020302|30020401</t>
  </si>
  <si>
    <t>30020103|30020203|30020302|30020402</t>
  </si>
  <si>
    <t>30030101|30030201</t>
  </si>
  <si>
    <t>30030102|30030201</t>
  </si>
  <si>
    <t>30030102|30030202</t>
  </si>
  <si>
    <t>30030102|30030202|30030301</t>
  </si>
  <si>
    <t>30030102|30030202|30030301|30030401</t>
  </si>
  <si>
    <t>30030103|30030202|30030301|30030401</t>
  </si>
  <si>
    <t>30030103|30030203|30030301|30030401</t>
  </si>
  <si>
    <t>30030103|30030203|30030302|30030401</t>
  </si>
  <si>
    <t>30030103|30030203|30030302|30030402</t>
  </si>
  <si>
    <t>40020101|40020201</t>
  </si>
  <si>
    <t>40020102|40020201</t>
  </si>
  <si>
    <t>40020102|40020202</t>
  </si>
  <si>
    <t>40020102|40020202|40020301</t>
  </si>
  <si>
    <t>40020102|40020202|40020301|40020401</t>
  </si>
  <si>
    <t>40020103|40020202|40020301|40020401</t>
  </si>
  <si>
    <t>40020103|40020203|40020301|40020401</t>
  </si>
  <si>
    <t>40020103|40020203|40020302|40020401</t>
  </si>
  <si>
    <t>40020103|40020203|40020302|40020402</t>
  </si>
  <si>
    <t>40030101|40030201</t>
  </si>
  <si>
    <t>40030102|40030201</t>
  </si>
  <si>
    <t>40030102|40030202</t>
  </si>
  <si>
    <t>40030102|40030202|40030301</t>
  </si>
  <si>
    <t>40030102|40030202|40030301|40030401</t>
  </si>
  <si>
    <t>40030103|40030202|40030301|40030401</t>
  </si>
  <si>
    <t>40030103|40030203|40030301|40030401</t>
  </si>
  <si>
    <t>40030103|40030203|40030302|40030401</t>
  </si>
  <si>
    <t>40030103|40030203|40030302|40030402</t>
  </si>
  <si>
    <t>步兵</t>
    <phoneticPr fontId="1" type="noConversion"/>
  </si>
  <si>
    <t>绿</t>
    <phoneticPr fontId="1" type="noConversion"/>
  </si>
  <si>
    <t>紫</t>
    <phoneticPr fontId="1" type="noConversion"/>
  </si>
  <si>
    <t>金</t>
    <phoneticPr fontId="1" type="noConversion"/>
  </si>
  <si>
    <t>骑兵</t>
    <phoneticPr fontId="1" type="noConversion"/>
  </si>
  <si>
    <t>弓兵</t>
    <phoneticPr fontId="1" type="noConversion"/>
  </si>
  <si>
    <t>枪兵</t>
    <phoneticPr fontId="1" type="noConversion"/>
  </si>
  <si>
    <t>ID</t>
    <phoneticPr fontId="1" type="noConversion"/>
  </si>
  <si>
    <t>名称</t>
    <phoneticPr fontId="1" type="noConversion"/>
  </si>
  <si>
    <t>吕布</t>
    <phoneticPr fontId="1" type="noConversion"/>
  </si>
  <si>
    <t>华佗</t>
    <phoneticPr fontId="1" type="noConversion"/>
  </si>
  <si>
    <t>周瑜</t>
    <phoneticPr fontId="1" type="noConversion"/>
  </si>
  <si>
    <t>张辽</t>
    <phoneticPr fontId="1" type="noConversion"/>
  </si>
  <si>
    <t>关羽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</si>
</sst>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980E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left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A980E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zoomScaleNormal="100"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I27" sqref="I27"/>
    </sheetView>
  </sheetViews>
  <sheetFormatPr defaultRowHeight="14.25" x14ac:dyDescent="0.2"/>
  <cols>
    <col min="1" max="2" width="10.625" style="1" customWidth="1"/>
    <col min="3" max="3" width="15.125" style="1" bestFit="1" customWidth="1"/>
    <col min="4" max="4" width="13.5" style="1" bestFit="1" customWidth="1"/>
    <col min="5" max="5" width="16.625" style="1" bestFit="1" customWidth="1"/>
    <col min="6" max="6" width="13.5" style="1" customWidth="1"/>
    <col min="7" max="17" width="10.625" style="1" customWidth="1"/>
    <col min="18" max="19" width="18" style="2" customWidth="1"/>
    <col min="20" max="20" width="37.25" style="2" bestFit="1" customWidth="1"/>
    <col min="21" max="16384" width="9" style="1"/>
  </cols>
  <sheetData>
    <row r="1" spans="1:21" x14ac:dyDescent="0.2">
      <c r="A1" s="4" t="s">
        <v>0</v>
      </c>
      <c r="B1" s="4" t="s">
        <v>8</v>
      </c>
      <c r="C1" s="4" t="s">
        <v>9</v>
      </c>
      <c r="D1" s="4" t="s">
        <v>10</v>
      </c>
      <c r="E1" s="24" t="s">
        <v>159</v>
      </c>
      <c r="F1" s="4" t="s">
        <v>32</v>
      </c>
      <c r="G1" s="4" t="s">
        <v>12</v>
      </c>
      <c r="H1" s="4" t="s">
        <v>11</v>
      </c>
      <c r="I1" s="4" t="s">
        <v>21</v>
      </c>
      <c r="J1" s="4" t="s">
        <v>47</v>
      </c>
      <c r="K1" s="4" t="s">
        <v>48</v>
      </c>
      <c r="L1" s="24" t="s">
        <v>49</v>
      </c>
      <c r="M1" s="24" t="s">
        <v>50</v>
      </c>
      <c r="N1" s="24" t="s">
        <v>13</v>
      </c>
      <c r="O1" s="24" t="s">
        <v>19</v>
      </c>
      <c r="P1" s="24" t="s">
        <v>51</v>
      </c>
      <c r="Q1" s="24" t="s">
        <v>156</v>
      </c>
      <c r="R1" s="4" t="s">
        <v>14</v>
      </c>
      <c r="S1" s="4" t="s">
        <v>172</v>
      </c>
      <c r="T1" s="4" t="s">
        <v>189</v>
      </c>
      <c r="U1" s="4"/>
    </row>
    <row r="2" spans="1:21" x14ac:dyDescent="0.2">
      <c r="A2" s="4" t="s">
        <v>15</v>
      </c>
      <c r="B2" s="4" t="s">
        <v>1</v>
      </c>
      <c r="C2" s="4" t="s">
        <v>3</v>
      </c>
      <c r="D2" s="4" t="s">
        <v>4</v>
      </c>
      <c r="E2" s="24" t="s">
        <v>158</v>
      </c>
      <c r="F2" s="4" t="s">
        <v>31</v>
      </c>
      <c r="G2" s="4" t="s">
        <v>6</v>
      </c>
      <c r="H2" s="4" t="s">
        <v>2</v>
      </c>
      <c r="I2" s="4" t="s">
        <v>20</v>
      </c>
      <c r="J2" s="4" t="s">
        <v>52</v>
      </c>
      <c r="K2" s="4" t="s">
        <v>53</v>
      </c>
      <c r="L2" s="24" t="s">
        <v>54</v>
      </c>
      <c r="M2" s="24" t="s">
        <v>55</v>
      </c>
      <c r="N2" s="24" t="s">
        <v>5</v>
      </c>
      <c r="O2" s="24" t="s">
        <v>18</v>
      </c>
      <c r="P2" s="24" t="s">
        <v>56</v>
      </c>
      <c r="Q2" s="24" t="s">
        <v>155</v>
      </c>
      <c r="R2" s="4" t="s">
        <v>7</v>
      </c>
      <c r="S2" s="4" t="s">
        <v>173</v>
      </c>
      <c r="T2" s="4" t="s">
        <v>185</v>
      </c>
      <c r="U2" s="4"/>
    </row>
    <row r="3" spans="1:21" x14ac:dyDescent="0.2">
      <c r="A3" s="4">
        <v>1</v>
      </c>
      <c r="B3" s="4">
        <v>1</v>
      </c>
      <c r="C3" s="4">
        <v>0</v>
      </c>
      <c r="D3" s="4">
        <v>0</v>
      </c>
      <c r="E3" s="24">
        <v>0</v>
      </c>
      <c r="F3" s="4" t="s">
        <v>154</v>
      </c>
      <c r="G3" s="4" t="s">
        <v>154</v>
      </c>
      <c r="H3" s="4" t="s">
        <v>154</v>
      </c>
      <c r="I3" s="4" t="s">
        <v>154</v>
      </c>
      <c r="J3" s="4" t="s">
        <v>34</v>
      </c>
      <c r="K3" s="4" t="s">
        <v>34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4" t="s">
        <v>34</v>
      </c>
      <c r="S3" s="4" t="s">
        <v>33</v>
      </c>
      <c r="T3" s="4" t="s">
        <v>34</v>
      </c>
      <c r="U3" s="4"/>
    </row>
    <row r="4" spans="1:21" x14ac:dyDescent="0.2">
      <c r="A4" s="4" t="s">
        <v>16</v>
      </c>
      <c r="B4" s="4" t="s">
        <v>16</v>
      </c>
      <c r="C4" s="4" t="s">
        <v>17</v>
      </c>
      <c r="D4" s="4" t="s">
        <v>17</v>
      </c>
      <c r="E4" s="24" t="s">
        <v>157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24" t="s">
        <v>57</v>
      </c>
      <c r="M4" s="24" t="s">
        <v>57</v>
      </c>
      <c r="N4" s="24" t="s">
        <v>16</v>
      </c>
      <c r="O4" s="24" t="s">
        <v>16</v>
      </c>
      <c r="P4" s="24" t="s">
        <v>16</v>
      </c>
      <c r="Q4" s="24" t="s">
        <v>16</v>
      </c>
      <c r="R4" s="4" t="s">
        <v>17</v>
      </c>
      <c r="S4" s="4" t="s">
        <v>174</v>
      </c>
      <c r="T4" s="4" t="s">
        <v>17</v>
      </c>
      <c r="U4" s="4"/>
    </row>
    <row r="5" spans="1:21" x14ac:dyDescent="0.2">
      <c r="A5" s="3">
        <v>100101</v>
      </c>
      <c r="B5" s="3">
        <v>1001</v>
      </c>
      <c r="C5" s="3" t="s">
        <v>123</v>
      </c>
      <c r="D5" s="3" t="s">
        <v>124</v>
      </c>
      <c r="E5" s="25" t="str">
        <f>"hero_icon_"&amp;B5</f>
        <v>hero_icon_1001</v>
      </c>
      <c r="F5" s="3">
        <v>1</v>
      </c>
      <c r="G5" s="3">
        <v>1</v>
      </c>
      <c r="H5" s="3">
        <v>1</v>
      </c>
      <c r="I5" s="3" t="s">
        <v>161</v>
      </c>
      <c r="J5" s="3">
        <v>220</v>
      </c>
      <c r="K5" s="3">
        <v>99</v>
      </c>
      <c r="L5" s="25">
        <f>VLOOKUP($F5,武将数值计算!$E$3:$J$7,MATCH(Sheet1!L$2,武将数值计算!$E$3:$J$3,0),0)</f>
        <v>1</v>
      </c>
      <c r="M5" s="25">
        <f>VLOOKUP($F5,武将数值计算!$E$3:$J$7,MATCH(Sheet1!M$2,武将数值计算!$E$3:$J$3,0),0)</f>
        <v>2</v>
      </c>
      <c r="N5" s="25">
        <f>VLOOKUP($F5,武将数值计算!$E$3:$J$7,MATCH(Sheet1!N$2,武将数值计算!$E$3:$J$3,0),0)</f>
        <v>1</v>
      </c>
      <c r="O5" s="25">
        <f>VLOOKUP($F5,武将数值计算!$E$3:$J$7,MATCH(Sheet1!O$2,武将数值计算!$E$3:$J$3,0),0)</f>
        <v>3</v>
      </c>
      <c r="P5" s="25">
        <f>VLOOKUP($F5,武将数值计算!$E$3:$J$7,MATCH(Sheet1!P$2,武将数值计算!$E$3:$J$3,0),0)</f>
        <v>7</v>
      </c>
      <c r="Q5" s="25">
        <v>7</v>
      </c>
      <c r="R5" s="3" t="s">
        <v>34</v>
      </c>
      <c r="S5" s="3" t="s">
        <v>176</v>
      </c>
      <c r="T5" s="29">
        <v>10010101</v>
      </c>
      <c r="U5" s="3" t="s">
        <v>125</v>
      </c>
    </row>
    <row r="6" spans="1:21" x14ac:dyDescent="0.2">
      <c r="A6" s="3">
        <v>100102</v>
      </c>
      <c r="B6" s="3">
        <v>1001</v>
      </c>
      <c r="C6" s="3" t="s">
        <v>123</v>
      </c>
      <c r="D6" s="3" t="s">
        <v>124</v>
      </c>
      <c r="E6" s="25" t="str">
        <f t="shared" ref="E6:E69" si="0">"hero_icon_"&amp;B6</f>
        <v>hero_icon_1001</v>
      </c>
      <c r="F6" s="3">
        <v>1</v>
      </c>
      <c r="G6" s="3">
        <v>1</v>
      </c>
      <c r="H6" s="3">
        <v>2</v>
      </c>
      <c r="I6" s="3" t="s">
        <v>163</v>
      </c>
      <c r="J6" s="3">
        <v>240</v>
      </c>
      <c r="K6" s="3">
        <v>108</v>
      </c>
      <c r="L6" s="25">
        <f>VLOOKUP($F6,武将数值计算!$E$3:$J$7,MATCH(Sheet1!L$2,武将数值计算!$E$3:$J$3,0),0)</f>
        <v>1</v>
      </c>
      <c r="M6" s="25">
        <f>VLOOKUP($F6,武将数值计算!$E$3:$J$7,MATCH(Sheet1!M$2,武将数值计算!$E$3:$J$3,0),0)</f>
        <v>2</v>
      </c>
      <c r="N6" s="25">
        <f>VLOOKUP($F6,武将数值计算!$E$3:$J$7,MATCH(Sheet1!N$2,武将数值计算!$E$3:$J$3,0),0)</f>
        <v>1</v>
      </c>
      <c r="O6" s="25">
        <f>VLOOKUP($F6,武将数值计算!$E$3:$J$7,MATCH(Sheet1!O$2,武将数值计算!$E$3:$J$3,0),0)</f>
        <v>3</v>
      </c>
      <c r="P6" s="25">
        <f>VLOOKUP($F6,武将数值计算!$E$3:$J$7,MATCH(Sheet1!P$2,武将数值计算!$E$3:$J$3,0),0)</f>
        <v>7</v>
      </c>
      <c r="Q6" s="25">
        <f>Q5</f>
        <v>7</v>
      </c>
      <c r="R6" s="3" t="s">
        <v>34</v>
      </c>
      <c r="S6" s="3" t="s">
        <v>176</v>
      </c>
      <c r="T6" s="29" t="s">
        <v>186</v>
      </c>
      <c r="U6" s="3" t="s">
        <v>125</v>
      </c>
    </row>
    <row r="7" spans="1:21" x14ac:dyDescent="0.2">
      <c r="A7" s="3">
        <v>100103</v>
      </c>
      <c r="B7" s="3">
        <v>1001</v>
      </c>
      <c r="C7" s="3" t="s">
        <v>123</v>
      </c>
      <c r="D7" s="3" t="s">
        <v>124</v>
      </c>
      <c r="E7" s="25" t="str">
        <f t="shared" si="0"/>
        <v>hero_icon_1001</v>
      </c>
      <c r="F7" s="3">
        <v>1</v>
      </c>
      <c r="G7" s="3">
        <v>1</v>
      </c>
      <c r="H7" s="3">
        <v>3</v>
      </c>
      <c r="I7" s="3" t="s">
        <v>165</v>
      </c>
      <c r="J7" s="3">
        <v>260</v>
      </c>
      <c r="K7" s="3">
        <v>117</v>
      </c>
      <c r="L7" s="25">
        <f>VLOOKUP($F7,武将数值计算!$E$3:$J$7,MATCH(Sheet1!L$2,武将数值计算!$E$3:$J$3,0),0)</f>
        <v>1</v>
      </c>
      <c r="M7" s="25">
        <f>VLOOKUP($F7,武将数值计算!$E$3:$J$7,MATCH(Sheet1!M$2,武将数值计算!$E$3:$J$3,0),0)</f>
        <v>2</v>
      </c>
      <c r="N7" s="25">
        <f>VLOOKUP($F7,武将数值计算!$E$3:$J$7,MATCH(Sheet1!N$2,武将数值计算!$E$3:$J$3,0),0)</f>
        <v>1</v>
      </c>
      <c r="O7" s="25">
        <f>VLOOKUP($F7,武将数值计算!$E$3:$J$7,MATCH(Sheet1!O$2,武将数值计算!$E$3:$J$3,0),0)</f>
        <v>3</v>
      </c>
      <c r="P7" s="25">
        <f>VLOOKUP($F7,武将数值计算!$E$3:$J$7,MATCH(Sheet1!P$2,武将数值计算!$E$3:$J$3,0),0)</f>
        <v>7</v>
      </c>
      <c r="Q7" s="25">
        <f t="shared" ref="Q7:Q70" si="1">Q6</f>
        <v>7</v>
      </c>
      <c r="R7" s="3" t="s">
        <v>34</v>
      </c>
      <c r="S7" s="3" t="s">
        <v>175</v>
      </c>
      <c r="T7" s="29" t="s">
        <v>190</v>
      </c>
      <c r="U7" s="3" t="s">
        <v>125</v>
      </c>
    </row>
    <row r="8" spans="1:21" x14ac:dyDescent="0.2">
      <c r="A8" s="3">
        <v>100104</v>
      </c>
      <c r="B8" s="3">
        <v>1001</v>
      </c>
      <c r="C8" s="3" t="s">
        <v>123</v>
      </c>
      <c r="D8" s="3" t="s">
        <v>124</v>
      </c>
      <c r="E8" s="25" t="str">
        <f t="shared" si="0"/>
        <v>hero_icon_1001</v>
      </c>
      <c r="F8" s="3">
        <v>1</v>
      </c>
      <c r="G8" s="3">
        <v>1</v>
      </c>
      <c r="H8" s="3">
        <v>4</v>
      </c>
      <c r="I8" s="3" t="s">
        <v>167</v>
      </c>
      <c r="J8" s="3">
        <v>280</v>
      </c>
      <c r="K8" s="3">
        <v>126</v>
      </c>
      <c r="L8" s="25">
        <f>VLOOKUP($F8,武将数值计算!$E$3:$J$7,MATCH(Sheet1!L$2,武将数值计算!$E$3:$J$3,0),0)</f>
        <v>1</v>
      </c>
      <c r="M8" s="25">
        <f>VLOOKUP($F8,武将数值计算!$E$3:$J$7,MATCH(Sheet1!M$2,武将数值计算!$E$3:$J$3,0),0)</f>
        <v>2</v>
      </c>
      <c r="N8" s="25">
        <f>VLOOKUP($F8,武将数值计算!$E$3:$J$7,MATCH(Sheet1!N$2,武将数值计算!$E$3:$J$3,0),0)</f>
        <v>1</v>
      </c>
      <c r="O8" s="25">
        <f>VLOOKUP($F8,武将数值计算!$E$3:$J$7,MATCH(Sheet1!O$2,武将数值计算!$E$3:$J$3,0),0)</f>
        <v>3</v>
      </c>
      <c r="P8" s="25">
        <f>VLOOKUP($F8,武将数值计算!$E$3:$J$7,MATCH(Sheet1!P$2,武将数值计算!$E$3:$J$3,0),0)</f>
        <v>7</v>
      </c>
      <c r="Q8" s="25">
        <f t="shared" si="1"/>
        <v>7</v>
      </c>
      <c r="R8" s="3" t="s">
        <v>34</v>
      </c>
      <c r="S8" s="3" t="s">
        <v>175</v>
      </c>
      <c r="T8" s="29" t="s">
        <v>191</v>
      </c>
      <c r="U8" s="3" t="s">
        <v>125</v>
      </c>
    </row>
    <row r="9" spans="1:21" x14ac:dyDescent="0.2">
      <c r="A9" s="3">
        <v>100105</v>
      </c>
      <c r="B9" s="3">
        <v>1001</v>
      </c>
      <c r="C9" s="3" t="s">
        <v>123</v>
      </c>
      <c r="D9" s="3" t="s">
        <v>124</v>
      </c>
      <c r="E9" s="25" t="str">
        <f t="shared" si="0"/>
        <v>hero_icon_1001</v>
      </c>
      <c r="F9" s="3">
        <v>1</v>
      </c>
      <c r="G9" s="3">
        <v>1</v>
      </c>
      <c r="H9" s="3">
        <v>5</v>
      </c>
      <c r="I9" s="3" t="s">
        <v>171</v>
      </c>
      <c r="J9" s="3">
        <v>300</v>
      </c>
      <c r="K9" s="3">
        <v>135</v>
      </c>
      <c r="L9" s="25">
        <f>VLOOKUP($F9,武将数值计算!$E$3:$J$7,MATCH(Sheet1!L$2,武将数值计算!$E$3:$J$3,0),0)</f>
        <v>1</v>
      </c>
      <c r="M9" s="25">
        <f>VLOOKUP($F9,武将数值计算!$E$3:$J$7,MATCH(Sheet1!M$2,武将数值计算!$E$3:$J$3,0),0)</f>
        <v>2</v>
      </c>
      <c r="N9" s="25">
        <f>VLOOKUP($F9,武将数值计算!$E$3:$J$7,MATCH(Sheet1!N$2,武将数值计算!$E$3:$J$3,0),0)</f>
        <v>1</v>
      </c>
      <c r="O9" s="25">
        <f>VLOOKUP($F9,武将数值计算!$E$3:$J$7,MATCH(Sheet1!O$2,武将数值计算!$E$3:$J$3,0),0)</f>
        <v>3</v>
      </c>
      <c r="P9" s="25">
        <f>VLOOKUP($F9,武将数值计算!$E$3:$J$7,MATCH(Sheet1!P$2,武将数值计算!$E$3:$J$3,0),0)</f>
        <v>7</v>
      </c>
      <c r="Q9" s="25">
        <f t="shared" si="1"/>
        <v>7</v>
      </c>
      <c r="R9" s="3" t="s">
        <v>34</v>
      </c>
      <c r="S9" s="3" t="s">
        <v>175</v>
      </c>
      <c r="T9" s="29" t="s">
        <v>192</v>
      </c>
      <c r="U9" s="3" t="s">
        <v>125</v>
      </c>
    </row>
    <row r="10" spans="1:21" x14ac:dyDescent="0.2">
      <c r="A10" s="3">
        <v>100106</v>
      </c>
      <c r="B10" s="3">
        <v>1001</v>
      </c>
      <c r="C10" s="3" t="s">
        <v>123</v>
      </c>
      <c r="D10" s="3" t="s">
        <v>124</v>
      </c>
      <c r="E10" s="25" t="str">
        <f t="shared" si="0"/>
        <v>hero_icon_1001</v>
      </c>
      <c r="F10" s="3">
        <v>1</v>
      </c>
      <c r="G10" s="3">
        <v>1</v>
      </c>
      <c r="H10" s="3">
        <v>6</v>
      </c>
      <c r="I10" s="3" t="s">
        <v>178</v>
      </c>
      <c r="J10" s="3">
        <v>320</v>
      </c>
      <c r="K10" s="3">
        <v>144</v>
      </c>
      <c r="L10" s="25">
        <f>VLOOKUP($F10,武将数值计算!$E$3:$J$7,MATCH(Sheet1!L$2,武将数值计算!$E$3:$J$3,0),0)</f>
        <v>1</v>
      </c>
      <c r="M10" s="25">
        <f>VLOOKUP($F10,武将数值计算!$E$3:$J$7,MATCH(Sheet1!M$2,武将数值计算!$E$3:$J$3,0),0)</f>
        <v>2</v>
      </c>
      <c r="N10" s="25">
        <f>VLOOKUP($F10,武将数值计算!$E$3:$J$7,MATCH(Sheet1!N$2,武将数值计算!$E$3:$J$3,0),0)</f>
        <v>1</v>
      </c>
      <c r="O10" s="25">
        <f>VLOOKUP($F10,武将数值计算!$E$3:$J$7,MATCH(Sheet1!O$2,武将数值计算!$E$3:$J$3,0),0)</f>
        <v>3</v>
      </c>
      <c r="P10" s="25">
        <f>VLOOKUP($F10,武将数值计算!$E$3:$J$7,MATCH(Sheet1!P$2,武将数值计算!$E$3:$J$3,0),0)</f>
        <v>7</v>
      </c>
      <c r="Q10" s="25">
        <f t="shared" si="1"/>
        <v>7</v>
      </c>
      <c r="R10" s="3" t="s">
        <v>34</v>
      </c>
      <c r="S10" s="3" t="s">
        <v>175</v>
      </c>
      <c r="T10" s="29" t="s">
        <v>193</v>
      </c>
      <c r="U10" s="3" t="s">
        <v>125</v>
      </c>
    </row>
    <row r="11" spans="1:21" x14ac:dyDescent="0.2">
      <c r="A11" s="3">
        <v>100201</v>
      </c>
      <c r="B11" s="3">
        <v>1002</v>
      </c>
      <c r="C11" s="3" t="s">
        <v>126</v>
      </c>
      <c r="D11" s="3" t="s">
        <v>127</v>
      </c>
      <c r="E11" s="25" t="str">
        <f t="shared" si="0"/>
        <v>hero_icon_1002</v>
      </c>
      <c r="F11" s="3">
        <v>1</v>
      </c>
      <c r="G11" s="3">
        <v>2</v>
      </c>
      <c r="H11" s="3">
        <v>1</v>
      </c>
      <c r="I11" s="3" t="s">
        <v>160</v>
      </c>
      <c r="J11" s="3">
        <v>242</v>
      </c>
      <c r="K11" s="3">
        <v>108</v>
      </c>
      <c r="L11" s="25">
        <f>VLOOKUP($F11,武将数值计算!$E$3:$J$7,MATCH(Sheet1!L$2,武将数值计算!$E$3:$J$3,0),0)</f>
        <v>1</v>
      </c>
      <c r="M11" s="25">
        <f>VLOOKUP($F11,武将数值计算!$E$3:$J$7,MATCH(Sheet1!M$2,武将数值计算!$E$3:$J$3,0),0)</f>
        <v>2</v>
      </c>
      <c r="N11" s="25">
        <f>VLOOKUP($F11,武将数值计算!$E$3:$J$7,MATCH(Sheet1!N$2,武将数值计算!$E$3:$J$3,0),0)</f>
        <v>1</v>
      </c>
      <c r="O11" s="25">
        <f>VLOOKUP($F11,武将数值计算!$E$3:$J$7,MATCH(Sheet1!O$2,武将数值计算!$E$3:$J$3,0),0)</f>
        <v>3</v>
      </c>
      <c r="P11" s="25">
        <f>VLOOKUP($F11,武将数值计算!$E$3:$J$7,MATCH(Sheet1!P$2,武将数值计算!$E$3:$J$3,0),0)</f>
        <v>7</v>
      </c>
      <c r="Q11" s="25">
        <f t="shared" si="1"/>
        <v>7</v>
      </c>
      <c r="R11" s="3" t="s">
        <v>34</v>
      </c>
      <c r="S11" s="3" t="s">
        <v>175</v>
      </c>
      <c r="T11" s="29">
        <v>10020101</v>
      </c>
      <c r="U11" s="3" t="s">
        <v>128</v>
      </c>
    </row>
    <row r="12" spans="1:21" x14ac:dyDescent="0.2">
      <c r="A12" s="3">
        <v>100202</v>
      </c>
      <c r="B12" s="3">
        <v>1002</v>
      </c>
      <c r="C12" s="3" t="s">
        <v>126</v>
      </c>
      <c r="D12" s="3" t="s">
        <v>127</v>
      </c>
      <c r="E12" s="25" t="str">
        <f t="shared" si="0"/>
        <v>hero_icon_1002</v>
      </c>
      <c r="F12" s="3">
        <v>1</v>
      </c>
      <c r="G12" s="3">
        <v>2</v>
      </c>
      <c r="H12" s="3">
        <v>2</v>
      </c>
      <c r="I12" s="3" t="s">
        <v>162</v>
      </c>
      <c r="J12" s="3">
        <v>264</v>
      </c>
      <c r="K12" s="3">
        <v>118</v>
      </c>
      <c r="L12" s="25">
        <f>VLOOKUP($F12,武将数值计算!$E$3:$J$7,MATCH(Sheet1!L$2,武将数值计算!$E$3:$J$3,0),0)</f>
        <v>1</v>
      </c>
      <c r="M12" s="25">
        <f>VLOOKUP($F12,武将数值计算!$E$3:$J$7,MATCH(Sheet1!M$2,武将数值计算!$E$3:$J$3,0),0)</f>
        <v>2</v>
      </c>
      <c r="N12" s="25">
        <f>VLOOKUP($F12,武将数值计算!$E$3:$J$7,MATCH(Sheet1!N$2,武将数值计算!$E$3:$J$3,0),0)</f>
        <v>1</v>
      </c>
      <c r="O12" s="25">
        <f>VLOOKUP($F12,武将数值计算!$E$3:$J$7,MATCH(Sheet1!O$2,武将数值计算!$E$3:$J$3,0),0)</f>
        <v>3</v>
      </c>
      <c r="P12" s="25">
        <f>VLOOKUP($F12,武将数值计算!$E$3:$J$7,MATCH(Sheet1!P$2,武将数值计算!$E$3:$J$3,0),0)</f>
        <v>7</v>
      </c>
      <c r="Q12" s="25">
        <f t="shared" si="1"/>
        <v>7</v>
      </c>
      <c r="R12" s="3" t="s">
        <v>34</v>
      </c>
      <c r="S12" s="3" t="s">
        <v>175</v>
      </c>
      <c r="T12" s="29" t="s">
        <v>187</v>
      </c>
      <c r="U12" s="3" t="s">
        <v>128</v>
      </c>
    </row>
    <row r="13" spans="1:21" x14ac:dyDescent="0.2">
      <c r="A13" s="3">
        <v>100203</v>
      </c>
      <c r="B13" s="3">
        <v>1002</v>
      </c>
      <c r="C13" s="3" t="s">
        <v>126</v>
      </c>
      <c r="D13" s="3" t="s">
        <v>127</v>
      </c>
      <c r="E13" s="25" t="str">
        <f t="shared" si="0"/>
        <v>hero_icon_1002</v>
      </c>
      <c r="F13" s="3">
        <v>1</v>
      </c>
      <c r="G13" s="3">
        <v>2</v>
      </c>
      <c r="H13" s="3">
        <v>3</v>
      </c>
      <c r="I13" s="3" t="s">
        <v>164</v>
      </c>
      <c r="J13" s="3">
        <v>286</v>
      </c>
      <c r="K13" s="3">
        <v>128</v>
      </c>
      <c r="L13" s="25">
        <f>VLOOKUP($F13,武将数值计算!$E$3:$J$7,MATCH(Sheet1!L$2,武将数值计算!$E$3:$J$3,0),0)</f>
        <v>1</v>
      </c>
      <c r="M13" s="25">
        <f>VLOOKUP($F13,武将数值计算!$E$3:$J$7,MATCH(Sheet1!M$2,武将数值计算!$E$3:$J$3,0),0)</f>
        <v>2</v>
      </c>
      <c r="N13" s="25">
        <f>VLOOKUP($F13,武将数值计算!$E$3:$J$7,MATCH(Sheet1!N$2,武将数值计算!$E$3:$J$3,0),0)</f>
        <v>1</v>
      </c>
      <c r="O13" s="25">
        <f>VLOOKUP($F13,武将数值计算!$E$3:$J$7,MATCH(Sheet1!O$2,武将数值计算!$E$3:$J$3,0),0)</f>
        <v>3</v>
      </c>
      <c r="P13" s="25">
        <f>VLOOKUP($F13,武将数值计算!$E$3:$J$7,MATCH(Sheet1!P$2,武将数值计算!$E$3:$J$3,0),0)</f>
        <v>7</v>
      </c>
      <c r="Q13" s="25">
        <f t="shared" si="1"/>
        <v>7</v>
      </c>
      <c r="R13" s="3" t="s">
        <v>34</v>
      </c>
      <c r="S13" s="3" t="s">
        <v>175</v>
      </c>
      <c r="T13" s="29" t="s">
        <v>194</v>
      </c>
      <c r="U13" s="3" t="s">
        <v>128</v>
      </c>
    </row>
    <row r="14" spans="1:21" x14ac:dyDescent="0.2">
      <c r="A14" s="3">
        <v>100204</v>
      </c>
      <c r="B14" s="3">
        <v>1002</v>
      </c>
      <c r="C14" s="3" t="s">
        <v>126</v>
      </c>
      <c r="D14" s="3" t="s">
        <v>127</v>
      </c>
      <c r="E14" s="25" t="str">
        <f t="shared" si="0"/>
        <v>hero_icon_1002</v>
      </c>
      <c r="F14" s="3">
        <v>1</v>
      </c>
      <c r="G14" s="3">
        <v>2</v>
      </c>
      <c r="H14" s="3">
        <v>4</v>
      </c>
      <c r="I14" s="3" t="s">
        <v>166</v>
      </c>
      <c r="J14" s="3">
        <v>308</v>
      </c>
      <c r="K14" s="3">
        <v>138</v>
      </c>
      <c r="L14" s="25">
        <f>VLOOKUP($F14,武将数值计算!$E$3:$J$7,MATCH(Sheet1!L$2,武将数值计算!$E$3:$J$3,0),0)</f>
        <v>1</v>
      </c>
      <c r="M14" s="25">
        <f>VLOOKUP($F14,武将数值计算!$E$3:$J$7,MATCH(Sheet1!M$2,武将数值计算!$E$3:$J$3,0),0)</f>
        <v>2</v>
      </c>
      <c r="N14" s="25">
        <f>VLOOKUP($F14,武将数值计算!$E$3:$J$7,MATCH(Sheet1!N$2,武将数值计算!$E$3:$J$3,0),0)</f>
        <v>1</v>
      </c>
      <c r="O14" s="25">
        <f>VLOOKUP($F14,武将数值计算!$E$3:$J$7,MATCH(Sheet1!O$2,武将数值计算!$E$3:$J$3,0),0)</f>
        <v>3</v>
      </c>
      <c r="P14" s="25">
        <f>VLOOKUP($F14,武将数值计算!$E$3:$J$7,MATCH(Sheet1!P$2,武将数值计算!$E$3:$J$3,0),0)</f>
        <v>7</v>
      </c>
      <c r="Q14" s="25">
        <f t="shared" si="1"/>
        <v>7</v>
      </c>
      <c r="R14" s="3" t="s">
        <v>34</v>
      </c>
      <c r="S14" s="3" t="s">
        <v>175</v>
      </c>
      <c r="T14" s="29" t="s">
        <v>195</v>
      </c>
      <c r="U14" s="3" t="s">
        <v>128</v>
      </c>
    </row>
    <row r="15" spans="1:21" x14ac:dyDescent="0.2">
      <c r="A15" s="3">
        <v>100205</v>
      </c>
      <c r="B15" s="3">
        <v>1002</v>
      </c>
      <c r="C15" s="3" t="s">
        <v>126</v>
      </c>
      <c r="D15" s="3" t="s">
        <v>127</v>
      </c>
      <c r="E15" s="25" t="str">
        <f t="shared" si="0"/>
        <v>hero_icon_1002</v>
      </c>
      <c r="F15" s="3">
        <v>1</v>
      </c>
      <c r="G15" s="3">
        <v>2</v>
      </c>
      <c r="H15" s="3">
        <v>5</v>
      </c>
      <c r="I15" s="3" t="s">
        <v>170</v>
      </c>
      <c r="J15" s="3">
        <v>330</v>
      </c>
      <c r="K15" s="3">
        <v>148</v>
      </c>
      <c r="L15" s="25">
        <f>VLOOKUP($F15,武将数值计算!$E$3:$J$7,MATCH(Sheet1!L$2,武将数值计算!$E$3:$J$3,0),0)</f>
        <v>1</v>
      </c>
      <c r="M15" s="25">
        <f>VLOOKUP($F15,武将数值计算!$E$3:$J$7,MATCH(Sheet1!M$2,武将数值计算!$E$3:$J$3,0),0)</f>
        <v>2</v>
      </c>
      <c r="N15" s="25">
        <f>VLOOKUP($F15,武将数值计算!$E$3:$J$7,MATCH(Sheet1!N$2,武将数值计算!$E$3:$J$3,0),0)</f>
        <v>1</v>
      </c>
      <c r="O15" s="25">
        <f>VLOOKUP($F15,武将数值计算!$E$3:$J$7,MATCH(Sheet1!O$2,武将数值计算!$E$3:$J$3,0),0)</f>
        <v>3</v>
      </c>
      <c r="P15" s="25">
        <f>VLOOKUP($F15,武将数值计算!$E$3:$J$7,MATCH(Sheet1!P$2,武将数值计算!$E$3:$J$3,0),0)</f>
        <v>7</v>
      </c>
      <c r="Q15" s="25">
        <f t="shared" si="1"/>
        <v>7</v>
      </c>
      <c r="R15" s="3" t="s">
        <v>34</v>
      </c>
      <c r="S15" s="3" t="s">
        <v>175</v>
      </c>
      <c r="T15" s="29" t="s">
        <v>211</v>
      </c>
      <c r="U15" s="3" t="s">
        <v>128</v>
      </c>
    </row>
    <row r="16" spans="1:21" x14ac:dyDescent="0.2">
      <c r="A16" s="3">
        <v>100206</v>
      </c>
      <c r="B16" s="3">
        <v>1002</v>
      </c>
      <c r="C16" s="3" t="s">
        <v>126</v>
      </c>
      <c r="D16" s="3" t="s">
        <v>127</v>
      </c>
      <c r="E16" s="25" t="str">
        <f t="shared" si="0"/>
        <v>hero_icon_1002</v>
      </c>
      <c r="F16" s="3">
        <v>1</v>
      </c>
      <c r="G16" s="3">
        <v>2</v>
      </c>
      <c r="H16" s="3">
        <v>6</v>
      </c>
      <c r="I16" s="3" t="s">
        <v>182</v>
      </c>
      <c r="J16" s="3">
        <v>352</v>
      </c>
      <c r="K16" s="3">
        <v>158</v>
      </c>
      <c r="L16" s="25">
        <f>VLOOKUP($F16,武将数值计算!$E$3:$J$7,MATCH(Sheet1!L$2,武将数值计算!$E$3:$J$3,0),0)</f>
        <v>1</v>
      </c>
      <c r="M16" s="25">
        <f>VLOOKUP($F16,武将数值计算!$E$3:$J$7,MATCH(Sheet1!M$2,武将数值计算!$E$3:$J$3,0),0)</f>
        <v>2</v>
      </c>
      <c r="N16" s="25">
        <f>VLOOKUP($F16,武将数值计算!$E$3:$J$7,MATCH(Sheet1!N$2,武将数值计算!$E$3:$J$3,0),0)</f>
        <v>1</v>
      </c>
      <c r="O16" s="25">
        <f>VLOOKUP($F16,武将数值计算!$E$3:$J$7,MATCH(Sheet1!O$2,武将数值计算!$E$3:$J$3,0),0)</f>
        <v>3</v>
      </c>
      <c r="P16" s="25">
        <f>VLOOKUP($F16,武将数值计算!$E$3:$J$7,MATCH(Sheet1!P$2,武将数值计算!$E$3:$J$3,0),0)</f>
        <v>7</v>
      </c>
      <c r="Q16" s="25">
        <f t="shared" si="1"/>
        <v>7</v>
      </c>
      <c r="R16" s="3" t="s">
        <v>34</v>
      </c>
      <c r="S16" s="3" t="s">
        <v>175</v>
      </c>
      <c r="T16" s="29" t="s">
        <v>212</v>
      </c>
      <c r="U16" s="3" t="s">
        <v>128</v>
      </c>
    </row>
    <row r="17" spans="1:21" x14ac:dyDescent="0.2">
      <c r="A17" s="3">
        <v>100207</v>
      </c>
      <c r="B17" s="3">
        <v>1002</v>
      </c>
      <c r="C17" s="3" t="s">
        <v>126</v>
      </c>
      <c r="D17" s="3" t="s">
        <v>127</v>
      </c>
      <c r="E17" s="25" t="str">
        <f t="shared" si="0"/>
        <v>hero_icon_1002</v>
      </c>
      <c r="F17" s="3">
        <v>1</v>
      </c>
      <c r="G17" s="3">
        <v>2</v>
      </c>
      <c r="H17" s="3">
        <v>7</v>
      </c>
      <c r="I17" s="3" t="s">
        <v>169</v>
      </c>
      <c r="J17" s="3">
        <v>374</v>
      </c>
      <c r="K17" s="3">
        <v>168</v>
      </c>
      <c r="L17" s="25">
        <f>VLOOKUP($F17,武将数值计算!$E$3:$J$7,MATCH(Sheet1!L$2,武将数值计算!$E$3:$J$3,0),0)</f>
        <v>1</v>
      </c>
      <c r="M17" s="25">
        <f>VLOOKUP($F17,武将数值计算!$E$3:$J$7,MATCH(Sheet1!M$2,武将数值计算!$E$3:$J$3,0),0)</f>
        <v>2</v>
      </c>
      <c r="N17" s="25">
        <f>VLOOKUP($F17,武将数值计算!$E$3:$J$7,MATCH(Sheet1!N$2,武将数值计算!$E$3:$J$3,0),0)</f>
        <v>1</v>
      </c>
      <c r="O17" s="25">
        <f>VLOOKUP($F17,武将数值计算!$E$3:$J$7,MATCH(Sheet1!O$2,武将数值计算!$E$3:$J$3,0),0)</f>
        <v>3</v>
      </c>
      <c r="P17" s="25">
        <f>VLOOKUP($F17,武将数值计算!$E$3:$J$7,MATCH(Sheet1!P$2,武将数值计算!$E$3:$J$3,0),0)</f>
        <v>7</v>
      </c>
      <c r="Q17" s="25">
        <f t="shared" si="1"/>
        <v>7</v>
      </c>
      <c r="R17" s="3" t="s">
        <v>34</v>
      </c>
      <c r="S17" s="3" t="s">
        <v>175</v>
      </c>
      <c r="T17" s="29" t="s">
        <v>213</v>
      </c>
      <c r="U17" s="3" t="s">
        <v>128</v>
      </c>
    </row>
    <row r="18" spans="1:21" x14ac:dyDescent="0.2">
      <c r="A18" s="3">
        <v>100208</v>
      </c>
      <c r="B18" s="3">
        <v>1002</v>
      </c>
      <c r="C18" s="3" t="s">
        <v>126</v>
      </c>
      <c r="D18" s="3" t="s">
        <v>127</v>
      </c>
      <c r="E18" s="25" t="str">
        <f t="shared" si="0"/>
        <v>hero_icon_1002</v>
      </c>
      <c r="F18" s="3">
        <v>1</v>
      </c>
      <c r="G18" s="3">
        <v>2</v>
      </c>
      <c r="H18" s="3">
        <v>8</v>
      </c>
      <c r="I18" s="3" t="s">
        <v>184</v>
      </c>
      <c r="J18" s="3">
        <v>396</v>
      </c>
      <c r="K18" s="3">
        <v>178</v>
      </c>
      <c r="L18" s="25">
        <f>VLOOKUP($F18,武将数值计算!$E$3:$J$7,MATCH(Sheet1!L$2,武将数值计算!$E$3:$J$3,0),0)</f>
        <v>1</v>
      </c>
      <c r="M18" s="25">
        <f>VLOOKUP($F18,武将数值计算!$E$3:$J$7,MATCH(Sheet1!M$2,武将数值计算!$E$3:$J$3,0),0)</f>
        <v>2</v>
      </c>
      <c r="N18" s="25">
        <f>VLOOKUP($F18,武将数值计算!$E$3:$J$7,MATCH(Sheet1!N$2,武将数值计算!$E$3:$J$3,0),0)</f>
        <v>1</v>
      </c>
      <c r="O18" s="25">
        <f>VLOOKUP($F18,武将数值计算!$E$3:$J$7,MATCH(Sheet1!O$2,武将数值计算!$E$3:$J$3,0),0)</f>
        <v>3</v>
      </c>
      <c r="P18" s="25">
        <f>VLOOKUP($F18,武将数值计算!$E$3:$J$7,MATCH(Sheet1!P$2,武将数值计算!$E$3:$J$3,0),0)</f>
        <v>7</v>
      </c>
      <c r="Q18" s="25">
        <f t="shared" si="1"/>
        <v>7</v>
      </c>
      <c r="R18" s="3" t="s">
        <v>34</v>
      </c>
      <c r="S18" s="3" t="s">
        <v>175</v>
      </c>
      <c r="T18" s="29" t="s">
        <v>214</v>
      </c>
      <c r="U18" s="3" t="s">
        <v>128</v>
      </c>
    </row>
    <row r="19" spans="1:21" x14ac:dyDescent="0.2">
      <c r="A19" s="3">
        <v>100209</v>
      </c>
      <c r="B19" s="3">
        <v>1002</v>
      </c>
      <c r="C19" s="3" t="s">
        <v>126</v>
      </c>
      <c r="D19" s="3" t="s">
        <v>127</v>
      </c>
      <c r="E19" s="25" t="str">
        <f t="shared" si="0"/>
        <v>hero_icon_1002</v>
      </c>
      <c r="F19" s="3">
        <v>1</v>
      </c>
      <c r="G19" s="3">
        <v>2</v>
      </c>
      <c r="H19" s="3">
        <v>9</v>
      </c>
      <c r="I19" s="3" t="s">
        <v>180</v>
      </c>
      <c r="J19" s="3">
        <v>418</v>
      </c>
      <c r="K19" s="3">
        <v>188</v>
      </c>
      <c r="L19" s="25">
        <f>VLOOKUP($F19,武将数值计算!$E$3:$J$7,MATCH(Sheet1!L$2,武将数值计算!$E$3:$J$3,0),0)</f>
        <v>1</v>
      </c>
      <c r="M19" s="25">
        <f>VLOOKUP($F19,武将数值计算!$E$3:$J$7,MATCH(Sheet1!M$2,武将数值计算!$E$3:$J$3,0),0)</f>
        <v>2</v>
      </c>
      <c r="N19" s="25">
        <f>VLOOKUP($F19,武将数值计算!$E$3:$J$7,MATCH(Sheet1!N$2,武将数值计算!$E$3:$J$3,0),0)</f>
        <v>1</v>
      </c>
      <c r="O19" s="25">
        <f>VLOOKUP($F19,武将数值计算!$E$3:$J$7,MATCH(Sheet1!O$2,武将数值计算!$E$3:$J$3,0),0)</f>
        <v>3</v>
      </c>
      <c r="P19" s="25">
        <f>VLOOKUP($F19,武将数值计算!$E$3:$J$7,MATCH(Sheet1!P$2,武将数值计算!$E$3:$J$3,0),0)</f>
        <v>7</v>
      </c>
      <c r="Q19" s="25">
        <f t="shared" si="1"/>
        <v>7</v>
      </c>
      <c r="R19" s="3" t="s">
        <v>34</v>
      </c>
      <c r="S19" s="3" t="s">
        <v>175</v>
      </c>
      <c r="T19" s="29" t="s">
        <v>215</v>
      </c>
      <c r="U19" s="3" t="s">
        <v>128</v>
      </c>
    </row>
    <row r="20" spans="1:21" x14ac:dyDescent="0.2">
      <c r="A20" s="3">
        <v>100210</v>
      </c>
      <c r="B20" s="3">
        <v>1002</v>
      </c>
      <c r="C20" s="3" t="s">
        <v>126</v>
      </c>
      <c r="D20" s="3" t="s">
        <v>127</v>
      </c>
      <c r="E20" s="25" t="str">
        <f t="shared" si="0"/>
        <v>hero_icon_1002</v>
      </c>
      <c r="F20" s="3">
        <v>1</v>
      </c>
      <c r="G20" s="3">
        <v>2</v>
      </c>
      <c r="H20" s="3">
        <v>10</v>
      </c>
      <c r="I20" s="3" t="s">
        <v>178</v>
      </c>
      <c r="J20" s="3">
        <v>440</v>
      </c>
      <c r="K20" s="3">
        <v>198</v>
      </c>
      <c r="L20" s="25">
        <f>VLOOKUP($F20,武将数值计算!$E$3:$J$7,MATCH(Sheet1!L$2,武将数值计算!$E$3:$J$3,0),0)</f>
        <v>1</v>
      </c>
      <c r="M20" s="25">
        <f>VLOOKUP($F20,武将数值计算!$E$3:$J$7,MATCH(Sheet1!M$2,武将数值计算!$E$3:$J$3,0),0)</f>
        <v>2</v>
      </c>
      <c r="N20" s="25">
        <f>VLOOKUP($F20,武将数值计算!$E$3:$J$7,MATCH(Sheet1!N$2,武将数值计算!$E$3:$J$3,0),0)</f>
        <v>1</v>
      </c>
      <c r="O20" s="25">
        <f>VLOOKUP($F20,武将数值计算!$E$3:$J$7,MATCH(Sheet1!O$2,武将数值计算!$E$3:$J$3,0),0)</f>
        <v>3</v>
      </c>
      <c r="P20" s="25">
        <f>VLOOKUP($F20,武将数值计算!$E$3:$J$7,MATCH(Sheet1!P$2,武将数值计算!$E$3:$J$3,0),0)</f>
        <v>7</v>
      </c>
      <c r="Q20" s="25">
        <f t="shared" si="1"/>
        <v>7</v>
      </c>
      <c r="R20" s="3" t="s">
        <v>34</v>
      </c>
      <c r="S20" s="3" t="s">
        <v>175</v>
      </c>
      <c r="T20" s="29" t="s">
        <v>216</v>
      </c>
      <c r="U20" s="3" t="s">
        <v>128</v>
      </c>
    </row>
    <row r="21" spans="1:21" x14ac:dyDescent="0.2">
      <c r="A21" s="3">
        <v>100301</v>
      </c>
      <c r="B21" s="3">
        <v>1003</v>
      </c>
      <c r="C21" s="3" t="s">
        <v>129</v>
      </c>
      <c r="D21" s="3" t="s">
        <v>130</v>
      </c>
      <c r="E21" s="25" t="str">
        <f t="shared" si="0"/>
        <v>hero_icon_1003</v>
      </c>
      <c r="F21" s="3">
        <v>1</v>
      </c>
      <c r="G21" s="3">
        <v>3</v>
      </c>
      <c r="H21" s="3">
        <v>1</v>
      </c>
      <c r="I21" s="3" t="s">
        <v>160</v>
      </c>
      <c r="J21" s="3">
        <v>286</v>
      </c>
      <c r="K21" s="3">
        <v>128</v>
      </c>
      <c r="L21" s="25">
        <f>VLOOKUP($F21,武将数值计算!$E$3:$J$7,MATCH(Sheet1!L$2,武将数值计算!$E$3:$J$3,0),0)</f>
        <v>1</v>
      </c>
      <c r="M21" s="25">
        <f>VLOOKUP($F21,武将数值计算!$E$3:$J$7,MATCH(Sheet1!M$2,武将数值计算!$E$3:$J$3,0),0)</f>
        <v>2</v>
      </c>
      <c r="N21" s="25">
        <f>VLOOKUP($F21,武将数值计算!$E$3:$J$7,MATCH(Sheet1!N$2,武将数值计算!$E$3:$J$3,0),0)</f>
        <v>1</v>
      </c>
      <c r="O21" s="25">
        <f>VLOOKUP($F21,武将数值计算!$E$3:$J$7,MATCH(Sheet1!O$2,武将数值计算!$E$3:$J$3,0),0)</f>
        <v>3</v>
      </c>
      <c r="P21" s="25">
        <f>VLOOKUP($F21,武将数值计算!$E$3:$J$7,MATCH(Sheet1!P$2,武将数值计算!$E$3:$J$3,0),0)</f>
        <v>7</v>
      </c>
      <c r="Q21" s="25">
        <f t="shared" si="1"/>
        <v>7</v>
      </c>
      <c r="R21" s="3" t="s">
        <v>33</v>
      </c>
      <c r="S21" s="3" t="s">
        <v>175</v>
      </c>
      <c r="T21" s="29">
        <v>10030101</v>
      </c>
      <c r="U21" s="3" t="s">
        <v>131</v>
      </c>
    </row>
    <row r="22" spans="1:21" x14ac:dyDescent="0.2">
      <c r="A22" s="3">
        <v>100302</v>
      </c>
      <c r="B22" s="3">
        <v>1003</v>
      </c>
      <c r="C22" s="3" t="s">
        <v>129</v>
      </c>
      <c r="D22" s="3" t="s">
        <v>130</v>
      </c>
      <c r="E22" s="25" t="str">
        <f t="shared" si="0"/>
        <v>hero_icon_1003</v>
      </c>
      <c r="F22" s="3">
        <v>1</v>
      </c>
      <c r="G22" s="3">
        <v>3</v>
      </c>
      <c r="H22" s="3">
        <v>2</v>
      </c>
      <c r="I22" s="3" t="s">
        <v>162</v>
      </c>
      <c r="J22" s="3">
        <v>312</v>
      </c>
      <c r="K22" s="3">
        <v>140</v>
      </c>
      <c r="L22" s="25">
        <f>VLOOKUP($F22,武将数值计算!$E$3:$J$7,MATCH(Sheet1!L$2,武将数值计算!$E$3:$J$3,0),0)</f>
        <v>1</v>
      </c>
      <c r="M22" s="25">
        <f>VLOOKUP($F22,武将数值计算!$E$3:$J$7,MATCH(Sheet1!M$2,武将数值计算!$E$3:$J$3,0),0)</f>
        <v>2</v>
      </c>
      <c r="N22" s="25">
        <f>VLOOKUP($F22,武将数值计算!$E$3:$J$7,MATCH(Sheet1!N$2,武将数值计算!$E$3:$J$3,0),0)</f>
        <v>1</v>
      </c>
      <c r="O22" s="25">
        <f>VLOOKUP($F22,武将数值计算!$E$3:$J$7,MATCH(Sheet1!O$2,武将数值计算!$E$3:$J$3,0),0)</f>
        <v>3</v>
      </c>
      <c r="P22" s="25">
        <f>VLOOKUP($F22,武将数值计算!$E$3:$J$7,MATCH(Sheet1!P$2,武将数值计算!$E$3:$J$3,0),0)</f>
        <v>7</v>
      </c>
      <c r="Q22" s="25">
        <f t="shared" si="1"/>
        <v>7</v>
      </c>
      <c r="R22" s="3" t="s">
        <v>33</v>
      </c>
      <c r="S22" s="3" t="s">
        <v>175</v>
      </c>
      <c r="T22" s="29" t="s">
        <v>188</v>
      </c>
      <c r="U22" s="3" t="s">
        <v>131</v>
      </c>
    </row>
    <row r="23" spans="1:21" x14ac:dyDescent="0.2">
      <c r="A23" s="3">
        <v>100303</v>
      </c>
      <c r="B23" s="3">
        <v>1003</v>
      </c>
      <c r="C23" s="3" t="s">
        <v>129</v>
      </c>
      <c r="D23" s="3" t="s">
        <v>130</v>
      </c>
      <c r="E23" s="25" t="str">
        <f t="shared" si="0"/>
        <v>hero_icon_1003</v>
      </c>
      <c r="F23" s="3">
        <v>1</v>
      </c>
      <c r="G23" s="3">
        <v>3</v>
      </c>
      <c r="H23" s="3">
        <v>3</v>
      </c>
      <c r="I23" s="3" t="s">
        <v>164</v>
      </c>
      <c r="J23" s="3">
        <v>338</v>
      </c>
      <c r="K23" s="3">
        <v>152</v>
      </c>
      <c r="L23" s="25">
        <f>VLOOKUP($F23,武将数值计算!$E$3:$J$7,MATCH(Sheet1!L$2,武将数值计算!$E$3:$J$3,0),0)</f>
        <v>1</v>
      </c>
      <c r="M23" s="25">
        <f>VLOOKUP($F23,武将数值计算!$E$3:$J$7,MATCH(Sheet1!M$2,武将数值计算!$E$3:$J$3,0),0)</f>
        <v>2</v>
      </c>
      <c r="N23" s="25">
        <f>VLOOKUP($F23,武将数值计算!$E$3:$J$7,MATCH(Sheet1!N$2,武将数值计算!$E$3:$J$3,0),0)</f>
        <v>1</v>
      </c>
      <c r="O23" s="25">
        <f>VLOOKUP($F23,武将数值计算!$E$3:$J$7,MATCH(Sheet1!O$2,武将数值计算!$E$3:$J$3,0),0)</f>
        <v>3</v>
      </c>
      <c r="P23" s="25">
        <f>VLOOKUP($F23,武将数值计算!$E$3:$J$7,MATCH(Sheet1!P$2,武将数值计算!$E$3:$J$3,0),0)</f>
        <v>7</v>
      </c>
      <c r="Q23" s="25">
        <f t="shared" si="1"/>
        <v>7</v>
      </c>
      <c r="R23" s="3" t="s">
        <v>33</v>
      </c>
      <c r="S23" s="3" t="s">
        <v>175</v>
      </c>
      <c r="T23" s="29" t="s">
        <v>217</v>
      </c>
      <c r="U23" s="3" t="s">
        <v>131</v>
      </c>
    </row>
    <row r="24" spans="1:21" x14ac:dyDescent="0.2">
      <c r="A24" s="3">
        <v>100304</v>
      </c>
      <c r="B24" s="3">
        <v>1003</v>
      </c>
      <c r="C24" s="3" t="s">
        <v>129</v>
      </c>
      <c r="D24" s="3" t="s">
        <v>130</v>
      </c>
      <c r="E24" s="25" t="str">
        <f t="shared" si="0"/>
        <v>hero_icon_1003</v>
      </c>
      <c r="F24" s="3">
        <v>1</v>
      </c>
      <c r="G24" s="3">
        <v>3</v>
      </c>
      <c r="H24" s="3">
        <v>4</v>
      </c>
      <c r="I24" s="3" t="s">
        <v>166</v>
      </c>
      <c r="J24" s="3">
        <v>364</v>
      </c>
      <c r="K24" s="3">
        <v>163</v>
      </c>
      <c r="L24" s="25">
        <f>VLOOKUP($F24,武将数值计算!$E$3:$J$7,MATCH(Sheet1!L$2,武将数值计算!$E$3:$J$3,0),0)</f>
        <v>1</v>
      </c>
      <c r="M24" s="25">
        <f>VLOOKUP($F24,武将数值计算!$E$3:$J$7,MATCH(Sheet1!M$2,武将数值计算!$E$3:$J$3,0),0)</f>
        <v>2</v>
      </c>
      <c r="N24" s="25">
        <f>VLOOKUP($F24,武将数值计算!$E$3:$J$7,MATCH(Sheet1!N$2,武将数值计算!$E$3:$J$3,0),0)</f>
        <v>1</v>
      </c>
      <c r="O24" s="25">
        <f>VLOOKUP($F24,武将数值计算!$E$3:$J$7,MATCH(Sheet1!O$2,武将数值计算!$E$3:$J$3,0),0)</f>
        <v>3</v>
      </c>
      <c r="P24" s="25">
        <f>VLOOKUP($F24,武将数值计算!$E$3:$J$7,MATCH(Sheet1!P$2,武将数值计算!$E$3:$J$3,0),0)</f>
        <v>7</v>
      </c>
      <c r="Q24" s="25">
        <f t="shared" si="1"/>
        <v>7</v>
      </c>
      <c r="R24" s="3" t="s">
        <v>33</v>
      </c>
      <c r="S24" s="3" t="s">
        <v>175</v>
      </c>
      <c r="T24" s="29" t="s">
        <v>218</v>
      </c>
      <c r="U24" s="3" t="s">
        <v>131</v>
      </c>
    </row>
    <row r="25" spans="1:21" x14ac:dyDescent="0.2">
      <c r="A25" s="3">
        <v>100305</v>
      </c>
      <c r="B25" s="3">
        <v>1003</v>
      </c>
      <c r="C25" s="3" t="s">
        <v>129</v>
      </c>
      <c r="D25" s="3" t="s">
        <v>130</v>
      </c>
      <c r="E25" s="25" t="str">
        <f t="shared" si="0"/>
        <v>hero_icon_1003</v>
      </c>
      <c r="F25" s="3">
        <v>1</v>
      </c>
      <c r="G25" s="3">
        <v>3</v>
      </c>
      <c r="H25" s="3">
        <v>5</v>
      </c>
      <c r="I25" s="3" t="s">
        <v>170</v>
      </c>
      <c r="J25" s="3">
        <v>390</v>
      </c>
      <c r="K25" s="3">
        <v>175</v>
      </c>
      <c r="L25" s="25">
        <f>VLOOKUP($F25,武将数值计算!$E$3:$J$7,MATCH(Sheet1!L$2,武将数值计算!$E$3:$J$3,0),0)</f>
        <v>1</v>
      </c>
      <c r="M25" s="25">
        <f>VLOOKUP($F25,武将数值计算!$E$3:$J$7,MATCH(Sheet1!M$2,武将数值计算!$E$3:$J$3,0),0)</f>
        <v>2</v>
      </c>
      <c r="N25" s="25">
        <f>VLOOKUP($F25,武将数值计算!$E$3:$J$7,MATCH(Sheet1!N$2,武将数值计算!$E$3:$J$3,0),0)</f>
        <v>1</v>
      </c>
      <c r="O25" s="25">
        <f>VLOOKUP($F25,武将数值计算!$E$3:$J$7,MATCH(Sheet1!O$2,武将数值计算!$E$3:$J$3,0),0)</f>
        <v>3</v>
      </c>
      <c r="P25" s="25">
        <f>VLOOKUP($F25,武将数值计算!$E$3:$J$7,MATCH(Sheet1!P$2,武将数值计算!$E$3:$J$3,0),0)</f>
        <v>7</v>
      </c>
      <c r="Q25" s="25">
        <f t="shared" si="1"/>
        <v>7</v>
      </c>
      <c r="R25" s="3" t="s">
        <v>33</v>
      </c>
      <c r="S25" s="3" t="s">
        <v>175</v>
      </c>
      <c r="T25" s="29" t="s">
        <v>219</v>
      </c>
      <c r="U25" s="3" t="s">
        <v>131</v>
      </c>
    </row>
    <row r="26" spans="1:21" x14ac:dyDescent="0.2">
      <c r="A26" s="3">
        <v>100306</v>
      </c>
      <c r="B26" s="3">
        <v>1003</v>
      </c>
      <c r="C26" s="3" t="s">
        <v>129</v>
      </c>
      <c r="D26" s="3" t="s">
        <v>130</v>
      </c>
      <c r="E26" s="25" t="str">
        <f t="shared" si="0"/>
        <v>hero_icon_1003</v>
      </c>
      <c r="F26" s="3">
        <v>1</v>
      </c>
      <c r="G26" s="3">
        <v>3</v>
      </c>
      <c r="H26" s="3">
        <v>6</v>
      </c>
      <c r="I26" s="3" t="s">
        <v>182</v>
      </c>
      <c r="J26" s="3">
        <v>416</v>
      </c>
      <c r="K26" s="3">
        <v>187</v>
      </c>
      <c r="L26" s="25">
        <f>VLOOKUP($F26,武将数值计算!$E$3:$J$7,MATCH(Sheet1!L$2,武将数值计算!$E$3:$J$3,0),0)</f>
        <v>1</v>
      </c>
      <c r="M26" s="25">
        <f>VLOOKUP($F26,武将数值计算!$E$3:$J$7,MATCH(Sheet1!M$2,武将数值计算!$E$3:$J$3,0),0)</f>
        <v>2</v>
      </c>
      <c r="N26" s="25">
        <f>VLOOKUP($F26,武将数值计算!$E$3:$J$7,MATCH(Sheet1!N$2,武将数值计算!$E$3:$J$3,0),0)</f>
        <v>1</v>
      </c>
      <c r="O26" s="25">
        <f>VLOOKUP($F26,武将数值计算!$E$3:$J$7,MATCH(Sheet1!O$2,武将数值计算!$E$3:$J$3,0),0)</f>
        <v>3</v>
      </c>
      <c r="P26" s="25">
        <f>VLOOKUP($F26,武将数值计算!$E$3:$J$7,MATCH(Sheet1!P$2,武将数值计算!$E$3:$J$3,0),0)</f>
        <v>7</v>
      </c>
      <c r="Q26" s="25">
        <f t="shared" si="1"/>
        <v>7</v>
      </c>
      <c r="R26" s="3" t="s">
        <v>33</v>
      </c>
      <c r="S26" s="3" t="s">
        <v>175</v>
      </c>
      <c r="T26" s="29" t="s">
        <v>220</v>
      </c>
      <c r="U26" s="3" t="s">
        <v>131</v>
      </c>
    </row>
    <row r="27" spans="1:21" x14ac:dyDescent="0.2">
      <c r="A27" s="3">
        <v>100307</v>
      </c>
      <c r="B27" s="3">
        <v>1003</v>
      </c>
      <c r="C27" s="3" t="s">
        <v>129</v>
      </c>
      <c r="D27" s="3" t="s">
        <v>130</v>
      </c>
      <c r="E27" s="25" t="str">
        <f t="shared" si="0"/>
        <v>hero_icon_1003</v>
      </c>
      <c r="F27" s="3">
        <v>1</v>
      </c>
      <c r="G27" s="3">
        <v>3</v>
      </c>
      <c r="H27" s="3">
        <v>7</v>
      </c>
      <c r="I27" s="3" t="s">
        <v>169</v>
      </c>
      <c r="J27" s="3">
        <v>442</v>
      </c>
      <c r="K27" s="3">
        <v>198</v>
      </c>
      <c r="L27" s="25">
        <f>VLOOKUP($F27,武将数值计算!$E$3:$J$7,MATCH(Sheet1!L$2,武将数值计算!$E$3:$J$3,0),0)</f>
        <v>1</v>
      </c>
      <c r="M27" s="25">
        <f>VLOOKUP($F27,武将数值计算!$E$3:$J$7,MATCH(Sheet1!M$2,武将数值计算!$E$3:$J$3,0),0)</f>
        <v>2</v>
      </c>
      <c r="N27" s="25">
        <f>VLOOKUP($F27,武将数值计算!$E$3:$J$7,MATCH(Sheet1!N$2,武将数值计算!$E$3:$J$3,0),0)</f>
        <v>1</v>
      </c>
      <c r="O27" s="25">
        <f>VLOOKUP($F27,武将数值计算!$E$3:$J$7,MATCH(Sheet1!O$2,武将数值计算!$E$3:$J$3,0),0)</f>
        <v>3</v>
      </c>
      <c r="P27" s="25">
        <f>VLOOKUP($F27,武将数值计算!$E$3:$J$7,MATCH(Sheet1!P$2,武将数值计算!$E$3:$J$3,0),0)</f>
        <v>7</v>
      </c>
      <c r="Q27" s="25">
        <f t="shared" si="1"/>
        <v>7</v>
      </c>
      <c r="R27" s="3" t="s">
        <v>33</v>
      </c>
      <c r="S27" s="3" t="s">
        <v>175</v>
      </c>
      <c r="T27" s="29" t="s">
        <v>221</v>
      </c>
      <c r="U27" s="3" t="s">
        <v>131</v>
      </c>
    </row>
    <row r="28" spans="1:21" x14ac:dyDescent="0.2">
      <c r="A28" s="3">
        <v>100308</v>
      </c>
      <c r="B28" s="3">
        <v>1003</v>
      </c>
      <c r="C28" s="3" t="s">
        <v>129</v>
      </c>
      <c r="D28" s="3" t="s">
        <v>130</v>
      </c>
      <c r="E28" s="25" t="str">
        <f t="shared" si="0"/>
        <v>hero_icon_1003</v>
      </c>
      <c r="F28" s="3">
        <v>1</v>
      </c>
      <c r="G28" s="3">
        <v>3</v>
      </c>
      <c r="H28" s="3">
        <v>8</v>
      </c>
      <c r="I28" s="3" t="s">
        <v>184</v>
      </c>
      <c r="J28" s="3">
        <v>468</v>
      </c>
      <c r="K28" s="3">
        <v>210</v>
      </c>
      <c r="L28" s="25">
        <f>VLOOKUP($F28,武将数值计算!$E$3:$J$7,MATCH(Sheet1!L$2,武将数值计算!$E$3:$J$3,0),0)</f>
        <v>1</v>
      </c>
      <c r="M28" s="25">
        <f>VLOOKUP($F28,武将数值计算!$E$3:$J$7,MATCH(Sheet1!M$2,武将数值计算!$E$3:$J$3,0),0)</f>
        <v>2</v>
      </c>
      <c r="N28" s="25">
        <f>VLOOKUP($F28,武将数值计算!$E$3:$J$7,MATCH(Sheet1!N$2,武将数值计算!$E$3:$J$3,0),0)</f>
        <v>1</v>
      </c>
      <c r="O28" s="25">
        <f>VLOOKUP($F28,武将数值计算!$E$3:$J$7,MATCH(Sheet1!O$2,武将数值计算!$E$3:$J$3,0),0)</f>
        <v>3</v>
      </c>
      <c r="P28" s="25">
        <f>VLOOKUP($F28,武将数值计算!$E$3:$J$7,MATCH(Sheet1!P$2,武将数值计算!$E$3:$J$3,0),0)</f>
        <v>7</v>
      </c>
      <c r="Q28" s="25">
        <f t="shared" si="1"/>
        <v>7</v>
      </c>
      <c r="R28" s="3" t="s">
        <v>33</v>
      </c>
      <c r="S28" s="3" t="s">
        <v>175</v>
      </c>
      <c r="T28" s="29" t="s">
        <v>222</v>
      </c>
      <c r="U28" s="3" t="s">
        <v>131</v>
      </c>
    </row>
    <row r="29" spans="1:21" x14ac:dyDescent="0.2">
      <c r="A29" s="3">
        <v>100309</v>
      </c>
      <c r="B29" s="3">
        <v>1003</v>
      </c>
      <c r="C29" s="3" t="s">
        <v>129</v>
      </c>
      <c r="D29" s="3" t="s">
        <v>130</v>
      </c>
      <c r="E29" s="25" t="str">
        <f t="shared" si="0"/>
        <v>hero_icon_1003</v>
      </c>
      <c r="F29" s="3">
        <v>1</v>
      </c>
      <c r="G29" s="3">
        <v>3</v>
      </c>
      <c r="H29" s="3">
        <v>9</v>
      </c>
      <c r="I29" s="3" t="s">
        <v>180</v>
      </c>
      <c r="J29" s="3">
        <v>494</v>
      </c>
      <c r="K29" s="3">
        <v>222</v>
      </c>
      <c r="L29" s="25">
        <f>VLOOKUP($F29,武将数值计算!$E$3:$J$7,MATCH(Sheet1!L$2,武将数值计算!$E$3:$J$3,0),0)</f>
        <v>1</v>
      </c>
      <c r="M29" s="25">
        <f>VLOOKUP($F29,武将数值计算!$E$3:$J$7,MATCH(Sheet1!M$2,武将数值计算!$E$3:$J$3,0),0)</f>
        <v>2</v>
      </c>
      <c r="N29" s="25">
        <f>VLOOKUP($F29,武将数值计算!$E$3:$J$7,MATCH(Sheet1!N$2,武将数值计算!$E$3:$J$3,0),0)</f>
        <v>1</v>
      </c>
      <c r="O29" s="25">
        <f>VLOOKUP($F29,武将数值计算!$E$3:$J$7,MATCH(Sheet1!O$2,武将数值计算!$E$3:$J$3,0),0)</f>
        <v>3</v>
      </c>
      <c r="P29" s="25">
        <f>VLOOKUP($F29,武将数值计算!$E$3:$J$7,MATCH(Sheet1!P$2,武将数值计算!$E$3:$J$3,0),0)</f>
        <v>7</v>
      </c>
      <c r="Q29" s="25">
        <f t="shared" si="1"/>
        <v>7</v>
      </c>
      <c r="R29" s="3" t="s">
        <v>33</v>
      </c>
      <c r="S29" s="3" t="s">
        <v>175</v>
      </c>
      <c r="T29" s="29" t="s">
        <v>223</v>
      </c>
      <c r="U29" s="3" t="s">
        <v>131</v>
      </c>
    </row>
    <row r="30" spans="1:21" x14ac:dyDescent="0.2">
      <c r="A30" s="3">
        <v>100310</v>
      </c>
      <c r="B30" s="3">
        <v>1003</v>
      </c>
      <c r="C30" s="3" t="s">
        <v>129</v>
      </c>
      <c r="D30" s="3" t="s">
        <v>130</v>
      </c>
      <c r="E30" s="25" t="str">
        <f t="shared" si="0"/>
        <v>hero_icon_1003</v>
      </c>
      <c r="F30" s="3">
        <v>1</v>
      </c>
      <c r="G30" s="3">
        <v>3</v>
      </c>
      <c r="H30" s="3">
        <v>10</v>
      </c>
      <c r="I30" s="3" t="s">
        <v>178</v>
      </c>
      <c r="J30" s="3">
        <v>520</v>
      </c>
      <c r="K30" s="3">
        <v>234</v>
      </c>
      <c r="L30" s="25">
        <f>VLOOKUP($F30,武将数值计算!$E$3:$J$7,MATCH(Sheet1!L$2,武将数值计算!$E$3:$J$3,0),0)</f>
        <v>1</v>
      </c>
      <c r="M30" s="25">
        <f>VLOOKUP($F30,武将数值计算!$E$3:$J$7,MATCH(Sheet1!M$2,武将数值计算!$E$3:$J$3,0),0)</f>
        <v>2</v>
      </c>
      <c r="N30" s="25">
        <f>VLOOKUP($F30,武将数值计算!$E$3:$J$7,MATCH(Sheet1!N$2,武将数值计算!$E$3:$J$3,0),0)</f>
        <v>1</v>
      </c>
      <c r="O30" s="25">
        <f>VLOOKUP($F30,武将数值计算!$E$3:$J$7,MATCH(Sheet1!O$2,武将数值计算!$E$3:$J$3,0),0)</f>
        <v>3</v>
      </c>
      <c r="P30" s="25">
        <f>VLOOKUP($F30,武将数值计算!$E$3:$J$7,MATCH(Sheet1!P$2,武将数值计算!$E$3:$J$3,0),0)</f>
        <v>7</v>
      </c>
      <c r="Q30" s="25">
        <f t="shared" si="1"/>
        <v>7</v>
      </c>
      <c r="R30" s="3" t="s">
        <v>33</v>
      </c>
      <c r="S30" s="3" t="s">
        <v>175</v>
      </c>
      <c r="T30" s="29" t="s">
        <v>224</v>
      </c>
      <c r="U30" s="3" t="s">
        <v>131</v>
      </c>
    </row>
    <row r="31" spans="1:21" x14ac:dyDescent="0.2">
      <c r="A31" s="5">
        <v>200101</v>
      </c>
      <c r="B31" s="5">
        <v>2001</v>
      </c>
      <c r="C31" s="5" t="s">
        <v>132</v>
      </c>
      <c r="D31" s="5" t="s">
        <v>133</v>
      </c>
      <c r="E31" s="26" t="str">
        <f t="shared" si="0"/>
        <v>hero_icon_2001</v>
      </c>
      <c r="F31" s="5">
        <v>2</v>
      </c>
      <c r="G31" s="5">
        <v>1</v>
      </c>
      <c r="H31" s="5">
        <v>1</v>
      </c>
      <c r="I31" s="5" t="s">
        <v>160</v>
      </c>
      <c r="J31" s="5">
        <v>220</v>
      </c>
      <c r="K31" s="5">
        <v>66</v>
      </c>
      <c r="L31" s="26">
        <f>VLOOKUP($F31,武将数值计算!$E$3:$J$7,MATCH(Sheet1!L$2,武将数值计算!$E$3:$J$3,0),0)</f>
        <v>1</v>
      </c>
      <c r="M31" s="26">
        <f>VLOOKUP($F31,武将数值计算!$E$3:$J$7,MATCH(Sheet1!M$2,武将数值计算!$E$3:$J$3,0),0)</f>
        <v>3</v>
      </c>
      <c r="N31" s="26">
        <f>VLOOKUP($F31,武将数值计算!$E$3:$J$7,MATCH(Sheet1!N$2,武将数值计算!$E$3:$J$3,0),0)</f>
        <v>1</v>
      </c>
      <c r="O31" s="26">
        <f>VLOOKUP($F31,武将数值计算!$E$3:$J$7,MATCH(Sheet1!O$2,武将数值计算!$E$3:$J$3,0),0)</f>
        <v>3</v>
      </c>
      <c r="P31" s="26">
        <f>VLOOKUP($F31,武将数值计算!$E$3:$J$7,MATCH(Sheet1!P$2,武将数值计算!$E$3:$J$3,0),0)</f>
        <v>7</v>
      </c>
      <c r="Q31" s="26">
        <f t="shared" si="1"/>
        <v>7</v>
      </c>
      <c r="R31" s="5" t="s">
        <v>34</v>
      </c>
      <c r="S31" s="5" t="s">
        <v>175</v>
      </c>
      <c r="T31" s="30">
        <v>20010101</v>
      </c>
      <c r="U31" s="5" t="s">
        <v>134</v>
      </c>
    </row>
    <row r="32" spans="1:21" x14ac:dyDescent="0.2">
      <c r="A32" s="5">
        <v>200102</v>
      </c>
      <c r="B32" s="5">
        <v>2001</v>
      </c>
      <c r="C32" s="5" t="s">
        <v>132</v>
      </c>
      <c r="D32" s="5" t="s">
        <v>133</v>
      </c>
      <c r="E32" s="26" t="str">
        <f t="shared" si="0"/>
        <v>hero_icon_2001</v>
      </c>
      <c r="F32" s="5">
        <v>2</v>
      </c>
      <c r="G32" s="5">
        <v>1</v>
      </c>
      <c r="H32" s="5">
        <v>2</v>
      </c>
      <c r="I32" s="5" t="s">
        <v>162</v>
      </c>
      <c r="J32" s="5">
        <v>240</v>
      </c>
      <c r="K32" s="5">
        <v>72</v>
      </c>
      <c r="L32" s="26">
        <f>VLOOKUP($F32,武将数值计算!$E$3:$J$7,MATCH(Sheet1!L$2,武将数值计算!$E$3:$J$3,0),0)</f>
        <v>1</v>
      </c>
      <c r="M32" s="26">
        <f>VLOOKUP($F32,武将数值计算!$E$3:$J$7,MATCH(Sheet1!M$2,武将数值计算!$E$3:$J$3,0),0)</f>
        <v>3</v>
      </c>
      <c r="N32" s="26">
        <f>VLOOKUP($F32,武将数值计算!$E$3:$J$7,MATCH(Sheet1!N$2,武将数值计算!$E$3:$J$3,0),0)</f>
        <v>1</v>
      </c>
      <c r="O32" s="26">
        <f>VLOOKUP($F32,武将数值计算!$E$3:$J$7,MATCH(Sheet1!O$2,武将数值计算!$E$3:$J$3,0),0)</f>
        <v>3</v>
      </c>
      <c r="P32" s="26">
        <f>VLOOKUP($F32,武将数值计算!$E$3:$J$7,MATCH(Sheet1!P$2,武将数值计算!$E$3:$J$3,0),0)</f>
        <v>7</v>
      </c>
      <c r="Q32" s="26">
        <f t="shared" si="1"/>
        <v>7</v>
      </c>
      <c r="R32" s="5" t="s">
        <v>34</v>
      </c>
      <c r="S32" s="5" t="s">
        <v>175</v>
      </c>
      <c r="T32" s="30" t="s">
        <v>196</v>
      </c>
      <c r="U32" s="5" t="s">
        <v>134</v>
      </c>
    </row>
    <row r="33" spans="1:21" x14ac:dyDescent="0.2">
      <c r="A33" s="5">
        <v>200103</v>
      </c>
      <c r="B33" s="5">
        <v>2001</v>
      </c>
      <c r="C33" s="5" t="s">
        <v>132</v>
      </c>
      <c r="D33" s="5" t="s">
        <v>133</v>
      </c>
      <c r="E33" s="26" t="str">
        <f t="shared" si="0"/>
        <v>hero_icon_2001</v>
      </c>
      <c r="F33" s="5">
        <v>2</v>
      </c>
      <c r="G33" s="5">
        <v>1</v>
      </c>
      <c r="H33" s="5">
        <v>3</v>
      </c>
      <c r="I33" s="5" t="s">
        <v>164</v>
      </c>
      <c r="J33" s="5">
        <v>260</v>
      </c>
      <c r="K33" s="5">
        <v>78</v>
      </c>
      <c r="L33" s="26">
        <f>VLOOKUP($F33,武将数值计算!$E$3:$J$7,MATCH(Sheet1!L$2,武将数值计算!$E$3:$J$3,0),0)</f>
        <v>1</v>
      </c>
      <c r="M33" s="26">
        <f>VLOOKUP($F33,武将数值计算!$E$3:$J$7,MATCH(Sheet1!M$2,武将数值计算!$E$3:$J$3,0),0)</f>
        <v>3</v>
      </c>
      <c r="N33" s="26">
        <f>VLOOKUP($F33,武将数值计算!$E$3:$J$7,MATCH(Sheet1!N$2,武将数值计算!$E$3:$J$3,0),0)</f>
        <v>1</v>
      </c>
      <c r="O33" s="26">
        <f>VLOOKUP($F33,武将数值计算!$E$3:$J$7,MATCH(Sheet1!O$2,武将数值计算!$E$3:$J$3,0),0)</f>
        <v>3</v>
      </c>
      <c r="P33" s="26">
        <f>VLOOKUP($F33,武将数值计算!$E$3:$J$7,MATCH(Sheet1!P$2,武将数值计算!$E$3:$J$3,0),0)</f>
        <v>7</v>
      </c>
      <c r="Q33" s="26">
        <f t="shared" si="1"/>
        <v>7</v>
      </c>
      <c r="R33" s="5" t="s">
        <v>34</v>
      </c>
      <c r="S33" s="5" t="s">
        <v>175</v>
      </c>
      <c r="T33" s="30" t="s">
        <v>197</v>
      </c>
      <c r="U33" s="5" t="s">
        <v>134</v>
      </c>
    </row>
    <row r="34" spans="1:21" x14ac:dyDescent="0.2">
      <c r="A34" s="5">
        <v>200104</v>
      </c>
      <c r="B34" s="5">
        <v>2001</v>
      </c>
      <c r="C34" s="5" t="s">
        <v>132</v>
      </c>
      <c r="D34" s="5" t="s">
        <v>133</v>
      </c>
      <c r="E34" s="26" t="str">
        <f t="shared" si="0"/>
        <v>hero_icon_2001</v>
      </c>
      <c r="F34" s="5">
        <v>2</v>
      </c>
      <c r="G34" s="5">
        <v>1</v>
      </c>
      <c r="H34" s="5">
        <v>4</v>
      </c>
      <c r="I34" s="5" t="s">
        <v>166</v>
      </c>
      <c r="J34" s="5">
        <v>280</v>
      </c>
      <c r="K34" s="5">
        <v>84</v>
      </c>
      <c r="L34" s="26">
        <f>VLOOKUP($F34,武将数值计算!$E$3:$J$7,MATCH(Sheet1!L$2,武将数值计算!$E$3:$J$3,0),0)</f>
        <v>1</v>
      </c>
      <c r="M34" s="26">
        <f>VLOOKUP($F34,武将数值计算!$E$3:$J$7,MATCH(Sheet1!M$2,武将数值计算!$E$3:$J$3,0),0)</f>
        <v>3</v>
      </c>
      <c r="N34" s="26">
        <f>VLOOKUP($F34,武将数值计算!$E$3:$J$7,MATCH(Sheet1!N$2,武将数值计算!$E$3:$J$3,0),0)</f>
        <v>1</v>
      </c>
      <c r="O34" s="26">
        <f>VLOOKUP($F34,武将数值计算!$E$3:$J$7,MATCH(Sheet1!O$2,武将数值计算!$E$3:$J$3,0),0)</f>
        <v>3</v>
      </c>
      <c r="P34" s="26">
        <f>VLOOKUP($F34,武将数值计算!$E$3:$J$7,MATCH(Sheet1!P$2,武将数值计算!$E$3:$J$3,0),0)</f>
        <v>7</v>
      </c>
      <c r="Q34" s="26">
        <f t="shared" si="1"/>
        <v>7</v>
      </c>
      <c r="R34" s="5" t="s">
        <v>34</v>
      </c>
      <c r="S34" s="5" t="s">
        <v>175</v>
      </c>
      <c r="T34" s="30" t="s">
        <v>198</v>
      </c>
      <c r="U34" s="5" t="s">
        <v>134</v>
      </c>
    </row>
    <row r="35" spans="1:21" x14ac:dyDescent="0.2">
      <c r="A35" s="5">
        <v>200105</v>
      </c>
      <c r="B35" s="5">
        <v>2001</v>
      </c>
      <c r="C35" s="5" t="s">
        <v>132</v>
      </c>
      <c r="D35" s="5" t="s">
        <v>133</v>
      </c>
      <c r="E35" s="26" t="str">
        <f t="shared" si="0"/>
        <v>hero_icon_2001</v>
      </c>
      <c r="F35" s="5">
        <v>2</v>
      </c>
      <c r="G35" s="5">
        <v>1</v>
      </c>
      <c r="H35" s="5">
        <v>5</v>
      </c>
      <c r="I35" s="5" t="s">
        <v>170</v>
      </c>
      <c r="J35" s="5">
        <v>300</v>
      </c>
      <c r="K35" s="5">
        <v>90</v>
      </c>
      <c r="L35" s="26">
        <f>VLOOKUP($F35,武将数值计算!$E$3:$J$7,MATCH(Sheet1!L$2,武将数值计算!$E$3:$J$3,0),0)</f>
        <v>1</v>
      </c>
      <c r="M35" s="26">
        <f>VLOOKUP($F35,武将数值计算!$E$3:$J$7,MATCH(Sheet1!M$2,武将数值计算!$E$3:$J$3,0),0)</f>
        <v>3</v>
      </c>
      <c r="N35" s="26">
        <f>VLOOKUP($F35,武将数值计算!$E$3:$J$7,MATCH(Sheet1!N$2,武将数值计算!$E$3:$J$3,0),0)</f>
        <v>1</v>
      </c>
      <c r="O35" s="26">
        <f>VLOOKUP($F35,武将数值计算!$E$3:$J$7,MATCH(Sheet1!O$2,武将数值计算!$E$3:$J$3,0),0)</f>
        <v>3</v>
      </c>
      <c r="P35" s="26">
        <f>VLOOKUP($F35,武将数值计算!$E$3:$J$7,MATCH(Sheet1!P$2,武将数值计算!$E$3:$J$3,0),0)</f>
        <v>7</v>
      </c>
      <c r="Q35" s="26">
        <f t="shared" si="1"/>
        <v>7</v>
      </c>
      <c r="R35" s="5" t="s">
        <v>34</v>
      </c>
      <c r="S35" s="5" t="s">
        <v>175</v>
      </c>
      <c r="T35" s="30" t="s">
        <v>199</v>
      </c>
      <c r="U35" s="5" t="s">
        <v>134</v>
      </c>
    </row>
    <row r="36" spans="1:21" x14ac:dyDescent="0.2">
      <c r="A36" s="5">
        <v>200106</v>
      </c>
      <c r="B36" s="5">
        <v>2001</v>
      </c>
      <c r="C36" s="5" t="s">
        <v>132</v>
      </c>
      <c r="D36" s="5" t="s">
        <v>133</v>
      </c>
      <c r="E36" s="26" t="str">
        <f t="shared" si="0"/>
        <v>hero_icon_2001</v>
      </c>
      <c r="F36" s="5">
        <v>2</v>
      </c>
      <c r="G36" s="5">
        <v>1</v>
      </c>
      <c r="H36" s="5">
        <v>6</v>
      </c>
      <c r="I36" s="5" t="s">
        <v>177</v>
      </c>
      <c r="J36" s="5">
        <v>320</v>
      </c>
      <c r="K36" s="5">
        <v>96</v>
      </c>
      <c r="L36" s="26">
        <f>VLOOKUP($F36,武将数值计算!$E$3:$J$7,MATCH(Sheet1!L$2,武将数值计算!$E$3:$J$3,0),0)</f>
        <v>1</v>
      </c>
      <c r="M36" s="26">
        <f>VLOOKUP($F36,武将数值计算!$E$3:$J$7,MATCH(Sheet1!M$2,武将数值计算!$E$3:$J$3,0),0)</f>
        <v>3</v>
      </c>
      <c r="N36" s="26">
        <f>VLOOKUP($F36,武将数值计算!$E$3:$J$7,MATCH(Sheet1!N$2,武将数值计算!$E$3:$J$3,0),0)</f>
        <v>1</v>
      </c>
      <c r="O36" s="26">
        <f>VLOOKUP($F36,武将数值计算!$E$3:$J$7,MATCH(Sheet1!O$2,武将数值计算!$E$3:$J$3,0),0)</f>
        <v>3</v>
      </c>
      <c r="P36" s="26">
        <f>VLOOKUP($F36,武将数值计算!$E$3:$J$7,MATCH(Sheet1!P$2,武将数值计算!$E$3:$J$3,0),0)</f>
        <v>7</v>
      </c>
      <c r="Q36" s="26">
        <f t="shared" si="1"/>
        <v>7</v>
      </c>
      <c r="R36" s="5" t="s">
        <v>34</v>
      </c>
      <c r="S36" s="5" t="s">
        <v>175</v>
      </c>
      <c r="T36" s="30" t="s">
        <v>200</v>
      </c>
      <c r="U36" s="5" t="s">
        <v>134</v>
      </c>
    </row>
    <row r="37" spans="1:21" x14ac:dyDescent="0.2">
      <c r="A37" s="5">
        <v>200201</v>
      </c>
      <c r="B37" s="5">
        <v>2002</v>
      </c>
      <c r="C37" s="5" t="s">
        <v>135</v>
      </c>
      <c r="D37" s="5" t="s">
        <v>136</v>
      </c>
      <c r="E37" s="26" t="str">
        <f t="shared" si="0"/>
        <v>hero_icon_2002</v>
      </c>
      <c r="F37" s="5">
        <v>2</v>
      </c>
      <c r="G37" s="5">
        <v>2</v>
      </c>
      <c r="H37" s="5">
        <v>1</v>
      </c>
      <c r="I37" s="5" t="s">
        <v>160</v>
      </c>
      <c r="J37" s="5">
        <v>242</v>
      </c>
      <c r="K37" s="5">
        <v>72</v>
      </c>
      <c r="L37" s="26">
        <f>VLOOKUP($F37,武将数值计算!$E$3:$J$7,MATCH(Sheet1!L$2,武将数值计算!$E$3:$J$3,0),0)</f>
        <v>1</v>
      </c>
      <c r="M37" s="26">
        <f>VLOOKUP($F37,武将数值计算!$E$3:$J$7,MATCH(Sheet1!M$2,武将数值计算!$E$3:$J$3,0),0)</f>
        <v>3</v>
      </c>
      <c r="N37" s="26">
        <f>VLOOKUP($F37,武将数值计算!$E$3:$J$7,MATCH(Sheet1!N$2,武将数值计算!$E$3:$J$3,0),0)</f>
        <v>1</v>
      </c>
      <c r="O37" s="26">
        <f>VLOOKUP($F37,武将数值计算!$E$3:$J$7,MATCH(Sheet1!O$2,武将数值计算!$E$3:$J$3,0),0)</f>
        <v>3</v>
      </c>
      <c r="P37" s="26">
        <f>VLOOKUP($F37,武将数值计算!$E$3:$J$7,MATCH(Sheet1!P$2,武将数值计算!$E$3:$J$3,0),0)</f>
        <v>7</v>
      </c>
      <c r="Q37" s="26">
        <f t="shared" si="1"/>
        <v>7</v>
      </c>
      <c r="R37" s="5" t="s">
        <v>34</v>
      </c>
      <c r="S37" s="5" t="s">
        <v>175</v>
      </c>
      <c r="T37" s="30">
        <v>20020101</v>
      </c>
      <c r="U37" s="5" t="s">
        <v>137</v>
      </c>
    </row>
    <row r="38" spans="1:21" x14ac:dyDescent="0.2">
      <c r="A38" s="5">
        <v>200202</v>
      </c>
      <c r="B38" s="5">
        <v>2002</v>
      </c>
      <c r="C38" s="5" t="s">
        <v>135</v>
      </c>
      <c r="D38" s="5" t="s">
        <v>136</v>
      </c>
      <c r="E38" s="26" t="str">
        <f t="shared" si="0"/>
        <v>hero_icon_2002</v>
      </c>
      <c r="F38" s="5">
        <v>2</v>
      </c>
      <c r="G38" s="5">
        <v>2</v>
      </c>
      <c r="H38" s="5">
        <v>2</v>
      </c>
      <c r="I38" s="5" t="s">
        <v>162</v>
      </c>
      <c r="J38" s="5">
        <v>264</v>
      </c>
      <c r="K38" s="5">
        <v>79</v>
      </c>
      <c r="L38" s="26">
        <f>VLOOKUP($F38,武将数值计算!$E$3:$J$7,MATCH(Sheet1!L$2,武将数值计算!$E$3:$J$3,0),0)</f>
        <v>1</v>
      </c>
      <c r="M38" s="26">
        <f>VLOOKUP($F38,武将数值计算!$E$3:$J$7,MATCH(Sheet1!M$2,武将数值计算!$E$3:$J$3,0),0)</f>
        <v>3</v>
      </c>
      <c r="N38" s="26">
        <f>VLOOKUP($F38,武将数值计算!$E$3:$J$7,MATCH(Sheet1!N$2,武将数值计算!$E$3:$J$3,0),0)</f>
        <v>1</v>
      </c>
      <c r="O38" s="26">
        <f>VLOOKUP($F38,武将数值计算!$E$3:$J$7,MATCH(Sheet1!O$2,武将数值计算!$E$3:$J$3,0),0)</f>
        <v>3</v>
      </c>
      <c r="P38" s="26">
        <f>VLOOKUP($F38,武将数值计算!$E$3:$J$7,MATCH(Sheet1!P$2,武将数值计算!$E$3:$J$3,0),0)</f>
        <v>7</v>
      </c>
      <c r="Q38" s="26">
        <f t="shared" si="1"/>
        <v>7</v>
      </c>
      <c r="R38" s="5" t="s">
        <v>34</v>
      </c>
      <c r="S38" s="5" t="s">
        <v>175</v>
      </c>
      <c r="T38" s="30" t="s">
        <v>225</v>
      </c>
      <c r="U38" s="5" t="s">
        <v>137</v>
      </c>
    </row>
    <row r="39" spans="1:21" x14ac:dyDescent="0.2">
      <c r="A39" s="5">
        <v>200203</v>
      </c>
      <c r="B39" s="5">
        <v>2002</v>
      </c>
      <c r="C39" s="5" t="s">
        <v>135</v>
      </c>
      <c r="D39" s="5" t="s">
        <v>136</v>
      </c>
      <c r="E39" s="26" t="str">
        <f t="shared" si="0"/>
        <v>hero_icon_2002</v>
      </c>
      <c r="F39" s="5">
        <v>2</v>
      </c>
      <c r="G39" s="5">
        <v>2</v>
      </c>
      <c r="H39" s="5">
        <v>3</v>
      </c>
      <c r="I39" s="5" t="s">
        <v>164</v>
      </c>
      <c r="J39" s="5">
        <v>286</v>
      </c>
      <c r="K39" s="5">
        <v>85</v>
      </c>
      <c r="L39" s="26">
        <f>VLOOKUP($F39,武将数值计算!$E$3:$J$7,MATCH(Sheet1!L$2,武将数值计算!$E$3:$J$3,0),0)</f>
        <v>1</v>
      </c>
      <c r="M39" s="26">
        <f>VLOOKUP($F39,武将数值计算!$E$3:$J$7,MATCH(Sheet1!M$2,武将数值计算!$E$3:$J$3,0),0)</f>
        <v>3</v>
      </c>
      <c r="N39" s="26">
        <f>VLOOKUP($F39,武将数值计算!$E$3:$J$7,MATCH(Sheet1!N$2,武将数值计算!$E$3:$J$3,0),0)</f>
        <v>1</v>
      </c>
      <c r="O39" s="26">
        <f>VLOOKUP($F39,武将数值计算!$E$3:$J$7,MATCH(Sheet1!O$2,武将数值计算!$E$3:$J$3,0),0)</f>
        <v>3</v>
      </c>
      <c r="P39" s="26">
        <f>VLOOKUP($F39,武将数值计算!$E$3:$J$7,MATCH(Sheet1!P$2,武将数值计算!$E$3:$J$3,0),0)</f>
        <v>7</v>
      </c>
      <c r="Q39" s="26">
        <f t="shared" si="1"/>
        <v>7</v>
      </c>
      <c r="R39" s="5" t="s">
        <v>34</v>
      </c>
      <c r="S39" s="5" t="s">
        <v>175</v>
      </c>
      <c r="T39" s="30" t="s">
        <v>226</v>
      </c>
      <c r="U39" s="5" t="s">
        <v>137</v>
      </c>
    </row>
    <row r="40" spans="1:21" x14ac:dyDescent="0.2">
      <c r="A40" s="5">
        <v>200204</v>
      </c>
      <c r="B40" s="5">
        <v>2002</v>
      </c>
      <c r="C40" s="5" t="s">
        <v>135</v>
      </c>
      <c r="D40" s="5" t="s">
        <v>136</v>
      </c>
      <c r="E40" s="26" t="str">
        <f t="shared" si="0"/>
        <v>hero_icon_2002</v>
      </c>
      <c r="F40" s="5">
        <v>2</v>
      </c>
      <c r="G40" s="5">
        <v>2</v>
      </c>
      <c r="H40" s="5">
        <v>4</v>
      </c>
      <c r="I40" s="5" t="s">
        <v>166</v>
      </c>
      <c r="J40" s="5">
        <v>308</v>
      </c>
      <c r="K40" s="5">
        <v>92</v>
      </c>
      <c r="L40" s="26">
        <f>VLOOKUP($F40,武将数值计算!$E$3:$J$7,MATCH(Sheet1!L$2,武将数值计算!$E$3:$J$3,0),0)</f>
        <v>1</v>
      </c>
      <c r="M40" s="26">
        <f>VLOOKUP($F40,武将数值计算!$E$3:$J$7,MATCH(Sheet1!M$2,武将数值计算!$E$3:$J$3,0),0)</f>
        <v>3</v>
      </c>
      <c r="N40" s="26">
        <f>VLOOKUP($F40,武将数值计算!$E$3:$J$7,MATCH(Sheet1!N$2,武将数值计算!$E$3:$J$3,0),0)</f>
        <v>1</v>
      </c>
      <c r="O40" s="26">
        <f>VLOOKUP($F40,武将数值计算!$E$3:$J$7,MATCH(Sheet1!O$2,武将数值计算!$E$3:$J$3,0),0)</f>
        <v>3</v>
      </c>
      <c r="P40" s="26">
        <f>VLOOKUP($F40,武将数值计算!$E$3:$J$7,MATCH(Sheet1!P$2,武将数值计算!$E$3:$J$3,0),0)</f>
        <v>7</v>
      </c>
      <c r="Q40" s="26">
        <f t="shared" si="1"/>
        <v>7</v>
      </c>
      <c r="R40" s="5" t="s">
        <v>34</v>
      </c>
      <c r="S40" s="5" t="s">
        <v>175</v>
      </c>
      <c r="T40" s="30" t="s">
        <v>227</v>
      </c>
      <c r="U40" s="5" t="s">
        <v>137</v>
      </c>
    </row>
    <row r="41" spans="1:21" x14ac:dyDescent="0.2">
      <c r="A41" s="5">
        <v>200205</v>
      </c>
      <c r="B41" s="5">
        <v>2002</v>
      </c>
      <c r="C41" s="5" t="s">
        <v>135</v>
      </c>
      <c r="D41" s="5" t="s">
        <v>136</v>
      </c>
      <c r="E41" s="26" t="str">
        <f t="shared" si="0"/>
        <v>hero_icon_2002</v>
      </c>
      <c r="F41" s="5">
        <v>2</v>
      </c>
      <c r="G41" s="5">
        <v>2</v>
      </c>
      <c r="H41" s="5">
        <v>5</v>
      </c>
      <c r="I41" s="5" t="s">
        <v>170</v>
      </c>
      <c r="J41" s="5">
        <v>330</v>
      </c>
      <c r="K41" s="5">
        <v>99</v>
      </c>
      <c r="L41" s="26">
        <f>VLOOKUP($F41,武将数值计算!$E$3:$J$7,MATCH(Sheet1!L$2,武将数值计算!$E$3:$J$3,0),0)</f>
        <v>1</v>
      </c>
      <c r="M41" s="26">
        <f>VLOOKUP($F41,武将数值计算!$E$3:$J$7,MATCH(Sheet1!M$2,武将数值计算!$E$3:$J$3,0),0)</f>
        <v>3</v>
      </c>
      <c r="N41" s="26">
        <f>VLOOKUP($F41,武将数值计算!$E$3:$J$7,MATCH(Sheet1!N$2,武将数值计算!$E$3:$J$3,0),0)</f>
        <v>1</v>
      </c>
      <c r="O41" s="26">
        <f>VLOOKUP($F41,武将数值计算!$E$3:$J$7,MATCH(Sheet1!O$2,武将数值计算!$E$3:$J$3,0),0)</f>
        <v>3</v>
      </c>
      <c r="P41" s="26">
        <f>VLOOKUP($F41,武将数值计算!$E$3:$J$7,MATCH(Sheet1!P$2,武将数值计算!$E$3:$J$3,0),0)</f>
        <v>7</v>
      </c>
      <c r="Q41" s="26">
        <f t="shared" si="1"/>
        <v>7</v>
      </c>
      <c r="R41" s="5" t="s">
        <v>34</v>
      </c>
      <c r="S41" s="5" t="s">
        <v>175</v>
      </c>
      <c r="T41" s="30" t="s">
        <v>228</v>
      </c>
      <c r="U41" s="5" t="s">
        <v>137</v>
      </c>
    </row>
    <row r="42" spans="1:21" x14ac:dyDescent="0.2">
      <c r="A42" s="5">
        <v>200206</v>
      </c>
      <c r="B42" s="5">
        <v>2002</v>
      </c>
      <c r="C42" s="5" t="s">
        <v>135</v>
      </c>
      <c r="D42" s="5" t="s">
        <v>136</v>
      </c>
      <c r="E42" s="26" t="str">
        <f t="shared" si="0"/>
        <v>hero_icon_2002</v>
      </c>
      <c r="F42" s="5">
        <v>2</v>
      </c>
      <c r="G42" s="5">
        <v>2</v>
      </c>
      <c r="H42" s="5">
        <v>6</v>
      </c>
      <c r="I42" s="5" t="s">
        <v>181</v>
      </c>
      <c r="J42" s="5">
        <v>352</v>
      </c>
      <c r="K42" s="5">
        <v>105</v>
      </c>
      <c r="L42" s="26">
        <f>VLOOKUP($F42,武将数值计算!$E$3:$J$7,MATCH(Sheet1!L$2,武将数值计算!$E$3:$J$3,0),0)</f>
        <v>1</v>
      </c>
      <c r="M42" s="26">
        <f>VLOOKUP($F42,武将数值计算!$E$3:$J$7,MATCH(Sheet1!M$2,武将数值计算!$E$3:$J$3,0),0)</f>
        <v>3</v>
      </c>
      <c r="N42" s="26">
        <f>VLOOKUP($F42,武将数值计算!$E$3:$J$7,MATCH(Sheet1!N$2,武将数值计算!$E$3:$J$3,0),0)</f>
        <v>1</v>
      </c>
      <c r="O42" s="26">
        <f>VLOOKUP($F42,武将数值计算!$E$3:$J$7,MATCH(Sheet1!O$2,武将数值计算!$E$3:$J$3,0),0)</f>
        <v>3</v>
      </c>
      <c r="P42" s="26">
        <f>VLOOKUP($F42,武将数值计算!$E$3:$J$7,MATCH(Sheet1!P$2,武将数值计算!$E$3:$J$3,0),0)</f>
        <v>7</v>
      </c>
      <c r="Q42" s="26">
        <f t="shared" si="1"/>
        <v>7</v>
      </c>
      <c r="R42" s="5" t="s">
        <v>34</v>
      </c>
      <c r="S42" s="5" t="s">
        <v>175</v>
      </c>
      <c r="T42" s="30" t="s">
        <v>229</v>
      </c>
      <c r="U42" s="5" t="s">
        <v>137</v>
      </c>
    </row>
    <row r="43" spans="1:21" x14ac:dyDescent="0.2">
      <c r="A43" s="5">
        <v>200207</v>
      </c>
      <c r="B43" s="5">
        <v>2002</v>
      </c>
      <c r="C43" s="5" t="s">
        <v>135</v>
      </c>
      <c r="D43" s="5" t="s">
        <v>136</v>
      </c>
      <c r="E43" s="26" t="str">
        <f t="shared" si="0"/>
        <v>hero_icon_2002</v>
      </c>
      <c r="F43" s="5">
        <v>2</v>
      </c>
      <c r="G43" s="5">
        <v>2</v>
      </c>
      <c r="H43" s="5">
        <v>7</v>
      </c>
      <c r="I43" s="5" t="s">
        <v>168</v>
      </c>
      <c r="J43" s="5">
        <v>374</v>
      </c>
      <c r="K43" s="5">
        <v>112</v>
      </c>
      <c r="L43" s="26">
        <f>VLOOKUP($F43,武将数值计算!$E$3:$J$7,MATCH(Sheet1!L$2,武将数值计算!$E$3:$J$3,0),0)</f>
        <v>1</v>
      </c>
      <c r="M43" s="26">
        <f>VLOOKUP($F43,武将数值计算!$E$3:$J$7,MATCH(Sheet1!M$2,武将数值计算!$E$3:$J$3,0),0)</f>
        <v>3</v>
      </c>
      <c r="N43" s="26">
        <f>VLOOKUP($F43,武将数值计算!$E$3:$J$7,MATCH(Sheet1!N$2,武将数值计算!$E$3:$J$3,0),0)</f>
        <v>1</v>
      </c>
      <c r="O43" s="26">
        <f>VLOOKUP($F43,武将数值计算!$E$3:$J$7,MATCH(Sheet1!O$2,武将数值计算!$E$3:$J$3,0),0)</f>
        <v>3</v>
      </c>
      <c r="P43" s="26">
        <f>VLOOKUP($F43,武将数值计算!$E$3:$J$7,MATCH(Sheet1!P$2,武将数值计算!$E$3:$J$3,0),0)</f>
        <v>7</v>
      </c>
      <c r="Q43" s="26">
        <f t="shared" si="1"/>
        <v>7</v>
      </c>
      <c r="R43" s="5" t="s">
        <v>34</v>
      </c>
      <c r="S43" s="5" t="s">
        <v>175</v>
      </c>
      <c r="T43" s="30" t="s">
        <v>230</v>
      </c>
      <c r="U43" s="5" t="s">
        <v>137</v>
      </c>
    </row>
    <row r="44" spans="1:21" x14ac:dyDescent="0.2">
      <c r="A44" s="5">
        <v>200208</v>
      </c>
      <c r="B44" s="5">
        <v>2002</v>
      </c>
      <c r="C44" s="5" t="s">
        <v>135</v>
      </c>
      <c r="D44" s="5" t="s">
        <v>136</v>
      </c>
      <c r="E44" s="26" t="str">
        <f t="shared" si="0"/>
        <v>hero_icon_2002</v>
      </c>
      <c r="F44" s="5">
        <v>2</v>
      </c>
      <c r="G44" s="5">
        <v>2</v>
      </c>
      <c r="H44" s="5">
        <v>8</v>
      </c>
      <c r="I44" s="5" t="s">
        <v>183</v>
      </c>
      <c r="J44" s="5">
        <v>396</v>
      </c>
      <c r="K44" s="5">
        <v>118</v>
      </c>
      <c r="L44" s="26">
        <f>VLOOKUP($F44,武将数值计算!$E$3:$J$7,MATCH(Sheet1!L$2,武将数值计算!$E$3:$J$3,0),0)</f>
        <v>1</v>
      </c>
      <c r="M44" s="26">
        <f>VLOOKUP($F44,武将数值计算!$E$3:$J$7,MATCH(Sheet1!M$2,武将数值计算!$E$3:$J$3,0),0)</f>
        <v>3</v>
      </c>
      <c r="N44" s="26">
        <f>VLOOKUP($F44,武将数值计算!$E$3:$J$7,MATCH(Sheet1!N$2,武将数值计算!$E$3:$J$3,0),0)</f>
        <v>1</v>
      </c>
      <c r="O44" s="26">
        <f>VLOOKUP($F44,武将数值计算!$E$3:$J$7,MATCH(Sheet1!O$2,武将数值计算!$E$3:$J$3,0),0)</f>
        <v>3</v>
      </c>
      <c r="P44" s="26">
        <f>VLOOKUP($F44,武将数值计算!$E$3:$J$7,MATCH(Sheet1!P$2,武将数值计算!$E$3:$J$3,0),0)</f>
        <v>7</v>
      </c>
      <c r="Q44" s="26">
        <f t="shared" si="1"/>
        <v>7</v>
      </c>
      <c r="R44" s="5" t="s">
        <v>34</v>
      </c>
      <c r="S44" s="5" t="s">
        <v>175</v>
      </c>
      <c r="T44" s="30" t="s">
        <v>231</v>
      </c>
      <c r="U44" s="5" t="s">
        <v>137</v>
      </c>
    </row>
    <row r="45" spans="1:21" x14ac:dyDescent="0.2">
      <c r="A45" s="5">
        <v>200209</v>
      </c>
      <c r="B45" s="5">
        <v>2002</v>
      </c>
      <c r="C45" s="5" t="s">
        <v>135</v>
      </c>
      <c r="D45" s="5" t="s">
        <v>136</v>
      </c>
      <c r="E45" s="26" t="str">
        <f t="shared" si="0"/>
        <v>hero_icon_2002</v>
      </c>
      <c r="F45" s="5">
        <v>2</v>
      </c>
      <c r="G45" s="5">
        <v>2</v>
      </c>
      <c r="H45" s="5">
        <v>9</v>
      </c>
      <c r="I45" s="5" t="s">
        <v>179</v>
      </c>
      <c r="J45" s="5">
        <v>418</v>
      </c>
      <c r="K45" s="5">
        <v>125</v>
      </c>
      <c r="L45" s="26">
        <f>VLOOKUP($F45,武将数值计算!$E$3:$J$7,MATCH(Sheet1!L$2,武将数值计算!$E$3:$J$3,0),0)</f>
        <v>1</v>
      </c>
      <c r="M45" s="26">
        <f>VLOOKUP($F45,武将数值计算!$E$3:$J$7,MATCH(Sheet1!M$2,武将数值计算!$E$3:$J$3,0),0)</f>
        <v>3</v>
      </c>
      <c r="N45" s="26">
        <f>VLOOKUP($F45,武将数值计算!$E$3:$J$7,MATCH(Sheet1!N$2,武将数值计算!$E$3:$J$3,0),0)</f>
        <v>1</v>
      </c>
      <c r="O45" s="26">
        <f>VLOOKUP($F45,武将数值计算!$E$3:$J$7,MATCH(Sheet1!O$2,武将数值计算!$E$3:$J$3,0),0)</f>
        <v>3</v>
      </c>
      <c r="P45" s="26">
        <f>VLOOKUP($F45,武将数值计算!$E$3:$J$7,MATCH(Sheet1!P$2,武将数值计算!$E$3:$J$3,0),0)</f>
        <v>7</v>
      </c>
      <c r="Q45" s="26">
        <f t="shared" si="1"/>
        <v>7</v>
      </c>
      <c r="R45" s="5" t="s">
        <v>34</v>
      </c>
      <c r="S45" s="5" t="s">
        <v>175</v>
      </c>
      <c r="T45" s="30" t="s">
        <v>232</v>
      </c>
      <c r="U45" s="5" t="s">
        <v>137</v>
      </c>
    </row>
    <row r="46" spans="1:21" x14ac:dyDescent="0.2">
      <c r="A46" s="5">
        <v>200210</v>
      </c>
      <c r="B46" s="5">
        <v>2002</v>
      </c>
      <c r="C46" s="5" t="s">
        <v>135</v>
      </c>
      <c r="D46" s="5" t="s">
        <v>136</v>
      </c>
      <c r="E46" s="26" t="str">
        <f t="shared" si="0"/>
        <v>hero_icon_2002</v>
      </c>
      <c r="F46" s="5">
        <v>2</v>
      </c>
      <c r="G46" s="5">
        <v>2</v>
      </c>
      <c r="H46" s="5">
        <v>10</v>
      </c>
      <c r="I46" s="5" t="s">
        <v>177</v>
      </c>
      <c r="J46" s="5">
        <v>440</v>
      </c>
      <c r="K46" s="5">
        <v>132</v>
      </c>
      <c r="L46" s="26">
        <f>VLOOKUP($F46,武将数值计算!$E$3:$J$7,MATCH(Sheet1!L$2,武将数值计算!$E$3:$J$3,0),0)</f>
        <v>1</v>
      </c>
      <c r="M46" s="26">
        <f>VLOOKUP($F46,武将数值计算!$E$3:$J$7,MATCH(Sheet1!M$2,武将数值计算!$E$3:$J$3,0),0)</f>
        <v>3</v>
      </c>
      <c r="N46" s="26">
        <f>VLOOKUP($F46,武将数值计算!$E$3:$J$7,MATCH(Sheet1!N$2,武将数值计算!$E$3:$J$3,0),0)</f>
        <v>1</v>
      </c>
      <c r="O46" s="26">
        <f>VLOOKUP($F46,武将数值计算!$E$3:$J$7,MATCH(Sheet1!O$2,武将数值计算!$E$3:$J$3,0),0)</f>
        <v>3</v>
      </c>
      <c r="P46" s="26">
        <f>VLOOKUP($F46,武将数值计算!$E$3:$J$7,MATCH(Sheet1!P$2,武将数值计算!$E$3:$J$3,0),0)</f>
        <v>7</v>
      </c>
      <c r="Q46" s="26">
        <f t="shared" si="1"/>
        <v>7</v>
      </c>
      <c r="R46" s="5" t="s">
        <v>34</v>
      </c>
      <c r="S46" s="5" t="s">
        <v>175</v>
      </c>
      <c r="T46" s="30" t="s">
        <v>233</v>
      </c>
      <c r="U46" s="5" t="s">
        <v>137</v>
      </c>
    </row>
    <row r="47" spans="1:21" x14ac:dyDescent="0.2">
      <c r="A47" s="5">
        <v>200301</v>
      </c>
      <c r="B47" s="5">
        <v>2003</v>
      </c>
      <c r="C47" s="5" t="s">
        <v>138</v>
      </c>
      <c r="D47" s="5" t="s">
        <v>139</v>
      </c>
      <c r="E47" s="26" t="str">
        <f t="shared" si="0"/>
        <v>hero_icon_2003</v>
      </c>
      <c r="F47" s="5">
        <v>2</v>
      </c>
      <c r="G47" s="5">
        <v>3</v>
      </c>
      <c r="H47" s="5">
        <v>1</v>
      </c>
      <c r="I47" s="5" t="s">
        <v>160</v>
      </c>
      <c r="J47" s="5">
        <v>286</v>
      </c>
      <c r="K47" s="5">
        <v>85</v>
      </c>
      <c r="L47" s="26">
        <f>VLOOKUP($F47,武将数值计算!$E$3:$J$7,MATCH(Sheet1!L$2,武将数值计算!$E$3:$J$3,0),0)</f>
        <v>1</v>
      </c>
      <c r="M47" s="26">
        <f>VLOOKUP($F47,武将数值计算!$E$3:$J$7,MATCH(Sheet1!M$2,武将数值计算!$E$3:$J$3,0),0)</f>
        <v>3</v>
      </c>
      <c r="N47" s="26">
        <f>VLOOKUP($F47,武将数值计算!$E$3:$J$7,MATCH(Sheet1!N$2,武将数值计算!$E$3:$J$3,0),0)</f>
        <v>1</v>
      </c>
      <c r="O47" s="26">
        <f>VLOOKUP($F47,武将数值计算!$E$3:$J$7,MATCH(Sheet1!O$2,武将数值计算!$E$3:$J$3,0),0)</f>
        <v>3</v>
      </c>
      <c r="P47" s="26">
        <f>VLOOKUP($F47,武将数值计算!$E$3:$J$7,MATCH(Sheet1!P$2,武将数值计算!$E$3:$J$3,0),0)</f>
        <v>7</v>
      </c>
      <c r="Q47" s="26">
        <f t="shared" si="1"/>
        <v>7</v>
      </c>
      <c r="R47" s="5" t="s">
        <v>34</v>
      </c>
      <c r="S47" s="5" t="s">
        <v>175</v>
      </c>
      <c r="T47" s="30">
        <v>20030101</v>
      </c>
      <c r="U47" s="5" t="s">
        <v>40</v>
      </c>
    </row>
    <row r="48" spans="1:21" x14ac:dyDescent="0.2">
      <c r="A48" s="5">
        <v>200302</v>
      </c>
      <c r="B48" s="5">
        <v>2003</v>
      </c>
      <c r="C48" s="5" t="s">
        <v>138</v>
      </c>
      <c r="D48" s="5" t="s">
        <v>139</v>
      </c>
      <c r="E48" s="26" t="str">
        <f t="shared" si="0"/>
        <v>hero_icon_2003</v>
      </c>
      <c r="F48" s="5">
        <v>2</v>
      </c>
      <c r="G48" s="5">
        <v>3</v>
      </c>
      <c r="H48" s="5">
        <v>2</v>
      </c>
      <c r="I48" s="5" t="s">
        <v>162</v>
      </c>
      <c r="J48" s="5">
        <v>312</v>
      </c>
      <c r="K48" s="5">
        <v>93</v>
      </c>
      <c r="L48" s="26">
        <f>VLOOKUP($F48,武将数值计算!$E$3:$J$7,MATCH(Sheet1!L$2,武将数值计算!$E$3:$J$3,0),0)</f>
        <v>1</v>
      </c>
      <c r="M48" s="26">
        <f>VLOOKUP($F48,武将数值计算!$E$3:$J$7,MATCH(Sheet1!M$2,武将数值计算!$E$3:$J$3,0),0)</f>
        <v>3</v>
      </c>
      <c r="N48" s="26">
        <f>VLOOKUP($F48,武将数值计算!$E$3:$J$7,MATCH(Sheet1!N$2,武将数值计算!$E$3:$J$3,0),0)</f>
        <v>1</v>
      </c>
      <c r="O48" s="26">
        <f>VLOOKUP($F48,武将数值计算!$E$3:$J$7,MATCH(Sheet1!O$2,武将数值计算!$E$3:$J$3,0),0)</f>
        <v>3</v>
      </c>
      <c r="P48" s="26">
        <f>VLOOKUP($F48,武将数值计算!$E$3:$J$7,MATCH(Sheet1!P$2,武将数值计算!$E$3:$J$3,0),0)</f>
        <v>7</v>
      </c>
      <c r="Q48" s="26">
        <f t="shared" si="1"/>
        <v>7</v>
      </c>
      <c r="R48" s="5" t="s">
        <v>34</v>
      </c>
      <c r="S48" s="5" t="s">
        <v>175</v>
      </c>
      <c r="T48" s="30" t="s">
        <v>234</v>
      </c>
      <c r="U48" s="5" t="s">
        <v>40</v>
      </c>
    </row>
    <row r="49" spans="1:21" x14ac:dyDescent="0.2">
      <c r="A49" s="5">
        <v>200303</v>
      </c>
      <c r="B49" s="5">
        <v>2003</v>
      </c>
      <c r="C49" s="5" t="s">
        <v>138</v>
      </c>
      <c r="D49" s="5" t="s">
        <v>139</v>
      </c>
      <c r="E49" s="26" t="str">
        <f t="shared" si="0"/>
        <v>hero_icon_2003</v>
      </c>
      <c r="F49" s="5">
        <v>2</v>
      </c>
      <c r="G49" s="5">
        <v>3</v>
      </c>
      <c r="H49" s="5">
        <v>3</v>
      </c>
      <c r="I49" s="5" t="s">
        <v>164</v>
      </c>
      <c r="J49" s="5">
        <v>338</v>
      </c>
      <c r="K49" s="5">
        <v>101</v>
      </c>
      <c r="L49" s="26">
        <f>VLOOKUP($F49,武将数值计算!$E$3:$J$7,MATCH(Sheet1!L$2,武将数值计算!$E$3:$J$3,0),0)</f>
        <v>1</v>
      </c>
      <c r="M49" s="26">
        <f>VLOOKUP($F49,武将数值计算!$E$3:$J$7,MATCH(Sheet1!M$2,武将数值计算!$E$3:$J$3,0),0)</f>
        <v>3</v>
      </c>
      <c r="N49" s="26">
        <f>VLOOKUP($F49,武将数值计算!$E$3:$J$7,MATCH(Sheet1!N$2,武将数值计算!$E$3:$J$3,0),0)</f>
        <v>1</v>
      </c>
      <c r="O49" s="26">
        <f>VLOOKUP($F49,武将数值计算!$E$3:$J$7,MATCH(Sheet1!O$2,武将数值计算!$E$3:$J$3,0),0)</f>
        <v>3</v>
      </c>
      <c r="P49" s="26">
        <f>VLOOKUP($F49,武将数值计算!$E$3:$J$7,MATCH(Sheet1!P$2,武将数值计算!$E$3:$J$3,0),0)</f>
        <v>7</v>
      </c>
      <c r="Q49" s="26">
        <f t="shared" si="1"/>
        <v>7</v>
      </c>
      <c r="R49" s="5" t="s">
        <v>34</v>
      </c>
      <c r="S49" s="5" t="s">
        <v>175</v>
      </c>
      <c r="T49" s="30" t="s">
        <v>235</v>
      </c>
      <c r="U49" s="5" t="s">
        <v>40</v>
      </c>
    </row>
    <row r="50" spans="1:21" x14ac:dyDescent="0.2">
      <c r="A50" s="5">
        <v>200304</v>
      </c>
      <c r="B50" s="5">
        <v>2003</v>
      </c>
      <c r="C50" s="5" t="s">
        <v>138</v>
      </c>
      <c r="D50" s="5" t="s">
        <v>139</v>
      </c>
      <c r="E50" s="26" t="str">
        <f t="shared" si="0"/>
        <v>hero_icon_2003</v>
      </c>
      <c r="F50" s="5">
        <v>2</v>
      </c>
      <c r="G50" s="5">
        <v>3</v>
      </c>
      <c r="H50" s="5">
        <v>4</v>
      </c>
      <c r="I50" s="5" t="s">
        <v>166</v>
      </c>
      <c r="J50" s="5">
        <v>364</v>
      </c>
      <c r="K50" s="5">
        <v>109</v>
      </c>
      <c r="L50" s="26">
        <f>VLOOKUP($F50,武将数值计算!$E$3:$J$7,MATCH(Sheet1!L$2,武将数值计算!$E$3:$J$3,0),0)</f>
        <v>1</v>
      </c>
      <c r="M50" s="26">
        <f>VLOOKUP($F50,武将数值计算!$E$3:$J$7,MATCH(Sheet1!M$2,武将数值计算!$E$3:$J$3,0),0)</f>
        <v>3</v>
      </c>
      <c r="N50" s="26">
        <f>VLOOKUP($F50,武将数值计算!$E$3:$J$7,MATCH(Sheet1!N$2,武将数值计算!$E$3:$J$3,0),0)</f>
        <v>1</v>
      </c>
      <c r="O50" s="26">
        <f>VLOOKUP($F50,武将数值计算!$E$3:$J$7,MATCH(Sheet1!O$2,武将数值计算!$E$3:$J$3,0),0)</f>
        <v>3</v>
      </c>
      <c r="P50" s="26">
        <f>VLOOKUP($F50,武将数值计算!$E$3:$J$7,MATCH(Sheet1!P$2,武将数值计算!$E$3:$J$3,0),0)</f>
        <v>7</v>
      </c>
      <c r="Q50" s="26">
        <f t="shared" si="1"/>
        <v>7</v>
      </c>
      <c r="R50" s="5" t="s">
        <v>34</v>
      </c>
      <c r="S50" s="5" t="s">
        <v>175</v>
      </c>
      <c r="T50" s="30" t="s">
        <v>236</v>
      </c>
      <c r="U50" s="5" t="s">
        <v>40</v>
      </c>
    </row>
    <row r="51" spans="1:21" x14ac:dyDescent="0.2">
      <c r="A51" s="5">
        <v>200305</v>
      </c>
      <c r="B51" s="5">
        <v>2003</v>
      </c>
      <c r="C51" s="5" t="s">
        <v>138</v>
      </c>
      <c r="D51" s="5" t="s">
        <v>139</v>
      </c>
      <c r="E51" s="26" t="str">
        <f t="shared" si="0"/>
        <v>hero_icon_2003</v>
      </c>
      <c r="F51" s="5">
        <v>2</v>
      </c>
      <c r="G51" s="5">
        <v>3</v>
      </c>
      <c r="H51" s="5">
        <v>5</v>
      </c>
      <c r="I51" s="5" t="s">
        <v>170</v>
      </c>
      <c r="J51" s="5">
        <v>390</v>
      </c>
      <c r="K51" s="5">
        <v>117</v>
      </c>
      <c r="L51" s="26">
        <f>VLOOKUP($F51,武将数值计算!$E$3:$J$7,MATCH(Sheet1!L$2,武将数值计算!$E$3:$J$3,0),0)</f>
        <v>1</v>
      </c>
      <c r="M51" s="26">
        <f>VLOOKUP($F51,武将数值计算!$E$3:$J$7,MATCH(Sheet1!M$2,武将数值计算!$E$3:$J$3,0),0)</f>
        <v>3</v>
      </c>
      <c r="N51" s="26">
        <f>VLOOKUP($F51,武将数值计算!$E$3:$J$7,MATCH(Sheet1!N$2,武将数值计算!$E$3:$J$3,0),0)</f>
        <v>1</v>
      </c>
      <c r="O51" s="26">
        <f>VLOOKUP($F51,武将数值计算!$E$3:$J$7,MATCH(Sheet1!O$2,武将数值计算!$E$3:$J$3,0),0)</f>
        <v>3</v>
      </c>
      <c r="P51" s="26">
        <f>VLOOKUP($F51,武将数值计算!$E$3:$J$7,MATCH(Sheet1!P$2,武将数值计算!$E$3:$J$3,0),0)</f>
        <v>7</v>
      </c>
      <c r="Q51" s="26">
        <f t="shared" si="1"/>
        <v>7</v>
      </c>
      <c r="R51" s="5" t="s">
        <v>34</v>
      </c>
      <c r="S51" s="5" t="s">
        <v>175</v>
      </c>
      <c r="T51" s="30" t="s">
        <v>237</v>
      </c>
      <c r="U51" s="5" t="s">
        <v>40</v>
      </c>
    </row>
    <row r="52" spans="1:21" x14ac:dyDescent="0.2">
      <c r="A52" s="5">
        <v>200306</v>
      </c>
      <c r="B52" s="5">
        <v>2003</v>
      </c>
      <c r="C52" s="5" t="s">
        <v>138</v>
      </c>
      <c r="D52" s="5" t="s">
        <v>139</v>
      </c>
      <c r="E52" s="26" t="str">
        <f t="shared" si="0"/>
        <v>hero_icon_2003</v>
      </c>
      <c r="F52" s="5">
        <v>2</v>
      </c>
      <c r="G52" s="5">
        <v>3</v>
      </c>
      <c r="H52" s="5">
        <v>6</v>
      </c>
      <c r="I52" s="5" t="s">
        <v>181</v>
      </c>
      <c r="J52" s="5">
        <v>416</v>
      </c>
      <c r="K52" s="5">
        <v>124</v>
      </c>
      <c r="L52" s="26">
        <f>VLOOKUP($F52,武将数值计算!$E$3:$J$7,MATCH(Sheet1!L$2,武将数值计算!$E$3:$J$3,0),0)</f>
        <v>1</v>
      </c>
      <c r="M52" s="26">
        <f>VLOOKUP($F52,武将数值计算!$E$3:$J$7,MATCH(Sheet1!M$2,武将数值计算!$E$3:$J$3,0),0)</f>
        <v>3</v>
      </c>
      <c r="N52" s="26">
        <f>VLOOKUP($F52,武将数值计算!$E$3:$J$7,MATCH(Sheet1!N$2,武将数值计算!$E$3:$J$3,0),0)</f>
        <v>1</v>
      </c>
      <c r="O52" s="26">
        <f>VLOOKUP($F52,武将数值计算!$E$3:$J$7,MATCH(Sheet1!O$2,武将数值计算!$E$3:$J$3,0),0)</f>
        <v>3</v>
      </c>
      <c r="P52" s="26">
        <f>VLOOKUP($F52,武将数值计算!$E$3:$J$7,MATCH(Sheet1!P$2,武将数值计算!$E$3:$J$3,0),0)</f>
        <v>7</v>
      </c>
      <c r="Q52" s="26">
        <f t="shared" si="1"/>
        <v>7</v>
      </c>
      <c r="R52" s="5" t="s">
        <v>34</v>
      </c>
      <c r="S52" s="5" t="s">
        <v>175</v>
      </c>
      <c r="T52" s="30" t="s">
        <v>238</v>
      </c>
      <c r="U52" s="5" t="s">
        <v>40</v>
      </c>
    </row>
    <row r="53" spans="1:21" x14ac:dyDescent="0.2">
      <c r="A53" s="5">
        <v>200307</v>
      </c>
      <c r="B53" s="5">
        <v>2003</v>
      </c>
      <c r="C53" s="5" t="s">
        <v>138</v>
      </c>
      <c r="D53" s="5" t="s">
        <v>139</v>
      </c>
      <c r="E53" s="26" t="str">
        <f t="shared" si="0"/>
        <v>hero_icon_2003</v>
      </c>
      <c r="F53" s="5">
        <v>2</v>
      </c>
      <c r="G53" s="5">
        <v>3</v>
      </c>
      <c r="H53" s="5">
        <v>7</v>
      </c>
      <c r="I53" s="5" t="s">
        <v>168</v>
      </c>
      <c r="J53" s="5">
        <v>442</v>
      </c>
      <c r="K53" s="5">
        <v>132</v>
      </c>
      <c r="L53" s="26">
        <f>VLOOKUP($F53,武将数值计算!$E$3:$J$7,MATCH(Sheet1!L$2,武将数值计算!$E$3:$J$3,0),0)</f>
        <v>1</v>
      </c>
      <c r="M53" s="26">
        <f>VLOOKUP($F53,武将数值计算!$E$3:$J$7,MATCH(Sheet1!M$2,武将数值计算!$E$3:$J$3,0),0)</f>
        <v>3</v>
      </c>
      <c r="N53" s="26">
        <f>VLOOKUP($F53,武将数值计算!$E$3:$J$7,MATCH(Sheet1!N$2,武将数值计算!$E$3:$J$3,0),0)</f>
        <v>1</v>
      </c>
      <c r="O53" s="26">
        <f>VLOOKUP($F53,武将数值计算!$E$3:$J$7,MATCH(Sheet1!O$2,武将数值计算!$E$3:$J$3,0),0)</f>
        <v>3</v>
      </c>
      <c r="P53" s="26">
        <f>VLOOKUP($F53,武将数值计算!$E$3:$J$7,MATCH(Sheet1!P$2,武将数值计算!$E$3:$J$3,0),0)</f>
        <v>7</v>
      </c>
      <c r="Q53" s="26">
        <f t="shared" si="1"/>
        <v>7</v>
      </c>
      <c r="R53" s="5" t="s">
        <v>34</v>
      </c>
      <c r="S53" s="5" t="s">
        <v>175</v>
      </c>
      <c r="T53" s="30" t="s">
        <v>239</v>
      </c>
      <c r="U53" s="5" t="s">
        <v>40</v>
      </c>
    </row>
    <row r="54" spans="1:21" x14ac:dyDescent="0.2">
      <c r="A54" s="5">
        <v>200308</v>
      </c>
      <c r="B54" s="5">
        <v>2003</v>
      </c>
      <c r="C54" s="5" t="s">
        <v>138</v>
      </c>
      <c r="D54" s="5" t="s">
        <v>139</v>
      </c>
      <c r="E54" s="26" t="str">
        <f t="shared" si="0"/>
        <v>hero_icon_2003</v>
      </c>
      <c r="F54" s="5">
        <v>2</v>
      </c>
      <c r="G54" s="5">
        <v>3</v>
      </c>
      <c r="H54" s="5">
        <v>8</v>
      </c>
      <c r="I54" s="5" t="s">
        <v>183</v>
      </c>
      <c r="J54" s="5">
        <v>468</v>
      </c>
      <c r="K54" s="5">
        <v>140</v>
      </c>
      <c r="L54" s="26">
        <f>VLOOKUP($F54,武将数值计算!$E$3:$J$7,MATCH(Sheet1!L$2,武将数值计算!$E$3:$J$3,0),0)</f>
        <v>1</v>
      </c>
      <c r="M54" s="26">
        <f>VLOOKUP($F54,武将数值计算!$E$3:$J$7,MATCH(Sheet1!M$2,武将数值计算!$E$3:$J$3,0),0)</f>
        <v>3</v>
      </c>
      <c r="N54" s="26">
        <f>VLOOKUP($F54,武将数值计算!$E$3:$J$7,MATCH(Sheet1!N$2,武将数值计算!$E$3:$J$3,0),0)</f>
        <v>1</v>
      </c>
      <c r="O54" s="26">
        <f>VLOOKUP($F54,武将数值计算!$E$3:$J$7,MATCH(Sheet1!O$2,武将数值计算!$E$3:$J$3,0),0)</f>
        <v>3</v>
      </c>
      <c r="P54" s="26">
        <f>VLOOKUP($F54,武将数值计算!$E$3:$J$7,MATCH(Sheet1!P$2,武将数值计算!$E$3:$J$3,0),0)</f>
        <v>7</v>
      </c>
      <c r="Q54" s="26">
        <f t="shared" si="1"/>
        <v>7</v>
      </c>
      <c r="R54" s="5" t="s">
        <v>34</v>
      </c>
      <c r="S54" s="5" t="s">
        <v>175</v>
      </c>
      <c r="T54" s="30" t="s">
        <v>240</v>
      </c>
      <c r="U54" s="5" t="s">
        <v>40</v>
      </c>
    </row>
    <row r="55" spans="1:21" x14ac:dyDescent="0.2">
      <c r="A55" s="5">
        <v>200309</v>
      </c>
      <c r="B55" s="5">
        <v>2003</v>
      </c>
      <c r="C55" s="5" t="s">
        <v>138</v>
      </c>
      <c r="D55" s="5" t="s">
        <v>139</v>
      </c>
      <c r="E55" s="26" t="str">
        <f t="shared" si="0"/>
        <v>hero_icon_2003</v>
      </c>
      <c r="F55" s="5">
        <v>2</v>
      </c>
      <c r="G55" s="5">
        <v>3</v>
      </c>
      <c r="H55" s="5">
        <v>9</v>
      </c>
      <c r="I55" s="5" t="s">
        <v>179</v>
      </c>
      <c r="J55" s="5">
        <v>494</v>
      </c>
      <c r="K55" s="5">
        <v>148</v>
      </c>
      <c r="L55" s="26">
        <f>VLOOKUP($F55,武将数值计算!$E$3:$J$7,MATCH(Sheet1!L$2,武将数值计算!$E$3:$J$3,0),0)</f>
        <v>1</v>
      </c>
      <c r="M55" s="26">
        <f>VLOOKUP($F55,武将数值计算!$E$3:$J$7,MATCH(Sheet1!M$2,武将数值计算!$E$3:$J$3,0),0)</f>
        <v>3</v>
      </c>
      <c r="N55" s="26">
        <f>VLOOKUP($F55,武将数值计算!$E$3:$J$7,MATCH(Sheet1!N$2,武将数值计算!$E$3:$J$3,0),0)</f>
        <v>1</v>
      </c>
      <c r="O55" s="26">
        <f>VLOOKUP($F55,武将数值计算!$E$3:$J$7,MATCH(Sheet1!O$2,武将数值计算!$E$3:$J$3,0),0)</f>
        <v>3</v>
      </c>
      <c r="P55" s="26">
        <f>VLOOKUP($F55,武将数值计算!$E$3:$J$7,MATCH(Sheet1!P$2,武将数值计算!$E$3:$J$3,0),0)</f>
        <v>7</v>
      </c>
      <c r="Q55" s="26">
        <f t="shared" si="1"/>
        <v>7</v>
      </c>
      <c r="R55" s="5" t="s">
        <v>34</v>
      </c>
      <c r="S55" s="5" t="s">
        <v>175</v>
      </c>
      <c r="T55" s="30" t="s">
        <v>241</v>
      </c>
      <c r="U55" s="5" t="s">
        <v>40</v>
      </c>
    </row>
    <row r="56" spans="1:21" x14ac:dyDescent="0.2">
      <c r="A56" s="5">
        <v>200310</v>
      </c>
      <c r="B56" s="5">
        <v>2003</v>
      </c>
      <c r="C56" s="5" t="s">
        <v>138</v>
      </c>
      <c r="D56" s="5" t="s">
        <v>139</v>
      </c>
      <c r="E56" s="26" t="str">
        <f t="shared" si="0"/>
        <v>hero_icon_2003</v>
      </c>
      <c r="F56" s="5">
        <v>2</v>
      </c>
      <c r="G56" s="5">
        <v>3</v>
      </c>
      <c r="H56" s="5">
        <v>10</v>
      </c>
      <c r="I56" s="5" t="s">
        <v>177</v>
      </c>
      <c r="J56" s="5">
        <v>520</v>
      </c>
      <c r="K56" s="5">
        <v>156</v>
      </c>
      <c r="L56" s="26">
        <f>VLOOKUP($F56,武将数值计算!$E$3:$J$7,MATCH(Sheet1!L$2,武将数值计算!$E$3:$J$3,0),0)</f>
        <v>1</v>
      </c>
      <c r="M56" s="26">
        <f>VLOOKUP($F56,武将数值计算!$E$3:$J$7,MATCH(Sheet1!M$2,武将数值计算!$E$3:$J$3,0),0)</f>
        <v>3</v>
      </c>
      <c r="N56" s="26">
        <f>VLOOKUP($F56,武将数值计算!$E$3:$J$7,MATCH(Sheet1!N$2,武将数值计算!$E$3:$J$3,0),0)</f>
        <v>1</v>
      </c>
      <c r="O56" s="26">
        <f>VLOOKUP($F56,武将数值计算!$E$3:$J$7,MATCH(Sheet1!O$2,武将数值计算!$E$3:$J$3,0),0)</f>
        <v>3</v>
      </c>
      <c r="P56" s="26">
        <f>VLOOKUP($F56,武将数值计算!$E$3:$J$7,MATCH(Sheet1!P$2,武将数值计算!$E$3:$J$3,0),0)</f>
        <v>7</v>
      </c>
      <c r="Q56" s="26">
        <f t="shared" si="1"/>
        <v>7</v>
      </c>
      <c r="R56" s="5" t="s">
        <v>34</v>
      </c>
      <c r="S56" s="5" t="s">
        <v>175</v>
      </c>
      <c r="T56" s="30" t="s">
        <v>242</v>
      </c>
      <c r="U56" s="5" t="s">
        <v>40</v>
      </c>
    </row>
    <row r="57" spans="1:21" x14ac:dyDescent="0.2">
      <c r="A57" s="6">
        <v>300101</v>
      </c>
      <c r="B57" s="6">
        <v>3001</v>
      </c>
      <c r="C57" s="6" t="s">
        <v>140</v>
      </c>
      <c r="D57" s="6" t="s">
        <v>141</v>
      </c>
      <c r="E57" s="27" t="str">
        <f t="shared" si="0"/>
        <v>hero_icon_3001</v>
      </c>
      <c r="F57" s="6">
        <v>3</v>
      </c>
      <c r="G57" s="6">
        <v>1</v>
      </c>
      <c r="H57" s="6">
        <v>1</v>
      </c>
      <c r="I57" s="6" t="s">
        <v>160</v>
      </c>
      <c r="J57" s="6">
        <v>165</v>
      </c>
      <c r="K57" s="6">
        <v>33</v>
      </c>
      <c r="L57" s="27">
        <f>VLOOKUP($F57,武将数值计算!$E$3:$J$7,MATCH(Sheet1!L$2,武将数值计算!$E$3:$J$3,0),0)</f>
        <v>1.5</v>
      </c>
      <c r="M57" s="27">
        <f>VLOOKUP($F57,武将数值计算!$E$3:$J$7,MATCH(Sheet1!M$2,武将数值计算!$E$3:$J$3,0),0)</f>
        <v>1</v>
      </c>
      <c r="N57" s="27">
        <f>VLOOKUP($F57,武将数值计算!$E$3:$J$7,MATCH(Sheet1!N$2,武将数值计算!$E$3:$J$3,0),0)</f>
        <v>2</v>
      </c>
      <c r="O57" s="27">
        <f>VLOOKUP($F57,武将数值计算!$E$3:$J$7,MATCH(Sheet1!O$2,武将数值计算!$E$3:$J$3,0),0)</f>
        <v>5</v>
      </c>
      <c r="P57" s="27">
        <f>VLOOKUP($F57,武将数值计算!$E$3:$J$7,MATCH(Sheet1!P$2,武将数值计算!$E$3:$J$3,0),0)</f>
        <v>9</v>
      </c>
      <c r="Q57" s="27">
        <f t="shared" si="1"/>
        <v>7</v>
      </c>
      <c r="R57" s="6" t="s">
        <v>34</v>
      </c>
      <c r="S57" s="6" t="s">
        <v>175</v>
      </c>
      <c r="T57" s="31">
        <v>30010101</v>
      </c>
      <c r="U57" s="6" t="s">
        <v>142</v>
      </c>
    </row>
    <row r="58" spans="1:21" x14ac:dyDescent="0.2">
      <c r="A58" s="6">
        <v>300102</v>
      </c>
      <c r="B58" s="6">
        <v>3001</v>
      </c>
      <c r="C58" s="6" t="s">
        <v>140</v>
      </c>
      <c r="D58" s="6" t="s">
        <v>141</v>
      </c>
      <c r="E58" s="27" t="str">
        <f t="shared" si="0"/>
        <v>hero_icon_3001</v>
      </c>
      <c r="F58" s="6">
        <v>3</v>
      </c>
      <c r="G58" s="6">
        <v>1</v>
      </c>
      <c r="H58" s="6">
        <v>2</v>
      </c>
      <c r="I58" s="6" t="s">
        <v>162</v>
      </c>
      <c r="J58" s="6">
        <v>180</v>
      </c>
      <c r="K58" s="6">
        <v>36</v>
      </c>
      <c r="L58" s="27">
        <f>VLOOKUP($F58,武将数值计算!$E$3:$J$7,MATCH(Sheet1!L$2,武将数值计算!$E$3:$J$3,0),0)</f>
        <v>1.5</v>
      </c>
      <c r="M58" s="27">
        <f>VLOOKUP($F58,武将数值计算!$E$3:$J$7,MATCH(Sheet1!M$2,武将数值计算!$E$3:$J$3,0),0)</f>
        <v>1</v>
      </c>
      <c r="N58" s="27">
        <f>VLOOKUP($F58,武将数值计算!$E$3:$J$7,MATCH(Sheet1!N$2,武将数值计算!$E$3:$J$3,0),0)</f>
        <v>2</v>
      </c>
      <c r="O58" s="27">
        <f>VLOOKUP($F58,武将数值计算!$E$3:$J$7,MATCH(Sheet1!O$2,武将数值计算!$E$3:$J$3,0),0)</f>
        <v>5</v>
      </c>
      <c r="P58" s="27">
        <f>VLOOKUP($F58,武将数值计算!$E$3:$J$7,MATCH(Sheet1!P$2,武将数值计算!$E$3:$J$3,0),0)</f>
        <v>9</v>
      </c>
      <c r="Q58" s="27">
        <f t="shared" si="1"/>
        <v>7</v>
      </c>
      <c r="R58" s="6" t="s">
        <v>34</v>
      </c>
      <c r="S58" s="6" t="s">
        <v>175</v>
      </c>
      <c r="T58" s="31" t="s">
        <v>201</v>
      </c>
      <c r="U58" s="6" t="s">
        <v>142</v>
      </c>
    </row>
    <row r="59" spans="1:21" x14ac:dyDescent="0.2">
      <c r="A59" s="6">
        <v>300103</v>
      </c>
      <c r="B59" s="6">
        <v>3001</v>
      </c>
      <c r="C59" s="6" t="s">
        <v>140</v>
      </c>
      <c r="D59" s="6" t="s">
        <v>141</v>
      </c>
      <c r="E59" s="27" t="str">
        <f t="shared" si="0"/>
        <v>hero_icon_3001</v>
      </c>
      <c r="F59" s="6">
        <v>3</v>
      </c>
      <c r="G59" s="6">
        <v>1</v>
      </c>
      <c r="H59" s="6">
        <v>3</v>
      </c>
      <c r="I59" s="6" t="s">
        <v>164</v>
      </c>
      <c r="J59" s="6">
        <v>195</v>
      </c>
      <c r="K59" s="6">
        <v>39</v>
      </c>
      <c r="L59" s="27">
        <f>VLOOKUP($F59,武将数值计算!$E$3:$J$7,MATCH(Sheet1!L$2,武将数值计算!$E$3:$J$3,0),0)</f>
        <v>1.5</v>
      </c>
      <c r="M59" s="27">
        <f>VLOOKUP($F59,武将数值计算!$E$3:$J$7,MATCH(Sheet1!M$2,武将数值计算!$E$3:$J$3,0),0)</f>
        <v>1</v>
      </c>
      <c r="N59" s="27">
        <f>VLOOKUP($F59,武将数值计算!$E$3:$J$7,MATCH(Sheet1!N$2,武将数值计算!$E$3:$J$3,0),0)</f>
        <v>2</v>
      </c>
      <c r="O59" s="27">
        <f>VLOOKUP($F59,武将数值计算!$E$3:$J$7,MATCH(Sheet1!O$2,武将数值计算!$E$3:$J$3,0),0)</f>
        <v>5</v>
      </c>
      <c r="P59" s="27">
        <f>VLOOKUP($F59,武将数值计算!$E$3:$J$7,MATCH(Sheet1!P$2,武将数值计算!$E$3:$J$3,0),0)</f>
        <v>9</v>
      </c>
      <c r="Q59" s="27">
        <f t="shared" si="1"/>
        <v>7</v>
      </c>
      <c r="R59" s="6" t="s">
        <v>34</v>
      </c>
      <c r="S59" s="6" t="s">
        <v>175</v>
      </c>
      <c r="T59" s="31" t="s">
        <v>202</v>
      </c>
      <c r="U59" s="6" t="s">
        <v>142</v>
      </c>
    </row>
    <row r="60" spans="1:21" x14ac:dyDescent="0.2">
      <c r="A60" s="6">
        <v>300104</v>
      </c>
      <c r="B60" s="6">
        <v>3001</v>
      </c>
      <c r="C60" s="6" t="s">
        <v>140</v>
      </c>
      <c r="D60" s="6" t="s">
        <v>141</v>
      </c>
      <c r="E60" s="27" t="str">
        <f t="shared" si="0"/>
        <v>hero_icon_3001</v>
      </c>
      <c r="F60" s="6">
        <v>3</v>
      </c>
      <c r="G60" s="6">
        <v>1</v>
      </c>
      <c r="H60" s="6">
        <v>4</v>
      </c>
      <c r="I60" s="6" t="s">
        <v>166</v>
      </c>
      <c r="J60" s="6">
        <v>210</v>
      </c>
      <c r="K60" s="6">
        <v>42</v>
      </c>
      <c r="L60" s="27">
        <f>VLOOKUP($F60,武将数值计算!$E$3:$J$7,MATCH(Sheet1!L$2,武将数值计算!$E$3:$J$3,0),0)</f>
        <v>1.5</v>
      </c>
      <c r="M60" s="27">
        <f>VLOOKUP($F60,武将数值计算!$E$3:$J$7,MATCH(Sheet1!M$2,武将数值计算!$E$3:$J$3,0),0)</f>
        <v>1</v>
      </c>
      <c r="N60" s="27">
        <f>VLOOKUP($F60,武将数值计算!$E$3:$J$7,MATCH(Sheet1!N$2,武将数值计算!$E$3:$J$3,0),0)</f>
        <v>2</v>
      </c>
      <c r="O60" s="27">
        <f>VLOOKUP($F60,武将数值计算!$E$3:$J$7,MATCH(Sheet1!O$2,武将数值计算!$E$3:$J$3,0),0)</f>
        <v>5</v>
      </c>
      <c r="P60" s="27">
        <f>VLOOKUP($F60,武将数值计算!$E$3:$J$7,MATCH(Sheet1!P$2,武将数值计算!$E$3:$J$3,0),0)</f>
        <v>9</v>
      </c>
      <c r="Q60" s="27">
        <f t="shared" si="1"/>
        <v>7</v>
      </c>
      <c r="R60" s="6" t="s">
        <v>34</v>
      </c>
      <c r="S60" s="6" t="s">
        <v>175</v>
      </c>
      <c r="T60" s="31" t="s">
        <v>203</v>
      </c>
      <c r="U60" s="6" t="s">
        <v>142</v>
      </c>
    </row>
    <row r="61" spans="1:21" x14ac:dyDescent="0.2">
      <c r="A61" s="6">
        <v>300105</v>
      </c>
      <c r="B61" s="6">
        <v>3001</v>
      </c>
      <c r="C61" s="6" t="s">
        <v>140</v>
      </c>
      <c r="D61" s="6" t="s">
        <v>141</v>
      </c>
      <c r="E61" s="27" t="str">
        <f t="shared" si="0"/>
        <v>hero_icon_3001</v>
      </c>
      <c r="F61" s="6">
        <v>3</v>
      </c>
      <c r="G61" s="6">
        <v>1</v>
      </c>
      <c r="H61" s="6">
        <v>5</v>
      </c>
      <c r="I61" s="6" t="s">
        <v>170</v>
      </c>
      <c r="J61" s="6">
        <v>225</v>
      </c>
      <c r="K61" s="6">
        <v>45</v>
      </c>
      <c r="L61" s="27">
        <f>VLOOKUP($F61,武将数值计算!$E$3:$J$7,MATCH(Sheet1!L$2,武将数值计算!$E$3:$J$3,0),0)</f>
        <v>1.5</v>
      </c>
      <c r="M61" s="27">
        <f>VLOOKUP($F61,武将数值计算!$E$3:$J$7,MATCH(Sheet1!M$2,武将数值计算!$E$3:$J$3,0),0)</f>
        <v>1</v>
      </c>
      <c r="N61" s="27">
        <f>VLOOKUP($F61,武将数值计算!$E$3:$J$7,MATCH(Sheet1!N$2,武将数值计算!$E$3:$J$3,0),0)</f>
        <v>2</v>
      </c>
      <c r="O61" s="27">
        <f>VLOOKUP($F61,武将数值计算!$E$3:$J$7,MATCH(Sheet1!O$2,武将数值计算!$E$3:$J$3,0),0)</f>
        <v>5</v>
      </c>
      <c r="P61" s="27">
        <f>VLOOKUP($F61,武将数值计算!$E$3:$J$7,MATCH(Sheet1!P$2,武将数值计算!$E$3:$J$3,0),0)</f>
        <v>9</v>
      </c>
      <c r="Q61" s="27">
        <f t="shared" si="1"/>
        <v>7</v>
      </c>
      <c r="R61" s="6" t="s">
        <v>34</v>
      </c>
      <c r="S61" s="6" t="s">
        <v>175</v>
      </c>
      <c r="T61" s="31" t="s">
        <v>204</v>
      </c>
      <c r="U61" s="6" t="s">
        <v>142</v>
      </c>
    </row>
    <row r="62" spans="1:21" x14ac:dyDescent="0.2">
      <c r="A62" s="6">
        <v>300106</v>
      </c>
      <c r="B62" s="6">
        <v>3001</v>
      </c>
      <c r="C62" s="6" t="s">
        <v>140</v>
      </c>
      <c r="D62" s="6" t="s">
        <v>141</v>
      </c>
      <c r="E62" s="27" t="str">
        <f t="shared" si="0"/>
        <v>hero_icon_3001</v>
      </c>
      <c r="F62" s="6">
        <v>3</v>
      </c>
      <c r="G62" s="6">
        <v>1</v>
      </c>
      <c r="H62" s="6">
        <v>6</v>
      </c>
      <c r="I62" s="6" t="s">
        <v>177</v>
      </c>
      <c r="J62" s="6">
        <v>240</v>
      </c>
      <c r="K62" s="6">
        <v>48</v>
      </c>
      <c r="L62" s="27">
        <f>VLOOKUP($F62,武将数值计算!$E$3:$J$7,MATCH(Sheet1!L$2,武将数值计算!$E$3:$J$3,0),0)</f>
        <v>1.5</v>
      </c>
      <c r="M62" s="27">
        <f>VLOOKUP($F62,武将数值计算!$E$3:$J$7,MATCH(Sheet1!M$2,武将数值计算!$E$3:$J$3,0),0)</f>
        <v>1</v>
      </c>
      <c r="N62" s="27">
        <f>VLOOKUP($F62,武将数值计算!$E$3:$J$7,MATCH(Sheet1!N$2,武将数值计算!$E$3:$J$3,0),0)</f>
        <v>2</v>
      </c>
      <c r="O62" s="27">
        <f>VLOOKUP($F62,武将数值计算!$E$3:$J$7,MATCH(Sheet1!O$2,武将数值计算!$E$3:$J$3,0),0)</f>
        <v>5</v>
      </c>
      <c r="P62" s="27">
        <f>VLOOKUP($F62,武将数值计算!$E$3:$J$7,MATCH(Sheet1!P$2,武将数值计算!$E$3:$J$3,0),0)</f>
        <v>9</v>
      </c>
      <c r="Q62" s="27">
        <f t="shared" si="1"/>
        <v>7</v>
      </c>
      <c r="R62" s="6" t="s">
        <v>34</v>
      </c>
      <c r="S62" s="6" t="s">
        <v>175</v>
      </c>
      <c r="T62" s="31" t="s">
        <v>205</v>
      </c>
      <c r="U62" s="6" t="s">
        <v>142</v>
      </c>
    </row>
    <row r="63" spans="1:21" x14ac:dyDescent="0.2">
      <c r="A63" s="6">
        <v>300201</v>
      </c>
      <c r="B63" s="6">
        <v>3002</v>
      </c>
      <c r="C63" s="6" t="s">
        <v>143</v>
      </c>
      <c r="D63" s="6" t="s">
        <v>144</v>
      </c>
      <c r="E63" s="27" t="str">
        <f t="shared" si="0"/>
        <v>hero_icon_3002</v>
      </c>
      <c r="F63" s="6">
        <v>3</v>
      </c>
      <c r="G63" s="6">
        <v>2</v>
      </c>
      <c r="H63" s="6">
        <v>1</v>
      </c>
      <c r="I63" s="6" t="s">
        <v>160</v>
      </c>
      <c r="J63" s="6">
        <v>181</v>
      </c>
      <c r="K63" s="6">
        <v>36</v>
      </c>
      <c r="L63" s="27">
        <f>VLOOKUP($F63,武将数值计算!$E$3:$J$7,MATCH(Sheet1!L$2,武将数值计算!$E$3:$J$3,0),0)</f>
        <v>1.5</v>
      </c>
      <c r="M63" s="27">
        <f>VLOOKUP($F63,武将数值计算!$E$3:$J$7,MATCH(Sheet1!M$2,武将数值计算!$E$3:$J$3,0),0)</f>
        <v>1</v>
      </c>
      <c r="N63" s="27">
        <f>VLOOKUP($F63,武将数值计算!$E$3:$J$7,MATCH(Sheet1!N$2,武将数值计算!$E$3:$J$3,0),0)</f>
        <v>2</v>
      </c>
      <c r="O63" s="27">
        <f>VLOOKUP($F63,武将数值计算!$E$3:$J$7,MATCH(Sheet1!O$2,武将数值计算!$E$3:$J$3,0),0)</f>
        <v>5</v>
      </c>
      <c r="P63" s="27">
        <f>VLOOKUP($F63,武将数值计算!$E$3:$J$7,MATCH(Sheet1!P$2,武将数值计算!$E$3:$J$3,0),0)</f>
        <v>9</v>
      </c>
      <c r="Q63" s="27">
        <f t="shared" si="1"/>
        <v>7</v>
      </c>
      <c r="R63" s="6" t="s">
        <v>34</v>
      </c>
      <c r="S63" s="6" t="s">
        <v>175</v>
      </c>
      <c r="T63" s="31">
        <v>30020101</v>
      </c>
      <c r="U63" s="6" t="s">
        <v>42</v>
      </c>
    </row>
    <row r="64" spans="1:21" x14ac:dyDescent="0.2">
      <c r="A64" s="6">
        <v>300202</v>
      </c>
      <c r="B64" s="6">
        <v>3002</v>
      </c>
      <c r="C64" s="6" t="s">
        <v>143</v>
      </c>
      <c r="D64" s="6" t="s">
        <v>144</v>
      </c>
      <c r="E64" s="27" t="str">
        <f t="shared" si="0"/>
        <v>hero_icon_3002</v>
      </c>
      <c r="F64" s="6">
        <v>3</v>
      </c>
      <c r="G64" s="6">
        <v>2</v>
      </c>
      <c r="H64" s="6">
        <v>2</v>
      </c>
      <c r="I64" s="6" t="s">
        <v>162</v>
      </c>
      <c r="J64" s="6">
        <v>198</v>
      </c>
      <c r="K64" s="6">
        <v>39</v>
      </c>
      <c r="L64" s="27">
        <f>VLOOKUP($F64,武将数值计算!$E$3:$J$7,MATCH(Sheet1!L$2,武将数值计算!$E$3:$J$3,0),0)</f>
        <v>1.5</v>
      </c>
      <c r="M64" s="27">
        <f>VLOOKUP($F64,武将数值计算!$E$3:$J$7,MATCH(Sheet1!M$2,武将数值计算!$E$3:$J$3,0),0)</f>
        <v>1</v>
      </c>
      <c r="N64" s="27">
        <f>VLOOKUP($F64,武将数值计算!$E$3:$J$7,MATCH(Sheet1!N$2,武将数值计算!$E$3:$J$3,0),0)</f>
        <v>2</v>
      </c>
      <c r="O64" s="27">
        <f>VLOOKUP($F64,武将数值计算!$E$3:$J$7,MATCH(Sheet1!O$2,武将数值计算!$E$3:$J$3,0),0)</f>
        <v>5</v>
      </c>
      <c r="P64" s="27">
        <f>VLOOKUP($F64,武将数值计算!$E$3:$J$7,MATCH(Sheet1!P$2,武将数值计算!$E$3:$J$3,0),0)</f>
        <v>9</v>
      </c>
      <c r="Q64" s="27">
        <f t="shared" si="1"/>
        <v>7</v>
      </c>
      <c r="R64" s="6" t="s">
        <v>34</v>
      </c>
      <c r="S64" s="6" t="s">
        <v>175</v>
      </c>
      <c r="T64" s="31" t="s">
        <v>243</v>
      </c>
      <c r="U64" s="6" t="s">
        <v>42</v>
      </c>
    </row>
    <row r="65" spans="1:21" x14ac:dyDescent="0.2">
      <c r="A65" s="6">
        <v>300203</v>
      </c>
      <c r="B65" s="6">
        <v>3002</v>
      </c>
      <c r="C65" s="6" t="s">
        <v>143</v>
      </c>
      <c r="D65" s="6" t="s">
        <v>144</v>
      </c>
      <c r="E65" s="27" t="str">
        <f t="shared" si="0"/>
        <v>hero_icon_3002</v>
      </c>
      <c r="F65" s="6">
        <v>3</v>
      </c>
      <c r="G65" s="6">
        <v>2</v>
      </c>
      <c r="H65" s="6">
        <v>3</v>
      </c>
      <c r="I65" s="6" t="s">
        <v>164</v>
      </c>
      <c r="J65" s="6">
        <v>214</v>
      </c>
      <c r="K65" s="6">
        <v>42</v>
      </c>
      <c r="L65" s="27">
        <f>VLOOKUP($F65,武将数值计算!$E$3:$J$7,MATCH(Sheet1!L$2,武将数值计算!$E$3:$J$3,0),0)</f>
        <v>1.5</v>
      </c>
      <c r="M65" s="27">
        <f>VLOOKUP($F65,武将数值计算!$E$3:$J$7,MATCH(Sheet1!M$2,武将数值计算!$E$3:$J$3,0),0)</f>
        <v>1</v>
      </c>
      <c r="N65" s="27">
        <f>VLOOKUP($F65,武将数值计算!$E$3:$J$7,MATCH(Sheet1!N$2,武将数值计算!$E$3:$J$3,0),0)</f>
        <v>2</v>
      </c>
      <c r="O65" s="27">
        <f>VLOOKUP($F65,武将数值计算!$E$3:$J$7,MATCH(Sheet1!O$2,武将数值计算!$E$3:$J$3,0),0)</f>
        <v>5</v>
      </c>
      <c r="P65" s="27">
        <f>VLOOKUP($F65,武将数值计算!$E$3:$J$7,MATCH(Sheet1!P$2,武将数值计算!$E$3:$J$3,0),0)</f>
        <v>9</v>
      </c>
      <c r="Q65" s="27">
        <f t="shared" si="1"/>
        <v>7</v>
      </c>
      <c r="R65" s="6" t="s">
        <v>34</v>
      </c>
      <c r="S65" s="6" t="s">
        <v>175</v>
      </c>
      <c r="T65" s="31" t="s">
        <v>244</v>
      </c>
      <c r="U65" s="6" t="s">
        <v>42</v>
      </c>
    </row>
    <row r="66" spans="1:21" x14ac:dyDescent="0.2">
      <c r="A66" s="6">
        <v>300204</v>
      </c>
      <c r="B66" s="6">
        <v>3002</v>
      </c>
      <c r="C66" s="6" t="s">
        <v>143</v>
      </c>
      <c r="D66" s="6" t="s">
        <v>144</v>
      </c>
      <c r="E66" s="27" t="str">
        <f t="shared" si="0"/>
        <v>hero_icon_3002</v>
      </c>
      <c r="F66" s="6">
        <v>3</v>
      </c>
      <c r="G66" s="6">
        <v>2</v>
      </c>
      <c r="H66" s="6">
        <v>4</v>
      </c>
      <c r="I66" s="6" t="s">
        <v>166</v>
      </c>
      <c r="J66" s="6">
        <v>231</v>
      </c>
      <c r="K66" s="6">
        <v>46</v>
      </c>
      <c r="L66" s="27">
        <f>VLOOKUP($F66,武将数值计算!$E$3:$J$7,MATCH(Sheet1!L$2,武将数值计算!$E$3:$J$3,0),0)</f>
        <v>1.5</v>
      </c>
      <c r="M66" s="27">
        <f>VLOOKUP($F66,武将数值计算!$E$3:$J$7,MATCH(Sheet1!M$2,武将数值计算!$E$3:$J$3,0),0)</f>
        <v>1</v>
      </c>
      <c r="N66" s="27">
        <f>VLOOKUP($F66,武将数值计算!$E$3:$J$7,MATCH(Sheet1!N$2,武将数值计算!$E$3:$J$3,0),0)</f>
        <v>2</v>
      </c>
      <c r="O66" s="27">
        <f>VLOOKUP($F66,武将数值计算!$E$3:$J$7,MATCH(Sheet1!O$2,武将数值计算!$E$3:$J$3,0),0)</f>
        <v>5</v>
      </c>
      <c r="P66" s="27">
        <f>VLOOKUP($F66,武将数值计算!$E$3:$J$7,MATCH(Sheet1!P$2,武将数值计算!$E$3:$J$3,0),0)</f>
        <v>9</v>
      </c>
      <c r="Q66" s="27">
        <f t="shared" si="1"/>
        <v>7</v>
      </c>
      <c r="R66" s="6" t="s">
        <v>34</v>
      </c>
      <c r="S66" s="6" t="s">
        <v>175</v>
      </c>
      <c r="T66" s="31" t="s">
        <v>245</v>
      </c>
      <c r="U66" s="6" t="s">
        <v>42</v>
      </c>
    </row>
    <row r="67" spans="1:21" x14ac:dyDescent="0.2">
      <c r="A67" s="6">
        <v>300205</v>
      </c>
      <c r="B67" s="6">
        <v>3002</v>
      </c>
      <c r="C67" s="6" t="s">
        <v>143</v>
      </c>
      <c r="D67" s="6" t="s">
        <v>144</v>
      </c>
      <c r="E67" s="27" t="str">
        <f t="shared" si="0"/>
        <v>hero_icon_3002</v>
      </c>
      <c r="F67" s="6">
        <v>3</v>
      </c>
      <c r="G67" s="6">
        <v>2</v>
      </c>
      <c r="H67" s="6">
        <v>5</v>
      </c>
      <c r="I67" s="6" t="s">
        <v>170</v>
      </c>
      <c r="J67" s="6">
        <v>247</v>
      </c>
      <c r="K67" s="6">
        <v>49</v>
      </c>
      <c r="L67" s="27">
        <f>VLOOKUP($F67,武将数值计算!$E$3:$J$7,MATCH(Sheet1!L$2,武将数值计算!$E$3:$J$3,0),0)</f>
        <v>1.5</v>
      </c>
      <c r="M67" s="27">
        <f>VLOOKUP($F67,武将数值计算!$E$3:$J$7,MATCH(Sheet1!M$2,武将数值计算!$E$3:$J$3,0),0)</f>
        <v>1</v>
      </c>
      <c r="N67" s="27">
        <f>VLOOKUP($F67,武将数值计算!$E$3:$J$7,MATCH(Sheet1!N$2,武将数值计算!$E$3:$J$3,0),0)</f>
        <v>2</v>
      </c>
      <c r="O67" s="27">
        <f>VLOOKUP($F67,武将数值计算!$E$3:$J$7,MATCH(Sheet1!O$2,武将数值计算!$E$3:$J$3,0),0)</f>
        <v>5</v>
      </c>
      <c r="P67" s="27">
        <f>VLOOKUP($F67,武将数值计算!$E$3:$J$7,MATCH(Sheet1!P$2,武将数值计算!$E$3:$J$3,0),0)</f>
        <v>9</v>
      </c>
      <c r="Q67" s="27">
        <f t="shared" si="1"/>
        <v>7</v>
      </c>
      <c r="R67" s="6" t="s">
        <v>34</v>
      </c>
      <c r="S67" s="6" t="s">
        <v>175</v>
      </c>
      <c r="T67" s="31" t="s">
        <v>246</v>
      </c>
      <c r="U67" s="6" t="s">
        <v>42</v>
      </c>
    </row>
    <row r="68" spans="1:21" x14ac:dyDescent="0.2">
      <c r="A68" s="6">
        <v>300206</v>
      </c>
      <c r="B68" s="6">
        <v>3002</v>
      </c>
      <c r="C68" s="6" t="s">
        <v>143</v>
      </c>
      <c r="D68" s="6" t="s">
        <v>144</v>
      </c>
      <c r="E68" s="27" t="str">
        <f t="shared" si="0"/>
        <v>hero_icon_3002</v>
      </c>
      <c r="F68" s="6">
        <v>3</v>
      </c>
      <c r="G68" s="6">
        <v>2</v>
      </c>
      <c r="H68" s="6">
        <v>6</v>
      </c>
      <c r="I68" s="6" t="s">
        <v>181</v>
      </c>
      <c r="J68" s="6">
        <v>264</v>
      </c>
      <c r="K68" s="6">
        <v>52</v>
      </c>
      <c r="L68" s="27">
        <f>VLOOKUP($F68,武将数值计算!$E$3:$J$7,MATCH(Sheet1!L$2,武将数值计算!$E$3:$J$3,0),0)</f>
        <v>1.5</v>
      </c>
      <c r="M68" s="27">
        <f>VLOOKUP($F68,武将数值计算!$E$3:$J$7,MATCH(Sheet1!M$2,武将数值计算!$E$3:$J$3,0),0)</f>
        <v>1</v>
      </c>
      <c r="N68" s="27">
        <f>VLOOKUP($F68,武将数值计算!$E$3:$J$7,MATCH(Sheet1!N$2,武将数值计算!$E$3:$J$3,0),0)</f>
        <v>2</v>
      </c>
      <c r="O68" s="27">
        <f>VLOOKUP($F68,武将数值计算!$E$3:$J$7,MATCH(Sheet1!O$2,武将数值计算!$E$3:$J$3,0),0)</f>
        <v>5</v>
      </c>
      <c r="P68" s="27">
        <f>VLOOKUP($F68,武将数值计算!$E$3:$J$7,MATCH(Sheet1!P$2,武将数值计算!$E$3:$J$3,0),0)</f>
        <v>9</v>
      </c>
      <c r="Q68" s="27">
        <f t="shared" si="1"/>
        <v>7</v>
      </c>
      <c r="R68" s="6" t="s">
        <v>34</v>
      </c>
      <c r="S68" s="6" t="s">
        <v>175</v>
      </c>
      <c r="T68" s="31" t="s">
        <v>247</v>
      </c>
      <c r="U68" s="6" t="s">
        <v>42</v>
      </c>
    </row>
    <row r="69" spans="1:21" x14ac:dyDescent="0.2">
      <c r="A69" s="6">
        <v>300207</v>
      </c>
      <c r="B69" s="6">
        <v>3002</v>
      </c>
      <c r="C69" s="6" t="s">
        <v>143</v>
      </c>
      <c r="D69" s="6" t="s">
        <v>144</v>
      </c>
      <c r="E69" s="27" t="str">
        <f t="shared" si="0"/>
        <v>hero_icon_3002</v>
      </c>
      <c r="F69" s="6">
        <v>3</v>
      </c>
      <c r="G69" s="6">
        <v>2</v>
      </c>
      <c r="H69" s="6">
        <v>7</v>
      </c>
      <c r="I69" s="6" t="s">
        <v>168</v>
      </c>
      <c r="J69" s="6">
        <v>280</v>
      </c>
      <c r="K69" s="6">
        <v>56</v>
      </c>
      <c r="L69" s="27">
        <f>VLOOKUP($F69,武将数值计算!$E$3:$J$7,MATCH(Sheet1!L$2,武将数值计算!$E$3:$J$3,0),0)</f>
        <v>1.5</v>
      </c>
      <c r="M69" s="27">
        <f>VLOOKUP($F69,武将数值计算!$E$3:$J$7,MATCH(Sheet1!M$2,武将数值计算!$E$3:$J$3,0),0)</f>
        <v>1</v>
      </c>
      <c r="N69" s="27">
        <f>VLOOKUP($F69,武将数值计算!$E$3:$J$7,MATCH(Sheet1!N$2,武将数值计算!$E$3:$J$3,0),0)</f>
        <v>2</v>
      </c>
      <c r="O69" s="27">
        <f>VLOOKUP($F69,武将数值计算!$E$3:$J$7,MATCH(Sheet1!O$2,武将数值计算!$E$3:$J$3,0),0)</f>
        <v>5</v>
      </c>
      <c r="P69" s="27">
        <f>VLOOKUP($F69,武将数值计算!$E$3:$J$7,MATCH(Sheet1!P$2,武将数值计算!$E$3:$J$3,0),0)</f>
        <v>9</v>
      </c>
      <c r="Q69" s="27">
        <f t="shared" si="1"/>
        <v>7</v>
      </c>
      <c r="R69" s="6" t="s">
        <v>34</v>
      </c>
      <c r="S69" s="6" t="s">
        <v>175</v>
      </c>
      <c r="T69" s="31" t="s">
        <v>248</v>
      </c>
      <c r="U69" s="6" t="s">
        <v>42</v>
      </c>
    </row>
    <row r="70" spans="1:21" x14ac:dyDescent="0.2">
      <c r="A70" s="6">
        <v>300208</v>
      </c>
      <c r="B70" s="6">
        <v>3002</v>
      </c>
      <c r="C70" s="6" t="s">
        <v>143</v>
      </c>
      <c r="D70" s="6" t="s">
        <v>144</v>
      </c>
      <c r="E70" s="27" t="str">
        <f t="shared" ref="E70:E108" si="2">"hero_icon_"&amp;B70</f>
        <v>hero_icon_3002</v>
      </c>
      <c r="F70" s="6">
        <v>3</v>
      </c>
      <c r="G70" s="6">
        <v>2</v>
      </c>
      <c r="H70" s="6">
        <v>8</v>
      </c>
      <c r="I70" s="6" t="s">
        <v>183</v>
      </c>
      <c r="J70" s="6">
        <v>297</v>
      </c>
      <c r="K70" s="6">
        <v>59</v>
      </c>
      <c r="L70" s="27">
        <f>VLOOKUP($F70,武将数值计算!$E$3:$J$7,MATCH(Sheet1!L$2,武将数值计算!$E$3:$J$3,0),0)</f>
        <v>1.5</v>
      </c>
      <c r="M70" s="27">
        <f>VLOOKUP($F70,武将数值计算!$E$3:$J$7,MATCH(Sheet1!M$2,武将数值计算!$E$3:$J$3,0),0)</f>
        <v>1</v>
      </c>
      <c r="N70" s="27">
        <f>VLOOKUP($F70,武将数值计算!$E$3:$J$7,MATCH(Sheet1!N$2,武将数值计算!$E$3:$J$3,0),0)</f>
        <v>2</v>
      </c>
      <c r="O70" s="27">
        <f>VLOOKUP($F70,武将数值计算!$E$3:$J$7,MATCH(Sheet1!O$2,武将数值计算!$E$3:$J$3,0),0)</f>
        <v>5</v>
      </c>
      <c r="P70" s="27">
        <f>VLOOKUP($F70,武将数值计算!$E$3:$J$7,MATCH(Sheet1!P$2,武将数值计算!$E$3:$J$3,0),0)</f>
        <v>9</v>
      </c>
      <c r="Q70" s="27">
        <f t="shared" si="1"/>
        <v>7</v>
      </c>
      <c r="R70" s="6" t="s">
        <v>34</v>
      </c>
      <c r="S70" s="6" t="s">
        <v>175</v>
      </c>
      <c r="T70" s="31" t="s">
        <v>249</v>
      </c>
      <c r="U70" s="6" t="s">
        <v>42</v>
      </c>
    </row>
    <row r="71" spans="1:21" x14ac:dyDescent="0.2">
      <c r="A71" s="6">
        <v>300209</v>
      </c>
      <c r="B71" s="6">
        <v>3002</v>
      </c>
      <c r="C71" s="6" t="s">
        <v>143</v>
      </c>
      <c r="D71" s="6" t="s">
        <v>144</v>
      </c>
      <c r="E71" s="27" t="str">
        <f t="shared" si="2"/>
        <v>hero_icon_3002</v>
      </c>
      <c r="F71" s="6">
        <v>3</v>
      </c>
      <c r="G71" s="6">
        <v>2</v>
      </c>
      <c r="H71" s="6">
        <v>9</v>
      </c>
      <c r="I71" s="6" t="s">
        <v>179</v>
      </c>
      <c r="J71" s="6">
        <v>313</v>
      </c>
      <c r="K71" s="6">
        <v>62</v>
      </c>
      <c r="L71" s="27">
        <f>VLOOKUP($F71,武将数值计算!$E$3:$J$7,MATCH(Sheet1!L$2,武将数值计算!$E$3:$J$3,0),0)</f>
        <v>1.5</v>
      </c>
      <c r="M71" s="27">
        <f>VLOOKUP($F71,武将数值计算!$E$3:$J$7,MATCH(Sheet1!M$2,武将数值计算!$E$3:$J$3,0),0)</f>
        <v>1</v>
      </c>
      <c r="N71" s="27">
        <f>VLOOKUP($F71,武将数值计算!$E$3:$J$7,MATCH(Sheet1!N$2,武将数值计算!$E$3:$J$3,0),0)</f>
        <v>2</v>
      </c>
      <c r="O71" s="27">
        <f>VLOOKUP($F71,武将数值计算!$E$3:$J$7,MATCH(Sheet1!O$2,武将数值计算!$E$3:$J$3,0),0)</f>
        <v>5</v>
      </c>
      <c r="P71" s="27">
        <f>VLOOKUP($F71,武将数值计算!$E$3:$J$7,MATCH(Sheet1!P$2,武将数值计算!$E$3:$J$3,0),0)</f>
        <v>9</v>
      </c>
      <c r="Q71" s="27">
        <f t="shared" ref="Q71:Q108" si="3">Q70</f>
        <v>7</v>
      </c>
      <c r="R71" s="6" t="s">
        <v>34</v>
      </c>
      <c r="S71" s="6" t="s">
        <v>175</v>
      </c>
      <c r="T71" s="31" t="s">
        <v>250</v>
      </c>
      <c r="U71" s="6" t="s">
        <v>42</v>
      </c>
    </row>
    <row r="72" spans="1:21" x14ac:dyDescent="0.2">
      <c r="A72" s="6">
        <v>300210</v>
      </c>
      <c r="B72" s="6">
        <v>3002</v>
      </c>
      <c r="C72" s="6" t="s">
        <v>143</v>
      </c>
      <c r="D72" s="6" t="s">
        <v>144</v>
      </c>
      <c r="E72" s="27" t="str">
        <f t="shared" si="2"/>
        <v>hero_icon_3002</v>
      </c>
      <c r="F72" s="6">
        <v>3</v>
      </c>
      <c r="G72" s="6">
        <v>2</v>
      </c>
      <c r="H72" s="6">
        <v>10</v>
      </c>
      <c r="I72" s="6" t="s">
        <v>177</v>
      </c>
      <c r="J72" s="6">
        <v>330</v>
      </c>
      <c r="K72" s="6">
        <v>66</v>
      </c>
      <c r="L72" s="27">
        <f>VLOOKUP($F72,武将数值计算!$E$3:$J$7,MATCH(Sheet1!L$2,武将数值计算!$E$3:$J$3,0),0)</f>
        <v>1.5</v>
      </c>
      <c r="M72" s="27">
        <f>VLOOKUP($F72,武将数值计算!$E$3:$J$7,MATCH(Sheet1!M$2,武将数值计算!$E$3:$J$3,0),0)</f>
        <v>1</v>
      </c>
      <c r="N72" s="27">
        <f>VLOOKUP($F72,武将数值计算!$E$3:$J$7,MATCH(Sheet1!N$2,武将数值计算!$E$3:$J$3,0),0)</f>
        <v>2</v>
      </c>
      <c r="O72" s="27">
        <f>VLOOKUP($F72,武将数值计算!$E$3:$J$7,MATCH(Sheet1!O$2,武将数值计算!$E$3:$J$3,0),0)</f>
        <v>5</v>
      </c>
      <c r="P72" s="27">
        <f>VLOOKUP($F72,武将数值计算!$E$3:$J$7,MATCH(Sheet1!P$2,武将数值计算!$E$3:$J$3,0),0)</f>
        <v>9</v>
      </c>
      <c r="Q72" s="27">
        <f t="shared" si="3"/>
        <v>7</v>
      </c>
      <c r="R72" s="6" t="s">
        <v>34</v>
      </c>
      <c r="S72" s="6" t="s">
        <v>175</v>
      </c>
      <c r="T72" s="31" t="s">
        <v>251</v>
      </c>
      <c r="U72" s="6" t="s">
        <v>42</v>
      </c>
    </row>
    <row r="73" spans="1:21" x14ac:dyDescent="0.2">
      <c r="A73" s="6">
        <v>300301</v>
      </c>
      <c r="B73" s="6">
        <v>3003</v>
      </c>
      <c r="C73" s="6" t="s">
        <v>145</v>
      </c>
      <c r="D73" s="6" t="s">
        <v>146</v>
      </c>
      <c r="E73" s="27" t="str">
        <f t="shared" si="2"/>
        <v>hero_icon_3003</v>
      </c>
      <c r="F73" s="6">
        <v>3</v>
      </c>
      <c r="G73" s="6">
        <v>3</v>
      </c>
      <c r="H73" s="6">
        <v>1</v>
      </c>
      <c r="I73" s="6" t="s">
        <v>160</v>
      </c>
      <c r="J73" s="6">
        <v>214</v>
      </c>
      <c r="K73" s="6">
        <v>42</v>
      </c>
      <c r="L73" s="27">
        <f>VLOOKUP($F73,武将数值计算!$E$3:$J$7,MATCH(Sheet1!L$2,武将数值计算!$E$3:$J$3,0),0)</f>
        <v>1.5</v>
      </c>
      <c r="M73" s="27">
        <f>VLOOKUP($F73,武将数值计算!$E$3:$J$7,MATCH(Sheet1!M$2,武将数值计算!$E$3:$J$3,0),0)</f>
        <v>1</v>
      </c>
      <c r="N73" s="27">
        <f>VLOOKUP($F73,武将数值计算!$E$3:$J$7,MATCH(Sheet1!N$2,武将数值计算!$E$3:$J$3,0),0)</f>
        <v>2</v>
      </c>
      <c r="O73" s="27">
        <f>VLOOKUP($F73,武将数值计算!$E$3:$J$7,MATCH(Sheet1!O$2,武将数值计算!$E$3:$J$3,0),0)</f>
        <v>5</v>
      </c>
      <c r="P73" s="27">
        <f>VLOOKUP($F73,武将数值计算!$E$3:$J$7,MATCH(Sheet1!P$2,武将数值计算!$E$3:$J$3,0),0)</f>
        <v>9</v>
      </c>
      <c r="Q73" s="27">
        <f t="shared" si="3"/>
        <v>7</v>
      </c>
      <c r="R73" s="6" t="s">
        <v>34</v>
      </c>
      <c r="S73" s="6" t="s">
        <v>175</v>
      </c>
      <c r="T73" s="31">
        <v>30030101</v>
      </c>
      <c r="U73" s="6" t="s">
        <v>43</v>
      </c>
    </row>
    <row r="74" spans="1:21" x14ac:dyDescent="0.2">
      <c r="A74" s="6">
        <v>300302</v>
      </c>
      <c r="B74" s="6">
        <v>3003</v>
      </c>
      <c r="C74" s="6" t="s">
        <v>145</v>
      </c>
      <c r="D74" s="6" t="s">
        <v>146</v>
      </c>
      <c r="E74" s="27" t="str">
        <f t="shared" si="2"/>
        <v>hero_icon_3003</v>
      </c>
      <c r="F74" s="6">
        <v>3</v>
      </c>
      <c r="G74" s="6">
        <v>3</v>
      </c>
      <c r="H74" s="6">
        <v>2</v>
      </c>
      <c r="I74" s="6" t="s">
        <v>162</v>
      </c>
      <c r="J74" s="6">
        <v>234</v>
      </c>
      <c r="K74" s="6">
        <v>46</v>
      </c>
      <c r="L74" s="27">
        <f>VLOOKUP($F74,武将数值计算!$E$3:$J$7,MATCH(Sheet1!L$2,武将数值计算!$E$3:$J$3,0),0)</f>
        <v>1.5</v>
      </c>
      <c r="M74" s="27">
        <f>VLOOKUP($F74,武将数值计算!$E$3:$J$7,MATCH(Sheet1!M$2,武将数值计算!$E$3:$J$3,0),0)</f>
        <v>1</v>
      </c>
      <c r="N74" s="27">
        <f>VLOOKUP($F74,武将数值计算!$E$3:$J$7,MATCH(Sheet1!N$2,武将数值计算!$E$3:$J$3,0),0)</f>
        <v>2</v>
      </c>
      <c r="O74" s="27">
        <f>VLOOKUP($F74,武将数值计算!$E$3:$J$7,MATCH(Sheet1!O$2,武将数值计算!$E$3:$J$3,0),0)</f>
        <v>5</v>
      </c>
      <c r="P74" s="27">
        <f>VLOOKUP($F74,武将数值计算!$E$3:$J$7,MATCH(Sheet1!P$2,武将数值计算!$E$3:$J$3,0),0)</f>
        <v>9</v>
      </c>
      <c r="Q74" s="27">
        <f t="shared" si="3"/>
        <v>7</v>
      </c>
      <c r="R74" s="6" t="s">
        <v>34</v>
      </c>
      <c r="S74" s="6" t="s">
        <v>175</v>
      </c>
      <c r="T74" s="31" t="s">
        <v>252</v>
      </c>
      <c r="U74" s="6" t="s">
        <v>43</v>
      </c>
    </row>
    <row r="75" spans="1:21" x14ac:dyDescent="0.2">
      <c r="A75" s="6">
        <v>300303</v>
      </c>
      <c r="B75" s="6">
        <v>3003</v>
      </c>
      <c r="C75" s="6" t="s">
        <v>145</v>
      </c>
      <c r="D75" s="6" t="s">
        <v>146</v>
      </c>
      <c r="E75" s="27" t="str">
        <f t="shared" si="2"/>
        <v>hero_icon_3003</v>
      </c>
      <c r="F75" s="6">
        <v>3</v>
      </c>
      <c r="G75" s="6">
        <v>3</v>
      </c>
      <c r="H75" s="6">
        <v>3</v>
      </c>
      <c r="I75" s="6" t="s">
        <v>164</v>
      </c>
      <c r="J75" s="6">
        <v>253</v>
      </c>
      <c r="K75" s="6">
        <v>50</v>
      </c>
      <c r="L75" s="27">
        <f>VLOOKUP($F75,武将数值计算!$E$3:$J$7,MATCH(Sheet1!L$2,武将数值计算!$E$3:$J$3,0),0)</f>
        <v>1.5</v>
      </c>
      <c r="M75" s="27">
        <f>VLOOKUP($F75,武将数值计算!$E$3:$J$7,MATCH(Sheet1!M$2,武将数值计算!$E$3:$J$3,0),0)</f>
        <v>1</v>
      </c>
      <c r="N75" s="27">
        <f>VLOOKUP($F75,武将数值计算!$E$3:$J$7,MATCH(Sheet1!N$2,武将数值计算!$E$3:$J$3,0),0)</f>
        <v>2</v>
      </c>
      <c r="O75" s="27">
        <f>VLOOKUP($F75,武将数值计算!$E$3:$J$7,MATCH(Sheet1!O$2,武将数值计算!$E$3:$J$3,0),0)</f>
        <v>5</v>
      </c>
      <c r="P75" s="27">
        <f>VLOOKUP($F75,武将数值计算!$E$3:$J$7,MATCH(Sheet1!P$2,武将数值计算!$E$3:$J$3,0),0)</f>
        <v>9</v>
      </c>
      <c r="Q75" s="27">
        <f t="shared" si="3"/>
        <v>7</v>
      </c>
      <c r="R75" s="6" t="s">
        <v>34</v>
      </c>
      <c r="S75" s="6" t="s">
        <v>175</v>
      </c>
      <c r="T75" s="31" t="s">
        <v>253</v>
      </c>
      <c r="U75" s="6" t="s">
        <v>43</v>
      </c>
    </row>
    <row r="76" spans="1:21" x14ac:dyDescent="0.2">
      <c r="A76" s="6">
        <v>300304</v>
      </c>
      <c r="B76" s="6">
        <v>3003</v>
      </c>
      <c r="C76" s="6" t="s">
        <v>145</v>
      </c>
      <c r="D76" s="6" t="s">
        <v>146</v>
      </c>
      <c r="E76" s="27" t="str">
        <f t="shared" si="2"/>
        <v>hero_icon_3003</v>
      </c>
      <c r="F76" s="6">
        <v>3</v>
      </c>
      <c r="G76" s="6">
        <v>3</v>
      </c>
      <c r="H76" s="6">
        <v>4</v>
      </c>
      <c r="I76" s="6" t="s">
        <v>166</v>
      </c>
      <c r="J76" s="6">
        <v>273</v>
      </c>
      <c r="K76" s="6">
        <v>54</v>
      </c>
      <c r="L76" s="27">
        <f>VLOOKUP($F76,武将数值计算!$E$3:$J$7,MATCH(Sheet1!L$2,武将数值计算!$E$3:$J$3,0),0)</f>
        <v>1.5</v>
      </c>
      <c r="M76" s="27">
        <f>VLOOKUP($F76,武将数值计算!$E$3:$J$7,MATCH(Sheet1!M$2,武将数值计算!$E$3:$J$3,0),0)</f>
        <v>1</v>
      </c>
      <c r="N76" s="27">
        <f>VLOOKUP($F76,武将数值计算!$E$3:$J$7,MATCH(Sheet1!N$2,武将数值计算!$E$3:$J$3,0),0)</f>
        <v>2</v>
      </c>
      <c r="O76" s="27">
        <f>VLOOKUP($F76,武将数值计算!$E$3:$J$7,MATCH(Sheet1!O$2,武将数值计算!$E$3:$J$3,0),0)</f>
        <v>5</v>
      </c>
      <c r="P76" s="27">
        <f>VLOOKUP($F76,武将数值计算!$E$3:$J$7,MATCH(Sheet1!P$2,武将数值计算!$E$3:$J$3,0),0)</f>
        <v>9</v>
      </c>
      <c r="Q76" s="27">
        <f t="shared" si="3"/>
        <v>7</v>
      </c>
      <c r="R76" s="6" t="s">
        <v>34</v>
      </c>
      <c r="S76" s="6" t="s">
        <v>175</v>
      </c>
      <c r="T76" s="31" t="s">
        <v>254</v>
      </c>
      <c r="U76" s="6" t="s">
        <v>43</v>
      </c>
    </row>
    <row r="77" spans="1:21" x14ac:dyDescent="0.2">
      <c r="A77" s="6">
        <v>300305</v>
      </c>
      <c r="B77" s="6">
        <v>3003</v>
      </c>
      <c r="C77" s="6" t="s">
        <v>145</v>
      </c>
      <c r="D77" s="6" t="s">
        <v>146</v>
      </c>
      <c r="E77" s="27" t="str">
        <f t="shared" si="2"/>
        <v>hero_icon_3003</v>
      </c>
      <c r="F77" s="6">
        <v>3</v>
      </c>
      <c r="G77" s="6">
        <v>3</v>
      </c>
      <c r="H77" s="6">
        <v>5</v>
      </c>
      <c r="I77" s="6" t="s">
        <v>170</v>
      </c>
      <c r="J77" s="6">
        <v>292</v>
      </c>
      <c r="K77" s="6">
        <v>58</v>
      </c>
      <c r="L77" s="27">
        <f>VLOOKUP($F77,武将数值计算!$E$3:$J$7,MATCH(Sheet1!L$2,武将数值计算!$E$3:$J$3,0),0)</f>
        <v>1.5</v>
      </c>
      <c r="M77" s="27">
        <f>VLOOKUP($F77,武将数值计算!$E$3:$J$7,MATCH(Sheet1!M$2,武将数值计算!$E$3:$J$3,0),0)</f>
        <v>1</v>
      </c>
      <c r="N77" s="27">
        <f>VLOOKUP($F77,武将数值计算!$E$3:$J$7,MATCH(Sheet1!N$2,武将数值计算!$E$3:$J$3,0),0)</f>
        <v>2</v>
      </c>
      <c r="O77" s="27">
        <f>VLOOKUP($F77,武将数值计算!$E$3:$J$7,MATCH(Sheet1!O$2,武将数值计算!$E$3:$J$3,0),0)</f>
        <v>5</v>
      </c>
      <c r="P77" s="27">
        <f>VLOOKUP($F77,武将数值计算!$E$3:$J$7,MATCH(Sheet1!P$2,武将数值计算!$E$3:$J$3,0),0)</f>
        <v>9</v>
      </c>
      <c r="Q77" s="27">
        <f t="shared" si="3"/>
        <v>7</v>
      </c>
      <c r="R77" s="6" t="s">
        <v>34</v>
      </c>
      <c r="S77" s="6" t="s">
        <v>175</v>
      </c>
      <c r="T77" s="31" t="s">
        <v>255</v>
      </c>
      <c r="U77" s="6" t="s">
        <v>43</v>
      </c>
    </row>
    <row r="78" spans="1:21" x14ac:dyDescent="0.2">
      <c r="A78" s="6">
        <v>300306</v>
      </c>
      <c r="B78" s="6">
        <v>3003</v>
      </c>
      <c r="C78" s="6" t="s">
        <v>145</v>
      </c>
      <c r="D78" s="6" t="s">
        <v>146</v>
      </c>
      <c r="E78" s="27" t="str">
        <f t="shared" si="2"/>
        <v>hero_icon_3003</v>
      </c>
      <c r="F78" s="6">
        <v>3</v>
      </c>
      <c r="G78" s="6">
        <v>3</v>
      </c>
      <c r="H78" s="6">
        <v>6</v>
      </c>
      <c r="I78" s="6" t="s">
        <v>181</v>
      </c>
      <c r="J78" s="6">
        <v>312</v>
      </c>
      <c r="K78" s="6">
        <v>62</v>
      </c>
      <c r="L78" s="27">
        <f>VLOOKUP($F78,武将数值计算!$E$3:$J$7,MATCH(Sheet1!L$2,武将数值计算!$E$3:$J$3,0),0)</f>
        <v>1.5</v>
      </c>
      <c r="M78" s="27">
        <f>VLOOKUP($F78,武将数值计算!$E$3:$J$7,MATCH(Sheet1!M$2,武将数值计算!$E$3:$J$3,0),0)</f>
        <v>1</v>
      </c>
      <c r="N78" s="27">
        <f>VLOOKUP($F78,武将数值计算!$E$3:$J$7,MATCH(Sheet1!N$2,武将数值计算!$E$3:$J$3,0),0)</f>
        <v>2</v>
      </c>
      <c r="O78" s="27">
        <f>VLOOKUP($F78,武将数值计算!$E$3:$J$7,MATCH(Sheet1!O$2,武将数值计算!$E$3:$J$3,0),0)</f>
        <v>5</v>
      </c>
      <c r="P78" s="27">
        <f>VLOOKUP($F78,武将数值计算!$E$3:$J$7,MATCH(Sheet1!P$2,武将数值计算!$E$3:$J$3,0),0)</f>
        <v>9</v>
      </c>
      <c r="Q78" s="27">
        <f t="shared" si="3"/>
        <v>7</v>
      </c>
      <c r="R78" s="6" t="s">
        <v>34</v>
      </c>
      <c r="S78" s="6" t="s">
        <v>175</v>
      </c>
      <c r="T78" s="31" t="s">
        <v>256</v>
      </c>
      <c r="U78" s="6" t="s">
        <v>43</v>
      </c>
    </row>
    <row r="79" spans="1:21" x14ac:dyDescent="0.2">
      <c r="A79" s="6">
        <v>300307</v>
      </c>
      <c r="B79" s="6">
        <v>3003</v>
      </c>
      <c r="C79" s="6" t="s">
        <v>145</v>
      </c>
      <c r="D79" s="6" t="s">
        <v>146</v>
      </c>
      <c r="E79" s="27" t="str">
        <f t="shared" si="2"/>
        <v>hero_icon_3003</v>
      </c>
      <c r="F79" s="6">
        <v>3</v>
      </c>
      <c r="G79" s="6">
        <v>3</v>
      </c>
      <c r="H79" s="6">
        <v>7</v>
      </c>
      <c r="I79" s="6" t="s">
        <v>168</v>
      </c>
      <c r="J79" s="6">
        <v>331</v>
      </c>
      <c r="K79" s="6">
        <v>66</v>
      </c>
      <c r="L79" s="27">
        <f>VLOOKUP($F79,武将数值计算!$E$3:$J$7,MATCH(Sheet1!L$2,武将数值计算!$E$3:$J$3,0),0)</f>
        <v>1.5</v>
      </c>
      <c r="M79" s="27">
        <f>VLOOKUP($F79,武将数值计算!$E$3:$J$7,MATCH(Sheet1!M$2,武将数值计算!$E$3:$J$3,0),0)</f>
        <v>1</v>
      </c>
      <c r="N79" s="27">
        <f>VLOOKUP($F79,武将数值计算!$E$3:$J$7,MATCH(Sheet1!N$2,武将数值计算!$E$3:$J$3,0),0)</f>
        <v>2</v>
      </c>
      <c r="O79" s="27">
        <f>VLOOKUP($F79,武将数值计算!$E$3:$J$7,MATCH(Sheet1!O$2,武将数值计算!$E$3:$J$3,0),0)</f>
        <v>5</v>
      </c>
      <c r="P79" s="27">
        <f>VLOOKUP($F79,武将数值计算!$E$3:$J$7,MATCH(Sheet1!P$2,武将数值计算!$E$3:$J$3,0),0)</f>
        <v>9</v>
      </c>
      <c r="Q79" s="27">
        <f t="shared" si="3"/>
        <v>7</v>
      </c>
      <c r="R79" s="6" t="s">
        <v>34</v>
      </c>
      <c r="S79" s="6" t="s">
        <v>175</v>
      </c>
      <c r="T79" s="31" t="s">
        <v>257</v>
      </c>
      <c r="U79" s="6" t="s">
        <v>43</v>
      </c>
    </row>
    <row r="80" spans="1:21" x14ac:dyDescent="0.2">
      <c r="A80" s="6">
        <v>300308</v>
      </c>
      <c r="B80" s="6">
        <v>3003</v>
      </c>
      <c r="C80" s="6" t="s">
        <v>145</v>
      </c>
      <c r="D80" s="6" t="s">
        <v>146</v>
      </c>
      <c r="E80" s="27" t="str">
        <f t="shared" si="2"/>
        <v>hero_icon_3003</v>
      </c>
      <c r="F80" s="6">
        <v>3</v>
      </c>
      <c r="G80" s="6">
        <v>3</v>
      </c>
      <c r="H80" s="6">
        <v>8</v>
      </c>
      <c r="I80" s="6" t="s">
        <v>183</v>
      </c>
      <c r="J80" s="6">
        <v>351</v>
      </c>
      <c r="K80" s="6">
        <v>70</v>
      </c>
      <c r="L80" s="27">
        <f>VLOOKUP($F80,武将数值计算!$E$3:$J$7,MATCH(Sheet1!L$2,武将数值计算!$E$3:$J$3,0),0)</f>
        <v>1.5</v>
      </c>
      <c r="M80" s="27">
        <f>VLOOKUP($F80,武将数值计算!$E$3:$J$7,MATCH(Sheet1!M$2,武将数值计算!$E$3:$J$3,0),0)</f>
        <v>1</v>
      </c>
      <c r="N80" s="27">
        <f>VLOOKUP($F80,武将数值计算!$E$3:$J$7,MATCH(Sheet1!N$2,武将数值计算!$E$3:$J$3,0),0)</f>
        <v>2</v>
      </c>
      <c r="O80" s="27">
        <f>VLOOKUP($F80,武将数值计算!$E$3:$J$7,MATCH(Sheet1!O$2,武将数值计算!$E$3:$J$3,0),0)</f>
        <v>5</v>
      </c>
      <c r="P80" s="27">
        <f>VLOOKUP($F80,武将数值计算!$E$3:$J$7,MATCH(Sheet1!P$2,武将数值计算!$E$3:$J$3,0),0)</f>
        <v>9</v>
      </c>
      <c r="Q80" s="27">
        <f t="shared" si="3"/>
        <v>7</v>
      </c>
      <c r="R80" s="6" t="s">
        <v>34</v>
      </c>
      <c r="S80" s="6" t="s">
        <v>175</v>
      </c>
      <c r="T80" s="31" t="s">
        <v>258</v>
      </c>
      <c r="U80" s="6" t="s">
        <v>43</v>
      </c>
    </row>
    <row r="81" spans="1:21" x14ac:dyDescent="0.2">
      <c r="A81" s="6">
        <v>300309</v>
      </c>
      <c r="B81" s="6">
        <v>3003</v>
      </c>
      <c r="C81" s="6" t="s">
        <v>145</v>
      </c>
      <c r="D81" s="6" t="s">
        <v>146</v>
      </c>
      <c r="E81" s="27" t="str">
        <f t="shared" si="2"/>
        <v>hero_icon_3003</v>
      </c>
      <c r="F81" s="6">
        <v>3</v>
      </c>
      <c r="G81" s="6">
        <v>3</v>
      </c>
      <c r="H81" s="6">
        <v>9</v>
      </c>
      <c r="I81" s="6" t="s">
        <v>179</v>
      </c>
      <c r="J81" s="6">
        <v>370</v>
      </c>
      <c r="K81" s="6">
        <v>74</v>
      </c>
      <c r="L81" s="27">
        <f>VLOOKUP($F81,武将数值计算!$E$3:$J$7,MATCH(Sheet1!L$2,武将数值计算!$E$3:$J$3,0),0)</f>
        <v>1.5</v>
      </c>
      <c r="M81" s="27">
        <f>VLOOKUP($F81,武将数值计算!$E$3:$J$7,MATCH(Sheet1!M$2,武将数值计算!$E$3:$J$3,0),0)</f>
        <v>1</v>
      </c>
      <c r="N81" s="27">
        <f>VLOOKUP($F81,武将数值计算!$E$3:$J$7,MATCH(Sheet1!N$2,武将数值计算!$E$3:$J$3,0),0)</f>
        <v>2</v>
      </c>
      <c r="O81" s="27">
        <f>VLOOKUP($F81,武将数值计算!$E$3:$J$7,MATCH(Sheet1!O$2,武将数值计算!$E$3:$J$3,0),0)</f>
        <v>5</v>
      </c>
      <c r="P81" s="27">
        <f>VLOOKUP($F81,武将数值计算!$E$3:$J$7,MATCH(Sheet1!P$2,武将数值计算!$E$3:$J$3,0),0)</f>
        <v>9</v>
      </c>
      <c r="Q81" s="27">
        <f t="shared" si="3"/>
        <v>7</v>
      </c>
      <c r="R81" s="6" t="s">
        <v>34</v>
      </c>
      <c r="S81" s="6" t="s">
        <v>175</v>
      </c>
      <c r="T81" s="31" t="s">
        <v>259</v>
      </c>
      <c r="U81" s="6" t="s">
        <v>43</v>
      </c>
    </row>
    <row r="82" spans="1:21" x14ac:dyDescent="0.2">
      <c r="A82" s="6">
        <v>300310</v>
      </c>
      <c r="B82" s="6">
        <v>3003</v>
      </c>
      <c r="C82" s="6" t="s">
        <v>145</v>
      </c>
      <c r="D82" s="6" t="s">
        <v>146</v>
      </c>
      <c r="E82" s="27" t="str">
        <f t="shared" si="2"/>
        <v>hero_icon_3003</v>
      </c>
      <c r="F82" s="6">
        <v>3</v>
      </c>
      <c r="G82" s="6">
        <v>3</v>
      </c>
      <c r="H82" s="6">
        <v>10</v>
      </c>
      <c r="I82" s="6" t="s">
        <v>177</v>
      </c>
      <c r="J82" s="6">
        <v>390</v>
      </c>
      <c r="K82" s="6">
        <v>78</v>
      </c>
      <c r="L82" s="27">
        <f>VLOOKUP($F82,武将数值计算!$E$3:$J$7,MATCH(Sheet1!L$2,武将数值计算!$E$3:$J$3,0),0)</f>
        <v>1.5</v>
      </c>
      <c r="M82" s="27">
        <f>VLOOKUP($F82,武将数值计算!$E$3:$J$7,MATCH(Sheet1!M$2,武将数值计算!$E$3:$J$3,0),0)</f>
        <v>1</v>
      </c>
      <c r="N82" s="27">
        <f>VLOOKUP($F82,武将数值计算!$E$3:$J$7,MATCH(Sheet1!N$2,武将数值计算!$E$3:$J$3,0),0)</f>
        <v>2</v>
      </c>
      <c r="O82" s="27">
        <f>VLOOKUP($F82,武将数值计算!$E$3:$J$7,MATCH(Sheet1!O$2,武将数值计算!$E$3:$J$3,0),0)</f>
        <v>5</v>
      </c>
      <c r="P82" s="27">
        <f>VLOOKUP($F82,武将数值计算!$E$3:$J$7,MATCH(Sheet1!P$2,武将数值计算!$E$3:$J$3,0),0)</f>
        <v>9</v>
      </c>
      <c r="Q82" s="27">
        <f t="shared" si="3"/>
        <v>7</v>
      </c>
      <c r="R82" s="6" t="s">
        <v>34</v>
      </c>
      <c r="S82" s="6" t="s">
        <v>175</v>
      </c>
      <c r="T82" s="31" t="s">
        <v>260</v>
      </c>
      <c r="U82" s="6" t="s">
        <v>43</v>
      </c>
    </row>
    <row r="83" spans="1:21" x14ac:dyDescent="0.2">
      <c r="A83" s="7">
        <v>400101</v>
      </c>
      <c r="B83" s="7">
        <v>4001</v>
      </c>
      <c r="C83" s="7" t="s">
        <v>147</v>
      </c>
      <c r="D83" s="7" t="s">
        <v>148</v>
      </c>
      <c r="E83" s="28" t="str">
        <f t="shared" si="2"/>
        <v>hero_icon_4001</v>
      </c>
      <c r="F83" s="7">
        <v>4</v>
      </c>
      <c r="G83" s="7">
        <v>1</v>
      </c>
      <c r="H83" s="7">
        <v>1</v>
      </c>
      <c r="I83" s="7" t="s">
        <v>160</v>
      </c>
      <c r="J83" s="7">
        <v>275</v>
      </c>
      <c r="K83" s="7">
        <v>99</v>
      </c>
      <c r="L83" s="28">
        <f>VLOOKUP($F83,武将数值计算!$E$3:$J$7,MATCH(Sheet1!L$2,武将数值计算!$E$3:$J$3,0),0)</f>
        <v>1</v>
      </c>
      <c r="M83" s="28">
        <f>VLOOKUP($F83,武将数值计算!$E$3:$J$7,MATCH(Sheet1!M$2,武将数值计算!$E$3:$J$3,0),0)</f>
        <v>2</v>
      </c>
      <c r="N83" s="28">
        <f>VLOOKUP($F83,武将数值计算!$E$3:$J$7,MATCH(Sheet1!N$2,武将数值计算!$E$3:$J$3,0),0)</f>
        <v>1</v>
      </c>
      <c r="O83" s="28">
        <f>VLOOKUP($F83,武将数值计算!$E$3:$J$7,MATCH(Sheet1!O$2,武将数值计算!$E$3:$J$3,0),0)</f>
        <v>3</v>
      </c>
      <c r="P83" s="28">
        <f>VLOOKUP($F83,武将数值计算!$E$3:$J$7,MATCH(Sheet1!P$2,武将数值计算!$E$3:$J$3,0),0)</f>
        <v>7</v>
      </c>
      <c r="Q83" s="28">
        <f t="shared" si="3"/>
        <v>7</v>
      </c>
      <c r="R83" s="7" t="s">
        <v>34</v>
      </c>
      <c r="S83" s="7" t="s">
        <v>175</v>
      </c>
      <c r="T83" s="32">
        <v>40010101</v>
      </c>
      <c r="U83" s="7" t="s">
        <v>149</v>
      </c>
    </row>
    <row r="84" spans="1:21" x14ac:dyDescent="0.2">
      <c r="A84" s="7">
        <v>400102</v>
      </c>
      <c r="B84" s="7">
        <v>4001</v>
      </c>
      <c r="C84" s="7" t="s">
        <v>147</v>
      </c>
      <c r="D84" s="7" t="s">
        <v>148</v>
      </c>
      <c r="E84" s="28" t="str">
        <f t="shared" si="2"/>
        <v>hero_icon_4001</v>
      </c>
      <c r="F84" s="7">
        <v>4</v>
      </c>
      <c r="G84" s="7">
        <v>1</v>
      </c>
      <c r="H84" s="7">
        <v>2</v>
      </c>
      <c r="I84" s="7" t="s">
        <v>162</v>
      </c>
      <c r="J84" s="7">
        <v>300</v>
      </c>
      <c r="K84" s="7">
        <v>108</v>
      </c>
      <c r="L84" s="28">
        <f>VLOOKUP($F84,武将数值计算!$E$3:$J$7,MATCH(Sheet1!L$2,武将数值计算!$E$3:$J$3,0),0)</f>
        <v>1</v>
      </c>
      <c r="M84" s="28">
        <f>VLOOKUP($F84,武将数值计算!$E$3:$J$7,MATCH(Sheet1!M$2,武将数值计算!$E$3:$J$3,0),0)</f>
        <v>2</v>
      </c>
      <c r="N84" s="28">
        <f>VLOOKUP($F84,武将数值计算!$E$3:$J$7,MATCH(Sheet1!N$2,武将数值计算!$E$3:$J$3,0),0)</f>
        <v>1</v>
      </c>
      <c r="O84" s="28">
        <f>VLOOKUP($F84,武将数值计算!$E$3:$J$7,MATCH(Sheet1!O$2,武将数值计算!$E$3:$J$3,0),0)</f>
        <v>3</v>
      </c>
      <c r="P84" s="28">
        <f>VLOOKUP($F84,武将数值计算!$E$3:$J$7,MATCH(Sheet1!P$2,武将数值计算!$E$3:$J$3,0),0)</f>
        <v>7</v>
      </c>
      <c r="Q84" s="28">
        <f t="shared" si="3"/>
        <v>7</v>
      </c>
      <c r="R84" s="7" t="s">
        <v>34</v>
      </c>
      <c r="S84" s="7" t="s">
        <v>175</v>
      </c>
      <c r="T84" s="32" t="s">
        <v>206</v>
      </c>
      <c r="U84" s="7" t="s">
        <v>149</v>
      </c>
    </row>
    <row r="85" spans="1:21" x14ac:dyDescent="0.2">
      <c r="A85" s="7">
        <v>400103</v>
      </c>
      <c r="B85" s="7">
        <v>4001</v>
      </c>
      <c r="C85" s="7" t="s">
        <v>147</v>
      </c>
      <c r="D85" s="7" t="s">
        <v>148</v>
      </c>
      <c r="E85" s="28" t="str">
        <f t="shared" si="2"/>
        <v>hero_icon_4001</v>
      </c>
      <c r="F85" s="7">
        <v>4</v>
      </c>
      <c r="G85" s="7">
        <v>1</v>
      </c>
      <c r="H85" s="7">
        <v>3</v>
      </c>
      <c r="I85" s="7" t="s">
        <v>164</v>
      </c>
      <c r="J85" s="7">
        <v>325</v>
      </c>
      <c r="K85" s="7">
        <v>117</v>
      </c>
      <c r="L85" s="28">
        <f>VLOOKUP($F85,武将数值计算!$E$3:$J$7,MATCH(Sheet1!L$2,武将数值计算!$E$3:$J$3,0),0)</f>
        <v>1</v>
      </c>
      <c r="M85" s="28">
        <f>VLOOKUP($F85,武将数值计算!$E$3:$J$7,MATCH(Sheet1!M$2,武将数值计算!$E$3:$J$3,0),0)</f>
        <v>2</v>
      </c>
      <c r="N85" s="28">
        <f>VLOOKUP($F85,武将数值计算!$E$3:$J$7,MATCH(Sheet1!N$2,武将数值计算!$E$3:$J$3,0),0)</f>
        <v>1</v>
      </c>
      <c r="O85" s="28">
        <f>VLOOKUP($F85,武将数值计算!$E$3:$J$7,MATCH(Sheet1!O$2,武将数值计算!$E$3:$J$3,0),0)</f>
        <v>3</v>
      </c>
      <c r="P85" s="28">
        <f>VLOOKUP($F85,武将数值计算!$E$3:$J$7,MATCH(Sheet1!P$2,武将数值计算!$E$3:$J$3,0),0)</f>
        <v>7</v>
      </c>
      <c r="Q85" s="28">
        <f t="shared" si="3"/>
        <v>7</v>
      </c>
      <c r="R85" s="7" t="s">
        <v>34</v>
      </c>
      <c r="S85" s="7" t="s">
        <v>175</v>
      </c>
      <c r="T85" s="32" t="s">
        <v>207</v>
      </c>
      <c r="U85" s="7" t="s">
        <v>149</v>
      </c>
    </row>
    <row r="86" spans="1:21" x14ac:dyDescent="0.2">
      <c r="A86" s="7">
        <v>400104</v>
      </c>
      <c r="B86" s="7">
        <v>4001</v>
      </c>
      <c r="C86" s="7" t="s">
        <v>147</v>
      </c>
      <c r="D86" s="7" t="s">
        <v>148</v>
      </c>
      <c r="E86" s="28" t="str">
        <f t="shared" si="2"/>
        <v>hero_icon_4001</v>
      </c>
      <c r="F86" s="7">
        <v>4</v>
      </c>
      <c r="G86" s="7">
        <v>1</v>
      </c>
      <c r="H86" s="7">
        <v>4</v>
      </c>
      <c r="I86" s="7" t="s">
        <v>166</v>
      </c>
      <c r="J86" s="7">
        <v>350</v>
      </c>
      <c r="K86" s="7">
        <v>126</v>
      </c>
      <c r="L86" s="28">
        <f>VLOOKUP($F86,武将数值计算!$E$3:$J$7,MATCH(Sheet1!L$2,武将数值计算!$E$3:$J$3,0),0)</f>
        <v>1</v>
      </c>
      <c r="M86" s="28">
        <f>VLOOKUP($F86,武将数值计算!$E$3:$J$7,MATCH(Sheet1!M$2,武将数值计算!$E$3:$J$3,0),0)</f>
        <v>2</v>
      </c>
      <c r="N86" s="28">
        <f>VLOOKUP($F86,武将数值计算!$E$3:$J$7,MATCH(Sheet1!N$2,武将数值计算!$E$3:$J$3,0),0)</f>
        <v>1</v>
      </c>
      <c r="O86" s="28">
        <f>VLOOKUP($F86,武将数值计算!$E$3:$J$7,MATCH(Sheet1!O$2,武将数值计算!$E$3:$J$3,0),0)</f>
        <v>3</v>
      </c>
      <c r="P86" s="28">
        <f>VLOOKUP($F86,武将数值计算!$E$3:$J$7,MATCH(Sheet1!P$2,武将数值计算!$E$3:$J$3,0),0)</f>
        <v>7</v>
      </c>
      <c r="Q86" s="28">
        <f t="shared" si="3"/>
        <v>7</v>
      </c>
      <c r="R86" s="7" t="s">
        <v>34</v>
      </c>
      <c r="S86" s="7" t="s">
        <v>175</v>
      </c>
      <c r="T86" s="32" t="s">
        <v>208</v>
      </c>
      <c r="U86" s="7" t="s">
        <v>149</v>
      </c>
    </row>
    <row r="87" spans="1:21" x14ac:dyDescent="0.2">
      <c r="A87" s="7">
        <v>400105</v>
      </c>
      <c r="B87" s="7">
        <v>4001</v>
      </c>
      <c r="C87" s="7" t="s">
        <v>147</v>
      </c>
      <c r="D87" s="7" t="s">
        <v>148</v>
      </c>
      <c r="E87" s="28" t="str">
        <f t="shared" si="2"/>
        <v>hero_icon_4001</v>
      </c>
      <c r="F87" s="7">
        <v>4</v>
      </c>
      <c r="G87" s="7">
        <v>1</v>
      </c>
      <c r="H87" s="7">
        <v>5</v>
      </c>
      <c r="I87" s="7" t="s">
        <v>170</v>
      </c>
      <c r="J87" s="7">
        <v>375</v>
      </c>
      <c r="K87" s="7">
        <v>135</v>
      </c>
      <c r="L87" s="28">
        <f>VLOOKUP($F87,武将数值计算!$E$3:$J$7,MATCH(Sheet1!L$2,武将数值计算!$E$3:$J$3,0),0)</f>
        <v>1</v>
      </c>
      <c r="M87" s="28">
        <f>VLOOKUP($F87,武将数值计算!$E$3:$J$7,MATCH(Sheet1!M$2,武将数值计算!$E$3:$J$3,0),0)</f>
        <v>2</v>
      </c>
      <c r="N87" s="28">
        <f>VLOOKUP($F87,武将数值计算!$E$3:$J$7,MATCH(Sheet1!N$2,武将数值计算!$E$3:$J$3,0),0)</f>
        <v>1</v>
      </c>
      <c r="O87" s="28">
        <f>VLOOKUP($F87,武将数值计算!$E$3:$J$7,MATCH(Sheet1!O$2,武将数值计算!$E$3:$J$3,0),0)</f>
        <v>3</v>
      </c>
      <c r="P87" s="28">
        <f>VLOOKUP($F87,武将数值计算!$E$3:$J$7,MATCH(Sheet1!P$2,武将数值计算!$E$3:$J$3,0),0)</f>
        <v>7</v>
      </c>
      <c r="Q87" s="28">
        <f t="shared" si="3"/>
        <v>7</v>
      </c>
      <c r="R87" s="7" t="s">
        <v>34</v>
      </c>
      <c r="S87" s="7" t="s">
        <v>175</v>
      </c>
      <c r="T87" s="32" t="s">
        <v>209</v>
      </c>
      <c r="U87" s="7" t="s">
        <v>149</v>
      </c>
    </row>
    <row r="88" spans="1:21" x14ac:dyDescent="0.2">
      <c r="A88" s="7">
        <v>400106</v>
      </c>
      <c r="B88" s="7">
        <v>4001</v>
      </c>
      <c r="C88" s="7" t="s">
        <v>147</v>
      </c>
      <c r="D88" s="7" t="s">
        <v>148</v>
      </c>
      <c r="E88" s="28" t="str">
        <f t="shared" si="2"/>
        <v>hero_icon_4001</v>
      </c>
      <c r="F88" s="7">
        <v>4</v>
      </c>
      <c r="G88" s="7">
        <v>1</v>
      </c>
      <c r="H88" s="7">
        <v>6</v>
      </c>
      <c r="I88" s="7" t="s">
        <v>177</v>
      </c>
      <c r="J88" s="7">
        <v>400</v>
      </c>
      <c r="K88" s="7">
        <v>144</v>
      </c>
      <c r="L88" s="28">
        <f>VLOOKUP($F88,武将数值计算!$E$3:$J$7,MATCH(Sheet1!L$2,武将数值计算!$E$3:$J$3,0),0)</f>
        <v>1</v>
      </c>
      <c r="M88" s="28">
        <f>VLOOKUP($F88,武将数值计算!$E$3:$J$7,MATCH(Sheet1!M$2,武将数值计算!$E$3:$J$3,0),0)</f>
        <v>2</v>
      </c>
      <c r="N88" s="28">
        <f>VLOOKUP($F88,武将数值计算!$E$3:$J$7,MATCH(Sheet1!N$2,武将数值计算!$E$3:$J$3,0),0)</f>
        <v>1</v>
      </c>
      <c r="O88" s="28">
        <f>VLOOKUP($F88,武将数值计算!$E$3:$J$7,MATCH(Sheet1!O$2,武将数值计算!$E$3:$J$3,0),0)</f>
        <v>3</v>
      </c>
      <c r="P88" s="28">
        <f>VLOOKUP($F88,武将数值计算!$E$3:$J$7,MATCH(Sheet1!P$2,武将数值计算!$E$3:$J$3,0),0)</f>
        <v>7</v>
      </c>
      <c r="Q88" s="28">
        <f t="shared" si="3"/>
        <v>7</v>
      </c>
      <c r="R88" s="7" t="s">
        <v>34</v>
      </c>
      <c r="S88" s="7" t="s">
        <v>175</v>
      </c>
      <c r="T88" s="32" t="s">
        <v>210</v>
      </c>
      <c r="U88" s="7" t="s">
        <v>149</v>
      </c>
    </row>
    <row r="89" spans="1:21" x14ac:dyDescent="0.2">
      <c r="A89" s="7">
        <v>400201</v>
      </c>
      <c r="B89" s="7">
        <v>4002</v>
      </c>
      <c r="C89" s="7" t="s">
        <v>150</v>
      </c>
      <c r="D89" s="7" t="s">
        <v>151</v>
      </c>
      <c r="E89" s="28" t="str">
        <f t="shared" si="2"/>
        <v>hero_icon_4002</v>
      </c>
      <c r="F89" s="7">
        <v>4</v>
      </c>
      <c r="G89" s="7">
        <v>2</v>
      </c>
      <c r="H89" s="7">
        <v>1</v>
      </c>
      <c r="I89" s="7" t="s">
        <v>160</v>
      </c>
      <c r="J89" s="7">
        <v>302</v>
      </c>
      <c r="K89" s="7">
        <v>108</v>
      </c>
      <c r="L89" s="28">
        <f>VLOOKUP($F89,武将数值计算!$E$3:$J$7,MATCH(Sheet1!L$2,武将数值计算!$E$3:$J$3,0),0)</f>
        <v>1</v>
      </c>
      <c r="M89" s="28">
        <f>VLOOKUP($F89,武将数值计算!$E$3:$J$7,MATCH(Sheet1!M$2,武将数值计算!$E$3:$J$3,0),0)</f>
        <v>2</v>
      </c>
      <c r="N89" s="28">
        <f>VLOOKUP($F89,武将数值计算!$E$3:$J$7,MATCH(Sheet1!N$2,武将数值计算!$E$3:$J$3,0),0)</f>
        <v>1</v>
      </c>
      <c r="O89" s="28">
        <f>VLOOKUP($F89,武将数值计算!$E$3:$J$7,MATCH(Sheet1!O$2,武将数值计算!$E$3:$J$3,0),0)</f>
        <v>3</v>
      </c>
      <c r="P89" s="28">
        <f>VLOOKUP($F89,武将数值计算!$E$3:$J$7,MATCH(Sheet1!P$2,武将数值计算!$E$3:$J$3,0),0)</f>
        <v>7</v>
      </c>
      <c r="Q89" s="28">
        <f t="shared" si="3"/>
        <v>7</v>
      </c>
      <c r="R89" s="7" t="s">
        <v>34</v>
      </c>
      <c r="S89" s="7" t="s">
        <v>175</v>
      </c>
      <c r="T89" s="32">
        <v>40020101</v>
      </c>
      <c r="U89" s="7" t="s">
        <v>45</v>
      </c>
    </row>
    <row r="90" spans="1:21" x14ac:dyDescent="0.2">
      <c r="A90" s="7">
        <v>400202</v>
      </c>
      <c r="B90" s="7">
        <v>4002</v>
      </c>
      <c r="C90" s="7" t="s">
        <v>150</v>
      </c>
      <c r="D90" s="7" t="s">
        <v>151</v>
      </c>
      <c r="E90" s="28" t="str">
        <f t="shared" si="2"/>
        <v>hero_icon_4002</v>
      </c>
      <c r="F90" s="7">
        <v>4</v>
      </c>
      <c r="G90" s="7">
        <v>2</v>
      </c>
      <c r="H90" s="7">
        <v>2</v>
      </c>
      <c r="I90" s="7" t="s">
        <v>162</v>
      </c>
      <c r="J90" s="7">
        <v>330</v>
      </c>
      <c r="K90" s="7">
        <v>118</v>
      </c>
      <c r="L90" s="28">
        <f>VLOOKUP($F90,武将数值计算!$E$3:$J$7,MATCH(Sheet1!L$2,武将数值计算!$E$3:$J$3,0),0)</f>
        <v>1</v>
      </c>
      <c r="M90" s="28">
        <f>VLOOKUP($F90,武将数值计算!$E$3:$J$7,MATCH(Sheet1!M$2,武将数值计算!$E$3:$J$3,0),0)</f>
        <v>2</v>
      </c>
      <c r="N90" s="28">
        <f>VLOOKUP($F90,武将数值计算!$E$3:$J$7,MATCH(Sheet1!N$2,武将数值计算!$E$3:$J$3,0),0)</f>
        <v>1</v>
      </c>
      <c r="O90" s="28">
        <f>VLOOKUP($F90,武将数值计算!$E$3:$J$7,MATCH(Sheet1!O$2,武将数值计算!$E$3:$J$3,0),0)</f>
        <v>3</v>
      </c>
      <c r="P90" s="28">
        <f>VLOOKUP($F90,武将数值计算!$E$3:$J$7,MATCH(Sheet1!P$2,武将数值计算!$E$3:$J$3,0),0)</f>
        <v>7</v>
      </c>
      <c r="Q90" s="28">
        <f t="shared" si="3"/>
        <v>7</v>
      </c>
      <c r="R90" s="7" t="s">
        <v>34</v>
      </c>
      <c r="S90" s="7" t="s">
        <v>175</v>
      </c>
      <c r="T90" s="32" t="s">
        <v>261</v>
      </c>
      <c r="U90" s="7" t="s">
        <v>45</v>
      </c>
    </row>
    <row r="91" spans="1:21" x14ac:dyDescent="0.2">
      <c r="A91" s="7">
        <v>400203</v>
      </c>
      <c r="B91" s="7">
        <v>4002</v>
      </c>
      <c r="C91" s="7" t="s">
        <v>150</v>
      </c>
      <c r="D91" s="7" t="s">
        <v>151</v>
      </c>
      <c r="E91" s="28" t="str">
        <f t="shared" si="2"/>
        <v>hero_icon_4002</v>
      </c>
      <c r="F91" s="7">
        <v>4</v>
      </c>
      <c r="G91" s="7">
        <v>2</v>
      </c>
      <c r="H91" s="7">
        <v>3</v>
      </c>
      <c r="I91" s="7" t="s">
        <v>164</v>
      </c>
      <c r="J91" s="7">
        <v>357</v>
      </c>
      <c r="K91" s="7">
        <v>128</v>
      </c>
      <c r="L91" s="28">
        <f>VLOOKUP($F91,武将数值计算!$E$3:$J$7,MATCH(Sheet1!L$2,武将数值计算!$E$3:$J$3,0),0)</f>
        <v>1</v>
      </c>
      <c r="M91" s="28">
        <f>VLOOKUP($F91,武将数值计算!$E$3:$J$7,MATCH(Sheet1!M$2,武将数值计算!$E$3:$J$3,0),0)</f>
        <v>2</v>
      </c>
      <c r="N91" s="28">
        <f>VLOOKUP($F91,武将数值计算!$E$3:$J$7,MATCH(Sheet1!N$2,武将数值计算!$E$3:$J$3,0),0)</f>
        <v>1</v>
      </c>
      <c r="O91" s="28">
        <f>VLOOKUP($F91,武将数值计算!$E$3:$J$7,MATCH(Sheet1!O$2,武将数值计算!$E$3:$J$3,0),0)</f>
        <v>3</v>
      </c>
      <c r="P91" s="28">
        <f>VLOOKUP($F91,武将数值计算!$E$3:$J$7,MATCH(Sheet1!P$2,武将数值计算!$E$3:$J$3,0),0)</f>
        <v>7</v>
      </c>
      <c r="Q91" s="28">
        <f t="shared" si="3"/>
        <v>7</v>
      </c>
      <c r="R91" s="7" t="s">
        <v>34</v>
      </c>
      <c r="S91" s="7" t="s">
        <v>175</v>
      </c>
      <c r="T91" s="32" t="s">
        <v>262</v>
      </c>
      <c r="U91" s="7" t="s">
        <v>45</v>
      </c>
    </row>
    <row r="92" spans="1:21" x14ac:dyDescent="0.2">
      <c r="A92" s="7">
        <v>400204</v>
      </c>
      <c r="B92" s="7">
        <v>4002</v>
      </c>
      <c r="C92" s="7" t="s">
        <v>150</v>
      </c>
      <c r="D92" s="7" t="s">
        <v>151</v>
      </c>
      <c r="E92" s="28" t="str">
        <f t="shared" si="2"/>
        <v>hero_icon_4002</v>
      </c>
      <c r="F92" s="7">
        <v>4</v>
      </c>
      <c r="G92" s="7">
        <v>2</v>
      </c>
      <c r="H92" s="7">
        <v>4</v>
      </c>
      <c r="I92" s="7" t="s">
        <v>166</v>
      </c>
      <c r="J92" s="7">
        <v>385</v>
      </c>
      <c r="K92" s="7">
        <v>138</v>
      </c>
      <c r="L92" s="28">
        <f>VLOOKUP($F92,武将数值计算!$E$3:$J$7,MATCH(Sheet1!L$2,武将数值计算!$E$3:$J$3,0),0)</f>
        <v>1</v>
      </c>
      <c r="M92" s="28">
        <f>VLOOKUP($F92,武将数值计算!$E$3:$J$7,MATCH(Sheet1!M$2,武将数值计算!$E$3:$J$3,0),0)</f>
        <v>2</v>
      </c>
      <c r="N92" s="28">
        <f>VLOOKUP($F92,武将数值计算!$E$3:$J$7,MATCH(Sheet1!N$2,武将数值计算!$E$3:$J$3,0),0)</f>
        <v>1</v>
      </c>
      <c r="O92" s="28">
        <f>VLOOKUP($F92,武将数值计算!$E$3:$J$7,MATCH(Sheet1!O$2,武将数值计算!$E$3:$J$3,0),0)</f>
        <v>3</v>
      </c>
      <c r="P92" s="28">
        <f>VLOOKUP($F92,武将数值计算!$E$3:$J$7,MATCH(Sheet1!P$2,武将数值计算!$E$3:$J$3,0),0)</f>
        <v>7</v>
      </c>
      <c r="Q92" s="28">
        <f t="shared" si="3"/>
        <v>7</v>
      </c>
      <c r="R92" s="7" t="s">
        <v>34</v>
      </c>
      <c r="S92" s="7" t="s">
        <v>175</v>
      </c>
      <c r="T92" s="32" t="s">
        <v>263</v>
      </c>
      <c r="U92" s="7" t="s">
        <v>45</v>
      </c>
    </row>
    <row r="93" spans="1:21" x14ac:dyDescent="0.2">
      <c r="A93" s="7">
        <v>400205</v>
      </c>
      <c r="B93" s="7">
        <v>4002</v>
      </c>
      <c r="C93" s="7" t="s">
        <v>150</v>
      </c>
      <c r="D93" s="7" t="s">
        <v>151</v>
      </c>
      <c r="E93" s="28" t="str">
        <f t="shared" si="2"/>
        <v>hero_icon_4002</v>
      </c>
      <c r="F93" s="7">
        <v>4</v>
      </c>
      <c r="G93" s="7">
        <v>2</v>
      </c>
      <c r="H93" s="7">
        <v>5</v>
      </c>
      <c r="I93" s="7" t="s">
        <v>170</v>
      </c>
      <c r="J93" s="7">
        <v>412</v>
      </c>
      <c r="K93" s="7">
        <v>148</v>
      </c>
      <c r="L93" s="28">
        <f>VLOOKUP($F93,武将数值计算!$E$3:$J$7,MATCH(Sheet1!L$2,武将数值计算!$E$3:$J$3,0),0)</f>
        <v>1</v>
      </c>
      <c r="M93" s="28">
        <f>VLOOKUP($F93,武将数值计算!$E$3:$J$7,MATCH(Sheet1!M$2,武将数值计算!$E$3:$J$3,0),0)</f>
        <v>2</v>
      </c>
      <c r="N93" s="28">
        <f>VLOOKUP($F93,武将数值计算!$E$3:$J$7,MATCH(Sheet1!N$2,武将数值计算!$E$3:$J$3,0),0)</f>
        <v>1</v>
      </c>
      <c r="O93" s="28">
        <f>VLOOKUP($F93,武将数值计算!$E$3:$J$7,MATCH(Sheet1!O$2,武将数值计算!$E$3:$J$3,0),0)</f>
        <v>3</v>
      </c>
      <c r="P93" s="28">
        <f>VLOOKUP($F93,武将数值计算!$E$3:$J$7,MATCH(Sheet1!P$2,武将数值计算!$E$3:$J$3,0),0)</f>
        <v>7</v>
      </c>
      <c r="Q93" s="28">
        <f t="shared" si="3"/>
        <v>7</v>
      </c>
      <c r="R93" s="7" t="s">
        <v>34</v>
      </c>
      <c r="S93" s="7" t="s">
        <v>175</v>
      </c>
      <c r="T93" s="32" t="s">
        <v>264</v>
      </c>
      <c r="U93" s="7" t="s">
        <v>45</v>
      </c>
    </row>
    <row r="94" spans="1:21" x14ac:dyDescent="0.2">
      <c r="A94" s="7">
        <v>400206</v>
      </c>
      <c r="B94" s="7">
        <v>4002</v>
      </c>
      <c r="C94" s="7" t="s">
        <v>150</v>
      </c>
      <c r="D94" s="7" t="s">
        <v>151</v>
      </c>
      <c r="E94" s="28" t="str">
        <f t="shared" si="2"/>
        <v>hero_icon_4002</v>
      </c>
      <c r="F94" s="7">
        <v>4</v>
      </c>
      <c r="G94" s="7">
        <v>2</v>
      </c>
      <c r="H94" s="7">
        <v>6</v>
      </c>
      <c r="I94" s="7" t="s">
        <v>181</v>
      </c>
      <c r="J94" s="7">
        <v>440</v>
      </c>
      <c r="K94" s="7">
        <v>158</v>
      </c>
      <c r="L94" s="28">
        <f>VLOOKUP($F94,武将数值计算!$E$3:$J$7,MATCH(Sheet1!L$2,武将数值计算!$E$3:$J$3,0),0)</f>
        <v>1</v>
      </c>
      <c r="M94" s="28">
        <f>VLOOKUP($F94,武将数值计算!$E$3:$J$7,MATCH(Sheet1!M$2,武将数值计算!$E$3:$J$3,0),0)</f>
        <v>2</v>
      </c>
      <c r="N94" s="28">
        <f>VLOOKUP($F94,武将数值计算!$E$3:$J$7,MATCH(Sheet1!N$2,武将数值计算!$E$3:$J$3,0),0)</f>
        <v>1</v>
      </c>
      <c r="O94" s="28">
        <f>VLOOKUP($F94,武将数值计算!$E$3:$J$7,MATCH(Sheet1!O$2,武将数值计算!$E$3:$J$3,0),0)</f>
        <v>3</v>
      </c>
      <c r="P94" s="28">
        <f>VLOOKUP($F94,武将数值计算!$E$3:$J$7,MATCH(Sheet1!P$2,武将数值计算!$E$3:$J$3,0),0)</f>
        <v>7</v>
      </c>
      <c r="Q94" s="28">
        <f t="shared" si="3"/>
        <v>7</v>
      </c>
      <c r="R94" s="7" t="s">
        <v>34</v>
      </c>
      <c r="S94" s="7" t="s">
        <v>175</v>
      </c>
      <c r="T94" s="32" t="s">
        <v>265</v>
      </c>
      <c r="U94" s="7" t="s">
        <v>45</v>
      </c>
    </row>
    <row r="95" spans="1:21" x14ac:dyDescent="0.2">
      <c r="A95" s="7">
        <v>400207</v>
      </c>
      <c r="B95" s="7">
        <v>4002</v>
      </c>
      <c r="C95" s="7" t="s">
        <v>150</v>
      </c>
      <c r="D95" s="7" t="s">
        <v>151</v>
      </c>
      <c r="E95" s="28" t="str">
        <f t="shared" si="2"/>
        <v>hero_icon_4002</v>
      </c>
      <c r="F95" s="7">
        <v>4</v>
      </c>
      <c r="G95" s="7">
        <v>2</v>
      </c>
      <c r="H95" s="7">
        <v>7</v>
      </c>
      <c r="I95" s="7" t="s">
        <v>168</v>
      </c>
      <c r="J95" s="7">
        <v>467</v>
      </c>
      <c r="K95" s="7">
        <v>168</v>
      </c>
      <c r="L95" s="28">
        <f>VLOOKUP($F95,武将数值计算!$E$3:$J$7,MATCH(Sheet1!L$2,武将数值计算!$E$3:$J$3,0),0)</f>
        <v>1</v>
      </c>
      <c r="M95" s="28">
        <f>VLOOKUP($F95,武将数值计算!$E$3:$J$7,MATCH(Sheet1!M$2,武将数值计算!$E$3:$J$3,0),0)</f>
        <v>2</v>
      </c>
      <c r="N95" s="28">
        <f>VLOOKUP($F95,武将数值计算!$E$3:$J$7,MATCH(Sheet1!N$2,武将数值计算!$E$3:$J$3,0),0)</f>
        <v>1</v>
      </c>
      <c r="O95" s="28">
        <f>VLOOKUP($F95,武将数值计算!$E$3:$J$7,MATCH(Sheet1!O$2,武将数值计算!$E$3:$J$3,0),0)</f>
        <v>3</v>
      </c>
      <c r="P95" s="28">
        <f>VLOOKUP($F95,武将数值计算!$E$3:$J$7,MATCH(Sheet1!P$2,武将数值计算!$E$3:$J$3,0),0)</f>
        <v>7</v>
      </c>
      <c r="Q95" s="28">
        <f t="shared" si="3"/>
        <v>7</v>
      </c>
      <c r="R95" s="7" t="s">
        <v>34</v>
      </c>
      <c r="S95" s="7" t="s">
        <v>175</v>
      </c>
      <c r="T95" s="32" t="s">
        <v>266</v>
      </c>
      <c r="U95" s="7" t="s">
        <v>45</v>
      </c>
    </row>
    <row r="96" spans="1:21" x14ac:dyDescent="0.2">
      <c r="A96" s="7">
        <v>400208</v>
      </c>
      <c r="B96" s="7">
        <v>4002</v>
      </c>
      <c r="C96" s="7" t="s">
        <v>150</v>
      </c>
      <c r="D96" s="7" t="s">
        <v>151</v>
      </c>
      <c r="E96" s="28" t="str">
        <f t="shared" si="2"/>
        <v>hero_icon_4002</v>
      </c>
      <c r="F96" s="7">
        <v>4</v>
      </c>
      <c r="G96" s="7">
        <v>2</v>
      </c>
      <c r="H96" s="7">
        <v>8</v>
      </c>
      <c r="I96" s="7" t="s">
        <v>183</v>
      </c>
      <c r="J96" s="7">
        <v>495</v>
      </c>
      <c r="K96" s="7">
        <v>178</v>
      </c>
      <c r="L96" s="28">
        <f>VLOOKUP($F96,武将数值计算!$E$3:$J$7,MATCH(Sheet1!L$2,武将数值计算!$E$3:$J$3,0),0)</f>
        <v>1</v>
      </c>
      <c r="M96" s="28">
        <f>VLOOKUP($F96,武将数值计算!$E$3:$J$7,MATCH(Sheet1!M$2,武将数值计算!$E$3:$J$3,0),0)</f>
        <v>2</v>
      </c>
      <c r="N96" s="28">
        <f>VLOOKUP($F96,武将数值计算!$E$3:$J$7,MATCH(Sheet1!N$2,武将数值计算!$E$3:$J$3,0),0)</f>
        <v>1</v>
      </c>
      <c r="O96" s="28">
        <f>VLOOKUP($F96,武将数值计算!$E$3:$J$7,MATCH(Sheet1!O$2,武将数值计算!$E$3:$J$3,0),0)</f>
        <v>3</v>
      </c>
      <c r="P96" s="28">
        <f>VLOOKUP($F96,武将数值计算!$E$3:$J$7,MATCH(Sheet1!P$2,武将数值计算!$E$3:$J$3,0),0)</f>
        <v>7</v>
      </c>
      <c r="Q96" s="28">
        <f t="shared" si="3"/>
        <v>7</v>
      </c>
      <c r="R96" s="7" t="s">
        <v>34</v>
      </c>
      <c r="S96" s="7" t="s">
        <v>175</v>
      </c>
      <c r="T96" s="32" t="s">
        <v>267</v>
      </c>
      <c r="U96" s="7" t="s">
        <v>45</v>
      </c>
    </row>
    <row r="97" spans="1:21" x14ac:dyDescent="0.2">
      <c r="A97" s="7">
        <v>400209</v>
      </c>
      <c r="B97" s="7">
        <v>4002</v>
      </c>
      <c r="C97" s="7" t="s">
        <v>150</v>
      </c>
      <c r="D97" s="7" t="s">
        <v>151</v>
      </c>
      <c r="E97" s="28" t="str">
        <f t="shared" si="2"/>
        <v>hero_icon_4002</v>
      </c>
      <c r="F97" s="7">
        <v>4</v>
      </c>
      <c r="G97" s="7">
        <v>2</v>
      </c>
      <c r="H97" s="7">
        <v>9</v>
      </c>
      <c r="I97" s="7" t="s">
        <v>179</v>
      </c>
      <c r="J97" s="7">
        <v>522</v>
      </c>
      <c r="K97" s="7">
        <v>188</v>
      </c>
      <c r="L97" s="28">
        <f>VLOOKUP($F97,武将数值计算!$E$3:$J$7,MATCH(Sheet1!L$2,武将数值计算!$E$3:$J$3,0),0)</f>
        <v>1</v>
      </c>
      <c r="M97" s="28">
        <f>VLOOKUP($F97,武将数值计算!$E$3:$J$7,MATCH(Sheet1!M$2,武将数值计算!$E$3:$J$3,0),0)</f>
        <v>2</v>
      </c>
      <c r="N97" s="28">
        <f>VLOOKUP($F97,武将数值计算!$E$3:$J$7,MATCH(Sheet1!N$2,武将数值计算!$E$3:$J$3,0),0)</f>
        <v>1</v>
      </c>
      <c r="O97" s="28">
        <f>VLOOKUP($F97,武将数值计算!$E$3:$J$7,MATCH(Sheet1!O$2,武将数值计算!$E$3:$J$3,0),0)</f>
        <v>3</v>
      </c>
      <c r="P97" s="28">
        <f>VLOOKUP($F97,武将数值计算!$E$3:$J$7,MATCH(Sheet1!P$2,武将数值计算!$E$3:$J$3,0),0)</f>
        <v>7</v>
      </c>
      <c r="Q97" s="28">
        <f t="shared" si="3"/>
        <v>7</v>
      </c>
      <c r="R97" s="7" t="s">
        <v>34</v>
      </c>
      <c r="S97" s="7" t="s">
        <v>175</v>
      </c>
      <c r="T97" s="32" t="s">
        <v>268</v>
      </c>
      <c r="U97" s="7" t="s">
        <v>45</v>
      </c>
    </row>
    <row r="98" spans="1:21" x14ac:dyDescent="0.2">
      <c r="A98" s="7">
        <v>400210</v>
      </c>
      <c r="B98" s="7">
        <v>4002</v>
      </c>
      <c r="C98" s="7" t="s">
        <v>150</v>
      </c>
      <c r="D98" s="7" t="s">
        <v>151</v>
      </c>
      <c r="E98" s="28" t="str">
        <f t="shared" si="2"/>
        <v>hero_icon_4002</v>
      </c>
      <c r="F98" s="7">
        <v>4</v>
      </c>
      <c r="G98" s="7">
        <v>2</v>
      </c>
      <c r="H98" s="7">
        <v>10</v>
      </c>
      <c r="I98" s="7" t="s">
        <v>177</v>
      </c>
      <c r="J98" s="7">
        <v>550</v>
      </c>
      <c r="K98" s="7">
        <v>198</v>
      </c>
      <c r="L98" s="28">
        <f>VLOOKUP($F98,武将数值计算!$E$3:$J$7,MATCH(Sheet1!L$2,武将数值计算!$E$3:$J$3,0),0)</f>
        <v>1</v>
      </c>
      <c r="M98" s="28">
        <f>VLOOKUP($F98,武将数值计算!$E$3:$J$7,MATCH(Sheet1!M$2,武将数值计算!$E$3:$J$3,0),0)</f>
        <v>2</v>
      </c>
      <c r="N98" s="28">
        <f>VLOOKUP($F98,武将数值计算!$E$3:$J$7,MATCH(Sheet1!N$2,武将数值计算!$E$3:$J$3,0),0)</f>
        <v>1</v>
      </c>
      <c r="O98" s="28">
        <f>VLOOKUP($F98,武将数值计算!$E$3:$J$7,MATCH(Sheet1!O$2,武将数值计算!$E$3:$J$3,0),0)</f>
        <v>3</v>
      </c>
      <c r="P98" s="28">
        <f>VLOOKUP($F98,武将数值计算!$E$3:$J$7,MATCH(Sheet1!P$2,武将数值计算!$E$3:$J$3,0),0)</f>
        <v>7</v>
      </c>
      <c r="Q98" s="28">
        <f t="shared" si="3"/>
        <v>7</v>
      </c>
      <c r="R98" s="7" t="s">
        <v>34</v>
      </c>
      <c r="S98" s="7" t="s">
        <v>175</v>
      </c>
      <c r="T98" s="32" t="s">
        <v>269</v>
      </c>
      <c r="U98" s="7" t="s">
        <v>45</v>
      </c>
    </row>
    <row r="99" spans="1:21" x14ac:dyDescent="0.2">
      <c r="A99" s="7">
        <v>400301</v>
      </c>
      <c r="B99" s="7">
        <v>4003</v>
      </c>
      <c r="C99" s="7" t="s">
        <v>152</v>
      </c>
      <c r="D99" s="7" t="s">
        <v>153</v>
      </c>
      <c r="E99" s="28" t="str">
        <f t="shared" si="2"/>
        <v>hero_icon_4003</v>
      </c>
      <c r="F99" s="7">
        <v>4</v>
      </c>
      <c r="G99" s="7">
        <v>3</v>
      </c>
      <c r="H99" s="7">
        <v>1</v>
      </c>
      <c r="I99" s="7" t="s">
        <v>160</v>
      </c>
      <c r="J99" s="7">
        <v>357</v>
      </c>
      <c r="K99" s="7">
        <v>128</v>
      </c>
      <c r="L99" s="28">
        <f>VLOOKUP($F99,武将数值计算!$E$3:$J$7,MATCH(Sheet1!L$2,武将数值计算!$E$3:$J$3,0),0)</f>
        <v>1</v>
      </c>
      <c r="M99" s="28">
        <f>VLOOKUP($F99,武将数值计算!$E$3:$J$7,MATCH(Sheet1!M$2,武将数值计算!$E$3:$J$3,0),0)</f>
        <v>2</v>
      </c>
      <c r="N99" s="28">
        <f>VLOOKUP($F99,武将数值计算!$E$3:$J$7,MATCH(Sheet1!N$2,武将数值计算!$E$3:$J$3,0),0)</f>
        <v>1</v>
      </c>
      <c r="O99" s="28">
        <f>VLOOKUP($F99,武将数值计算!$E$3:$J$7,MATCH(Sheet1!O$2,武将数值计算!$E$3:$J$3,0),0)</f>
        <v>3</v>
      </c>
      <c r="P99" s="28">
        <f>VLOOKUP($F99,武将数值计算!$E$3:$J$7,MATCH(Sheet1!P$2,武将数值计算!$E$3:$J$3,0),0)</f>
        <v>7</v>
      </c>
      <c r="Q99" s="28">
        <f t="shared" si="3"/>
        <v>7</v>
      </c>
      <c r="R99" s="7" t="s">
        <v>34</v>
      </c>
      <c r="S99" s="7" t="s">
        <v>175</v>
      </c>
      <c r="T99" s="32">
        <v>40030101</v>
      </c>
      <c r="U99" s="7" t="s">
        <v>46</v>
      </c>
    </row>
    <row r="100" spans="1:21" x14ac:dyDescent="0.2">
      <c r="A100" s="7">
        <v>400302</v>
      </c>
      <c r="B100" s="7">
        <v>4003</v>
      </c>
      <c r="C100" s="7" t="s">
        <v>152</v>
      </c>
      <c r="D100" s="7" t="s">
        <v>153</v>
      </c>
      <c r="E100" s="28" t="str">
        <f t="shared" si="2"/>
        <v>hero_icon_4003</v>
      </c>
      <c r="F100" s="7">
        <v>4</v>
      </c>
      <c r="G100" s="7">
        <v>3</v>
      </c>
      <c r="H100" s="7">
        <v>2</v>
      </c>
      <c r="I100" s="7" t="s">
        <v>162</v>
      </c>
      <c r="J100" s="7">
        <v>390</v>
      </c>
      <c r="K100" s="7">
        <v>140</v>
      </c>
      <c r="L100" s="28">
        <f>VLOOKUP($F100,武将数值计算!$E$3:$J$7,MATCH(Sheet1!L$2,武将数值计算!$E$3:$J$3,0),0)</f>
        <v>1</v>
      </c>
      <c r="M100" s="28">
        <f>VLOOKUP($F100,武将数值计算!$E$3:$J$7,MATCH(Sheet1!M$2,武将数值计算!$E$3:$J$3,0),0)</f>
        <v>2</v>
      </c>
      <c r="N100" s="28">
        <f>VLOOKUP($F100,武将数值计算!$E$3:$J$7,MATCH(Sheet1!N$2,武将数值计算!$E$3:$J$3,0),0)</f>
        <v>1</v>
      </c>
      <c r="O100" s="28">
        <f>VLOOKUP($F100,武将数值计算!$E$3:$J$7,MATCH(Sheet1!O$2,武将数值计算!$E$3:$J$3,0),0)</f>
        <v>3</v>
      </c>
      <c r="P100" s="28">
        <f>VLOOKUP($F100,武将数值计算!$E$3:$J$7,MATCH(Sheet1!P$2,武将数值计算!$E$3:$J$3,0),0)</f>
        <v>7</v>
      </c>
      <c r="Q100" s="28">
        <f t="shared" si="3"/>
        <v>7</v>
      </c>
      <c r="R100" s="7" t="s">
        <v>34</v>
      </c>
      <c r="S100" s="7" t="s">
        <v>175</v>
      </c>
      <c r="T100" s="32" t="s">
        <v>270</v>
      </c>
      <c r="U100" s="7" t="s">
        <v>46</v>
      </c>
    </row>
    <row r="101" spans="1:21" x14ac:dyDescent="0.2">
      <c r="A101" s="7">
        <v>400303</v>
      </c>
      <c r="B101" s="7">
        <v>4003</v>
      </c>
      <c r="C101" s="7" t="s">
        <v>152</v>
      </c>
      <c r="D101" s="7" t="s">
        <v>153</v>
      </c>
      <c r="E101" s="28" t="str">
        <f t="shared" si="2"/>
        <v>hero_icon_4003</v>
      </c>
      <c r="F101" s="7">
        <v>4</v>
      </c>
      <c r="G101" s="7">
        <v>3</v>
      </c>
      <c r="H101" s="7">
        <v>3</v>
      </c>
      <c r="I101" s="7" t="s">
        <v>164</v>
      </c>
      <c r="J101" s="7">
        <v>422</v>
      </c>
      <c r="K101" s="7">
        <v>152</v>
      </c>
      <c r="L101" s="28">
        <f>VLOOKUP($F101,武将数值计算!$E$3:$J$7,MATCH(Sheet1!L$2,武将数值计算!$E$3:$J$3,0),0)</f>
        <v>1</v>
      </c>
      <c r="M101" s="28">
        <f>VLOOKUP($F101,武将数值计算!$E$3:$J$7,MATCH(Sheet1!M$2,武将数值计算!$E$3:$J$3,0),0)</f>
        <v>2</v>
      </c>
      <c r="N101" s="28">
        <f>VLOOKUP($F101,武将数值计算!$E$3:$J$7,MATCH(Sheet1!N$2,武将数值计算!$E$3:$J$3,0),0)</f>
        <v>1</v>
      </c>
      <c r="O101" s="28">
        <f>VLOOKUP($F101,武将数值计算!$E$3:$J$7,MATCH(Sheet1!O$2,武将数值计算!$E$3:$J$3,0),0)</f>
        <v>3</v>
      </c>
      <c r="P101" s="28">
        <f>VLOOKUP($F101,武将数值计算!$E$3:$J$7,MATCH(Sheet1!P$2,武将数值计算!$E$3:$J$3,0),0)</f>
        <v>7</v>
      </c>
      <c r="Q101" s="28">
        <f t="shared" si="3"/>
        <v>7</v>
      </c>
      <c r="R101" s="7" t="s">
        <v>34</v>
      </c>
      <c r="S101" s="7" t="s">
        <v>175</v>
      </c>
      <c r="T101" s="32" t="s">
        <v>271</v>
      </c>
      <c r="U101" s="7" t="s">
        <v>46</v>
      </c>
    </row>
    <row r="102" spans="1:21" x14ac:dyDescent="0.2">
      <c r="A102" s="7">
        <v>400304</v>
      </c>
      <c r="B102" s="7">
        <v>4003</v>
      </c>
      <c r="C102" s="7" t="s">
        <v>152</v>
      </c>
      <c r="D102" s="7" t="s">
        <v>153</v>
      </c>
      <c r="E102" s="28" t="str">
        <f t="shared" si="2"/>
        <v>hero_icon_4003</v>
      </c>
      <c r="F102" s="7">
        <v>4</v>
      </c>
      <c r="G102" s="7">
        <v>3</v>
      </c>
      <c r="H102" s="7">
        <v>4</v>
      </c>
      <c r="I102" s="7" t="s">
        <v>166</v>
      </c>
      <c r="J102" s="7">
        <v>455</v>
      </c>
      <c r="K102" s="7">
        <v>163</v>
      </c>
      <c r="L102" s="28">
        <f>VLOOKUP($F102,武将数值计算!$E$3:$J$7,MATCH(Sheet1!L$2,武将数值计算!$E$3:$J$3,0),0)</f>
        <v>1</v>
      </c>
      <c r="M102" s="28">
        <f>VLOOKUP($F102,武将数值计算!$E$3:$J$7,MATCH(Sheet1!M$2,武将数值计算!$E$3:$J$3,0),0)</f>
        <v>2</v>
      </c>
      <c r="N102" s="28">
        <f>VLOOKUP($F102,武将数值计算!$E$3:$J$7,MATCH(Sheet1!N$2,武将数值计算!$E$3:$J$3,0),0)</f>
        <v>1</v>
      </c>
      <c r="O102" s="28">
        <f>VLOOKUP($F102,武将数值计算!$E$3:$J$7,MATCH(Sheet1!O$2,武将数值计算!$E$3:$J$3,0),0)</f>
        <v>3</v>
      </c>
      <c r="P102" s="28">
        <f>VLOOKUP($F102,武将数值计算!$E$3:$J$7,MATCH(Sheet1!P$2,武将数值计算!$E$3:$J$3,0),0)</f>
        <v>7</v>
      </c>
      <c r="Q102" s="28">
        <f t="shared" si="3"/>
        <v>7</v>
      </c>
      <c r="R102" s="7" t="s">
        <v>34</v>
      </c>
      <c r="S102" s="7" t="s">
        <v>175</v>
      </c>
      <c r="T102" s="32" t="s">
        <v>272</v>
      </c>
      <c r="U102" s="7" t="s">
        <v>46</v>
      </c>
    </row>
    <row r="103" spans="1:21" x14ac:dyDescent="0.2">
      <c r="A103" s="7">
        <v>400305</v>
      </c>
      <c r="B103" s="7">
        <v>4003</v>
      </c>
      <c r="C103" s="7" t="s">
        <v>152</v>
      </c>
      <c r="D103" s="7" t="s">
        <v>153</v>
      </c>
      <c r="E103" s="28" t="str">
        <f t="shared" si="2"/>
        <v>hero_icon_4003</v>
      </c>
      <c r="F103" s="7">
        <v>4</v>
      </c>
      <c r="G103" s="7">
        <v>3</v>
      </c>
      <c r="H103" s="7">
        <v>5</v>
      </c>
      <c r="I103" s="7" t="s">
        <v>170</v>
      </c>
      <c r="J103" s="7">
        <v>487</v>
      </c>
      <c r="K103" s="7">
        <v>175</v>
      </c>
      <c r="L103" s="28">
        <f>VLOOKUP($F103,武将数值计算!$E$3:$J$7,MATCH(Sheet1!L$2,武将数值计算!$E$3:$J$3,0),0)</f>
        <v>1</v>
      </c>
      <c r="M103" s="28">
        <f>VLOOKUP($F103,武将数值计算!$E$3:$J$7,MATCH(Sheet1!M$2,武将数值计算!$E$3:$J$3,0),0)</f>
        <v>2</v>
      </c>
      <c r="N103" s="28">
        <f>VLOOKUP($F103,武将数值计算!$E$3:$J$7,MATCH(Sheet1!N$2,武将数值计算!$E$3:$J$3,0),0)</f>
        <v>1</v>
      </c>
      <c r="O103" s="28">
        <f>VLOOKUP($F103,武将数值计算!$E$3:$J$7,MATCH(Sheet1!O$2,武将数值计算!$E$3:$J$3,0),0)</f>
        <v>3</v>
      </c>
      <c r="P103" s="28">
        <f>VLOOKUP($F103,武将数值计算!$E$3:$J$7,MATCH(Sheet1!P$2,武将数值计算!$E$3:$J$3,0),0)</f>
        <v>7</v>
      </c>
      <c r="Q103" s="28">
        <f t="shared" si="3"/>
        <v>7</v>
      </c>
      <c r="R103" s="7" t="s">
        <v>34</v>
      </c>
      <c r="S103" s="7" t="s">
        <v>175</v>
      </c>
      <c r="T103" s="32" t="s">
        <v>273</v>
      </c>
      <c r="U103" s="7" t="s">
        <v>46</v>
      </c>
    </row>
    <row r="104" spans="1:21" x14ac:dyDescent="0.2">
      <c r="A104" s="7">
        <v>400306</v>
      </c>
      <c r="B104" s="7">
        <v>4003</v>
      </c>
      <c r="C104" s="7" t="s">
        <v>152</v>
      </c>
      <c r="D104" s="7" t="s">
        <v>153</v>
      </c>
      <c r="E104" s="28" t="str">
        <f t="shared" si="2"/>
        <v>hero_icon_4003</v>
      </c>
      <c r="F104" s="7">
        <v>4</v>
      </c>
      <c r="G104" s="7">
        <v>3</v>
      </c>
      <c r="H104" s="7">
        <v>6</v>
      </c>
      <c r="I104" s="7" t="s">
        <v>181</v>
      </c>
      <c r="J104" s="7">
        <v>520</v>
      </c>
      <c r="K104" s="7">
        <v>187</v>
      </c>
      <c r="L104" s="28">
        <f>VLOOKUP($F104,武将数值计算!$E$3:$J$7,MATCH(Sheet1!L$2,武将数值计算!$E$3:$J$3,0),0)</f>
        <v>1</v>
      </c>
      <c r="M104" s="28">
        <f>VLOOKUP($F104,武将数值计算!$E$3:$J$7,MATCH(Sheet1!M$2,武将数值计算!$E$3:$J$3,0),0)</f>
        <v>2</v>
      </c>
      <c r="N104" s="28">
        <f>VLOOKUP($F104,武将数值计算!$E$3:$J$7,MATCH(Sheet1!N$2,武将数值计算!$E$3:$J$3,0),0)</f>
        <v>1</v>
      </c>
      <c r="O104" s="28">
        <f>VLOOKUP($F104,武将数值计算!$E$3:$J$7,MATCH(Sheet1!O$2,武将数值计算!$E$3:$J$3,0),0)</f>
        <v>3</v>
      </c>
      <c r="P104" s="28">
        <f>VLOOKUP($F104,武将数值计算!$E$3:$J$7,MATCH(Sheet1!P$2,武将数值计算!$E$3:$J$3,0),0)</f>
        <v>7</v>
      </c>
      <c r="Q104" s="28">
        <f t="shared" si="3"/>
        <v>7</v>
      </c>
      <c r="R104" s="7" t="s">
        <v>34</v>
      </c>
      <c r="S104" s="7" t="s">
        <v>175</v>
      </c>
      <c r="T104" s="32" t="s">
        <v>274</v>
      </c>
      <c r="U104" s="7" t="s">
        <v>46</v>
      </c>
    </row>
    <row r="105" spans="1:21" x14ac:dyDescent="0.2">
      <c r="A105" s="7">
        <v>400307</v>
      </c>
      <c r="B105" s="7">
        <v>4003</v>
      </c>
      <c r="C105" s="7" t="s">
        <v>152</v>
      </c>
      <c r="D105" s="7" t="s">
        <v>153</v>
      </c>
      <c r="E105" s="28" t="str">
        <f t="shared" si="2"/>
        <v>hero_icon_4003</v>
      </c>
      <c r="F105" s="7">
        <v>4</v>
      </c>
      <c r="G105" s="7">
        <v>3</v>
      </c>
      <c r="H105" s="7">
        <v>7</v>
      </c>
      <c r="I105" s="7" t="s">
        <v>168</v>
      </c>
      <c r="J105" s="7">
        <v>552</v>
      </c>
      <c r="K105" s="7">
        <v>198</v>
      </c>
      <c r="L105" s="28">
        <f>VLOOKUP($F105,武将数值计算!$E$3:$J$7,MATCH(Sheet1!L$2,武将数值计算!$E$3:$J$3,0),0)</f>
        <v>1</v>
      </c>
      <c r="M105" s="28">
        <f>VLOOKUP($F105,武将数值计算!$E$3:$J$7,MATCH(Sheet1!M$2,武将数值计算!$E$3:$J$3,0),0)</f>
        <v>2</v>
      </c>
      <c r="N105" s="28">
        <f>VLOOKUP($F105,武将数值计算!$E$3:$J$7,MATCH(Sheet1!N$2,武将数值计算!$E$3:$J$3,0),0)</f>
        <v>1</v>
      </c>
      <c r="O105" s="28">
        <f>VLOOKUP($F105,武将数值计算!$E$3:$J$7,MATCH(Sheet1!O$2,武将数值计算!$E$3:$J$3,0),0)</f>
        <v>3</v>
      </c>
      <c r="P105" s="28">
        <f>VLOOKUP($F105,武将数值计算!$E$3:$J$7,MATCH(Sheet1!P$2,武将数值计算!$E$3:$J$3,0),0)</f>
        <v>7</v>
      </c>
      <c r="Q105" s="28">
        <f t="shared" si="3"/>
        <v>7</v>
      </c>
      <c r="R105" s="7" t="s">
        <v>34</v>
      </c>
      <c r="S105" s="7" t="s">
        <v>175</v>
      </c>
      <c r="T105" s="32" t="s">
        <v>275</v>
      </c>
      <c r="U105" s="7" t="s">
        <v>46</v>
      </c>
    </row>
    <row r="106" spans="1:21" x14ac:dyDescent="0.2">
      <c r="A106" s="7">
        <v>400308</v>
      </c>
      <c r="B106" s="7">
        <v>4003</v>
      </c>
      <c r="C106" s="7" t="s">
        <v>152</v>
      </c>
      <c r="D106" s="7" t="s">
        <v>153</v>
      </c>
      <c r="E106" s="28" t="str">
        <f t="shared" si="2"/>
        <v>hero_icon_4003</v>
      </c>
      <c r="F106" s="7">
        <v>4</v>
      </c>
      <c r="G106" s="7">
        <v>3</v>
      </c>
      <c r="H106" s="7">
        <v>8</v>
      </c>
      <c r="I106" s="7" t="s">
        <v>183</v>
      </c>
      <c r="J106" s="7">
        <v>585</v>
      </c>
      <c r="K106" s="7">
        <v>210</v>
      </c>
      <c r="L106" s="28">
        <f>VLOOKUP($F106,武将数值计算!$E$3:$J$7,MATCH(Sheet1!L$2,武将数值计算!$E$3:$J$3,0),0)</f>
        <v>1</v>
      </c>
      <c r="M106" s="28">
        <f>VLOOKUP($F106,武将数值计算!$E$3:$J$7,MATCH(Sheet1!M$2,武将数值计算!$E$3:$J$3,0),0)</f>
        <v>2</v>
      </c>
      <c r="N106" s="28">
        <f>VLOOKUP($F106,武将数值计算!$E$3:$J$7,MATCH(Sheet1!N$2,武将数值计算!$E$3:$J$3,0),0)</f>
        <v>1</v>
      </c>
      <c r="O106" s="28">
        <f>VLOOKUP($F106,武将数值计算!$E$3:$J$7,MATCH(Sheet1!O$2,武将数值计算!$E$3:$J$3,0),0)</f>
        <v>3</v>
      </c>
      <c r="P106" s="28">
        <f>VLOOKUP($F106,武将数值计算!$E$3:$J$7,MATCH(Sheet1!P$2,武将数值计算!$E$3:$J$3,0),0)</f>
        <v>7</v>
      </c>
      <c r="Q106" s="28">
        <f t="shared" si="3"/>
        <v>7</v>
      </c>
      <c r="R106" s="7" t="s">
        <v>34</v>
      </c>
      <c r="S106" s="7" t="s">
        <v>175</v>
      </c>
      <c r="T106" s="32" t="s">
        <v>276</v>
      </c>
      <c r="U106" s="7" t="s">
        <v>46</v>
      </c>
    </row>
    <row r="107" spans="1:21" x14ac:dyDescent="0.2">
      <c r="A107" s="7">
        <v>400309</v>
      </c>
      <c r="B107" s="7">
        <v>4003</v>
      </c>
      <c r="C107" s="7" t="s">
        <v>152</v>
      </c>
      <c r="D107" s="7" t="s">
        <v>153</v>
      </c>
      <c r="E107" s="28" t="str">
        <f t="shared" si="2"/>
        <v>hero_icon_4003</v>
      </c>
      <c r="F107" s="7">
        <v>4</v>
      </c>
      <c r="G107" s="7">
        <v>3</v>
      </c>
      <c r="H107" s="7">
        <v>9</v>
      </c>
      <c r="I107" s="7" t="s">
        <v>179</v>
      </c>
      <c r="J107" s="7">
        <v>617</v>
      </c>
      <c r="K107" s="7">
        <v>222</v>
      </c>
      <c r="L107" s="28">
        <f>VLOOKUP($F107,武将数值计算!$E$3:$J$7,MATCH(Sheet1!L$2,武将数值计算!$E$3:$J$3,0),0)</f>
        <v>1</v>
      </c>
      <c r="M107" s="28">
        <f>VLOOKUP($F107,武将数值计算!$E$3:$J$7,MATCH(Sheet1!M$2,武将数值计算!$E$3:$J$3,0),0)</f>
        <v>2</v>
      </c>
      <c r="N107" s="28">
        <f>VLOOKUP($F107,武将数值计算!$E$3:$J$7,MATCH(Sheet1!N$2,武将数值计算!$E$3:$J$3,0),0)</f>
        <v>1</v>
      </c>
      <c r="O107" s="28">
        <f>VLOOKUP($F107,武将数值计算!$E$3:$J$7,MATCH(Sheet1!O$2,武将数值计算!$E$3:$J$3,0),0)</f>
        <v>3</v>
      </c>
      <c r="P107" s="28">
        <f>VLOOKUP($F107,武将数值计算!$E$3:$J$7,MATCH(Sheet1!P$2,武将数值计算!$E$3:$J$3,0),0)</f>
        <v>7</v>
      </c>
      <c r="Q107" s="28">
        <f t="shared" si="3"/>
        <v>7</v>
      </c>
      <c r="R107" s="7" t="s">
        <v>34</v>
      </c>
      <c r="S107" s="7" t="s">
        <v>175</v>
      </c>
      <c r="T107" s="32" t="s">
        <v>277</v>
      </c>
      <c r="U107" s="7" t="s">
        <v>46</v>
      </c>
    </row>
    <row r="108" spans="1:21" x14ac:dyDescent="0.2">
      <c r="A108" s="7">
        <v>400310</v>
      </c>
      <c r="B108" s="7">
        <v>4003</v>
      </c>
      <c r="C108" s="7" t="s">
        <v>152</v>
      </c>
      <c r="D108" s="7" t="s">
        <v>153</v>
      </c>
      <c r="E108" s="28" t="str">
        <f t="shared" si="2"/>
        <v>hero_icon_4003</v>
      </c>
      <c r="F108" s="7">
        <v>4</v>
      </c>
      <c r="G108" s="7">
        <v>3</v>
      </c>
      <c r="H108" s="7">
        <v>10</v>
      </c>
      <c r="I108" s="7" t="s">
        <v>177</v>
      </c>
      <c r="J108" s="7">
        <v>650</v>
      </c>
      <c r="K108" s="7">
        <v>234</v>
      </c>
      <c r="L108" s="28">
        <f>VLOOKUP($F108,武将数值计算!$E$3:$J$7,MATCH(Sheet1!L$2,武将数值计算!$E$3:$J$3,0),0)</f>
        <v>1</v>
      </c>
      <c r="M108" s="28">
        <f>VLOOKUP($F108,武将数值计算!$E$3:$J$7,MATCH(Sheet1!M$2,武将数值计算!$E$3:$J$3,0),0)</f>
        <v>2</v>
      </c>
      <c r="N108" s="28">
        <f>VLOOKUP($F108,武将数值计算!$E$3:$J$7,MATCH(Sheet1!N$2,武将数值计算!$E$3:$J$3,0),0)</f>
        <v>1</v>
      </c>
      <c r="O108" s="28">
        <f>VLOOKUP($F108,武将数值计算!$E$3:$J$7,MATCH(Sheet1!O$2,武将数值计算!$E$3:$J$3,0),0)</f>
        <v>3</v>
      </c>
      <c r="P108" s="28">
        <f>VLOOKUP($F108,武将数值计算!$E$3:$J$7,MATCH(Sheet1!P$2,武将数值计算!$E$3:$J$3,0),0)</f>
        <v>7</v>
      </c>
      <c r="Q108" s="28">
        <f t="shared" si="3"/>
        <v>7</v>
      </c>
      <c r="R108" s="7" t="s">
        <v>34</v>
      </c>
      <c r="S108" s="7" t="s">
        <v>175</v>
      </c>
      <c r="T108" s="32" t="s">
        <v>278</v>
      </c>
      <c r="U108" s="7" t="s">
        <v>46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E1DD-1A26-49BD-929D-F55023C7E7D8}">
  <dimension ref="F2:O14"/>
  <sheetViews>
    <sheetView workbookViewId="0">
      <selection activeCell="I21" sqref="I21"/>
    </sheetView>
  </sheetViews>
  <sheetFormatPr defaultRowHeight="14.25" x14ac:dyDescent="0.2"/>
  <cols>
    <col min="6" max="6" width="10.625" bestFit="1" customWidth="1"/>
    <col min="7" max="7" width="11" bestFit="1" customWidth="1"/>
    <col min="8" max="8" width="27.5" bestFit="1" customWidth="1"/>
  </cols>
  <sheetData>
    <row r="2" spans="6:15" x14ac:dyDescent="0.2">
      <c r="L2" s="11" t="s">
        <v>286</v>
      </c>
      <c r="M2" s="11" t="s">
        <v>287</v>
      </c>
      <c r="N2" s="11" t="s">
        <v>31</v>
      </c>
      <c r="O2" s="11" t="s">
        <v>118</v>
      </c>
    </row>
    <row r="3" spans="6:15" x14ac:dyDescent="0.2">
      <c r="L3" s="33">
        <v>1001</v>
      </c>
      <c r="M3" s="33" t="s">
        <v>35</v>
      </c>
      <c r="N3" s="33" t="s">
        <v>279</v>
      </c>
      <c r="O3" s="33" t="s">
        <v>280</v>
      </c>
    </row>
    <row r="4" spans="6:15" x14ac:dyDescent="0.2">
      <c r="F4" s="1" t="s">
        <v>0</v>
      </c>
      <c r="G4" s="1" t="s">
        <v>15</v>
      </c>
      <c r="H4" t="s">
        <v>22</v>
      </c>
      <c r="L4" s="34">
        <v>1002</v>
      </c>
      <c r="M4" s="35" t="s">
        <v>36</v>
      </c>
      <c r="N4" s="34" t="s">
        <v>279</v>
      </c>
      <c r="O4" s="34" t="s">
        <v>281</v>
      </c>
    </row>
    <row r="5" spans="6:15" x14ac:dyDescent="0.2">
      <c r="F5" s="1" t="s">
        <v>8</v>
      </c>
      <c r="G5" s="1" t="s">
        <v>1</v>
      </c>
      <c r="H5" t="s">
        <v>1</v>
      </c>
      <c r="L5" s="36">
        <v>1003</v>
      </c>
      <c r="M5" s="37" t="s">
        <v>37</v>
      </c>
      <c r="N5" s="36" t="s">
        <v>279</v>
      </c>
      <c r="O5" s="36" t="s">
        <v>282</v>
      </c>
    </row>
    <row r="6" spans="6:15" x14ac:dyDescent="0.2">
      <c r="F6" s="1" t="s">
        <v>9</v>
      </c>
      <c r="G6" s="1" t="s">
        <v>3</v>
      </c>
      <c r="H6" t="s">
        <v>23</v>
      </c>
      <c r="L6" s="33">
        <v>2001</v>
      </c>
      <c r="M6" s="33" t="s">
        <v>38</v>
      </c>
      <c r="N6" s="33" t="s">
        <v>283</v>
      </c>
      <c r="O6" s="33" t="s">
        <v>280</v>
      </c>
    </row>
    <row r="7" spans="6:15" x14ac:dyDescent="0.2">
      <c r="F7" s="1" t="s">
        <v>10</v>
      </c>
      <c r="G7" s="1" t="s">
        <v>4</v>
      </c>
      <c r="H7" t="s">
        <v>24</v>
      </c>
      <c r="L7" s="34">
        <v>2002</v>
      </c>
      <c r="M7" s="35" t="s">
        <v>39</v>
      </c>
      <c r="N7" s="34" t="s">
        <v>283</v>
      </c>
      <c r="O7" s="34" t="s">
        <v>281</v>
      </c>
    </row>
    <row r="8" spans="6:15" x14ac:dyDescent="0.2">
      <c r="F8" s="1" t="s">
        <v>12</v>
      </c>
      <c r="G8" s="1" t="s">
        <v>6</v>
      </c>
      <c r="H8" t="s">
        <v>25</v>
      </c>
      <c r="L8" s="36">
        <v>2003</v>
      </c>
      <c r="M8" s="37" t="s">
        <v>288</v>
      </c>
      <c r="N8" s="36" t="s">
        <v>283</v>
      </c>
      <c r="O8" s="36" t="s">
        <v>282</v>
      </c>
    </row>
    <row r="9" spans="6:15" x14ac:dyDescent="0.2">
      <c r="F9" s="1" t="s">
        <v>11</v>
      </c>
      <c r="G9" s="1" t="s">
        <v>2</v>
      </c>
      <c r="H9" t="s">
        <v>27</v>
      </c>
      <c r="L9" s="33">
        <v>3001</v>
      </c>
      <c r="M9" s="33" t="s">
        <v>41</v>
      </c>
      <c r="N9" s="33" t="s">
        <v>284</v>
      </c>
      <c r="O9" s="33" t="s">
        <v>280</v>
      </c>
    </row>
    <row r="10" spans="6:15" x14ac:dyDescent="0.2">
      <c r="F10" s="1" t="s">
        <v>21</v>
      </c>
      <c r="G10" s="1" t="s">
        <v>20</v>
      </c>
      <c r="H10" t="s">
        <v>26</v>
      </c>
      <c r="L10" s="34">
        <v>3002</v>
      </c>
      <c r="M10" s="35" t="s">
        <v>289</v>
      </c>
      <c r="N10" s="34" t="s">
        <v>284</v>
      </c>
      <c r="O10" s="34" t="s">
        <v>281</v>
      </c>
    </row>
    <row r="11" spans="6:15" x14ac:dyDescent="0.2">
      <c r="F11" s="1" t="s">
        <v>13</v>
      </c>
      <c r="G11" s="1" t="s">
        <v>5</v>
      </c>
      <c r="H11" t="s">
        <v>28</v>
      </c>
      <c r="L11" s="36">
        <v>3003</v>
      </c>
      <c r="M11" s="37" t="s">
        <v>290</v>
      </c>
      <c r="N11" s="36" t="s">
        <v>284</v>
      </c>
      <c r="O11" s="36" t="s">
        <v>282</v>
      </c>
    </row>
    <row r="12" spans="6:15" x14ac:dyDescent="0.2">
      <c r="F12" s="1" t="s">
        <v>19</v>
      </c>
      <c r="G12" s="1" t="s">
        <v>18</v>
      </c>
      <c r="H12" t="s">
        <v>29</v>
      </c>
      <c r="L12" s="33">
        <v>4001</v>
      </c>
      <c r="M12" s="33" t="s">
        <v>44</v>
      </c>
      <c r="N12" s="33" t="s">
        <v>285</v>
      </c>
      <c r="O12" s="33" t="s">
        <v>280</v>
      </c>
    </row>
    <row r="13" spans="6:15" x14ac:dyDescent="0.2">
      <c r="F13" s="2" t="s">
        <v>14</v>
      </c>
      <c r="G13" s="2" t="s">
        <v>7</v>
      </c>
      <c r="H13" t="s">
        <v>30</v>
      </c>
      <c r="L13" s="34">
        <v>4002</v>
      </c>
      <c r="M13" s="35" t="s">
        <v>291</v>
      </c>
      <c r="N13" s="34" t="s">
        <v>285</v>
      </c>
      <c r="O13" s="34" t="s">
        <v>281</v>
      </c>
    </row>
    <row r="14" spans="6:15" x14ac:dyDescent="0.2">
      <c r="L14" s="36">
        <v>4003</v>
      </c>
      <c r="M14" s="37" t="s">
        <v>292</v>
      </c>
      <c r="N14" s="36" t="s">
        <v>285</v>
      </c>
      <c r="O14" s="36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3364-45DE-46E6-8648-264596E42908}">
  <dimension ref="B1:AA116"/>
  <sheetViews>
    <sheetView topLeftCell="D1" workbookViewId="0">
      <selection activeCell="G8" sqref="G8"/>
    </sheetView>
  </sheetViews>
  <sheetFormatPr defaultRowHeight="14.25" x14ac:dyDescent="0.2"/>
  <cols>
    <col min="1" max="1" width="9" style="8"/>
    <col min="2" max="2" width="13" style="8" bestFit="1" customWidth="1"/>
    <col min="3" max="3" width="23.5" style="8" bestFit="1" customWidth="1"/>
    <col min="4" max="16384" width="9" style="8"/>
  </cols>
  <sheetData>
    <row r="1" spans="2:27" x14ac:dyDescent="0.2">
      <c r="U1" s="9" t="s">
        <v>77</v>
      </c>
      <c r="V1" s="9" t="s">
        <v>71</v>
      </c>
      <c r="W1" s="9" t="s">
        <v>58</v>
      </c>
      <c r="X1" s="9" t="s">
        <v>72</v>
      </c>
      <c r="Y1" s="9" t="s">
        <v>74</v>
      </c>
      <c r="Z1" s="9" t="s">
        <v>75</v>
      </c>
      <c r="AA1" s="9" t="s">
        <v>76</v>
      </c>
    </row>
    <row r="2" spans="2:27" x14ac:dyDescent="0.2">
      <c r="B2" s="12" t="s">
        <v>65</v>
      </c>
      <c r="C2" s="8" t="s">
        <v>69</v>
      </c>
      <c r="T2" s="13">
        <f>W2*100+X2</f>
        <v>101</v>
      </c>
      <c r="U2" s="9">
        <v>400101</v>
      </c>
      <c r="V2" s="9" t="s">
        <v>78</v>
      </c>
      <c r="W2" s="9">
        <v>1</v>
      </c>
      <c r="X2" s="9">
        <v>1</v>
      </c>
      <c r="Y2" s="9">
        <v>220</v>
      </c>
      <c r="Z2" s="9">
        <v>1875</v>
      </c>
      <c r="AA2" s="9">
        <v>99</v>
      </c>
    </row>
    <row r="3" spans="2:27" x14ac:dyDescent="0.2">
      <c r="B3" s="11" t="s">
        <v>64</v>
      </c>
      <c r="C3" s="10">
        <v>1</v>
      </c>
      <c r="E3" s="11" t="s">
        <v>31</v>
      </c>
      <c r="F3" s="11" t="s">
        <v>59</v>
      </c>
      <c r="G3" s="11" t="s">
        <v>60</v>
      </c>
      <c r="H3" s="11" t="s">
        <v>61</v>
      </c>
      <c r="I3" s="11" t="s">
        <v>62</v>
      </c>
      <c r="J3" s="11" t="s">
        <v>63</v>
      </c>
      <c r="T3" s="13">
        <f t="shared" ref="T3:T41" si="0">W3*100+X3</f>
        <v>102</v>
      </c>
      <c r="U3" s="9">
        <v>400102</v>
      </c>
      <c r="V3" s="9" t="s">
        <v>79</v>
      </c>
      <c r="W3" s="9">
        <v>1</v>
      </c>
      <c r="X3" s="9">
        <v>2</v>
      </c>
      <c r="Y3" s="9">
        <v>240</v>
      </c>
      <c r="Z3" s="9">
        <v>2025</v>
      </c>
      <c r="AA3" s="9">
        <v>108</v>
      </c>
    </row>
    <row r="4" spans="2:27" x14ac:dyDescent="0.2">
      <c r="B4" s="11" t="s">
        <v>66</v>
      </c>
      <c r="C4" s="10">
        <v>1.1000000000000001</v>
      </c>
      <c r="E4" s="10">
        <v>1</v>
      </c>
      <c r="F4" s="10">
        <v>1</v>
      </c>
      <c r="G4" s="10">
        <v>2</v>
      </c>
      <c r="H4" s="10">
        <v>1</v>
      </c>
      <c r="I4" s="10">
        <v>3</v>
      </c>
      <c r="J4" s="10">
        <v>7</v>
      </c>
      <c r="T4" s="13">
        <f t="shared" si="0"/>
        <v>103</v>
      </c>
      <c r="U4" s="9">
        <v>400103</v>
      </c>
      <c r="V4" s="9" t="s">
        <v>80</v>
      </c>
      <c r="W4" s="9">
        <v>1</v>
      </c>
      <c r="X4" s="9">
        <v>3</v>
      </c>
      <c r="Y4" s="9">
        <v>260</v>
      </c>
      <c r="Z4" s="9">
        <v>2175</v>
      </c>
      <c r="AA4" s="9">
        <v>117</v>
      </c>
    </row>
    <row r="5" spans="2:27" x14ac:dyDescent="0.2">
      <c r="B5" s="11" t="s">
        <v>67</v>
      </c>
      <c r="C5" s="10">
        <v>1.3</v>
      </c>
      <c r="E5" s="10">
        <v>2</v>
      </c>
      <c r="F5" s="10">
        <v>1</v>
      </c>
      <c r="G5" s="10">
        <v>3</v>
      </c>
      <c r="H5" s="10">
        <v>1</v>
      </c>
      <c r="I5" s="10">
        <v>3</v>
      </c>
      <c r="J5" s="10">
        <v>7</v>
      </c>
      <c r="T5" s="13">
        <f t="shared" si="0"/>
        <v>104</v>
      </c>
      <c r="U5" s="9">
        <v>400104</v>
      </c>
      <c r="V5" s="9" t="s">
        <v>81</v>
      </c>
      <c r="W5" s="9">
        <v>1</v>
      </c>
      <c r="X5" s="9">
        <v>4</v>
      </c>
      <c r="Y5" s="9">
        <v>280</v>
      </c>
      <c r="Z5" s="9">
        <v>2325</v>
      </c>
      <c r="AA5" s="9">
        <v>126</v>
      </c>
    </row>
    <row r="6" spans="2:27" x14ac:dyDescent="0.2">
      <c r="B6" s="11" t="s">
        <v>68</v>
      </c>
      <c r="C6" s="10">
        <v>1.5</v>
      </c>
      <c r="E6" s="10">
        <v>3</v>
      </c>
      <c r="F6" s="10">
        <v>1.5</v>
      </c>
      <c r="G6" s="10">
        <v>1</v>
      </c>
      <c r="H6" s="10">
        <v>2</v>
      </c>
      <c r="I6" s="10">
        <v>5</v>
      </c>
      <c r="J6" s="10">
        <v>9</v>
      </c>
      <c r="T6" s="13">
        <f t="shared" si="0"/>
        <v>105</v>
      </c>
      <c r="U6" s="9">
        <v>400105</v>
      </c>
      <c r="V6" s="9" t="s">
        <v>82</v>
      </c>
      <c r="W6" s="9">
        <v>1</v>
      </c>
      <c r="X6" s="9">
        <v>5</v>
      </c>
      <c r="Y6" s="9">
        <v>300</v>
      </c>
      <c r="Z6" s="9">
        <v>2475</v>
      </c>
      <c r="AA6" s="9">
        <v>135</v>
      </c>
    </row>
    <row r="7" spans="2:27" x14ac:dyDescent="0.2">
      <c r="E7" s="10">
        <v>4</v>
      </c>
      <c r="F7" s="10">
        <v>1</v>
      </c>
      <c r="G7" s="10">
        <v>2</v>
      </c>
      <c r="H7" s="10">
        <v>1</v>
      </c>
      <c r="I7" s="10">
        <v>3</v>
      </c>
      <c r="J7" s="10">
        <v>7</v>
      </c>
      <c r="T7" s="13">
        <f t="shared" si="0"/>
        <v>106</v>
      </c>
      <c r="U7" s="9">
        <v>400106</v>
      </c>
      <c r="V7" s="9" t="s">
        <v>83</v>
      </c>
      <c r="W7" s="9">
        <v>1</v>
      </c>
      <c r="X7" s="9">
        <v>6</v>
      </c>
      <c r="Y7" s="9">
        <v>320</v>
      </c>
      <c r="Z7" s="9">
        <v>2625</v>
      </c>
      <c r="AA7" s="9">
        <v>144</v>
      </c>
    </row>
    <row r="8" spans="2:27" x14ac:dyDescent="0.2">
      <c r="T8" s="13">
        <f t="shared" si="0"/>
        <v>107</v>
      </c>
      <c r="U8" s="9">
        <v>400107</v>
      </c>
      <c r="V8" s="9" t="s">
        <v>84</v>
      </c>
      <c r="W8" s="9">
        <v>1</v>
      </c>
      <c r="X8" s="9">
        <v>7</v>
      </c>
      <c r="Y8" s="9">
        <v>340</v>
      </c>
      <c r="Z8" s="9">
        <v>2775</v>
      </c>
      <c r="AA8" s="9">
        <v>153</v>
      </c>
    </row>
    <row r="9" spans="2:27" x14ac:dyDescent="0.2">
      <c r="T9" s="13">
        <f t="shared" si="0"/>
        <v>108</v>
      </c>
      <c r="U9" s="9">
        <v>400108</v>
      </c>
      <c r="V9" s="9" t="s">
        <v>85</v>
      </c>
      <c r="W9" s="9">
        <v>1</v>
      </c>
      <c r="X9" s="9">
        <v>8</v>
      </c>
      <c r="Y9" s="9">
        <v>360</v>
      </c>
      <c r="Z9" s="9">
        <v>2925</v>
      </c>
      <c r="AA9" s="9">
        <v>162</v>
      </c>
    </row>
    <row r="10" spans="2:27" x14ac:dyDescent="0.2">
      <c r="T10" s="13">
        <f t="shared" si="0"/>
        <v>109</v>
      </c>
      <c r="U10" s="9">
        <v>400109</v>
      </c>
      <c r="V10" s="9" t="s">
        <v>86</v>
      </c>
      <c r="W10" s="9">
        <v>1</v>
      </c>
      <c r="X10" s="9">
        <v>9</v>
      </c>
      <c r="Y10" s="9">
        <v>380</v>
      </c>
      <c r="Z10" s="9">
        <v>3075</v>
      </c>
      <c r="AA10" s="9">
        <v>171</v>
      </c>
    </row>
    <row r="11" spans="2:27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1</v>
      </c>
      <c r="N11" s="9">
        <v>2</v>
      </c>
      <c r="O11" s="9">
        <v>3</v>
      </c>
      <c r="P11" s="9">
        <v>4</v>
      </c>
      <c r="T11" s="13">
        <f t="shared" si="0"/>
        <v>110</v>
      </c>
      <c r="U11" s="9">
        <v>400110</v>
      </c>
      <c r="V11" s="9" t="s">
        <v>87</v>
      </c>
      <c r="W11" s="9">
        <v>1</v>
      </c>
      <c r="X11" s="9">
        <v>10</v>
      </c>
      <c r="Y11" s="9">
        <v>400</v>
      </c>
      <c r="Z11" s="9">
        <v>3225</v>
      </c>
      <c r="AA11" s="9">
        <v>180</v>
      </c>
    </row>
    <row r="12" spans="2:27" ht="15" thickBot="1" x14ac:dyDescent="0.25">
      <c r="B12" s="14" t="s">
        <v>70</v>
      </c>
      <c r="C12" s="14" t="s">
        <v>31</v>
      </c>
      <c r="D12" s="14" t="s">
        <v>73</v>
      </c>
      <c r="E12" s="14" t="s">
        <v>118</v>
      </c>
      <c r="F12" s="14" t="s">
        <v>52</v>
      </c>
      <c r="G12" s="14" t="s">
        <v>53</v>
      </c>
      <c r="H12" s="15" t="s">
        <v>59</v>
      </c>
      <c r="I12" s="15" t="s">
        <v>60</v>
      </c>
      <c r="J12" s="15" t="s">
        <v>61</v>
      </c>
      <c r="K12" s="15" t="s">
        <v>62</v>
      </c>
      <c r="L12" s="15" t="s">
        <v>63</v>
      </c>
      <c r="M12" s="9" t="s">
        <v>119</v>
      </c>
      <c r="N12" s="9" t="s">
        <v>120</v>
      </c>
      <c r="O12" s="9" t="s">
        <v>121</v>
      </c>
      <c r="P12" s="9" t="s">
        <v>122</v>
      </c>
      <c r="T12" s="13">
        <f t="shared" si="0"/>
        <v>201</v>
      </c>
      <c r="U12" s="9">
        <v>400201</v>
      </c>
      <c r="V12" s="9" t="s">
        <v>88</v>
      </c>
      <c r="W12" s="9">
        <v>2</v>
      </c>
      <c r="X12" s="9">
        <v>1</v>
      </c>
      <c r="Y12" s="9">
        <v>220</v>
      </c>
      <c r="Z12" s="9">
        <v>2500</v>
      </c>
      <c r="AA12" s="9">
        <v>66</v>
      </c>
    </row>
    <row r="13" spans="2:27" x14ac:dyDescent="0.2">
      <c r="B13" s="16">
        <v>100101</v>
      </c>
      <c r="C13" s="17">
        <f>LEFT(B13,1)*1</f>
        <v>1</v>
      </c>
      <c r="D13" s="17">
        <f>RIGHT(B13,2)*1</f>
        <v>1</v>
      </c>
      <c r="E13" s="17" t="str" cm="1">
        <f t="array" ref="E13">INDEX($B$3:$B$6,MID(B13,4,1)*1,0)</f>
        <v>B</v>
      </c>
      <c r="F13" s="17">
        <f>INT(VLOOKUP($C13*100+$D13,$T$1:$AA$41,MATCH(F$12,$T$1:$AA$1,0),0)*VLOOKUP($E13,$B$3:$C$6,2,0))</f>
        <v>220</v>
      </c>
      <c r="G13" s="17">
        <f>INT(VLOOKUP($C13*100+$D13,$T$1:$AA$41,MATCH(G$12,$T$1:$AA$1,0),0)*VLOOKUP($E13,$B$3:$C$6,2,0))</f>
        <v>99</v>
      </c>
      <c r="H13" s="17">
        <f>VLOOKUP($C13,$E$4:$J$7,MATCH(H$12,$E$3:$J$3,0),0)</f>
        <v>1</v>
      </c>
      <c r="I13" s="17">
        <f>VLOOKUP($C13,$E$4:$J$7,MATCH(I$12,$E$3:$J$3,0),0)</f>
        <v>2</v>
      </c>
      <c r="J13" s="17">
        <f>VLOOKUP($C13,$E$4:$J$7,MATCH(J$12,$E$3:$J$3,0),0)</f>
        <v>1</v>
      </c>
      <c r="K13" s="17">
        <f>VLOOKUP($C13,$E$4:$J$7,MATCH(K$12,$E$3:$J$3,0),0)</f>
        <v>3</v>
      </c>
      <c r="L13" s="18">
        <f>VLOOKUP($C13,$E$4:$J$7,MATCH(L$12,$E$3:$J$3,0),0)</f>
        <v>7</v>
      </c>
      <c r="M13" s="9">
        <f>ROUNDUP(VLOOKUP(M$11*100+$D13,$T:$AA,7,0)/(($F13-VLOOKUP(M$11*100+$D13,$T:$AA,8,0))*$H13),0)</f>
        <v>16</v>
      </c>
      <c r="N13" s="9">
        <f>ROUNDUP(VLOOKUP(N$11*100+$D13,$T:$AA,7,0)/(($F13-VLOOKUP(N$11*100+$D13,$T:$AA,8,0))*$H13),0)</f>
        <v>17</v>
      </c>
      <c r="O13" s="9">
        <f>ROUNDUP(VLOOKUP(O$11*100+$D13,$T:$AA,7,0)/(($F13-VLOOKUP(O$11*100+$D13,$T:$AA,8,0))*$H13),0)</f>
        <v>4</v>
      </c>
      <c r="P13" s="9">
        <f>ROUNDUP(VLOOKUP(P$11*100+$D13,$T:$AA,7,0)/(($F13-VLOOKUP(P$11*100+$D13,$T:$AA,8,0))*$H13),0)</f>
        <v>16</v>
      </c>
      <c r="Q13" s="8">
        <f>VLOOKUP($E13,$B$3:$C$6,2,0)</f>
        <v>1</v>
      </c>
      <c r="T13" s="13">
        <f t="shared" si="0"/>
        <v>202</v>
      </c>
      <c r="U13" s="9">
        <v>400202</v>
      </c>
      <c r="V13" s="9" t="s">
        <v>89</v>
      </c>
      <c r="W13" s="9">
        <v>2</v>
      </c>
      <c r="X13" s="9">
        <v>2</v>
      </c>
      <c r="Y13" s="9">
        <v>240</v>
      </c>
      <c r="Z13" s="9">
        <v>2700</v>
      </c>
      <c r="AA13" s="9">
        <v>72</v>
      </c>
    </row>
    <row r="14" spans="2:27" x14ac:dyDescent="0.2">
      <c r="B14" s="19">
        <v>100102</v>
      </c>
      <c r="C14" s="10">
        <f t="shared" ref="C14:C77" si="1">LEFT(B14,1)*1</f>
        <v>1</v>
      </c>
      <c r="D14" s="10">
        <f t="shared" ref="D14:D77" si="2">RIGHT(B14,2)*1</f>
        <v>2</v>
      </c>
      <c r="E14" s="10" t="str" cm="1">
        <f t="array" ref="E14">INDEX($B$3:$B$6,MID(B14,4,1)*1,0)</f>
        <v>B</v>
      </c>
      <c r="F14" s="10">
        <f t="shared" ref="F14:G77" si="3">INT(VLOOKUP($C14*100+$D14,$T$1:$AA$41,MATCH(F$12,$T$1:$AA$1,0),0)*VLOOKUP($E14,$B$3:$C$6,2,0))</f>
        <v>240</v>
      </c>
      <c r="G14" s="10">
        <f t="shared" si="3"/>
        <v>108</v>
      </c>
      <c r="H14" s="10">
        <f t="shared" ref="H14:K77" si="4">VLOOKUP($C14,$E$4:$J$7,MATCH(H$12,$E$3:$J$3,0),0)</f>
        <v>1</v>
      </c>
      <c r="I14" s="10">
        <f t="shared" si="4"/>
        <v>2</v>
      </c>
      <c r="J14" s="10">
        <f t="shared" si="4"/>
        <v>1</v>
      </c>
      <c r="K14" s="10">
        <f t="shared" si="4"/>
        <v>3</v>
      </c>
      <c r="L14" s="20">
        <f t="shared" ref="L14:L77" si="5">VLOOKUP($C14,$E$4:$J$7,MATCH(L$12,$E$3:$J$3,0),0)</f>
        <v>7</v>
      </c>
      <c r="M14" s="9">
        <f t="shared" ref="M14:P77" si="6">ROUNDUP(VLOOKUP(M$11*100+$D14,$T:$AA,7,0)/(($F14-VLOOKUP(M$11*100+$D14,$T:$AA,8,0))*$H14),0)</f>
        <v>16</v>
      </c>
      <c r="N14" s="9">
        <f t="shared" si="6"/>
        <v>17</v>
      </c>
      <c r="O14" s="9">
        <f t="shared" si="6"/>
        <v>4</v>
      </c>
      <c r="P14" s="9">
        <f t="shared" si="6"/>
        <v>16</v>
      </c>
      <c r="Q14" s="8">
        <f t="shared" ref="Q14:Q77" si="7">VLOOKUP($E14,$B$3:$C$6,2,0)</f>
        <v>1</v>
      </c>
      <c r="T14" s="13">
        <f t="shared" si="0"/>
        <v>203</v>
      </c>
      <c r="U14" s="9">
        <v>400203</v>
      </c>
      <c r="V14" s="9" t="s">
        <v>90</v>
      </c>
      <c r="W14" s="9">
        <v>2</v>
      </c>
      <c r="X14" s="9">
        <v>3</v>
      </c>
      <c r="Y14" s="9">
        <v>260</v>
      </c>
      <c r="Z14" s="9">
        <v>2900</v>
      </c>
      <c r="AA14" s="9">
        <v>78</v>
      </c>
    </row>
    <row r="15" spans="2:27" x14ac:dyDescent="0.2">
      <c r="B15" s="19">
        <v>100103</v>
      </c>
      <c r="C15" s="10">
        <f t="shared" si="1"/>
        <v>1</v>
      </c>
      <c r="D15" s="10">
        <f t="shared" si="2"/>
        <v>3</v>
      </c>
      <c r="E15" s="10" t="str" cm="1">
        <f t="array" ref="E15">INDEX($B$3:$B$6,MID(B15,4,1)*1,0)</f>
        <v>B</v>
      </c>
      <c r="F15" s="10">
        <f t="shared" si="3"/>
        <v>260</v>
      </c>
      <c r="G15" s="10">
        <f t="shared" si="3"/>
        <v>117</v>
      </c>
      <c r="H15" s="10">
        <f t="shared" si="4"/>
        <v>1</v>
      </c>
      <c r="I15" s="10">
        <f t="shared" si="4"/>
        <v>2</v>
      </c>
      <c r="J15" s="10">
        <f t="shared" si="4"/>
        <v>1</v>
      </c>
      <c r="K15" s="10">
        <f t="shared" si="4"/>
        <v>3</v>
      </c>
      <c r="L15" s="20">
        <f t="shared" si="5"/>
        <v>7</v>
      </c>
      <c r="M15" s="9">
        <f t="shared" si="6"/>
        <v>16</v>
      </c>
      <c r="N15" s="9">
        <f t="shared" si="6"/>
        <v>16</v>
      </c>
      <c r="O15" s="9">
        <f t="shared" si="6"/>
        <v>4</v>
      </c>
      <c r="P15" s="9">
        <f t="shared" si="6"/>
        <v>16</v>
      </c>
      <c r="Q15" s="8">
        <f t="shared" si="7"/>
        <v>1</v>
      </c>
      <c r="T15" s="13">
        <f t="shared" si="0"/>
        <v>204</v>
      </c>
      <c r="U15" s="9">
        <v>400204</v>
      </c>
      <c r="V15" s="9" t="s">
        <v>91</v>
      </c>
      <c r="W15" s="9">
        <v>2</v>
      </c>
      <c r="X15" s="9">
        <v>4</v>
      </c>
      <c r="Y15" s="9">
        <v>280</v>
      </c>
      <c r="Z15" s="9">
        <v>3100</v>
      </c>
      <c r="AA15" s="9">
        <v>84</v>
      </c>
    </row>
    <row r="16" spans="2:27" x14ac:dyDescent="0.2">
      <c r="B16" s="19">
        <v>100104</v>
      </c>
      <c r="C16" s="10">
        <f t="shared" si="1"/>
        <v>1</v>
      </c>
      <c r="D16" s="10">
        <f t="shared" si="2"/>
        <v>4</v>
      </c>
      <c r="E16" s="10" t="str" cm="1">
        <f t="array" ref="E16">INDEX($B$3:$B$6,MID(B16,4,1)*1,0)</f>
        <v>B</v>
      </c>
      <c r="F16" s="10">
        <f t="shared" si="3"/>
        <v>280</v>
      </c>
      <c r="G16" s="10">
        <f t="shared" si="3"/>
        <v>126</v>
      </c>
      <c r="H16" s="10">
        <f t="shared" si="4"/>
        <v>1</v>
      </c>
      <c r="I16" s="10">
        <f t="shared" si="4"/>
        <v>2</v>
      </c>
      <c r="J16" s="10">
        <f t="shared" si="4"/>
        <v>1</v>
      </c>
      <c r="K16" s="10">
        <f t="shared" si="4"/>
        <v>3</v>
      </c>
      <c r="L16" s="20">
        <f t="shared" si="5"/>
        <v>7</v>
      </c>
      <c r="M16" s="9">
        <f t="shared" si="6"/>
        <v>16</v>
      </c>
      <c r="N16" s="9">
        <f t="shared" si="6"/>
        <v>16</v>
      </c>
      <c r="O16" s="9">
        <f t="shared" si="6"/>
        <v>4</v>
      </c>
      <c r="P16" s="9">
        <f t="shared" si="6"/>
        <v>16</v>
      </c>
      <c r="Q16" s="8">
        <f t="shared" si="7"/>
        <v>1</v>
      </c>
      <c r="T16" s="13">
        <f t="shared" si="0"/>
        <v>205</v>
      </c>
      <c r="U16" s="9">
        <v>400205</v>
      </c>
      <c r="V16" s="9" t="s">
        <v>92</v>
      </c>
      <c r="W16" s="9">
        <v>2</v>
      </c>
      <c r="X16" s="9">
        <v>5</v>
      </c>
      <c r="Y16" s="9">
        <v>300</v>
      </c>
      <c r="Z16" s="9">
        <v>3300</v>
      </c>
      <c r="AA16" s="9">
        <v>90</v>
      </c>
    </row>
    <row r="17" spans="2:27" x14ac:dyDescent="0.2">
      <c r="B17" s="19">
        <v>100105</v>
      </c>
      <c r="C17" s="10">
        <f t="shared" si="1"/>
        <v>1</v>
      </c>
      <c r="D17" s="10">
        <f t="shared" si="2"/>
        <v>5</v>
      </c>
      <c r="E17" s="10" t="str" cm="1">
        <f t="array" ref="E17">INDEX($B$3:$B$6,MID(B17,4,1)*1,0)</f>
        <v>B</v>
      </c>
      <c r="F17" s="10">
        <f t="shared" si="3"/>
        <v>300</v>
      </c>
      <c r="G17" s="10">
        <f t="shared" si="3"/>
        <v>135</v>
      </c>
      <c r="H17" s="10">
        <f t="shared" si="4"/>
        <v>1</v>
      </c>
      <c r="I17" s="10">
        <f t="shared" si="4"/>
        <v>2</v>
      </c>
      <c r="J17" s="10">
        <f t="shared" si="4"/>
        <v>1</v>
      </c>
      <c r="K17" s="10">
        <f t="shared" si="4"/>
        <v>3</v>
      </c>
      <c r="L17" s="20">
        <f t="shared" si="5"/>
        <v>7</v>
      </c>
      <c r="M17" s="9">
        <f t="shared" si="6"/>
        <v>15</v>
      </c>
      <c r="N17" s="9">
        <f t="shared" si="6"/>
        <v>16</v>
      </c>
      <c r="O17" s="9">
        <f t="shared" si="6"/>
        <v>4</v>
      </c>
      <c r="P17" s="9">
        <f t="shared" si="6"/>
        <v>15</v>
      </c>
      <c r="Q17" s="8">
        <f t="shared" si="7"/>
        <v>1</v>
      </c>
      <c r="T17" s="13">
        <f t="shared" si="0"/>
        <v>206</v>
      </c>
      <c r="U17" s="9">
        <v>400206</v>
      </c>
      <c r="V17" s="9" t="s">
        <v>93</v>
      </c>
      <c r="W17" s="9">
        <v>2</v>
      </c>
      <c r="X17" s="9">
        <v>6</v>
      </c>
      <c r="Y17" s="9">
        <v>320</v>
      </c>
      <c r="Z17" s="9">
        <v>3500</v>
      </c>
      <c r="AA17" s="9">
        <v>96</v>
      </c>
    </row>
    <row r="18" spans="2:27" ht="15" thickBot="1" x14ac:dyDescent="0.25">
      <c r="B18" s="21">
        <v>100106</v>
      </c>
      <c r="C18" s="22">
        <f t="shared" si="1"/>
        <v>1</v>
      </c>
      <c r="D18" s="22">
        <f t="shared" si="2"/>
        <v>6</v>
      </c>
      <c r="E18" s="22" t="str" cm="1">
        <f t="array" ref="E18">INDEX($B$3:$B$6,MID(B18,4,1)*1,0)</f>
        <v>B</v>
      </c>
      <c r="F18" s="22">
        <f t="shared" si="3"/>
        <v>320</v>
      </c>
      <c r="G18" s="22">
        <f t="shared" si="3"/>
        <v>144</v>
      </c>
      <c r="H18" s="22">
        <f t="shared" si="4"/>
        <v>1</v>
      </c>
      <c r="I18" s="22">
        <f t="shared" si="4"/>
        <v>2</v>
      </c>
      <c r="J18" s="22">
        <f t="shared" si="4"/>
        <v>1</v>
      </c>
      <c r="K18" s="22">
        <f t="shared" si="4"/>
        <v>3</v>
      </c>
      <c r="L18" s="23">
        <f t="shared" si="5"/>
        <v>7</v>
      </c>
      <c r="M18" s="9">
        <f t="shared" si="6"/>
        <v>15</v>
      </c>
      <c r="N18" s="9">
        <f t="shared" si="6"/>
        <v>16</v>
      </c>
      <c r="O18" s="9">
        <f t="shared" si="6"/>
        <v>4</v>
      </c>
      <c r="P18" s="9">
        <f t="shared" si="6"/>
        <v>15</v>
      </c>
      <c r="Q18" s="8">
        <f t="shared" si="7"/>
        <v>1</v>
      </c>
      <c r="T18" s="13">
        <f t="shared" si="0"/>
        <v>207</v>
      </c>
      <c r="U18" s="9">
        <v>400207</v>
      </c>
      <c r="V18" s="9" t="s">
        <v>94</v>
      </c>
      <c r="W18" s="9">
        <v>2</v>
      </c>
      <c r="X18" s="9">
        <v>7</v>
      </c>
      <c r="Y18" s="9">
        <v>340</v>
      </c>
      <c r="Z18" s="9">
        <v>3700</v>
      </c>
      <c r="AA18" s="9">
        <v>102</v>
      </c>
    </row>
    <row r="19" spans="2:27" x14ac:dyDescent="0.2">
      <c r="B19" s="16">
        <v>100201</v>
      </c>
      <c r="C19" s="17">
        <f t="shared" si="1"/>
        <v>1</v>
      </c>
      <c r="D19" s="17">
        <f t="shared" si="2"/>
        <v>1</v>
      </c>
      <c r="E19" s="17" t="str" cm="1">
        <f t="array" ref="E19">INDEX($B$3:$B$6,MID(B19,4,1)*1,0)</f>
        <v>A</v>
      </c>
      <c r="F19" s="17">
        <f t="shared" si="3"/>
        <v>242</v>
      </c>
      <c r="G19" s="17">
        <f t="shared" si="3"/>
        <v>108</v>
      </c>
      <c r="H19" s="17">
        <f t="shared" si="4"/>
        <v>1</v>
      </c>
      <c r="I19" s="17">
        <f t="shared" si="4"/>
        <v>2</v>
      </c>
      <c r="J19" s="17">
        <f t="shared" si="4"/>
        <v>1</v>
      </c>
      <c r="K19" s="17">
        <f t="shared" si="4"/>
        <v>3</v>
      </c>
      <c r="L19" s="18">
        <f t="shared" si="5"/>
        <v>7</v>
      </c>
      <c r="M19" s="9">
        <f t="shared" si="6"/>
        <v>14</v>
      </c>
      <c r="N19" s="9">
        <f t="shared" si="6"/>
        <v>15</v>
      </c>
      <c r="O19" s="9">
        <f t="shared" si="6"/>
        <v>3</v>
      </c>
      <c r="P19" s="9">
        <f t="shared" si="6"/>
        <v>14</v>
      </c>
      <c r="Q19" s="8">
        <f t="shared" si="7"/>
        <v>1.1000000000000001</v>
      </c>
      <c r="T19" s="13">
        <f t="shared" si="0"/>
        <v>208</v>
      </c>
      <c r="U19" s="9">
        <v>400208</v>
      </c>
      <c r="V19" s="9" t="s">
        <v>95</v>
      </c>
      <c r="W19" s="9">
        <v>2</v>
      </c>
      <c r="X19" s="9">
        <v>8</v>
      </c>
      <c r="Y19" s="9">
        <v>360</v>
      </c>
      <c r="Z19" s="9">
        <v>3900</v>
      </c>
      <c r="AA19" s="9">
        <v>108</v>
      </c>
    </row>
    <row r="20" spans="2:27" x14ac:dyDescent="0.2">
      <c r="B20" s="19">
        <v>100202</v>
      </c>
      <c r="C20" s="10">
        <f t="shared" si="1"/>
        <v>1</v>
      </c>
      <c r="D20" s="10">
        <f t="shared" si="2"/>
        <v>2</v>
      </c>
      <c r="E20" s="10" t="str" cm="1">
        <f t="array" ref="E20">INDEX($B$3:$B$6,MID(B20,4,1)*1,0)</f>
        <v>A</v>
      </c>
      <c r="F20" s="10">
        <f t="shared" si="3"/>
        <v>264</v>
      </c>
      <c r="G20" s="10">
        <f t="shared" si="3"/>
        <v>118</v>
      </c>
      <c r="H20" s="10">
        <f t="shared" si="4"/>
        <v>1</v>
      </c>
      <c r="I20" s="10">
        <f t="shared" si="4"/>
        <v>2</v>
      </c>
      <c r="J20" s="10">
        <f t="shared" si="4"/>
        <v>1</v>
      </c>
      <c r="K20" s="10">
        <f t="shared" si="4"/>
        <v>3</v>
      </c>
      <c r="L20" s="20">
        <f t="shared" si="5"/>
        <v>7</v>
      </c>
      <c r="M20" s="9">
        <f t="shared" si="6"/>
        <v>13</v>
      </c>
      <c r="N20" s="9">
        <f t="shared" si="6"/>
        <v>15</v>
      </c>
      <c r="O20" s="9">
        <f t="shared" si="6"/>
        <v>3</v>
      </c>
      <c r="P20" s="9">
        <f t="shared" si="6"/>
        <v>13</v>
      </c>
      <c r="Q20" s="8">
        <f t="shared" si="7"/>
        <v>1.1000000000000001</v>
      </c>
      <c r="T20" s="13">
        <f t="shared" si="0"/>
        <v>209</v>
      </c>
      <c r="U20" s="9">
        <v>400209</v>
      </c>
      <c r="V20" s="9" t="s">
        <v>96</v>
      </c>
      <c r="W20" s="9">
        <v>2</v>
      </c>
      <c r="X20" s="9">
        <v>9</v>
      </c>
      <c r="Y20" s="9">
        <v>380</v>
      </c>
      <c r="Z20" s="9">
        <v>4100</v>
      </c>
      <c r="AA20" s="9">
        <v>114</v>
      </c>
    </row>
    <row r="21" spans="2:27" x14ac:dyDescent="0.2">
      <c r="B21" s="19">
        <v>100203</v>
      </c>
      <c r="C21" s="10">
        <f t="shared" si="1"/>
        <v>1</v>
      </c>
      <c r="D21" s="10">
        <f t="shared" si="2"/>
        <v>3</v>
      </c>
      <c r="E21" s="10" t="str" cm="1">
        <f t="array" ref="E21">INDEX($B$3:$B$6,MID(B21,4,1)*1,0)</f>
        <v>A</v>
      </c>
      <c r="F21" s="10">
        <f t="shared" si="3"/>
        <v>286</v>
      </c>
      <c r="G21" s="10">
        <f t="shared" si="3"/>
        <v>128</v>
      </c>
      <c r="H21" s="10">
        <f t="shared" si="4"/>
        <v>1</v>
      </c>
      <c r="I21" s="10">
        <f t="shared" si="4"/>
        <v>2</v>
      </c>
      <c r="J21" s="10">
        <f t="shared" si="4"/>
        <v>1</v>
      </c>
      <c r="K21" s="10">
        <f t="shared" si="4"/>
        <v>3</v>
      </c>
      <c r="L21" s="20">
        <f t="shared" si="5"/>
        <v>7</v>
      </c>
      <c r="M21" s="9">
        <f t="shared" si="6"/>
        <v>13</v>
      </c>
      <c r="N21" s="9">
        <f t="shared" si="6"/>
        <v>14</v>
      </c>
      <c r="O21" s="9">
        <f t="shared" si="6"/>
        <v>3</v>
      </c>
      <c r="P21" s="9">
        <f t="shared" si="6"/>
        <v>13</v>
      </c>
      <c r="Q21" s="8">
        <f t="shared" si="7"/>
        <v>1.1000000000000001</v>
      </c>
      <c r="T21" s="13">
        <f t="shared" si="0"/>
        <v>210</v>
      </c>
      <c r="U21" s="9">
        <v>400210</v>
      </c>
      <c r="V21" s="9" t="s">
        <v>97</v>
      </c>
      <c r="W21" s="9">
        <v>2</v>
      </c>
      <c r="X21" s="9">
        <v>10</v>
      </c>
      <c r="Y21" s="9">
        <v>400</v>
      </c>
      <c r="Z21" s="9">
        <v>4300</v>
      </c>
      <c r="AA21" s="9">
        <v>120</v>
      </c>
    </row>
    <row r="22" spans="2:27" x14ac:dyDescent="0.2">
      <c r="B22" s="19">
        <v>100204</v>
      </c>
      <c r="C22" s="10">
        <f t="shared" si="1"/>
        <v>1</v>
      </c>
      <c r="D22" s="10">
        <f t="shared" si="2"/>
        <v>4</v>
      </c>
      <c r="E22" s="10" t="str" cm="1">
        <f t="array" ref="E22">INDEX($B$3:$B$6,MID(B22,4,1)*1,0)</f>
        <v>A</v>
      </c>
      <c r="F22" s="10">
        <f t="shared" si="3"/>
        <v>308</v>
      </c>
      <c r="G22" s="10">
        <f t="shared" si="3"/>
        <v>138</v>
      </c>
      <c r="H22" s="10">
        <f t="shared" si="4"/>
        <v>1</v>
      </c>
      <c r="I22" s="10">
        <f t="shared" si="4"/>
        <v>2</v>
      </c>
      <c r="J22" s="10">
        <f t="shared" si="4"/>
        <v>1</v>
      </c>
      <c r="K22" s="10">
        <f t="shared" si="4"/>
        <v>3</v>
      </c>
      <c r="L22" s="20">
        <f t="shared" si="5"/>
        <v>7</v>
      </c>
      <c r="M22" s="9">
        <f t="shared" si="6"/>
        <v>13</v>
      </c>
      <c r="N22" s="9">
        <f t="shared" si="6"/>
        <v>14</v>
      </c>
      <c r="O22" s="9">
        <f t="shared" si="6"/>
        <v>3</v>
      </c>
      <c r="P22" s="9">
        <f t="shared" si="6"/>
        <v>13</v>
      </c>
      <c r="Q22" s="8">
        <f t="shared" si="7"/>
        <v>1.1000000000000001</v>
      </c>
      <c r="T22" s="13">
        <f t="shared" si="0"/>
        <v>301</v>
      </c>
      <c r="U22" s="9">
        <v>400301</v>
      </c>
      <c r="V22" s="9" t="s">
        <v>98</v>
      </c>
      <c r="W22" s="9">
        <v>3</v>
      </c>
      <c r="X22" s="9">
        <v>1</v>
      </c>
      <c r="Y22" s="9">
        <v>165</v>
      </c>
      <c r="Z22" s="9">
        <v>625</v>
      </c>
      <c r="AA22" s="9">
        <v>33</v>
      </c>
    </row>
    <row r="23" spans="2:27" x14ac:dyDescent="0.2">
      <c r="B23" s="19">
        <v>100205</v>
      </c>
      <c r="C23" s="10">
        <f t="shared" si="1"/>
        <v>1</v>
      </c>
      <c r="D23" s="10">
        <f t="shared" si="2"/>
        <v>5</v>
      </c>
      <c r="E23" s="10" t="str" cm="1">
        <f t="array" ref="E23">INDEX($B$3:$B$6,MID(B23,4,1)*1,0)</f>
        <v>A</v>
      </c>
      <c r="F23" s="10">
        <f t="shared" si="3"/>
        <v>330</v>
      </c>
      <c r="G23" s="10">
        <f t="shared" si="3"/>
        <v>148</v>
      </c>
      <c r="H23" s="10">
        <f t="shared" si="4"/>
        <v>1</v>
      </c>
      <c r="I23" s="10">
        <f t="shared" si="4"/>
        <v>2</v>
      </c>
      <c r="J23" s="10">
        <f t="shared" si="4"/>
        <v>1</v>
      </c>
      <c r="K23" s="10">
        <f t="shared" si="4"/>
        <v>3</v>
      </c>
      <c r="L23" s="20">
        <f t="shared" si="5"/>
        <v>7</v>
      </c>
      <c r="M23" s="9">
        <f t="shared" si="6"/>
        <v>13</v>
      </c>
      <c r="N23" s="9">
        <f t="shared" si="6"/>
        <v>14</v>
      </c>
      <c r="O23" s="9">
        <f t="shared" si="6"/>
        <v>3</v>
      </c>
      <c r="P23" s="9">
        <f t="shared" si="6"/>
        <v>13</v>
      </c>
      <c r="Q23" s="8">
        <f t="shared" si="7"/>
        <v>1.1000000000000001</v>
      </c>
      <c r="T23" s="13">
        <f t="shared" si="0"/>
        <v>302</v>
      </c>
      <c r="U23" s="9">
        <v>400302</v>
      </c>
      <c r="V23" s="9" t="s">
        <v>99</v>
      </c>
      <c r="W23" s="9">
        <v>3</v>
      </c>
      <c r="X23" s="9">
        <v>2</v>
      </c>
      <c r="Y23" s="9">
        <v>180</v>
      </c>
      <c r="Z23" s="9">
        <v>675</v>
      </c>
      <c r="AA23" s="9">
        <v>36</v>
      </c>
    </row>
    <row r="24" spans="2:27" x14ac:dyDescent="0.2">
      <c r="B24" s="19">
        <v>100206</v>
      </c>
      <c r="C24" s="10">
        <f t="shared" si="1"/>
        <v>1</v>
      </c>
      <c r="D24" s="10">
        <f t="shared" si="2"/>
        <v>6</v>
      </c>
      <c r="E24" s="10" t="str" cm="1">
        <f t="array" ref="E24">INDEX($B$3:$B$6,MID(B24,4,1)*1,0)</f>
        <v>A</v>
      </c>
      <c r="F24" s="10">
        <f t="shared" si="3"/>
        <v>352</v>
      </c>
      <c r="G24" s="10">
        <f t="shared" si="3"/>
        <v>158</v>
      </c>
      <c r="H24" s="10">
        <f t="shared" si="4"/>
        <v>1</v>
      </c>
      <c r="I24" s="10">
        <f t="shared" si="4"/>
        <v>2</v>
      </c>
      <c r="J24" s="10">
        <f t="shared" si="4"/>
        <v>1</v>
      </c>
      <c r="K24" s="10">
        <f t="shared" si="4"/>
        <v>3</v>
      </c>
      <c r="L24" s="20">
        <f t="shared" si="5"/>
        <v>7</v>
      </c>
      <c r="M24" s="9">
        <f t="shared" si="6"/>
        <v>13</v>
      </c>
      <c r="N24" s="9">
        <f t="shared" si="6"/>
        <v>14</v>
      </c>
      <c r="O24" s="9">
        <f t="shared" si="6"/>
        <v>3</v>
      </c>
      <c r="P24" s="9">
        <f t="shared" si="6"/>
        <v>13</v>
      </c>
      <c r="Q24" s="8">
        <f t="shared" si="7"/>
        <v>1.1000000000000001</v>
      </c>
      <c r="T24" s="13">
        <f t="shared" si="0"/>
        <v>303</v>
      </c>
      <c r="U24" s="9">
        <v>400303</v>
      </c>
      <c r="V24" s="9" t="s">
        <v>100</v>
      </c>
      <c r="W24" s="9">
        <v>3</v>
      </c>
      <c r="X24" s="9">
        <v>3</v>
      </c>
      <c r="Y24" s="9">
        <v>195</v>
      </c>
      <c r="Z24" s="9">
        <v>725</v>
      </c>
      <c r="AA24" s="9">
        <v>39</v>
      </c>
    </row>
    <row r="25" spans="2:27" x14ac:dyDescent="0.2">
      <c r="B25" s="19">
        <v>100207</v>
      </c>
      <c r="C25" s="10">
        <f t="shared" si="1"/>
        <v>1</v>
      </c>
      <c r="D25" s="10">
        <f t="shared" si="2"/>
        <v>7</v>
      </c>
      <c r="E25" s="10" t="str" cm="1">
        <f t="array" ref="E25">INDEX($B$3:$B$6,MID(B25,4,1)*1,0)</f>
        <v>A</v>
      </c>
      <c r="F25" s="10">
        <f t="shared" si="3"/>
        <v>374</v>
      </c>
      <c r="G25" s="10">
        <f t="shared" si="3"/>
        <v>168</v>
      </c>
      <c r="H25" s="10">
        <f t="shared" si="4"/>
        <v>1</v>
      </c>
      <c r="I25" s="10">
        <f t="shared" si="4"/>
        <v>2</v>
      </c>
      <c r="J25" s="10">
        <f t="shared" si="4"/>
        <v>1</v>
      </c>
      <c r="K25" s="10">
        <f t="shared" si="4"/>
        <v>3</v>
      </c>
      <c r="L25" s="20">
        <f t="shared" si="5"/>
        <v>7</v>
      </c>
      <c r="M25" s="9">
        <f t="shared" si="6"/>
        <v>13</v>
      </c>
      <c r="N25" s="9">
        <f t="shared" si="6"/>
        <v>14</v>
      </c>
      <c r="O25" s="9">
        <f t="shared" si="6"/>
        <v>3</v>
      </c>
      <c r="P25" s="9">
        <f t="shared" si="6"/>
        <v>13</v>
      </c>
      <c r="Q25" s="8">
        <f t="shared" si="7"/>
        <v>1.1000000000000001</v>
      </c>
      <c r="T25" s="13">
        <f t="shared" si="0"/>
        <v>304</v>
      </c>
      <c r="U25" s="9">
        <v>400304</v>
      </c>
      <c r="V25" s="9" t="s">
        <v>101</v>
      </c>
      <c r="W25" s="9">
        <v>3</v>
      </c>
      <c r="X25" s="9">
        <v>4</v>
      </c>
      <c r="Y25" s="9">
        <v>210</v>
      </c>
      <c r="Z25" s="9">
        <v>775</v>
      </c>
      <c r="AA25" s="9">
        <v>42</v>
      </c>
    </row>
    <row r="26" spans="2:27" x14ac:dyDescent="0.2">
      <c r="B26" s="19">
        <v>100208</v>
      </c>
      <c r="C26" s="10">
        <f t="shared" si="1"/>
        <v>1</v>
      </c>
      <c r="D26" s="10">
        <f t="shared" si="2"/>
        <v>8</v>
      </c>
      <c r="E26" s="10" t="str" cm="1">
        <f t="array" ref="E26">INDEX($B$3:$B$6,MID(B26,4,1)*1,0)</f>
        <v>A</v>
      </c>
      <c r="F26" s="10">
        <f t="shared" si="3"/>
        <v>396</v>
      </c>
      <c r="G26" s="10">
        <f t="shared" si="3"/>
        <v>178</v>
      </c>
      <c r="H26" s="10">
        <f t="shared" si="4"/>
        <v>1</v>
      </c>
      <c r="I26" s="10">
        <f t="shared" si="4"/>
        <v>2</v>
      </c>
      <c r="J26" s="10">
        <f t="shared" si="4"/>
        <v>1</v>
      </c>
      <c r="K26" s="10">
        <f t="shared" si="4"/>
        <v>3</v>
      </c>
      <c r="L26" s="20">
        <f t="shared" si="5"/>
        <v>7</v>
      </c>
      <c r="M26" s="9">
        <f t="shared" si="6"/>
        <v>13</v>
      </c>
      <c r="N26" s="9">
        <f t="shared" si="6"/>
        <v>14</v>
      </c>
      <c r="O26" s="9">
        <f t="shared" si="6"/>
        <v>3</v>
      </c>
      <c r="P26" s="9">
        <f t="shared" si="6"/>
        <v>13</v>
      </c>
      <c r="Q26" s="8">
        <f t="shared" si="7"/>
        <v>1.1000000000000001</v>
      </c>
      <c r="T26" s="13">
        <f t="shared" si="0"/>
        <v>305</v>
      </c>
      <c r="U26" s="9">
        <v>400305</v>
      </c>
      <c r="V26" s="9" t="s">
        <v>102</v>
      </c>
      <c r="W26" s="9">
        <v>3</v>
      </c>
      <c r="X26" s="9">
        <v>5</v>
      </c>
      <c r="Y26" s="9">
        <v>225</v>
      </c>
      <c r="Z26" s="9">
        <v>825</v>
      </c>
      <c r="AA26" s="9">
        <v>45</v>
      </c>
    </row>
    <row r="27" spans="2:27" x14ac:dyDescent="0.2">
      <c r="B27" s="19">
        <v>100209</v>
      </c>
      <c r="C27" s="10">
        <f t="shared" si="1"/>
        <v>1</v>
      </c>
      <c r="D27" s="10">
        <f t="shared" si="2"/>
        <v>9</v>
      </c>
      <c r="E27" s="10" t="str" cm="1">
        <f t="array" ref="E27">INDEX($B$3:$B$6,MID(B27,4,1)*1,0)</f>
        <v>A</v>
      </c>
      <c r="F27" s="10">
        <f t="shared" si="3"/>
        <v>418</v>
      </c>
      <c r="G27" s="10">
        <f t="shared" si="3"/>
        <v>188</v>
      </c>
      <c r="H27" s="10">
        <f t="shared" si="4"/>
        <v>1</v>
      </c>
      <c r="I27" s="10">
        <f t="shared" si="4"/>
        <v>2</v>
      </c>
      <c r="J27" s="10">
        <f t="shared" si="4"/>
        <v>1</v>
      </c>
      <c r="K27" s="10">
        <f t="shared" si="4"/>
        <v>3</v>
      </c>
      <c r="L27" s="20">
        <f t="shared" si="5"/>
        <v>7</v>
      </c>
      <c r="M27" s="9">
        <f t="shared" si="6"/>
        <v>13</v>
      </c>
      <c r="N27" s="9">
        <f t="shared" si="6"/>
        <v>14</v>
      </c>
      <c r="O27" s="9">
        <f t="shared" si="6"/>
        <v>3</v>
      </c>
      <c r="P27" s="9">
        <f t="shared" si="6"/>
        <v>13</v>
      </c>
      <c r="Q27" s="8">
        <f t="shared" si="7"/>
        <v>1.1000000000000001</v>
      </c>
      <c r="T27" s="13">
        <f t="shared" si="0"/>
        <v>306</v>
      </c>
      <c r="U27" s="9">
        <v>400306</v>
      </c>
      <c r="V27" s="9" t="s">
        <v>103</v>
      </c>
      <c r="W27" s="9">
        <v>3</v>
      </c>
      <c r="X27" s="9">
        <v>6</v>
      </c>
      <c r="Y27" s="9">
        <v>240</v>
      </c>
      <c r="Z27" s="9">
        <v>875</v>
      </c>
      <c r="AA27" s="9">
        <v>48</v>
      </c>
    </row>
    <row r="28" spans="2:27" ht="15" thickBot="1" x14ac:dyDescent="0.25">
      <c r="B28" s="21">
        <v>100210</v>
      </c>
      <c r="C28" s="22">
        <f t="shared" si="1"/>
        <v>1</v>
      </c>
      <c r="D28" s="22">
        <f t="shared" si="2"/>
        <v>10</v>
      </c>
      <c r="E28" s="22" t="str" cm="1">
        <f t="array" ref="E28">INDEX($B$3:$B$6,MID(B28,4,1)*1,0)</f>
        <v>A</v>
      </c>
      <c r="F28" s="22">
        <f t="shared" si="3"/>
        <v>440</v>
      </c>
      <c r="G28" s="22">
        <f t="shared" si="3"/>
        <v>198</v>
      </c>
      <c r="H28" s="22">
        <f t="shared" si="4"/>
        <v>1</v>
      </c>
      <c r="I28" s="22">
        <f t="shared" si="4"/>
        <v>2</v>
      </c>
      <c r="J28" s="22">
        <f t="shared" si="4"/>
        <v>1</v>
      </c>
      <c r="K28" s="22">
        <f t="shared" si="4"/>
        <v>3</v>
      </c>
      <c r="L28" s="23">
        <f t="shared" si="5"/>
        <v>7</v>
      </c>
      <c r="M28" s="9">
        <f t="shared" si="6"/>
        <v>13</v>
      </c>
      <c r="N28" s="9">
        <f t="shared" si="6"/>
        <v>14</v>
      </c>
      <c r="O28" s="9">
        <f t="shared" si="6"/>
        <v>3</v>
      </c>
      <c r="P28" s="9">
        <f t="shared" si="6"/>
        <v>13</v>
      </c>
      <c r="Q28" s="8">
        <f t="shared" si="7"/>
        <v>1.1000000000000001</v>
      </c>
      <c r="T28" s="13">
        <f t="shared" si="0"/>
        <v>307</v>
      </c>
      <c r="U28" s="9">
        <v>400307</v>
      </c>
      <c r="V28" s="9" t="s">
        <v>104</v>
      </c>
      <c r="W28" s="9">
        <v>3</v>
      </c>
      <c r="X28" s="9">
        <v>7</v>
      </c>
      <c r="Y28" s="9">
        <v>255</v>
      </c>
      <c r="Z28" s="9">
        <v>925</v>
      </c>
      <c r="AA28" s="9">
        <v>51</v>
      </c>
    </row>
    <row r="29" spans="2:27" x14ac:dyDescent="0.2">
      <c r="B29" s="16">
        <v>100301</v>
      </c>
      <c r="C29" s="17">
        <f t="shared" si="1"/>
        <v>1</v>
      </c>
      <c r="D29" s="17">
        <f t="shared" si="2"/>
        <v>1</v>
      </c>
      <c r="E29" s="17" t="str" cm="1">
        <f t="array" ref="E29">INDEX($B$3:$B$6,MID(B29,4,1)*1,0)</f>
        <v>S</v>
      </c>
      <c r="F29" s="17">
        <f t="shared" si="3"/>
        <v>286</v>
      </c>
      <c r="G29" s="17">
        <f t="shared" si="3"/>
        <v>128</v>
      </c>
      <c r="H29" s="17">
        <f t="shared" si="4"/>
        <v>1</v>
      </c>
      <c r="I29" s="17">
        <f t="shared" si="4"/>
        <v>2</v>
      </c>
      <c r="J29" s="17">
        <f t="shared" si="4"/>
        <v>1</v>
      </c>
      <c r="K29" s="17">
        <f t="shared" si="4"/>
        <v>3</v>
      </c>
      <c r="L29" s="18">
        <f t="shared" si="5"/>
        <v>7</v>
      </c>
      <c r="M29" s="9">
        <f t="shared" si="6"/>
        <v>11</v>
      </c>
      <c r="N29" s="9">
        <f t="shared" si="6"/>
        <v>12</v>
      </c>
      <c r="O29" s="9">
        <f t="shared" si="6"/>
        <v>3</v>
      </c>
      <c r="P29" s="9">
        <f t="shared" si="6"/>
        <v>11</v>
      </c>
      <c r="Q29" s="8">
        <f t="shared" si="7"/>
        <v>1.3</v>
      </c>
      <c r="T29" s="13">
        <f t="shared" si="0"/>
        <v>308</v>
      </c>
      <c r="U29" s="9">
        <v>400308</v>
      </c>
      <c r="V29" s="9" t="s">
        <v>105</v>
      </c>
      <c r="W29" s="9">
        <v>3</v>
      </c>
      <c r="X29" s="9">
        <v>8</v>
      </c>
      <c r="Y29" s="9">
        <v>270</v>
      </c>
      <c r="Z29" s="9">
        <v>975</v>
      </c>
      <c r="AA29" s="9">
        <v>54</v>
      </c>
    </row>
    <row r="30" spans="2:27" x14ac:dyDescent="0.2">
      <c r="B30" s="19">
        <v>100302</v>
      </c>
      <c r="C30" s="10">
        <f t="shared" si="1"/>
        <v>1</v>
      </c>
      <c r="D30" s="10">
        <f t="shared" si="2"/>
        <v>2</v>
      </c>
      <c r="E30" s="10" t="str" cm="1">
        <f t="array" ref="E30">INDEX($B$3:$B$6,MID(B30,4,1)*1,0)</f>
        <v>S</v>
      </c>
      <c r="F30" s="10">
        <f t="shared" si="3"/>
        <v>312</v>
      </c>
      <c r="G30" s="10">
        <f t="shared" si="3"/>
        <v>140</v>
      </c>
      <c r="H30" s="10">
        <f t="shared" si="4"/>
        <v>1</v>
      </c>
      <c r="I30" s="10">
        <f t="shared" si="4"/>
        <v>2</v>
      </c>
      <c r="J30" s="10">
        <f t="shared" si="4"/>
        <v>1</v>
      </c>
      <c r="K30" s="10">
        <f t="shared" si="4"/>
        <v>3</v>
      </c>
      <c r="L30" s="20">
        <f t="shared" si="5"/>
        <v>7</v>
      </c>
      <c r="M30" s="9">
        <f t="shared" si="6"/>
        <v>10</v>
      </c>
      <c r="N30" s="9">
        <f t="shared" si="6"/>
        <v>12</v>
      </c>
      <c r="O30" s="9">
        <f t="shared" si="6"/>
        <v>3</v>
      </c>
      <c r="P30" s="9">
        <f t="shared" si="6"/>
        <v>10</v>
      </c>
      <c r="Q30" s="8">
        <f t="shared" si="7"/>
        <v>1.3</v>
      </c>
      <c r="T30" s="13">
        <f t="shared" si="0"/>
        <v>309</v>
      </c>
      <c r="U30" s="9">
        <v>400309</v>
      </c>
      <c r="V30" s="9" t="s">
        <v>106</v>
      </c>
      <c r="W30" s="9">
        <v>3</v>
      </c>
      <c r="X30" s="9">
        <v>9</v>
      </c>
      <c r="Y30" s="9">
        <v>285</v>
      </c>
      <c r="Z30" s="9">
        <v>1025</v>
      </c>
      <c r="AA30" s="9">
        <v>57</v>
      </c>
    </row>
    <row r="31" spans="2:27" x14ac:dyDescent="0.2">
      <c r="B31" s="19">
        <v>100303</v>
      </c>
      <c r="C31" s="10">
        <f t="shared" si="1"/>
        <v>1</v>
      </c>
      <c r="D31" s="10">
        <f t="shared" si="2"/>
        <v>3</v>
      </c>
      <c r="E31" s="10" t="str" cm="1">
        <f t="array" ref="E31">INDEX($B$3:$B$6,MID(B31,4,1)*1,0)</f>
        <v>S</v>
      </c>
      <c r="F31" s="10">
        <f t="shared" si="3"/>
        <v>338</v>
      </c>
      <c r="G31" s="10">
        <f t="shared" si="3"/>
        <v>152</v>
      </c>
      <c r="H31" s="10">
        <f t="shared" si="4"/>
        <v>1</v>
      </c>
      <c r="I31" s="10">
        <f t="shared" si="4"/>
        <v>2</v>
      </c>
      <c r="J31" s="10">
        <f t="shared" si="4"/>
        <v>1</v>
      </c>
      <c r="K31" s="10">
        <f t="shared" si="4"/>
        <v>3</v>
      </c>
      <c r="L31" s="20">
        <f t="shared" si="5"/>
        <v>7</v>
      </c>
      <c r="M31" s="9">
        <f t="shared" si="6"/>
        <v>10</v>
      </c>
      <c r="N31" s="9">
        <f t="shared" si="6"/>
        <v>12</v>
      </c>
      <c r="O31" s="9">
        <f t="shared" si="6"/>
        <v>3</v>
      </c>
      <c r="P31" s="9">
        <f t="shared" si="6"/>
        <v>10</v>
      </c>
      <c r="Q31" s="8">
        <f t="shared" si="7"/>
        <v>1.3</v>
      </c>
      <c r="T31" s="13">
        <f t="shared" si="0"/>
        <v>310</v>
      </c>
      <c r="U31" s="9">
        <v>400310</v>
      </c>
      <c r="V31" s="9" t="s">
        <v>107</v>
      </c>
      <c r="W31" s="9">
        <v>3</v>
      </c>
      <c r="X31" s="9">
        <v>10</v>
      </c>
      <c r="Y31" s="9">
        <v>300</v>
      </c>
      <c r="Z31" s="9">
        <v>1075</v>
      </c>
      <c r="AA31" s="9">
        <v>60</v>
      </c>
    </row>
    <row r="32" spans="2:27" x14ac:dyDescent="0.2">
      <c r="B32" s="19">
        <v>100304</v>
      </c>
      <c r="C32" s="10">
        <f t="shared" si="1"/>
        <v>1</v>
      </c>
      <c r="D32" s="10">
        <f t="shared" si="2"/>
        <v>4</v>
      </c>
      <c r="E32" s="10" t="str" cm="1">
        <f t="array" ref="E32">INDEX($B$3:$B$6,MID(B32,4,1)*1,0)</f>
        <v>S</v>
      </c>
      <c r="F32" s="10">
        <f t="shared" si="3"/>
        <v>364</v>
      </c>
      <c r="G32" s="10">
        <f t="shared" si="3"/>
        <v>163</v>
      </c>
      <c r="H32" s="10">
        <f t="shared" si="4"/>
        <v>1</v>
      </c>
      <c r="I32" s="10">
        <f t="shared" si="4"/>
        <v>2</v>
      </c>
      <c r="J32" s="10">
        <f t="shared" si="4"/>
        <v>1</v>
      </c>
      <c r="K32" s="10">
        <f t="shared" si="4"/>
        <v>3</v>
      </c>
      <c r="L32" s="20">
        <f t="shared" si="5"/>
        <v>7</v>
      </c>
      <c r="M32" s="9">
        <f t="shared" si="6"/>
        <v>10</v>
      </c>
      <c r="N32" s="9">
        <f t="shared" si="6"/>
        <v>12</v>
      </c>
      <c r="O32" s="9">
        <f t="shared" si="6"/>
        <v>3</v>
      </c>
      <c r="P32" s="9">
        <f t="shared" si="6"/>
        <v>10</v>
      </c>
      <c r="Q32" s="8">
        <f t="shared" si="7"/>
        <v>1.3</v>
      </c>
      <c r="T32" s="13">
        <f t="shared" si="0"/>
        <v>401</v>
      </c>
      <c r="U32" s="9">
        <v>400401</v>
      </c>
      <c r="V32" s="9" t="s">
        <v>108</v>
      </c>
      <c r="W32" s="9">
        <v>4</v>
      </c>
      <c r="X32" s="9">
        <v>1</v>
      </c>
      <c r="Y32" s="9">
        <v>275</v>
      </c>
      <c r="Z32" s="9">
        <v>1875</v>
      </c>
      <c r="AA32" s="9">
        <v>99</v>
      </c>
    </row>
    <row r="33" spans="2:27" x14ac:dyDescent="0.2">
      <c r="B33" s="19">
        <v>100305</v>
      </c>
      <c r="C33" s="10">
        <f t="shared" si="1"/>
        <v>1</v>
      </c>
      <c r="D33" s="10">
        <f t="shared" si="2"/>
        <v>5</v>
      </c>
      <c r="E33" s="10" t="str" cm="1">
        <f t="array" ref="E33">INDEX($B$3:$B$6,MID(B33,4,1)*1,0)</f>
        <v>S</v>
      </c>
      <c r="F33" s="10">
        <f t="shared" si="3"/>
        <v>390</v>
      </c>
      <c r="G33" s="10">
        <f t="shared" si="3"/>
        <v>175</v>
      </c>
      <c r="H33" s="10">
        <f t="shared" si="4"/>
        <v>1</v>
      </c>
      <c r="I33" s="10">
        <f t="shared" si="4"/>
        <v>2</v>
      </c>
      <c r="J33" s="10">
        <f t="shared" si="4"/>
        <v>1</v>
      </c>
      <c r="K33" s="10">
        <f t="shared" si="4"/>
        <v>3</v>
      </c>
      <c r="L33" s="20">
        <f t="shared" si="5"/>
        <v>7</v>
      </c>
      <c r="M33" s="9">
        <f t="shared" si="6"/>
        <v>10</v>
      </c>
      <c r="N33" s="9">
        <f t="shared" si="6"/>
        <v>11</v>
      </c>
      <c r="O33" s="9">
        <f t="shared" si="6"/>
        <v>3</v>
      </c>
      <c r="P33" s="9">
        <f t="shared" si="6"/>
        <v>10</v>
      </c>
      <c r="Q33" s="8">
        <f t="shared" si="7"/>
        <v>1.3</v>
      </c>
      <c r="T33" s="13">
        <f t="shared" si="0"/>
        <v>402</v>
      </c>
      <c r="U33" s="9">
        <v>400402</v>
      </c>
      <c r="V33" s="9" t="s">
        <v>109</v>
      </c>
      <c r="W33" s="9">
        <v>4</v>
      </c>
      <c r="X33" s="9">
        <v>2</v>
      </c>
      <c r="Y33" s="9">
        <v>300</v>
      </c>
      <c r="Z33" s="9">
        <v>2025</v>
      </c>
      <c r="AA33" s="9">
        <v>108</v>
      </c>
    </row>
    <row r="34" spans="2:27" x14ac:dyDescent="0.2">
      <c r="B34" s="19">
        <v>100306</v>
      </c>
      <c r="C34" s="10">
        <f t="shared" si="1"/>
        <v>1</v>
      </c>
      <c r="D34" s="10">
        <f t="shared" si="2"/>
        <v>6</v>
      </c>
      <c r="E34" s="10" t="str" cm="1">
        <f t="array" ref="E34">INDEX($B$3:$B$6,MID(B34,4,1)*1,0)</f>
        <v>S</v>
      </c>
      <c r="F34" s="10">
        <f t="shared" si="3"/>
        <v>416</v>
      </c>
      <c r="G34" s="10">
        <f t="shared" si="3"/>
        <v>187</v>
      </c>
      <c r="H34" s="10">
        <f t="shared" si="4"/>
        <v>1</v>
      </c>
      <c r="I34" s="10">
        <f t="shared" si="4"/>
        <v>2</v>
      </c>
      <c r="J34" s="10">
        <f t="shared" si="4"/>
        <v>1</v>
      </c>
      <c r="K34" s="10">
        <f t="shared" si="4"/>
        <v>3</v>
      </c>
      <c r="L34" s="20">
        <f t="shared" si="5"/>
        <v>7</v>
      </c>
      <c r="M34" s="9">
        <f t="shared" si="6"/>
        <v>10</v>
      </c>
      <c r="N34" s="9">
        <f t="shared" si="6"/>
        <v>11</v>
      </c>
      <c r="O34" s="9">
        <f t="shared" si="6"/>
        <v>3</v>
      </c>
      <c r="P34" s="9">
        <f t="shared" si="6"/>
        <v>10</v>
      </c>
      <c r="Q34" s="8">
        <f t="shared" si="7"/>
        <v>1.3</v>
      </c>
      <c r="T34" s="13">
        <f t="shared" si="0"/>
        <v>403</v>
      </c>
      <c r="U34" s="9">
        <v>400403</v>
      </c>
      <c r="V34" s="9" t="s">
        <v>110</v>
      </c>
      <c r="W34" s="9">
        <v>4</v>
      </c>
      <c r="X34" s="9">
        <v>3</v>
      </c>
      <c r="Y34" s="9">
        <v>325</v>
      </c>
      <c r="Z34" s="9">
        <v>2175</v>
      </c>
      <c r="AA34" s="9">
        <v>117</v>
      </c>
    </row>
    <row r="35" spans="2:27" x14ac:dyDescent="0.2">
      <c r="B35" s="19">
        <v>100307</v>
      </c>
      <c r="C35" s="10">
        <f t="shared" si="1"/>
        <v>1</v>
      </c>
      <c r="D35" s="10">
        <f t="shared" si="2"/>
        <v>7</v>
      </c>
      <c r="E35" s="10" t="str" cm="1">
        <f t="array" ref="E35">INDEX($B$3:$B$6,MID(B35,4,1)*1,0)</f>
        <v>S</v>
      </c>
      <c r="F35" s="10">
        <f t="shared" si="3"/>
        <v>442</v>
      </c>
      <c r="G35" s="10">
        <f t="shared" si="3"/>
        <v>198</v>
      </c>
      <c r="H35" s="10">
        <f t="shared" si="4"/>
        <v>1</v>
      </c>
      <c r="I35" s="10">
        <f t="shared" si="4"/>
        <v>2</v>
      </c>
      <c r="J35" s="10">
        <f t="shared" si="4"/>
        <v>1</v>
      </c>
      <c r="K35" s="10">
        <f t="shared" si="4"/>
        <v>3</v>
      </c>
      <c r="L35" s="20">
        <f t="shared" si="5"/>
        <v>7</v>
      </c>
      <c r="M35" s="9">
        <f t="shared" si="6"/>
        <v>10</v>
      </c>
      <c r="N35" s="9">
        <f t="shared" si="6"/>
        <v>11</v>
      </c>
      <c r="O35" s="9">
        <f t="shared" si="6"/>
        <v>3</v>
      </c>
      <c r="P35" s="9">
        <f t="shared" si="6"/>
        <v>10</v>
      </c>
      <c r="Q35" s="8">
        <f t="shared" si="7"/>
        <v>1.3</v>
      </c>
      <c r="T35" s="13">
        <f t="shared" si="0"/>
        <v>404</v>
      </c>
      <c r="U35" s="9">
        <v>400404</v>
      </c>
      <c r="V35" s="9" t="s">
        <v>111</v>
      </c>
      <c r="W35" s="9">
        <v>4</v>
      </c>
      <c r="X35" s="9">
        <v>4</v>
      </c>
      <c r="Y35" s="9">
        <v>350</v>
      </c>
      <c r="Z35" s="9">
        <v>2325</v>
      </c>
      <c r="AA35" s="9">
        <v>126</v>
      </c>
    </row>
    <row r="36" spans="2:27" x14ac:dyDescent="0.2">
      <c r="B36" s="19">
        <v>100308</v>
      </c>
      <c r="C36" s="10">
        <f t="shared" si="1"/>
        <v>1</v>
      </c>
      <c r="D36" s="10">
        <f t="shared" si="2"/>
        <v>8</v>
      </c>
      <c r="E36" s="10" t="str" cm="1">
        <f t="array" ref="E36">INDEX($B$3:$B$6,MID(B36,4,1)*1,0)</f>
        <v>S</v>
      </c>
      <c r="F36" s="10">
        <f t="shared" si="3"/>
        <v>468</v>
      </c>
      <c r="G36" s="10">
        <f t="shared" si="3"/>
        <v>210</v>
      </c>
      <c r="H36" s="10">
        <f t="shared" si="4"/>
        <v>1</v>
      </c>
      <c r="I36" s="10">
        <f t="shared" si="4"/>
        <v>2</v>
      </c>
      <c r="J36" s="10">
        <f t="shared" si="4"/>
        <v>1</v>
      </c>
      <c r="K36" s="10">
        <f t="shared" si="4"/>
        <v>3</v>
      </c>
      <c r="L36" s="20">
        <f t="shared" si="5"/>
        <v>7</v>
      </c>
      <c r="M36" s="9">
        <f t="shared" si="6"/>
        <v>10</v>
      </c>
      <c r="N36" s="9">
        <f t="shared" si="6"/>
        <v>11</v>
      </c>
      <c r="O36" s="9">
        <f t="shared" si="6"/>
        <v>3</v>
      </c>
      <c r="P36" s="9">
        <f t="shared" si="6"/>
        <v>10</v>
      </c>
      <c r="Q36" s="8">
        <f t="shared" si="7"/>
        <v>1.3</v>
      </c>
      <c r="T36" s="13">
        <f t="shared" si="0"/>
        <v>405</v>
      </c>
      <c r="U36" s="9">
        <v>400405</v>
      </c>
      <c r="V36" s="9" t="s">
        <v>112</v>
      </c>
      <c r="W36" s="9">
        <v>4</v>
      </c>
      <c r="X36" s="9">
        <v>5</v>
      </c>
      <c r="Y36" s="9">
        <v>375</v>
      </c>
      <c r="Z36" s="9">
        <v>2475</v>
      </c>
      <c r="AA36" s="9">
        <v>135</v>
      </c>
    </row>
    <row r="37" spans="2:27" x14ac:dyDescent="0.2">
      <c r="B37" s="19">
        <v>100309</v>
      </c>
      <c r="C37" s="10">
        <f t="shared" si="1"/>
        <v>1</v>
      </c>
      <c r="D37" s="10">
        <f t="shared" si="2"/>
        <v>9</v>
      </c>
      <c r="E37" s="10" t="str" cm="1">
        <f t="array" ref="E37">INDEX($B$3:$B$6,MID(B37,4,1)*1,0)</f>
        <v>S</v>
      </c>
      <c r="F37" s="10">
        <f t="shared" si="3"/>
        <v>494</v>
      </c>
      <c r="G37" s="10">
        <f t="shared" si="3"/>
        <v>222</v>
      </c>
      <c r="H37" s="10">
        <f t="shared" si="4"/>
        <v>1</v>
      </c>
      <c r="I37" s="10">
        <f t="shared" si="4"/>
        <v>2</v>
      </c>
      <c r="J37" s="10">
        <f t="shared" si="4"/>
        <v>1</v>
      </c>
      <c r="K37" s="10">
        <f t="shared" si="4"/>
        <v>3</v>
      </c>
      <c r="L37" s="20">
        <f t="shared" si="5"/>
        <v>7</v>
      </c>
      <c r="M37" s="9">
        <f t="shared" si="6"/>
        <v>10</v>
      </c>
      <c r="N37" s="9">
        <f t="shared" si="6"/>
        <v>11</v>
      </c>
      <c r="O37" s="9">
        <f t="shared" si="6"/>
        <v>3</v>
      </c>
      <c r="P37" s="9">
        <f t="shared" si="6"/>
        <v>10</v>
      </c>
      <c r="Q37" s="8">
        <f t="shared" si="7"/>
        <v>1.3</v>
      </c>
      <c r="T37" s="13">
        <f t="shared" si="0"/>
        <v>406</v>
      </c>
      <c r="U37" s="9">
        <v>400406</v>
      </c>
      <c r="V37" s="9" t="s">
        <v>113</v>
      </c>
      <c r="W37" s="9">
        <v>4</v>
      </c>
      <c r="X37" s="9">
        <v>6</v>
      </c>
      <c r="Y37" s="9">
        <v>400</v>
      </c>
      <c r="Z37" s="9">
        <v>2625</v>
      </c>
      <c r="AA37" s="9">
        <v>144</v>
      </c>
    </row>
    <row r="38" spans="2:27" ht="15" thickBot="1" x14ac:dyDescent="0.25">
      <c r="B38" s="21">
        <v>100310</v>
      </c>
      <c r="C38" s="22">
        <f t="shared" si="1"/>
        <v>1</v>
      </c>
      <c r="D38" s="22">
        <f t="shared" si="2"/>
        <v>10</v>
      </c>
      <c r="E38" s="22" t="str" cm="1">
        <f t="array" ref="E38">INDEX($B$3:$B$6,MID(B38,4,1)*1,0)</f>
        <v>S</v>
      </c>
      <c r="F38" s="22">
        <f t="shared" si="3"/>
        <v>520</v>
      </c>
      <c r="G38" s="22">
        <f t="shared" si="3"/>
        <v>234</v>
      </c>
      <c r="H38" s="22">
        <f t="shared" si="4"/>
        <v>1</v>
      </c>
      <c r="I38" s="22">
        <f t="shared" si="4"/>
        <v>2</v>
      </c>
      <c r="J38" s="22">
        <f t="shared" si="4"/>
        <v>1</v>
      </c>
      <c r="K38" s="22">
        <f t="shared" si="4"/>
        <v>3</v>
      </c>
      <c r="L38" s="23">
        <f t="shared" si="5"/>
        <v>7</v>
      </c>
      <c r="M38" s="9">
        <f t="shared" si="6"/>
        <v>10</v>
      </c>
      <c r="N38" s="9">
        <f t="shared" si="6"/>
        <v>11</v>
      </c>
      <c r="O38" s="9">
        <f t="shared" si="6"/>
        <v>3</v>
      </c>
      <c r="P38" s="9">
        <f t="shared" si="6"/>
        <v>10</v>
      </c>
      <c r="Q38" s="8">
        <f t="shared" si="7"/>
        <v>1.3</v>
      </c>
      <c r="T38" s="13">
        <f t="shared" si="0"/>
        <v>407</v>
      </c>
      <c r="U38" s="9">
        <v>400407</v>
      </c>
      <c r="V38" s="9" t="s">
        <v>114</v>
      </c>
      <c r="W38" s="9">
        <v>4</v>
      </c>
      <c r="X38" s="9">
        <v>7</v>
      </c>
      <c r="Y38" s="9">
        <v>425</v>
      </c>
      <c r="Z38" s="9">
        <v>2775</v>
      </c>
      <c r="AA38" s="9">
        <v>153</v>
      </c>
    </row>
    <row r="39" spans="2:27" x14ac:dyDescent="0.2">
      <c r="B39" s="16">
        <v>200101</v>
      </c>
      <c r="C39" s="17">
        <f t="shared" si="1"/>
        <v>2</v>
      </c>
      <c r="D39" s="17">
        <f t="shared" si="2"/>
        <v>1</v>
      </c>
      <c r="E39" s="17" t="str" cm="1">
        <f t="array" ref="E39">INDEX($B$3:$B$6,MID(B39,4,1)*1,0)</f>
        <v>B</v>
      </c>
      <c r="F39" s="17">
        <f t="shared" si="3"/>
        <v>220</v>
      </c>
      <c r="G39" s="17">
        <f t="shared" si="3"/>
        <v>66</v>
      </c>
      <c r="H39" s="17">
        <f t="shared" si="4"/>
        <v>1</v>
      </c>
      <c r="I39" s="17">
        <f t="shared" si="4"/>
        <v>3</v>
      </c>
      <c r="J39" s="17">
        <f t="shared" si="4"/>
        <v>1</v>
      </c>
      <c r="K39" s="17">
        <f t="shared" si="4"/>
        <v>3</v>
      </c>
      <c r="L39" s="18">
        <f t="shared" si="5"/>
        <v>7</v>
      </c>
      <c r="M39" s="9">
        <f t="shared" si="6"/>
        <v>16</v>
      </c>
      <c r="N39" s="9">
        <f t="shared" si="6"/>
        <v>17</v>
      </c>
      <c r="O39" s="9">
        <f t="shared" si="6"/>
        <v>4</v>
      </c>
      <c r="P39" s="9">
        <f t="shared" si="6"/>
        <v>16</v>
      </c>
      <c r="Q39" s="8">
        <f t="shared" si="7"/>
        <v>1</v>
      </c>
      <c r="T39" s="13">
        <f t="shared" si="0"/>
        <v>408</v>
      </c>
      <c r="U39" s="9">
        <v>400408</v>
      </c>
      <c r="V39" s="9" t="s">
        <v>115</v>
      </c>
      <c r="W39" s="9">
        <v>4</v>
      </c>
      <c r="X39" s="9">
        <v>8</v>
      </c>
      <c r="Y39" s="9">
        <v>450</v>
      </c>
      <c r="Z39" s="9">
        <v>2925</v>
      </c>
      <c r="AA39" s="9">
        <v>162</v>
      </c>
    </row>
    <row r="40" spans="2:27" x14ac:dyDescent="0.2">
      <c r="B40" s="19">
        <v>200102</v>
      </c>
      <c r="C40" s="10">
        <f t="shared" si="1"/>
        <v>2</v>
      </c>
      <c r="D40" s="10">
        <f t="shared" si="2"/>
        <v>2</v>
      </c>
      <c r="E40" s="10" t="str" cm="1">
        <f t="array" ref="E40">INDEX($B$3:$B$6,MID(B40,4,1)*1,0)</f>
        <v>B</v>
      </c>
      <c r="F40" s="10">
        <f t="shared" si="3"/>
        <v>240</v>
      </c>
      <c r="G40" s="10">
        <f t="shared" si="3"/>
        <v>72</v>
      </c>
      <c r="H40" s="10">
        <f t="shared" si="4"/>
        <v>1</v>
      </c>
      <c r="I40" s="10">
        <f t="shared" si="4"/>
        <v>3</v>
      </c>
      <c r="J40" s="10">
        <f t="shared" si="4"/>
        <v>1</v>
      </c>
      <c r="K40" s="10">
        <f t="shared" si="4"/>
        <v>3</v>
      </c>
      <c r="L40" s="20">
        <f t="shared" si="5"/>
        <v>7</v>
      </c>
      <c r="M40" s="9">
        <f t="shared" si="6"/>
        <v>16</v>
      </c>
      <c r="N40" s="9">
        <f t="shared" si="6"/>
        <v>17</v>
      </c>
      <c r="O40" s="9">
        <f t="shared" si="6"/>
        <v>4</v>
      </c>
      <c r="P40" s="9">
        <f t="shared" si="6"/>
        <v>16</v>
      </c>
      <c r="Q40" s="8">
        <f t="shared" si="7"/>
        <v>1</v>
      </c>
      <c r="T40" s="13">
        <f t="shared" si="0"/>
        <v>409</v>
      </c>
      <c r="U40" s="9">
        <v>400409</v>
      </c>
      <c r="V40" s="9" t="s">
        <v>116</v>
      </c>
      <c r="W40" s="9">
        <v>4</v>
      </c>
      <c r="X40" s="9">
        <v>9</v>
      </c>
      <c r="Y40" s="9">
        <v>475</v>
      </c>
      <c r="Z40" s="9">
        <v>3075</v>
      </c>
      <c r="AA40" s="9">
        <v>171</v>
      </c>
    </row>
    <row r="41" spans="2:27" x14ac:dyDescent="0.2">
      <c r="B41" s="19">
        <v>200103</v>
      </c>
      <c r="C41" s="10">
        <f t="shared" si="1"/>
        <v>2</v>
      </c>
      <c r="D41" s="10">
        <f t="shared" si="2"/>
        <v>3</v>
      </c>
      <c r="E41" s="10" t="str" cm="1">
        <f t="array" ref="E41">INDEX($B$3:$B$6,MID(B41,4,1)*1,0)</f>
        <v>B</v>
      </c>
      <c r="F41" s="10">
        <f t="shared" si="3"/>
        <v>260</v>
      </c>
      <c r="G41" s="10">
        <f t="shared" si="3"/>
        <v>78</v>
      </c>
      <c r="H41" s="10">
        <f t="shared" si="4"/>
        <v>1</v>
      </c>
      <c r="I41" s="10">
        <f t="shared" si="4"/>
        <v>3</v>
      </c>
      <c r="J41" s="10">
        <f t="shared" si="4"/>
        <v>1</v>
      </c>
      <c r="K41" s="10">
        <f t="shared" si="4"/>
        <v>3</v>
      </c>
      <c r="L41" s="20">
        <f t="shared" si="5"/>
        <v>7</v>
      </c>
      <c r="M41" s="9">
        <f t="shared" si="6"/>
        <v>16</v>
      </c>
      <c r="N41" s="9">
        <f t="shared" si="6"/>
        <v>16</v>
      </c>
      <c r="O41" s="9">
        <f t="shared" si="6"/>
        <v>4</v>
      </c>
      <c r="P41" s="9">
        <f t="shared" si="6"/>
        <v>16</v>
      </c>
      <c r="Q41" s="8">
        <f t="shared" si="7"/>
        <v>1</v>
      </c>
      <c r="T41" s="13">
        <f t="shared" si="0"/>
        <v>410</v>
      </c>
      <c r="U41" s="9">
        <v>400410</v>
      </c>
      <c r="V41" s="9" t="s">
        <v>117</v>
      </c>
      <c r="W41" s="9">
        <v>4</v>
      </c>
      <c r="X41" s="9">
        <v>10</v>
      </c>
      <c r="Y41" s="9">
        <v>500</v>
      </c>
      <c r="Z41" s="9">
        <v>3225</v>
      </c>
      <c r="AA41" s="9">
        <v>180</v>
      </c>
    </row>
    <row r="42" spans="2:27" x14ac:dyDescent="0.2">
      <c r="B42" s="19">
        <v>200104</v>
      </c>
      <c r="C42" s="10">
        <f t="shared" si="1"/>
        <v>2</v>
      </c>
      <c r="D42" s="10">
        <f t="shared" si="2"/>
        <v>4</v>
      </c>
      <c r="E42" s="10" t="str" cm="1">
        <f t="array" ref="E42">INDEX($B$3:$B$6,MID(B42,4,1)*1,0)</f>
        <v>B</v>
      </c>
      <c r="F42" s="10">
        <f t="shared" si="3"/>
        <v>280</v>
      </c>
      <c r="G42" s="10">
        <f t="shared" si="3"/>
        <v>84</v>
      </c>
      <c r="H42" s="10">
        <f t="shared" si="4"/>
        <v>1</v>
      </c>
      <c r="I42" s="10">
        <f t="shared" si="4"/>
        <v>3</v>
      </c>
      <c r="J42" s="10">
        <f t="shared" si="4"/>
        <v>1</v>
      </c>
      <c r="K42" s="10">
        <f t="shared" si="4"/>
        <v>3</v>
      </c>
      <c r="L42" s="20">
        <f t="shared" si="5"/>
        <v>7</v>
      </c>
      <c r="M42" s="9">
        <f t="shared" si="6"/>
        <v>16</v>
      </c>
      <c r="N42" s="9">
        <f t="shared" si="6"/>
        <v>16</v>
      </c>
      <c r="O42" s="9">
        <f t="shared" si="6"/>
        <v>4</v>
      </c>
      <c r="P42" s="9">
        <f t="shared" si="6"/>
        <v>16</v>
      </c>
      <c r="Q42" s="8">
        <f t="shared" si="7"/>
        <v>1</v>
      </c>
      <c r="Y42" s="8">
        <v>330</v>
      </c>
      <c r="Z42" s="8">
        <v>1875</v>
      </c>
      <c r="AA42" s="8">
        <v>99</v>
      </c>
    </row>
    <row r="43" spans="2:27" x14ac:dyDescent="0.2">
      <c r="B43" s="19">
        <v>200105</v>
      </c>
      <c r="C43" s="10">
        <f t="shared" si="1"/>
        <v>2</v>
      </c>
      <c r="D43" s="10">
        <f t="shared" si="2"/>
        <v>5</v>
      </c>
      <c r="E43" s="10" t="str" cm="1">
        <f t="array" ref="E43">INDEX($B$3:$B$6,MID(B43,4,1)*1,0)</f>
        <v>B</v>
      </c>
      <c r="F43" s="10">
        <f t="shared" si="3"/>
        <v>300</v>
      </c>
      <c r="G43" s="10">
        <f t="shared" si="3"/>
        <v>90</v>
      </c>
      <c r="H43" s="10">
        <f t="shared" si="4"/>
        <v>1</v>
      </c>
      <c r="I43" s="10">
        <f t="shared" si="4"/>
        <v>3</v>
      </c>
      <c r="J43" s="10">
        <f t="shared" si="4"/>
        <v>1</v>
      </c>
      <c r="K43" s="10">
        <f t="shared" si="4"/>
        <v>3</v>
      </c>
      <c r="L43" s="20">
        <f t="shared" si="5"/>
        <v>7</v>
      </c>
      <c r="M43" s="9">
        <f t="shared" si="6"/>
        <v>15</v>
      </c>
      <c r="N43" s="9">
        <f t="shared" si="6"/>
        <v>16</v>
      </c>
      <c r="O43" s="9">
        <f t="shared" si="6"/>
        <v>4</v>
      </c>
      <c r="P43" s="9">
        <f t="shared" si="6"/>
        <v>15</v>
      </c>
      <c r="Q43" s="8">
        <f t="shared" si="7"/>
        <v>1</v>
      </c>
      <c r="Y43" s="8">
        <v>360</v>
      </c>
      <c r="Z43" s="8">
        <v>2025</v>
      </c>
      <c r="AA43" s="8">
        <v>108</v>
      </c>
    </row>
    <row r="44" spans="2:27" ht="15" thickBot="1" x14ac:dyDescent="0.25">
      <c r="B44" s="21">
        <v>200106</v>
      </c>
      <c r="C44" s="22">
        <f t="shared" si="1"/>
        <v>2</v>
      </c>
      <c r="D44" s="22">
        <f t="shared" si="2"/>
        <v>6</v>
      </c>
      <c r="E44" s="22" t="str" cm="1">
        <f t="array" ref="E44">INDEX($B$3:$B$6,MID(B44,4,1)*1,0)</f>
        <v>B</v>
      </c>
      <c r="F44" s="22">
        <f t="shared" si="3"/>
        <v>320</v>
      </c>
      <c r="G44" s="22">
        <f t="shared" si="3"/>
        <v>96</v>
      </c>
      <c r="H44" s="22">
        <f t="shared" si="4"/>
        <v>1</v>
      </c>
      <c r="I44" s="22">
        <f t="shared" si="4"/>
        <v>3</v>
      </c>
      <c r="J44" s="22">
        <f t="shared" si="4"/>
        <v>1</v>
      </c>
      <c r="K44" s="22">
        <f t="shared" si="4"/>
        <v>3</v>
      </c>
      <c r="L44" s="23">
        <f t="shared" si="5"/>
        <v>7</v>
      </c>
      <c r="M44" s="9">
        <f t="shared" si="6"/>
        <v>15</v>
      </c>
      <c r="N44" s="9">
        <f t="shared" si="6"/>
        <v>16</v>
      </c>
      <c r="O44" s="9">
        <f t="shared" si="6"/>
        <v>4</v>
      </c>
      <c r="P44" s="9">
        <f t="shared" si="6"/>
        <v>15</v>
      </c>
      <c r="Q44" s="8">
        <f t="shared" si="7"/>
        <v>1</v>
      </c>
      <c r="Y44" s="8">
        <v>390</v>
      </c>
      <c r="Z44" s="8">
        <v>2175</v>
      </c>
      <c r="AA44" s="8">
        <v>117</v>
      </c>
    </row>
    <row r="45" spans="2:27" x14ac:dyDescent="0.2">
      <c r="B45" s="16">
        <v>200201</v>
      </c>
      <c r="C45" s="17">
        <f t="shared" si="1"/>
        <v>2</v>
      </c>
      <c r="D45" s="17">
        <f t="shared" si="2"/>
        <v>1</v>
      </c>
      <c r="E45" s="17" t="str" cm="1">
        <f t="array" ref="E45">INDEX($B$3:$B$6,MID(B45,4,1)*1,0)</f>
        <v>A</v>
      </c>
      <c r="F45" s="17">
        <f t="shared" si="3"/>
        <v>242</v>
      </c>
      <c r="G45" s="17">
        <f t="shared" si="3"/>
        <v>72</v>
      </c>
      <c r="H45" s="17">
        <f t="shared" si="4"/>
        <v>1</v>
      </c>
      <c r="I45" s="17">
        <f t="shared" si="4"/>
        <v>3</v>
      </c>
      <c r="J45" s="17">
        <f t="shared" si="4"/>
        <v>1</v>
      </c>
      <c r="K45" s="17">
        <f t="shared" si="4"/>
        <v>3</v>
      </c>
      <c r="L45" s="18">
        <f t="shared" si="5"/>
        <v>7</v>
      </c>
      <c r="M45" s="9">
        <f t="shared" si="6"/>
        <v>14</v>
      </c>
      <c r="N45" s="9">
        <f t="shared" si="6"/>
        <v>15</v>
      </c>
      <c r="O45" s="9">
        <f t="shared" si="6"/>
        <v>3</v>
      </c>
      <c r="P45" s="9">
        <f t="shared" si="6"/>
        <v>14</v>
      </c>
      <c r="Q45" s="8">
        <f t="shared" si="7"/>
        <v>1.1000000000000001</v>
      </c>
      <c r="Y45" s="8">
        <v>420</v>
      </c>
      <c r="Z45" s="8">
        <v>2325</v>
      </c>
      <c r="AA45" s="8">
        <v>126</v>
      </c>
    </row>
    <row r="46" spans="2:27" x14ac:dyDescent="0.2">
      <c r="B46" s="19">
        <v>200202</v>
      </c>
      <c r="C46" s="10">
        <f t="shared" si="1"/>
        <v>2</v>
      </c>
      <c r="D46" s="10">
        <f t="shared" si="2"/>
        <v>2</v>
      </c>
      <c r="E46" s="10" t="str" cm="1">
        <f t="array" ref="E46">INDEX($B$3:$B$6,MID(B46,4,1)*1,0)</f>
        <v>A</v>
      </c>
      <c r="F46" s="10">
        <f t="shared" si="3"/>
        <v>264</v>
      </c>
      <c r="G46" s="10">
        <f t="shared" si="3"/>
        <v>79</v>
      </c>
      <c r="H46" s="10">
        <f t="shared" si="4"/>
        <v>1</v>
      </c>
      <c r="I46" s="10">
        <f t="shared" si="4"/>
        <v>3</v>
      </c>
      <c r="J46" s="10">
        <f t="shared" si="4"/>
        <v>1</v>
      </c>
      <c r="K46" s="10">
        <f t="shared" si="4"/>
        <v>3</v>
      </c>
      <c r="L46" s="20">
        <f t="shared" si="5"/>
        <v>7</v>
      </c>
      <c r="M46" s="9">
        <f t="shared" si="6"/>
        <v>13</v>
      </c>
      <c r="N46" s="9">
        <f t="shared" si="6"/>
        <v>15</v>
      </c>
      <c r="O46" s="9">
        <f t="shared" si="6"/>
        <v>3</v>
      </c>
      <c r="P46" s="9">
        <f t="shared" si="6"/>
        <v>13</v>
      </c>
      <c r="Q46" s="8">
        <f t="shared" si="7"/>
        <v>1.1000000000000001</v>
      </c>
      <c r="Y46" s="8">
        <v>450</v>
      </c>
      <c r="Z46" s="8">
        <v>2475</v>
      </c>
      <c r="AA46" s="8">
        <v>135</v>
      </c>
    </row>
    <row r="47" spans="2:27" x14ac:dyDescent="0.2">
      <c r="B47" s="19">
        <v>200203</v>
      </c>
      <c r="C47" s="10">
        <f t="shared" si="1"/>
        <v>2</v>
      </c>
      <c r="D47" s="10">
        <f t="shared" si="2"/>
        <v>3</v>
      </c>
      <c r="E47" s="10" t="str" cm="1">
        <f t="array" ref="E47">INDEX($B$3:$B$6,MID(B47,4,1)*1,0)</f>
        <v>A</v>
      </c>
      <c r="F47" s="10">
        <f t="shared" si="3"/>
        <v>286</v>
      </c>
      <c r="G47" s="10">
        <f t="shared" si="3"/>
        <v>85</v>
      </c>
      <c r="H47" s="10">
        <f t="shared" si="4"/>
        <v>1</v>
      </c>
      <c r="I47" s="10">
        <f t="shared" si="4"/>
        <v>3</v>
      </c>
      <c r="J47" s="10">
        <f t="shared" si="4"/>
        <v>1</v>
      </c>
      <c r="K47" s="10">
        <f t="shared" si="4"/>
        <v>3</v>
      </c>
      <c r="L47" s="20">
        <f t="shared" si="5"/>
        <v>7</v>
      </c>
      <c r="M47" s="9">
        <f t="shared" si="6"/>
        <v>13</v>
      </c>
      <c r="N47" s="9">
        <f t="shared" si="6"/>
        <v>14</v>
      </c>
      <c r="O47" s="9">
        <f t="shared" si="6"/>
        <v>3</v>
      </c>
      <c r="P47" s="9">
        <f t="shared" si="6"/>
        <v>13</v>
      </c>
      <c r="Q47" s="8">
        <f t="shared" si="7"/>
        <v>1.1000000000000001</v>
      </c>
      <c r="Y47" s="8">
        <v>480</v>
      </c>
      <c r="Z47" s="8">
        <v>2625</v>
      </c>
      <c r="AA47" s="8">
        <v>144</v>
      </c>
    </row>
    <row r="48" spans="2:27" x14ac:dyDescent="0.2">
      <c r="B48" s="19">
        <v>200204</v>
      </c>
      <c r="C48" s="10">
        <f t="shared" si="1"/>
        <v>2</v>
      </c>
      <c r="D48" s="10">
        <f t="shared" si="2"/>
        <v>4</v>
      </c>
      <c r="E48" s="10" t="str" cm="1">
        <f t="array" ref="E48">INDEX($B$3:$B$6,MID(B48,4,1)*1,0)</f>
        <v>A</v>
      </c>
      <c r="F48" s="10">
        <f t="shared" si="3"/>
        <v>308</v>
      </c>
      <c r="G48" s="10">
        <f t="shared" si="3"/>
        <v>92</v>
      </c>
      <c r="H48" s="10">
        <f t="shared" si="4"/>
        <v>1</v>
      </c>
      <c r="I48" s="10">
        <f t="shared" si="4"/>
        <v>3</v>
      </c>
      <c r="J48" s="10">
        <f t="shared" si="4"/>
        <v>1</v>
      </c>
      <c r="K48" s="10">
        <f t="shared" si="4"/>
        <v>3</v>
      </c>
      <c r="L48" s="20">
        <f t="shared" si="5"/>
        <v>7</v>
      </c>
      <c r="M48" s="9">
        <f t="shared" si="6"/>
        <v>13</v>
      </c>
      <c r="N48" s="9">
        <f t="shared" si="6"/>
        <v>14</v>
      </c>
      <c r="O48" s="9">
        <f t="shared" si="6"/>
        <v>3</v>
      </c>
      <c r="P48" s="9">
        <f t="shared" si="6"/>
        <v>13</v>
      </c>
      <c r="Q48" s="8">
        <f t="shared" si="7"/>
        <v>1.1000000000000001</v>
      </c>
      <c r="Y48" s="8">
        <v>510</v>
      </c>
      <c r="Z48" s="8">
        <v>2775</v>
      </c>
      <c r="AA48" s="8">
        <v>153</v>
      </c>
    </row>
    <row r="49" spans="2:27" x14ac:dyDescent="0.2">
      <c r="B49" s="19">
        <v>200205</v>
      </c>
      <c r="C49" s="10">
        <f t="shared" si="1"/>
        <v>2</v>
      </c>
      <c r="D49" s="10">
        <f t="shared" si="2"/>
        <v>5</v>
      </c>
      <c r="E49" s="10" t="str" cm="1">
        <f t="array" ref="E49">INDEX($B$3:$B$6,MID(B49,4,1)*1,0)</f>
        <v>A</v>
      </c>
      <c r="F49" s="10">
        <f t="shared" si="3"/>
        <v>330</v>
      </c>
      <c r="G49" s="10">
        <f t="shared" si="3"/>
        <v>99</v>
      </c>
      <c r="H49" s="10">
        <f t="shared" si="4"/>
        <v>1</v>
      </c>
      <c r="I49" s="10">
        <f t="shared" si="4"/>
        <v>3</v>
      </c>
      <c r="J49" s="10">
        <f t="shared" si="4"/>
        <v>1</v>
      </c>
      <c r="K49" s="10">
        <f t="shared" si="4"/>
        <v>3</v>
      </c>
      <c r="L49" s="20">
        <f t="shared" si="5"/>
        <v>7</v>
      </c>
      <c r="M49" s="9">
        <f t="shared" si="6"/>
        <v>13</v>
      </c>
      <c r="N49" s="9">
        <f t="shared" si="6"/>
        <v>14</v>
      </c>
      <c r="O49" s="9">
        <f t="shared" si="6"/>
        <v>3</v>
      </c>
      <c r="P49" s="9">
        <f t="shared" si="6"/>
        <v>13</v>
      </c>
      <c r="Q49" s="8">
        <f t="shared" si="7"/>
        <v>1.1000000000000001</v>
      </c>
      <c r="Y49" s="8">
        <v>540</v>
      </c>
      <c r="Z49" s="8">
        <v>2925</v>
      </c>
      <c r="AA49" s="8">
        <v>162</v>
      </c>
    </row>
    <row r="50" spans="2:27" x14ac:dyDescent="0.2">
      <c r="B50" s="19">
        <v>200206</v>
      </c>
      <c r="C50" s="10">
        <f t="shared" si="1"/>
        <v>2</v>
      </c>
      <c r="D50" s="10">
        <f t="shared" si="2"/>
        <v>6</v>
      </c>
      <c r="E50" s="10" t="str" cm="1">
        <f t="array" ref="E50">INDEX($B$3:$B$6,MID(B50,4,1)*1,0)</f>
        <v>A</v>
      </c>
      <c r="F50" s="10">
        <f t="shared" si="3"/>
        <v>352</v>
      </c>
      <c r="G50" s="10">
        <f t="shared" si="3"/>
        <v>105</v>
      </c>
      <c r="H50" s="10">
        <f t="shared" si="4"/>
        <v>1</v>
      </c>
      <c r="I50" s="10">
        <f t="shared" si="4"/>
        <v>3</v>
      </c>
      <c r="J50" s="10">
        <f t="shared" si="4"/>
        <v>1</v>
      </c>
      <c r="K50" s="10">
        <f t="shared" si="4"/>
        <v>3</v>
      </c>
      <c r="L50" s="20">
        <f t="shared" si="5"/>
        <v>7</v>
      </c>
      <c r="M50" s="9">
        <f t="shared" si="6"/>
        <v>13</v>
      </c>
      <c r="N50" s="9">
        <f t="shared" si="6"/>
        <v>14</v>
      </c>
      <c r="O50" s="9">
        <f t="shared" si="6"/>
        <v>3</v>
      </c>
      <c r="P50" s="9">
        <f t="shared" si="6"/>
        <v>13</v>
      </c>
      <c r="Q50" s="8">
        <f t="shared" si="7"/>
        <v>1.1000000000000001</v>
      </c>
      <c r="Y50" s="8">
        <v>570</v>
      </c>
      <c r="Z50" s="8">
        <v>3075</v>
      </c>
      <c r="AA50" s="8">
        <v>171</v>
      </c>
    </row>
    <row r="51" spans="2:27" x14ac:dyDescent="0.2">
      <c r="B51" s="19">
        <v>200207</v>
      </c>
      <c r="C51" s="10">
        <f t="shared" si="1"/>
        <v>2</v>
      </c>
      <c r="D51" s="10">
        <f t="shared" si="2"/>
        <v>7</v>
      </c>
      <c r="E51" s="10" t="str" cm="1">
        <f t="array" ref="E51">INDEX($B$3:$B$6,MID(B51,4,1)*1,0)</f>
        <v>A</v>
      </c>
      <c r="F51" s="10">
        <f t="shared" si="3"/>
        <v>374</v>
      </c>
      <c r="G51" s="10">
        <f t="shared" si="3"/>
        <v>112</v>
      </c>
      <c r="H51" s="10">
        <f t="shared" si="4"/>
        <v>1</v>
      </c>
      <c r="I51" s="10">
        <f t="shared" si="4"/>
        <v>3</v>
      </c>
      <c r="J51" s="10">
        <f t="shared" si="4"/>
        <v>1</v>
      </c>
      <c r="K51" s="10">
        <f t="shared" si="4"/>
        <v>3</v>
      </c>
      <c r="L51" s="20">
        <f t="shared" si="5"/>
        <v>7</v>
      </c>
      <c r="M51" s="9">
        <f t="shared" si="6"/>
        <v>13</v>
      </c>
      <c r="N51" s="9">
        <f t="shared" si="6"/>
        <v>14</v>
      </c>
      <c r="O51" s="9">
        <f t="shared" si="6"/>
        <v>3</v>
      </c>
      <c r="P51" s="9">
        <f t="shared" si="6"/>
        <v>13</v>
      </c>
      <c r="Q51" s="8">
        <f t="shared" si="7"/>
        <v>1.1000000000000001</v>
      </c>
      <c r="Y51" s="8">
        <v>600</v>
      </c>
      <c r="Z51" s="8">
        <v>3225</v>
      </c>
      <c r="AA51" s="8">
        <v>180</v>
      </c>
    </row>
    <row r="52" spans="2:27" x14ac:dyDescent="0.2">
      <c r="B52" s="19">
        <v>200208</v>
      </c>
      <c r="C52" s="10">
        <f t="shared" si="1"/>
        <v>2</v>
      </c>
      <c r="D52" s="10">
        <f t="shared" si="2"/>
        <v>8</v>
      </c>
      <c r="E52" s="10" t="str" cm="1">
        <f t="array" ref="E52">INDEX($B$3:$B$6,MID(B52,4,1)*1,0)</f>
        <v>A</v>
      </c>
      <c r="F52" s="10">
        <f t="shared" si="3"/>
        <v>396</v>
      </c>
      <c r="G52" s="10">
        <f t="shared" si="3"/>
        <v>118</v>
      </c>
      <c r="H52" s="10">
        <f t="shared" si="4"/>
        <v>1</v>
      </c>
      <c r="I52" s="10">
        <f t="shared" si="4"/>
        <v>3</v>
      </c>
      <c r="J52" s="10">
        <f t="shared" si="4"/>
        <v>1</v>
      </c>
      <c r="K52" s="10">
        <f t="shared" si="4"/>
        <v>3</v>
      </c>
      <c r="L52" s="20">
        <f t="shared" si="5"/>
        <v>7</v>
      </c>
      <c r="M52" s="9">
        <f t="shared" si="6"/>
        <v>13</v>
      </c>
      <c r="N52" s="9">
        <f t="shared" si="6"/>
        <v>14</v>
      </c>
      <c r="O52" s="9">
        <f t="shared" si="6"/>
        <v>3</v>
      </c>
      <c r="P52" s="9">
        <f t="shared" si="6"/>
        <v>13</v>
      </c>
      <c r="Q52" s="8">
        <f t="shared" si="7"/>
        <v>1.1000000000000001</v>
      </c>
      <c r="Y52" s="8">
        <v>440</v>
      </c>
      <c r="Z52" s="8">
        <v>3750</v>
      </c>
      <c r="AA52" s="8">
        <v>132</v>
      </c>
    </row>
    <row r="53" spans="2:27" x14ac:dyDescent="0.2">
      <c r="B53" s="19">
        <v>200209</v>
      </c>
      <c r="C53" s="10">
        <f t="shared" si="1"/>
        <v>2</v>
      </c>
      <c r="D53" s="10">
        <f t="shared" si="2"/>
        <v>9</v>
      </c>
      <c r="E53" s="10" t="str" cm="1">
        <f t="array" ref="E53">INDEX($B$3:$B$6,MID(B53,4,1)*1,0)</f>
        <v>A</v>
      </c>
      <c r="F53" s="10">
        <f t="shared" si="3"/>
        <v>418</v>
      </c>
      <c r="G53" s="10">
        <f t="shared" si="3"/>
        <v>125</v>
      </c>
      <c r="H53" s="10">
        <f t="shared" si="4"/>
        <v>1</v>
      </c>
      <c r="I53" s="10">
        <f t="shared" si="4"/>
        <v>3</v>
      </c>
      <c r="J53" s="10">
        <f t="shared" si="4"/>
        <v>1</v>
      </c>
      <c r="K53" s="10">
        <f t="shared" si="4"/>
        <v>3</v>
      </c>
      <c r="L53" s="20">
        <f t="shared" si="5"/>
        <v>7</v>
      </c>
      <c r="M53" s="9">
        <f t="shared" si="6"/>
        <v>13</v>
      </c>
      <c r="N53" s="9">
        <f t="shared" si="6"/>
        <v>14</v>
      </c>
      <c r="O53" s="9">
        <f t="shared" si="6"/>
        <v>3</v>
      </c>
      <c r="P53" s="9">
        <f t="shared" si="6"/>
        <v>13</v>
      </c>
      <c r="Q53" s="8">
        <f t="shared" si="7"/>
        <v>1.1000000000000001</v>
      </c>
      <c r="Y53" s="8">
        <v>480</v>
      </c>
      <c r="Z53" s="8">
        <v>4050</v>
      </c>
      <c r="AA53" s="8">
        <v>144</v>
      </c>
    </row>
    <row r="54" spans="2:27" ht="15" thickBot="1" x14ac:dyDescent="0.25">
      <c r="B54" s="21">
        <v>200210</v>
      </c>
      <c r="C54" s="22">
        <f t="shared" si="1"/>
        <v>2</v>
      </c>
      <c r="D54" s="22">
        <f t="shared" si="2"/>
        <v>10</v>
      </c>
      <c r="E54" s="22" t="str" cm="1">
        <f t="array" ref="E54">INDEX($B$3:$B$6,MID(B54,4,1)*1,0)</f>
        <v>A</v>
      </c>
      <c r="F54" s="22">
        <f t="shared" si="3"/>
        <v>440</v>
      </c>
      <c r="G54" s="22">
        <f t="shared" si="3"/>
        <v>132</v>
      </c>
      <c r="H54" s="22">
        <f t="shared" si="4"/>
        <v>1</v>
      </c>
      <c r="I54" s="22">
        <f t="shared" si="4"/>
        <v>3</v>
      </c>
      <c r="J54" s="22">
        <f t="shared" si="4"/>
        <v>1</v>
      </c>
      <c r="K54" s="22">
        <f t="shared" si="4"/>
        <v>3</v>
      </c>
      <c r="L54" s="23">
        <f t="shared" si="5"/>
        <v>7</v>
      </c>
      <c r="M54" s="9">
        <f t="shared" si="6"/>
        <v>13</v>
      </c>
      <c r="N54" s="9">
        <f t="shared" si="6"/>
        <v>14</v>
      </c>
      <c r="O54" s="9">
        <f t="shared" si="6"/>
        <v>3</v>
      </c>
      <c r="P54" s="9">
        <f t="shared" si="6"/>
        <v>13</v>
      </c>
      <c r="Q54" s="8">
        <f t="shared" si="7"/>
        <v>1.1000000000000001</v>
      </c>
      <c r="Y54" s="8">
        <v>520</v>
      </c>
      <c r="Z54" s="8">
        <v>4350</v>
      </c>
      <c r="AA54" s="8">
        <v>156</v>
      </c>
    </row>
    <row r="55" spans="2:27" x14ac:dyDescent="0.2">
      <c r="B55" s="16">
        <v>200301</v>
      </c>
      <c r="C55" s="17">
        <f t="shared" si="1"/>
        <v>2</v>
      </c>
      <c r="D55" s="17">
        <f t="shared" si="2"/>
        <v>1</v>
      </c>
      <c r="E55" s="17" t="str" cm="1">
        <f t="array" ref="E55">INDEX($B$3:$B$6,MID(B55,4,1)*1,0)</f>
        <v>S</v>
      </c>
      <c r="F55" s="17">
        <f t="shared" si="3"/>
        <v>286</v>
      </c>
      <c r="G55" s="17">
        <f t="shared" si="3"/>
        <v>85</v>
      </c>
      <c r="H55" s="17">
        <f t="shared" si="4"/>
        <v>1</v>
      </c>
      <c r="I55" s="17">
        <f t="shared" si="4"/>
        <v>3</v>
      </c>
      <c r="J55" s="17">
        <f t="shared" si="4"/>
        <v>1</v>
      </c>
      <c r="K55" s="17">
        <f t="shared" si="4"/>
        <v>3</v>
      </c>
      <c r="L55" s="18">
        <f t="shared" si="5"/>
        <v>7</v>
      </c>
      <c r="M55" s="9">
        <f t="shared" si="6"/>
        <v>11</v>
      </c>
      <c r="N55" s="9">
        <f t="shared" si="6"/>
        <v>12</v>
      </c>
      <c r="O55" s="9">
        <f t="shared" si="6"/>
        <v>3</v>
      </c>
      <c r="P55" s="9">
        <f t="shared" si="6"/>
        <v>11</v>
      </c>
      <c r="Q55" s="8">
        <f t="shared" si="7"/>
        <v>1.3</v>
      </c>
      <c r="Y55" s="8">
        <v>560</v>
      </c>
      <c r="Z55" s="8">
        <v>4650</v>
      </c>
      <c r="AA55" s="8">
        <v>168</v>
      </c>
    </row>
    <row r="56" spans="2:27" x14ac:dyDescent="0.2">
      <c r="B56" s="19">
        <v>200302</v>
      </c>
      <c r="C56" s="10">
        <f t="shared" si="1"/>
        <v>2</v>
      </c>
      <c r="D56" s="10">
        <f t="shared" si="2"/>
        <v>2</v>
      </c>
      <c r="E56" s="10" t="str" cm="1">
        <f t="array" ref="E56">INDEX($B$3:$B$6,MID(B56,4,1)*1,0)</f>
        <v>S</v>
      </c>
      <c r="F56" s="10">
        <f t="shared" si="3"/>
        <v>312</v>
      </c>
      <c r="G56" s="10">
        <f t="shared" si="3"/>
        <v>93</v>
      </c>
      <c r="H56" s="10">
        <f t="shared" si="4"/>
        <v>1</v>
      </c>
      <c r="I56" s="10">
        <f t="shared" si="4"/>
        <v>3</v>
      </c>
      <c r="J56" s="10">
        <f t="shared" si="4"/>
        <v>1</v>
      </c>
      <c r="K56" s="10">
        <f t="shared" si="4"/>
        <v>3</v>
      </c>
      <c r="L56" s="20">
        <f t="shared" si="5"/>
        <v>7</v>
      </c>
      <c r="M56" s="9">
        <f t="shared" si="6"/>
        <v>10</v>
      </c>
      <c r="N56" s="9">
        <f t="shared" si="6"/>
        <v>12</v>
      </c>
      <c r="O56" s="9">
        <f t="shared" si="6"/>
        <v>3</v>
      </c>
      <c r="P56" s="9">
        <f t="shared" si="6"/>
        <v>10</v>
      </c>
      <c r="Q56" s="8">
        <f t="shared" si="7"/>
        <v>1.3</v>
      </c>
      <c r="Y56" s="8">
        <v>600</v>
      </c>
      <c r="Z56" s="8">
        <v>4950</v>
      </c>
      <c r="AA56" s="8">
        <v>180</v>
      </c>
    </row>
    <row r="57" spans="2:27" x14ac:dyDescent="0.2">
      <c r="B57" s="19">
        <v>200303</v>
      </c>
      <c r="C57" s="10">
        <f t="shared" si="1"/>
        <v>2</v>
      </c>
      <c r="D57" s="10">
        <f t="shared" si="2"/>
        <v>3</v>
      </c>
      <c r="E57" s="10" t="str" cm="1">
        <f t="array" ref="E57">INDEX($B$3:$B$6,MID(B57,4,1)*1,0)</f>
        <v>S</v>
      </c>
      <c r="F57" s="10">
        <f t="shared" si="3"/>
        <v>338</v>
      </c>
      <c r="G57" s="10">
        <f t="shared" si="3"/>
        <v>101</v>
      </c>
      <c r="H57" s="10">
        <f t="shared" si="4"/>
        <v>1</v>
      </c>
      <c r="I57" s="10">
        <f t="shared" si="4"/>
        <v>3</v>
      </c>
      <c r="J57" s="10">
        <f t="shared" si="4"/>
        <v>1</v>
      </c>
      <c r="K57" s="10">
        <f t="shared" si="4"/>
        <v>3</v>
      </c>
      <c r="L57" s="20">
        <f t="shared" si="5"/>
        <v>7</v>
      </c>
      <c r="M57" s="9">
        <f t="shared" si="6"/>
        <v>10</v>
      </c>
      <c r="N57" s="9">
        <f t="shared" si="6"/>
        <v>12</v>
      </c>
      <c r="O57" s="9">
        <f t="shared" si="6"/>
        <v>3</v>
      </c>
      <c r="P57" s="9">
        <f t="shared" si="6"/>
        <v>10</v>
      </c>
      <c r="Q57" s="8">
        <f t="shared" si="7"/>
        <v>1.3</v>
      </c>
      <c r="Y57" s="8">
        <v>640</v>
      </c>
      <c r="Z57" s="8">
        <v>5250</v>
      </c>
      <c r="AA57" s="8">
        <v>192</v>
      </c>
    </row>
    <row r="58" spans="2:27" x14ac:dyDescent="0.2">
      <c r="B58" s="19">
        <v>200304</v>
      </c>
      <c r="C58" s="10">
        <f t="shared" si="1"/>
        <v>2</v>
      </c>
      <c r="D58" s="10">
        <f t="shared" si="2"/>
        <v>4</v>
      </c>
      <c r="E58" s="10" t="str" cm="1">
        <f t="array" ref="E58">INDEX($B$3:$B$6,MID(B58,4,1)*1,0)</f>
        <v>S</v>
      </c>
      <c r="F58" s="10">
        <f t="shared" si="3"/>
        <v>364</v>
      </c>
      <c r="G58" s="10">
        <f t="shared" si="3"/>
        <v>109</v>
      </c>
      <c r="H58" s="10">
        <f t="shared" si="4"/>
        <v>1</v>
      </c>
      <c r="I58" s="10">
        <f t="shared" si="4"/>
        <v>3</v>
      </c>
      <c r="J58" s="10">
        <f t="shared" si="4"/>
        <v>1</v>
      </c>
      <c r="K58" s="10">
        <f t="shared" si="4"/>
        <v>3</v>
      </c>
      <c r="L58" s="20">
        <f t="shared" si="5"/>
        <v>7</v>
      </c>
      <c r="M58" s="9">
        <f t="shared" si="6"/>
        <v>10</v>
      </c>
      <c r="N58" s="9">
        <f t="shared" si="6"/>
        <v>12</v>
      </c>
      <c r="O58" s="9">
        <f t="shared" si="6"/>
        <v>3</v>
      </c>
      <c r="P58" s="9">
        <f t="shared" si="6"/>
        <v>10</v>
      </c>
      <c r="Q58" s="8">
        <f t="shared" si="7"/>
        <v>1.3</v>
      </c>
      <c r="Y58" s="8">
        <v>680</v>
      </c>
      <c r="Z58" s="8">
        <v>5550</v>
      </c>
      <c r="AA58" s="8">
        <v>204</v>
      </c>
    </row>
    <row r="59" spans="2:27" x14ac:dyDescent="0.2">
      <c r="B59" s="19">
        <v>200305</v>
      </c>
      <c r="C59" s="10">
        <f t="shared" si="1"/>
        <v>2</v>
      </c>
      <c r="D59" s="10">
        <f t="shared" si="2"/>
        <v>5</v>
      </c>
      <c r="E59" s="10" t="str" cm="1">
        <f t="array" ref="E59">INDEX($B$3:$B$6,MID(B59,4,1)*1,0)</f>
        <v>S</v>
      </c>
      <c r="F59" s="10">
        <f t="shared" si="3"/>
        <v>390</v>
      </c>
      <c r="G59" s="10">
        <f t="shared" si="3"/>
        <v>117</v>
      </c>
      <c r="H59" s="10">
        <f t="shared" si="4"/>
        <v>1</v>
      </c>
      <c r="I59" s="10">
        <f t="shared" si="4"/>
        <v>3</v>
      </c>
      <c r="J59" s="10">
        <f t="shared" si="4"/>
        <v>1</v>
      </c>
      <c r="K59" s="10">
        <f t="shared" si="4"/>
        <v>3</v>
      </c>
      <c r="L59" s="20">
        <f t="shared" si="5"/>
        <v>7</v>
      </c>
      <c r="M59" s="9">
        <f t="shared" si="6"/>
        <v>10</v>
      </c>
      <c r="N59" s="9">
        <f t="shared" si="6"/>
        <v>11</v>
      </c>
      <c r="O59" s="9">
        <f t="shared" si="6"/>
        <v>3</v>
      </c>
      <c r="P59" s="9">
        <f t="shared" si="6"/>
        <v>10</v>
      </c>
      <c r="Q59" s="8">
        <f t="shared" si="7"/>
        <v>1.3</v>
      </c>
      <c r="Y59" s="8">
        <v>720</v>
      </c>
      <c r="Z59" s="8">
        <v>5850</v>
      </c>
      <c r="AA59" s="8">
        <v>216</v>
      </c>
    </row>
    <row r="60" spans="2:27" x14ac:dyDescent="0.2">
      <c r="B60" s="19">
        <v>200306</v>
      </c>
      <c r="C60" s="10">
        <f t="shared" si="1"/>
        <v>2</v>
      </c>
      <c r="D60" s="10">
        <f t="shared" si="2"/>
        <v>6</v>
      </c>
      <c r="E60" s="10" t="str" cm="1">
        <f t="array" ref="E60">INDEX($B$3:$B$6,MID(B60,4,1)*1,0)</f>
        <v>S</v>
      </c>
      <c r="F60" s="10">
        <f t="shared" si="3"/>
        <v>416</v>
      </c>
      <c r="G60" s="10">
        <f t="shared" si="3"/>
        <v>124</v>
      </c>
      <c r="H60" s="10">
        <f t="shared" si="4"/>
        <v>1</v>
      </c>
      <c r="I60" s="10">
        <f t="shared" si="4"/>
        <v>3</v>
      </c>
      <c r="J60" s="10">
        <f t="shared" si="4"/>
        <v>1</v>
      </c>
      <c r="K60" s="10">
        <f t="shared" si="4"/>
        <v>3</v>
      </c>
      <c r="L60" s="20">
        <f t="shared" si="5"/>
        <v>7</v>
      </c>
      <c r="M60" s="9">
        <f t="shared" si="6"/>
        <v>10</v>
      </c>
      <c r="N60" s="9">
        <f t="shared" si="6"/>
        <v>11</v>
      </c>
      <c r="O60" s="9">
        <f t="shared" si="6"/>
        <v>3</v>
      </c>
      <c r="P60" s="9">
        <f t="shared" si="6"/>
        <v>10</v>
      </c>
      <c r="Q60" s="8">
        <f t="shared" si="7"/>
        <v>1.3</v>
      </c>
      <c r="Y60" s="8">
        <v>760</v>
      </c>
      <c r="Z60" s="8">
        <v>6150</v>
      </c>
      <c r="AA60" s="8">
        <v>228</v>
      </c>
    </row>
    <row r="61" spans="2:27" x14ac:dyDescent="0.2">
      <c r="B61" s="19">
        <v>200307</v>
      </c>
      <c r="C61" s="10">
        <f t="shared" si="1"/>
        <v>2</v>
      </c>
      <c r="D61" s="10">
        <f t="shared" si="2"/>
        <v>7</v>
      </c>
      <c r="E61" s="10" t="str" cm="1">
        <f t="array" ref="E61">INDEX($B$3:$B$6,MID(B61,4,1)*1,0)</f>
        <v>S</v>
      </c>
      <c r="F61" s="10">
        <f t="shared" si="3"/>
        <v>442</v>
      </c>
      <c r="G61" s="10">
        <f t="shared" si="3"/>
        <v>132</v>
      </c>
      <c r="H61" s="10">
        <f t="shared" si="4"/>
        <v>1</v>
      </c>
      <c r="I61" s="10">
        <f t="shared" si="4"/>
        <v>3</v>
      </c>
      <c r="J61" s="10">
        <f t="shared" si="4"/>
        <v>1</v>
      </c>
      <c r="K61" s="10">
        <f t="shared" si="4"/>
        <v>3</v>
      </c>
      <c r="L61" s="20">
        <f t="shared" si="5"/>
        <v>7</v>
      </c>
      <c r="M61" s="9">
        <f t="shared" si="6"/>
        <v>10</v>
      </c>
      <c r="N61" s="9">
        <f t="shared" si="6"/>
        <v>11</v>
      </c>
      <c r="O61" s="9">
        <f t="shared" si="6"/>
        <v>3</v>
      </c>
      <c r="P61" s="9">
        <f t="shared" si="6"/>
        <v>10</v>
      </c>
      <c r="Q61" s="8">
        <f t="shared" si="7"/>
        <v>1.3</v>
      </c>
      <c r="Y61" s="8">
        <v>800</v>
      </c>
      <c r="Z61" s="8">
        <v>6450</v>
      </c>
      <c r="AA61" s="8">
        <v>240</v>
      </c>
    </row>
    <row r="62" spans="2:27" x14ac:dyDescent="0.2">
      <c r="B62" s="19">
        <v>200308</v>
      </c>
      <c r="C62" s="10">
        <f t="shared" si="1"/>
        <v>2</v>
      </c>
      <c r="D62" s="10">
        <f t="shared" si="2"/>
        <v>8</v>
      </c>
      <c r="E62" s="10" t="str" cm="1">
        <f t="array" ref="E62">INDEX($B$3:$B$6,MID(B62,4,1)*1,0)</f>
        <v>S</v>
      </c>
      <c r="F62" s="10">
        <f t="shared" si="3"/>
        <v>468</v>
      </c>
      <c r="G62" s="10">
        <f t="shared" si="3"/>
        <v>140</v>
      </c>
      <c r="H62" s="10">
        <f t="shared" si="4"/>
        <v>1</v>
      </c>
      <c r="I62" s="10">
        <f t="shared" si="4"/>
        <v>3</v>
      </c>
      <c r="J62" s="10">
        <f t="shared" si="4"/>
        <v>1</v>
      </c>
      <c r="K62" s="10">
        <f t="shared" si="4"/>
        <v>3</v>
      </c>
      <c r="L62" s="20">
        <f t="shared" si="5"/>
        <v>7</v>
      </c>
      <c r="M62" s="9">
        <f t="shared" si="6"/>
        <v>10</v>
      </c>
      <c r="N62" s="9">
        <f t="shared" si="6"/>
        <v>11</v>
      </c>
      <c r="O62" s="9">
        <f t="shared" si="6"/>
        <v>3</v>
      </c>
      <c r="P62" s="9">
        <f t="shared" si="6"/>
        <v>10</v>
      </c>
      <c r="Q62" s="8">
        <f t="shared" si="7"/>
        <v>1.3</v>
      </c>
      <c r="Y62" s="8">
        <v>440</v>
      </c>
      <c r="Z62" s="8">
        <v>3750</v>
      </c>
      <c r="AA62" s="8">
        <v>198</v>
      </c>
    </row>
    <row r="63" spans="2:27" x14ac:dyDescent="0.2">
      <c r="B63" s="19">
        <v>200309</v>
      </c>
      <c r="C63" s="10">
        <f t="shared" si="1"/>
        <v>2</v>
      </c>
      <c r="D63" s="10">
        <f t="shared" si="2"/>
        <v>9</v>
      </c>
      <c r="E63" s="10" t="str" cm="1">
        <f t="array" ref="E63">INDEX($B$3:$B$6,MID(B63,4,1)*1,0)</f>
        <v>S</v>
      </c>
      <c r="F63" s="10">
        <f t="shared" si="3"/>
        <v>494</v>
      </c>
      <c r="G63" s="10">
        <f t="shared" si="3"/>
        <v>148</v>
      </c>
      <c r="H63" s="10">
        <f t="shared" si="4"/>
        <v>1</v>
      </c>
      <c r="I63" s="10">
        <f t="shared" si="4"/>
        <v>3</v>
      </c>
      <c r="J63" s="10">
        <f t="shared" si="4"/>
        <v>1</v>
      </c>
      <c r="K63" s="10">
        <f t="shared" si="4"/>
        <v>3</v>
      </c>
      <c r="L63" s="20">
        <f t="shared" si="5"/>
        <v>7</v>
      </c>
      <c r="M63" s="9">
        <f t="shared" si="6"/>
        <v>10</v>
      </c>
      <c r="N63" s="9">
        <f t="shared" si="6"/>
        <v>11</v>
      </c>
      <c r="O63" s="9">
        <f t="shared" si="6"/>
        <v>3</v>
      </c>
      <c r="P63" s="9">
        <f t="shared" si="6"/>
        <v>10</v>
      </c>
      <c r="Q63" s="8">
        <f t="shared" si="7"/>
        <v>1.3</v>
      </c>
      <c r="Y63" s="8">
        <v>480</v>
      </c>
      <c r="Z63" s="8">
        <v>4050</v>
      </c>
      <c r="AA63" s="8">
        <v>216</v>
      </c>
    </row>
    <row r="64" spans="2:27" ht="15" thickBot="1" x14ac:dyDescent="0.25">
      <c r="B64" s="21">
        <v>200310</v>
      </c>
      <c r="C64" s="22">
        <f t="shared" si="1"/>
        <v>2</v>
      </c>
      <c r="D64" s="22">
        <f t="shared" si="2"/>
        <v>10</v>
      </c>
      <c r="E64" s="22" t="str" cm="1">
        <f t="array" ref="E64">INDEX($B$3:$B$6,MID(B64,4,1)*1,0)</f>
        <v>S</v>
      </c>
      <c r="F64" s="22">
        <f t="shared" si="3"/>
        <v>520</v>
      </c>
      <c r="G64" s="22">
        <f t="shared" si="3"/>
        <v>156</v>
      </c>
      <c r="H64" s="22">
        <f t="shared" si="4"/>
        <v>1</v>
      </c>
      <c r="I64" s="22">
        <f t="shared" si="4"/>
        <v>3</v>
      </c>
      <c r="J64" s="22">
        <f t="shared" si="4"/>
        <v>1</v>
      </c>
      <c r="K64" s="22">
        <f t="shared" si="4"/>
        <v>3</v>
      </c>
      <c r="L64" s="23">
        <f t="shared" si="5"/>
        <v>7</v>
      </c>
      <c r="M64" s="9">
        <f t="shared" si="6"/>
        <v>10</v>
      </c>
      <c r="N64" s="9">
        <f t="shared" si="6"/>
        <v>11</v>
      </c>
      <c r="O64" s="9">
        <f t="shared" si="6"/>
        <v>3</v>
      </c>
      <c r="P64" s="9">
        <f t="shared" si="6"/>
        <v>10</v>
      </c>
      <c r="Q64" s="8">
        <f t="shared" si="7"/>
        <v>1.3</v>
      </c>
      <c r="Y64" s="8">
        <v>520</v>
      </c>
      <c r="Z64" s="8">
        <v>4350</v>
      </c>
      <c r="AA64" s="8">
        <v>234</v>
      </c>
    </row>
    <row r="65" spans="2:27" x14ac:dyDescent="0.2">
      <c r="B65" s="16">
        <v>300101</v>
      </c>
      <c r="C65" s="17">
        <f t="shared" si="1"/>
        <v>3</v>
      </c>
      <c r="D65" s="17">
        <f t="shared" si="2"/>
        <v>1</v>
      </c>
      <c r="E65" s="17" t="str" cm="1">
        <f t="array" ref="E65">INDEX($B$3:$B$6,MID(B65,4,1)*1,0)</f>
        <v>B</v>
      </c>
      <c r="F65" s="17">
        <f t="shared" si="3"/>
        <v>165</v>
      </c>
      <c r="G65" s="17">
        <f t="shared" si="3"/>
        <v>33</v>
      </c>
      <c r="H65" s="17">
        <f t="shared" si="4"/>
        <v>1.5</v>
      </c>
      <c r="I65" s="17">
        <f t="shared" si="4"/>
        <v>1</v>
      </c>
      <c r="J65" s="17">
        <f t="shared" si="4"/>
        <v>2</v>
      </c>
      <c r="K65" s="17">
        <f t="shared" si="4"/>
        <v>5</v>
      </c>
      <c r="L65" s="18">
        <f t="shared" si="5"/>
        <v>9</v>
      </c>
      <c r="M65" s="9">
        <f t="shared" si="6"/>
        <v>19</v>
      </c>
      <c r="N65" s="9">
        <f t="shared" si="6"/>
        <v>17</v>
      </c>
      <c r="O65" s="9">
        <f t="shared" si="6"/>
        <v>4</v>
      </c>
      <c r="P65" s="9">
        <f t="shared" si="6"/>
        <v>19</v>
      </c>
      <c r="Q65" s="8">
        <f t="shared" si="7"/>
        <v>1</v>
      </c>
      <c r="Y65" s="8">
        <v>560</v>
      </c>
      <c r="Z65" s="8">
        <v>4650</v>
      </c>
      <c r="AA65" s="8">
        <v>252</v>
      </c>
    </row>
    <row r="66" spans="2:27" x14ac:dyDescent="0.2">
      <c r="B66" s="19">
        <v>300102</v>
      </c>
      <c r="C66" s="10">
        <f t="shared" si="1"/>
        <v>3</v>
      </c>
      <c r="D66" s="10">
        <f t="shared" si="2"/>
        <v>2</v>
      </c>
      <c r="E66" s="10" t="str" cm="1">
        <f t="array" ref="E66">INDEX($B$3:$B$6,MID(B66,4,1)*1,0)</f>
        <v>B</v>
      </c>
      <c r="F66" s="10">
        <f t="shared" si="3"/>
        <v>180</v>
      </c>
      <c r="G66" s="10">
        <f t="shared" si="3"/>
        <v>36</v>
      </c>
      <c r="H66" s="10">
        <f t="shared" si="4"/>
        <v>1.5</v>
      </c>
      <c r="I66" s="10">
        <f t="shared" si="4"/>
        <v>1</v>
      </c>
      <c r="J66" s="10">
        <f t="shared" si="4"/>
        <v>2</v>
      </c>
      <c r="K66" s="10">
        <f t="shared" si="4"/>
        <v>5</v>
      </c>
      <c r="L66" s="20">
        <f t="shared" si="5"/>
        <v>9</v>
      </c>
      <c r="M66" s="9">
        <f t="shared" si="6"/>
        <v>19</v>
      </c>
      <c r="N66" s="9">
        <f t="shared" si="6"/>
        <v>17</v>
      </c>
      <c r="O66" s="9">
        <f t="shared" si="6"/>
        <v>4</v>
      </c>
      <c r="P66" s="9">
        <f t="shared" si="6"/>
        <v>19</v>
      </c>
      <c r="Q66" s="8">
        <f t="shared" si="7"/>
        <v>1</v>
      </c>
      <c r="Y66" s="8">
        <v>600</v>
      </c>
      <c r="Z66" s="8">
        <v>4950</v>
      </c>
      <c r="AA66" s="8">
        <v>270</v>
      </c>
    </row>
    <row r="67" spans="2:27" x14ac:dyDescent="0.2">
      <c r="B67" s="19">
        <v>300103</v>
      </c>
      <c r="C67" s="10">
        <f t="shared" si="1"/>
        <v>3</v>
      </c>
      <c r="D67" s="10">
        <f t="shared" si="2"/>
        <v>3</v>
      </c>
      <c r="E67" s="10" t="str" cm="1">
        <f t="array" ref="E67">INDEX($B$3:$B$6,MID(B67,4,1)*1,0)</f>
        <v>B</v>
      </c>
      <c r="F67" s="10">
        <f t="shared" si="3"/>
        <v>195</v>
      </c>
      <c r="G67" s="10">
        <f t="shared" si="3"/>
        <v>39</v>
      </c>
      <c r="H67" s="10">
        <f t="shared" si="4"/>
        <v>1.5</v>
      </c>
      <c r="I67" s="10">
        <f t="shared" si="4"/>
        <v>1</v>
      </c>
      <c r="J67" s="10">
        <f t="shared" si="4"/>
        <v>2</v>
      </c>
      <c r="K67" s="10">
        <f t="shared" si="4"/>
        <v>5</v>
      </c>
      <c r="L67" s="20">
        <f t="shared" si="5"/>
        <v>9</v>
      </c>
      <c r="M67" s="9">
        <f t="shared" si="6"/>
        <v>19</v>
      </c>
      <c r="N67" s="9">
        <f t="shared" si="6"/>
        <v>17</v>
      </c>
      <c r="O67" s="9">
        <f t="shared" si="6"/>
        <v>4</v>
      </c>
      <c r="P67" s="9">
        <f t="shared" si="6"/>
        <v>19</v>
      </c>
      <c r="Q67" s="8">
        <f t="shared" si="7"/>
        <v>1</v>
      </c>
      <c r="Y67" s="8">
        <v>640</v>
      </c>
      <c r="Z67" s="8">
        <v>5250</v>
      </c>
      <c r="AA67" s="8">
        <v>288</v>
      </c>
    </row>
    <row r="68" spans="2:27" x14ac:dyDescent="0.2">
      <c r="B68" s="19">
        <v>300104</v>
      </c>
      <c r="C68" s="10">
        <f t="shared" si="1"/>
        <v>3</v>
      </c>
      <c r="D68" s="10">
        <f t="shared" si="2"/>
        <v>4</v>
      </c>
      <c r="E68" s="10" t="str" cm="1">
        <f t="array" ref="E68">INDEX($B$3:$B$6,MID(B68,4,1)*1,0)</f>
        <v>B</v>
      </c>
      <c r="F68" s="10">
        <f t="shared" si="3"/>
        <v>210</v>
      </c>
      <c r="G68" s="10">
        <f t="shared" si="3"/>
        <v>42</v>
      </c>
      <c r="H68" s="10">
        <f t="shared" si="4"/>
        <v>1.5</v>
      </c>
      <c r="I68" s="10">
        <f t="shared" si="4"/>
        <v>1</v>
      </c>
      <c r="J68" s="10">
        <f t="shared" si="4"/>
        <v>2</v>
      </c>
      <c r="K68" s="10">
        <f t="shared" si="4"/>
        <v>5</v>
      </c>
      <c r="L68" s="20">
        <f t="shared" si="5"/>
        <v>9</v>
      </c>
      <c r="M68" s="9">
        <f t="shared" si="6"/>
        <v>19</v>
      </c>
      <c r="N68" s="9">
        <f t="shared" si="6"/>
        <v>17</v>
      </c>
      <c r="O68" s="9">
        <f t="shared" si="6"/>
        <v>4</v>
      </c>
      <c r="P68" s="9">
        <f t="shared" si="6"/>
        <v>19</v>
      </c>
      <c r="Q68" s="8">
        <f t="shared" si="7"/>
        <v>1</v>
      </c>
      <c r="Y68" s="8">
        <v>680</v>
      </c>
      <c r="Z68" s="8">
        <v>5550</v>
      </c>
      <c r="AA68" s="8">
        <v>306</v>
      </c>
    </row>
    <row r="69" spans="2:27" x14ac:dyDescent="0.2">
      <c r="B69" s="19">
        <v>300105</v>
      </c>
      <c r="C69" s="10">
        <f t="shared" si="1"/>
        <v>3</v>
      </c>
      <c r="D69" s="10">
        <f t="shared" si="2"/>
        <v>5</v>
      </c>
      <c r="E69" s="10" t="str" cm="1">
        <f t="array" ref="E69">INDEX($B$3:$B$6,MID(B69,4,1)*1,0)</f>
        <v>B</v>
      </c>
      <c r="F69" s="10">
        <f t="shared" si="3"/>
        <v>225</v>
      </c>
      <c r="G69" s="10">
        <f t="shared" si="3"/>
        <v>45</v>
      </c>
      <c r="H69" s="10">
        <f t="shared" si="4"/>
        <v>1.5</v>
      </c>
      <c r="I69" s="10">
        <f t="shared" si="4"/>
        <v>1</v>
      </c>
      <c r="J69" s="10">
        <f t="shared" si="4"/>
        <v>2</v>
      </c>
      <c r="K69" s="10">
        <f t="shared" si="4"/>
        <v>5</v>
      </c>
      <c r="L69" s="20">
        <f t="shared" si="5"/>
        <v>9</v>
      </c>
      <c r="M69" s="9">
        <f t="shared" si="6"/>
        <v>19</v>
      </c>
      <c r="N69" s="9">
        <f t="shared" si="6"/>
        <v>17</v>
      </c>
      <c r="O69" s="9">
        <f t="shared" si="6"/>
        <v>4</v>
      </c>
      <c r="P69" s="9">
        <f t="shared" si="6"/>
        <v>19</v>
      </c>
      <c r="Q69" s="8">
        <f t="shared" si="7"/>
        <v>1</v>
      </c>
      <c r="Y69" s="8">
        <v>720</v>
      </c>
      <c r="Z69" s="8">
        <v>5850</v>
      </c>
      <c r="AA69" s="8">
        <v>324</v>
      </c>
    </row>
    <row r="70" spans="2:27" ht="15" thickBot="1" x14ac:dyDescent="0.25">
      <c r="B70" s="21">
        <v>300106</v>
      </c>
      <c r="C70" s="22">
        <f t="shared" si="1"/>
        <v>3</v>
      </c>
      <c r="D70" s="22">
        <f t="shared" si="2"/>
        <v>6</v>
      </c>
      <c r="E70" s="22" t="str" cm="1">
        <f t="array" ref="E70">INDEX($B$3:$B$6,MID(B70,4,1)*1,0)</f>
        <v>B</v>
      </c>
      <c r="F70" s="22">
        <f t="shared" si="3"/>
        <v>240</v>
      </c>
      <c r="G70" s="22">
        <f t="shared" si="3"/>
        <v>48</v>
      </c>
      <c r="H70" s="22">
        <f t="shared" si="4"/>
        <v>1.5</v>
      </c>
      <c r="I70" s="22">
        <f t="shared" si="4"/>
        <v>1</v>
      </c>
      <c r="J70" s="22">
        <f t="shared" si="4"/>
        <v>2</v>
      </c>
      <c r="K70" s="22">
        <f t="shared" si="4"/>
        <v>5</v>
      </c>
      <c r="L70" s="23">
        <f t="shared" si="5"/>
        <v>9</v>
      </c>
      <c r="M70" s="9">
        <f t="shared" si="6"/>
        <v>19</v>
      </c>
      <c r="N70" s="9">
        <f t="shared" si="6"/>
        <v>17</v>
      </c>
      <c r="O70" s="9">
        <f t="shared" si="6"/>
        <v>4</v>
      </c>
      <c r="P70" s="9">
        <f t="shared" si="6"/>
        <v>19</v>
      </c>
      <c r="Q70" s="8">
        <f t="shared" si="7"/>
        <v>1</v>
      </c>
      <c r="Y70" s="8">
        <v>760</v>
      </c>
      <c r="Z70" s="8">
        <v>6150</v>
      </c>
      <c r="AA70" s="8">
        <v>342</v>
      </c>
    </row>
    <row r="71" spans="2:27" x14ac:dyDescent="0.2">
      <c r="B71" s="16">
        <v>300201</v>
      </c>
      <c r="C71" s="17">
        <f t="shared" si="1"/>
        <v>3</v>
      </c>
      <c r="D71" s="17">
        <f t="shared" si="2"/>
        <v>1</v>
      </c>
      <c r="E71" s="17" t="str" cm="1">
        <f t="array" ref="E71">INDEX($B$3:$B$6,MID(B71,4,1)*1,0)</f>
        <v>A</v>
      </c>
      <c r="F71" s="17">
        <f t="shared" si="3"/>
        <v>181</v>
      </c>
      <c r="G71" s="17">
        <f t="shared" si="3"/>
        <v>36</v>
      </c>
      <c r="H71" s="17">
        <f t="shared" si="4"/>
        <v>1.5</v>
      </c>
      <c r="I71" s="17">
        <f t="shared" si="4"/>
        <v>1</v>
      </c>
      <c r="J71" s="17">
        <f t="shared" si="4"/>
        <v>2</v>
      </c>
      <c r="K71" s="17">
        <f t="shared" si="4"/>
        <v>5</v>
      </c>
      <c r="L71" s="18">
        <f t="shared" si="5"/>
        <v>9</v>
      </c>
      <c r="M71" s="9">
        <f t="shared" si="6"/>
        <v>16</v>
      </c>
      <c r="N71" s="9">
        <f t="shared" si="6"/>
        <v>15</v>
      </c>
      <c r="O71" s="9">
        <f t="shared" si="6"/>
        <v>3</v>
      </c>
      <c r="P71" s="9">
        <f t="shared" si="6"/>
        <v>16</v>
      </c>
      <c r="Q71" s="8">
        <f t="shared" si="7"/>
        <v>1.1000000000000001</v>
      </c>
      <c r="Y71" s="8">
        <v>800</v>
      </c>
      <c r="Z71" s="8">
        <v>6450</v>
      </c>
      <c r="AA71" s="8">
        <v>360</v>
      </c>
    </row>
    <row r="72" spans="2:27" x14ac:dyDescent="0.2">
      <c r="B72" s="19">
        <v>300202</v>
      </c>
      <c r="C72" s="10">
        <f t="shared" si="1"/>
        <v>3</v>
      </c>
      <c r="D72" s="10">
        <f t="shared" si="2"/>
        <v>2</v>
      </c>
      <c r="E72" s="10" t="str" cm="1">
        <f t="array" ref="E72">INDEX($B$3:$B$6,MID(B72,4,1)*1,0)</f>
        <v>A</v>
      </c>
      <c r="F72" s="10">
        <f t="shared" si="3"/>
        <v>198</v>
      </c>
      <c r="G72" s="10">
        <f t="shared" si="3"/>
        <v>39</v>
      </c>
      <c r="H72" s="10">
        <f t="shared" si="4"/>
        <v>1.5</v>
      </c>
      <c r="I72" s="10">
        <f t="shared" si="4"/>
        <v>1</v>
      </c>
      <c r="J72" s="10">
        <f t="shared" si="4"/>
        <v>2</v>
      </c>
      <c r="K72" s="10">
        <f t="shared" si="4"/>
        <v>5</v>
      </c>
      <c r="L72" s="20">
        <f t="shared" si="5"/>
        <v>9</v>
      </c>
      <c r="M72" s="9">
        <f t="shared" si="6"/>
        <v>15</v>
      </c>
      <c r="N72" s="9">
        <f t="shared" si="6"/>
        <v>15</v>
      </c>
      <c r="O72" s="9">
        <f t="shared" si="6"/>
        <v>3</v>
      </c>
      <c r="P72" s="9">
        <f t="shared" si="6"/>
        <v>15</v>
      </c>
      <c r="Q72" s="8">
        <f t="shared" si="7"/>
        <v>1.1000000000000001</v>
      </c>
      <c r="Y72" s="8">
        <v>440</v>
      </c>
      <c r="Z72" s="8">
        <v>3750</v>
      </c>
      <c r="AA72" s="8">
        <v>132</v>
      </c>
    </row>
    <row r="73" spans="2:27" x14ac:dyDescent="0.2">
      <c r="B73" s="19">
        <v>300203</v>
      </c>
      <c r="C73" s="10">
        <f t="shared" si="1"/>
        <v>3</v>
      </c>
      <c r="D73" s="10">
        <f t="shared" si="2"/>
        <v>3</v>
      </c>
      <c r="E73" s="10" t="str" cm="1">
        <f t="array" ref="E73">INDEX($B$3:$B$6,MID(B73,4,1)*1,0)</f>
        <v>A</v>
      </c>
      <c r="F73" s="10">
        <f t="shared" si="3"/>
        <v>214</v>
      </c>
      <c r="G73" s="10">
        <f t="shared" si="3"/>
        <v>42</v>
      </c>
      <c r="H73" s="10">
        <f t="shared" si="4"/>
        <v>1.5</v>
      </c>
      <c r="I73" s="10">
        <f t="shared" si="4"/>
        <v>1</v>
      </c>
      <c r="J73" s="10">
        <f t="shared" si="4"/>
        <v>2</v>
      </c>
      <c r="K73" s="10">
        <f t="shared" si="4"/>
        <v>5</v>
      </c>
      <c r="L73" s="20">
        <f t="shared" si="5"/>
        <v>9</v>
      </c>
      <c r="M73" s="9">
        <f t="shared" si="6"/>
        <v>15</v>
      </c>
      <c r="N73" s="9">
        <f t="shared" si="6"/>
        <v>15</v>
      </c>
      <c r="O73" s="9">
        <f t="shared" si="6"/>
        <v>3</v>
      </c>
      <c r="P73" s="9">
        <f t="shared" si="6"/>
        <v>15</v>
      </c>
      <c r="Q73" s="8">
        <f t="shared" si="7"/>
        <v>1.1000000000000001</v>
      </c>
      <c r="Y73" s="8">
        <v>480</v>
      </c>
      <c r="Z73" s="8">
        <v>4050</v>
      </c>
      <c r="AA73" s="8">
        <v>144</v>
      </c>
    </row>
    <row r="74" spans="2:27" x14ac:dyDescent="0.2">
      <c r="B74" s="19">
        <v>300204</v>
      </c>
      <c r="C74" s="10">
        <f t="shared" si="1"/>
        <v>3</v>
      </c>
      <c r="D74" s="10">
        <f t="shared" si="2"/>
        <v>4</v>
      </c>
      <c r="E74" s="10" t="str" cm="1">
        <f t="array" ref="E74">INDEX($B$3:$B$6,MID(B74,4,1)*1,0)</f>
        <v>A</v>
      </c>
      <c r="F74" s="10">
        <f t="shared" si="3"/>
        <v>231</v>
      </c>
      <c r="G74" s="10">
        <f t="shared" si="3"/>
        <v>46</v>
      </c>
      <c r="H74" s="10">
        <f t="shared" si="4"/>
        <v>1.5</v>
      </c>
      <c r="I74" s="10">
        <f t="shared" si="4"/>
        <v>1</v>
      </c>
      <c r="J74" s="10">
        <f t="shared" si="4"/>
        <v>2</v>
      </c>
      <c r="K74" s="10">
        <f t="shared" si="4"/>
        <v>5</v>
      </c>
      <c r="L74" s="20">
        <f t="shared" si="5"/>
        <v>9</v>
      </c>
      <c r="M74" s="9">
        <f t="shared" si="6"/>
        <v>15</v>
      </c>
      <c r="N74" s="9">
        <f t="shared" si="6"/>
        <v>15</v>
      </c>
      <c r="O74" s="9">
        <f t="shared" si="6"/>
        <v>3</v>
      </c>
      <c r="P74" s="9">
        <f t="shared" si="6"/>
        <v>15</v>
      </c>
      <c r="Q74" s="8">
        <f t="shared" si="7"/>
        <v>1.1000000000000001</v>
      </c>
      <c r="Y74" s="8">
        <v>520</v>
      </c>
      <c r="Z74" s="8">
        <v>4350</v>
      </c>
      <c r="AA74" s="8">
        <v>156</v>
      </c>
    </row>
    <row r="75" spans="2:27" x14ac:dyDescent="0.2">
      <c r="B75" s="19">
        <v>300205</v>
      </c>
      <c r="C75" s="10">
        <f t="shared" si="1"/>
        <v>3</v>
      </c>
      <c r="D75" s="10">
        <f t="shared" si="2"/>
        <v>5</v>
      </c>
      <c r="E75" s="10" t="str" cm="1">
        <f t="array" ref="E75">INDEX($B$3:$B$6,MID(B75,4,1)*1,0)</f>
        <v>A</v>
      </c>
      <c r="F75" s="10">
        <f t="shared" si="3"/>
        <v>247</v>
      </c>
      <c r="G75" s="10">
        <f t="shared" si="3"/>
        <v>49</v>
      </c>
      <c r="H75" s="10">
        <f t="shared" si="4"/>
        <v>1.5</v>
      </c>
      <c r="I75" s="10">
        <f t="shared" si="4"/>
        <v>1</v>
      </c>
      <c r="J75" s="10">
        <f t="shared" si="4"/>
        <v>2</v>
      </c>
      <c r="K75" s="10">
        <f t="shared" si="4"/>
        <v>5</v>
      </c>
      <c r="L75" s="20">
        <f t="shared" si="5"/>
        <v>9</v>
      </c>
      <c r="M75" s="9">
        <f t="shared" si="6"/>
        <v>15</v>
      </c>
      <c r="N75" s="9">
        <f t="shared" si="6"/>
        <v>15</v>
      </c>
      <c r="O75" s="9">
        <f t="shared" si="6"/>
        <v>3</v>
      </c>
      <c r="P75" s="9">
        <f t="shared" si="6"/>
        <v>15</v>
      </c>
      <c r="Q75" s="8">
        <f t="shared" si="7"/>
        <v>1.1000000000000001</v>
      </c>
      <c r="Y75" s="8">
        <v>560</v>
      </c>
      <c r="Z75" s="8">
        <v>4650</v>
      </c>
      <c r="AA75" s="8">
        <v>168</v>
      </c>
    </row>
    <row r="76" spans="2:27" x14ac:dyDescent="0.2">
      <c r="B76" s="19">
        <v>300206</v>
      </c>
      <c r="C76" s="10">
        <f t="shared" si="1"/>
        <v>3</v>
      </c>
      <c r="D76" s="10">
        <f t="shared" si="2"/>
        <v>6</v>
      </c>
      <c r="E76" s="10" t="str" cm="1">
        <f t="array" ref="E76">INDEX($B$3:$B$6,MID(B76,4,1)*1,0)</f>
        <v>A</v>
      </c>
      <c r="F76" s="10">
        <f t="shared" si="3"/>
        <v>264</v>
      </c>
      <c r="G76" s="10">
        <f t="shared" si="3"/>
        <v>52</v>
      </c>
      <c r="H76" s="10">
        <f t="shared" si="4"/>
        <v>1.5</v>
      </c>
      <c r="I76" s="10">
        <f t="shared" si="4"/>
        <v>1</v>
      </c>
      <c r="J76" s="10">
        <f t="shared" si="4"/>
        <v>2</v>
      </c>
      <c r="K76" s="10">
        <f t="shared" si="4"/>
        <v>5</v>
      </c>
      <c r="L76" s="20">
        <f t="shared" si="5"/>
        <v>9</v>
      </c>
      <c r="M76" s="9">
        <f t="shared" si="6"/>
        <v>15</v>
      </c>
      <c r="N76" s="9">
        <f t="shared" si="6"/>
        <v>14</v>
      </c>
      <c r="O76" s="9">
        <f t="shared" si="6"/>
        <v>3</v>
      </c>
      <c r="P76" s="9">
        <f t="shared" si="6"/>
        <v>15</v>
      </c>
      <c r="Q76" s="8">
        <f t="shared" si="7"/>
        <v>1.1000000000000001</v>
      </c>
      <c r="Y76" s="8">
        <v>600</v>
      </c>
      <c r="Z76" s="8">
        <v>4950</v>
      </c>
      <c r="AA76" s="8">
        <v>180</v>
      </c>
    </row>
    <row r="77" spans="2:27" x14ac:dyDescent="0.2">
      <c r="B77" s="19">
        <v>300207</v>
      </c>
      <c r="C77" s="10">
        <f t="shared" si="1"/>
        <v>3</v>
      </c>
      <c r="D77" s="10">
        <f t="shared" si="2"/>
        <v>7</v>
      </c>
      <c r="E77" s="10" t="str" cm="1">
        <f t="array" ref="E77">INDEX($B$3:$B$6,MID(B77,4,1)*1,0)</f>
        <v>A</v>
      </c>
      <c r="F77" s="10">
        <f t="shared" si="3"/>
        <v>280</v>
      </c>
      <c r="G77" s="10">
        <f t="shared" si="3"/>
        <v>56</v>
      </c>
      <c r="H77" s="10">
        <f t="shared" si="4"/>
        <v>1.5</v>
      </c>
      <c r="I77" s="10">
        <f t="shared" si="4"/>
        <v>1</v>
      </c>
      <c r="J77" s="10">
        <f t="shared" si="4"/>
        <v>2</v>
      </c>
      <c r="K77" s="10">
        <f t="shared" ref="K77" si="8">VLOOKUP($C77,$E$4:$J$7,MATCH(K$12,$E$3:$J$3,0),0)</f>
        <v>5</v>
      </c>
      <c r="L77" s="20">
        <f t="shared" si="5"/>
        <v>9</v>
      </c>
      <c r="M77" s="9">
        <f t="shared" si="6"/>
        <v>15</v>
      </c>
      <c r="N77" s="9">
        <f t="shared" si="6"/>
        <v>14</v>
      </c>
      <c r="O77" s="9">
        <f t="shared" si="6"/>
        <v>3</v>
      </c>
      <c r="P77" s="9">
        <f t="shared" ref="P77" si="9">ROUNDUP(VLOOKUP(P$11*100+$D77,$T:$AA,7,0)/(($F77-VLOOKUP(P$11*100+$D77,$T:$AA,8,0))*$H77),0)</f>
        <v>15</v>
      </c>
      <c r="Q77" s="8">
        <f t="shared" si="7"/>
        <v>1.1000000000000001</v>
      </c>
      <c r="Y77" s="8">
        <v>640</v>
      </c>
      <c r="Z77" s="8">
        <v>5250</v>
      </c>
      <c r="AA77" s="8">
        <v>192</v>
      </c>
    </row>
    <row r="78" spans="2:27" x14ac:dyDescent="0.2">
      <c r="B78" s="19">
        <v>300208</v>
      </c>
      <c r="C78" s="10">
        <f t="shared" ref="C78:C116" si="10">LEFT(B78,1)*1</f>
        <v>3</v>
      </c>
      <c r="D78" s="10">
        <f t="shared" ref="D78:D116" si="11">RIGHT(B78,2)*1</f>
        <v>8</v>
      </c>
      <c r="E78" s="10" t="str" cm="1">
        <f t="array" ref="E78">INDEX($B$3:$B$6,MID(B78,4,1)*1,0)</f>
        <v>A</v>
      </c>
      <c r="F78" s="10">
        <f t="shared" ref="F78:G116" si="12">INT(VLOOKUP($C78*100+$D78,$T$1:$AA$41,MATCH(F$12,$T$1:$AA$1,0),0)*VLOOKUP($E78,$B$3:$C$6,2,0))</f>
        <v>297</v>
      </c>
      <c r="G78" s="10">
        <f t="shared" si="12"/>
        <v>59</v>
      </c>
      <c r="H78" s="10">
        <f t="shared" ref="H78:L116" si="13">VLOOKUP($C78,$E$4:$J$7,MATCH(H$12,$E$3:$J$3,0),0)</f>
        <v>1.5</v>
      </c>
      <c r="I78" s="10">
        <f t="shared" si="13"/>
        <v>1</v>
      </c>
      <c r="J78" s="10">
        <f t="shared" si="13"/>
        <v>2</v>
      </c>
      <c r="K78" s="10">
        <f t="shared" si="13"/>
        <v>5</v>
      </c>
      <c r="L78" s="20">
        <f t="shared" si="13"/>
        <v>9</v>
      </c>
      <c r="M78" s="9">
        <f t="shared" ref="M78:P116" si="14">ROUNDUP(VLOOKUP(M$11*100+$D78,$T:$AA,7,0)/(($F78-VLOOKUP(M$11*100+$D78,$T:$AA,8,0))*$H78),0)</f>
        <v>15</v>
      </c>
      <c r="N78" s="9">
        <f t="shared" si="14"/>
        <v>14</v>
      </c>
      <c r="O78" s="9">
        <f t="shared" si="14"/>
        <v>3</v>
      </c>
      <c r="P78" s="9">
        <f t="shared" si="14"/>
        <v>15</v>
      </c>
      <c r="Q78" s="8">
        <f t="shared" ref="Q78:Q116" si="15">VLOOKUP($E78,$B$3:$C$6,2,0)</f>
        <v>1.1000000000000001</v>
      </c>
      <c r="Y78" s="8">
        <v>680</v>
      </c>
      <c r="Z78" s="8">
        <v>5550</v>
      </c>
      <c r="AA78" s="8">
        <v>204</v>
      </c>
    </row>
    <row r="79" spans="2:27" x14ac:dyDescent="0.2">
      <c r="B79" s="19">
        <v>300209</v>
      </c>
      <c r="C79" s="10">
        <f t="shared" si="10"/>
        <v>3</v>
      </c>
      <c r="D79" s="10">
        <f t="shared" si="11"/>
        <v>9</v>
      </c>
      <c r="E79" s="10" t="str" cm="1">
        <f t="array" ref="E79">INDEX($B$3:$B$6,MID(B79,4,1)*1,0)</f>
        <v>A</v>
      </c>
      <c r="F79" s="10">
        <f t="shared" si="12"/>
        <v>313</v>
      </c>
      <c r="G79" s="10">
        <f t="shared" si="12"/>
        <v>62</v>
      </c>
      <c r="H79" s="10">
        <f t="shared" si="13"/>
        <v>1.5</v>
      </c>
      <c r="I79" s="10">
        <f t="shared" si="13"/>
        <v>1</v>
      </c>
      <c r="J79" s="10">
        <f t="shared" si="13"/>
        <v>2</v>
      </c>
      <c r="K79" s="10">
        <f t="shared" si="13"/>
        <v>5</v>
      </c>
      <c r="L79" s="20">
        <f t="shared" si="13"/>
        <v>9</v>
      </c>
      <c r="M79" s="9">
        <f t="shared" si="14"/>
        <v>15</v>
      </c>
      <c r="N79" s="9">
        <f t="shared" si="14"/>
        <v>14</v>
      </c>
      <c r="O79" s="9">
        <f t="shared" si="14"/>
        <v>3</v>
      </c>
      <c r="P79" s="9">
        <f t="shared" si="14"/>
        <v>15</v>
      </c>
      <c r="Q79" s="8">
        <f t="shared" si="15"/>
        <v>1.1000000000000001</v>
      </c>
      <c r="Y79" s="8">
        <v>720</v>
      </c>
      <c r="Z79" s="8">
        <v>5850</v>
      </c>
      <c r="AA79" s="8">
        <v>216</v>
      </c>
    </row>
    <row r="80" spans="2:27" ht="15" thickBot="1" x14ac:dyDescent="0.25">
      <c r="B80" s="21">
        <v>300210</v>
      </c>
      <c r="C80" s="22">
        <f t="shared" si="10"/>
        <v>3</v>
      </c>
      <c r="D80" s="22">
        <f t="shared" si="11"/>
        <v>10</v>
      </c>
      <c r="E80" s="22" t="str" cm="1">
        <f t="array" ref="E80">INDEX($B$3:$B$6,MID(B80,4,1)*1,0)</f>
        <v>A</v>
      </c>
      <c r="F80" s="22">
        <f t="shared" si="12"/>
        <v>330</v>
      </c>
      <c r="G80" s="22">
        <f t="shared" si="12"/>
        <v>66</v>
      </c>
      <c r="H80" s="22">
        <f t="shared" si="13"/>
        <v>1.5</v>
      </c>
      <c r="I80" s="22">
        <f t="shared" si="13"/>
        <v>1</v>
      </c>
      <c r="J80" s="22">
        <f t="shared" si="13"/>
        <v>2</v>
      </c>
      <c r="K80" s="22">
        <f t="shared" si="13"/>
        <v>5</v>
      </c>
      <c r="L80" s="23">
        <f t="shared" si="13"/>
        <v>9</v>
      </c>
      <c r="M80" s="9">
        <f t="shared" si="14"/>
        <v>15</v>
      </c>
      <c r="N80" s="9">
        <f t="shared" si="14"/>
        <v>14</v>
      </c>
      <c r="O80" s="9">
        <f t="shared" si="14"/>
        <v>3</v>
      </c>
      <c r="P80" s="9">
        <f t="shared" si="14"/>
        <v>15</v>
      </c>
      <c r="Q80" s="8">
        <f t="shared" si="15"/>
        <v>1.1000000000000001</v>
      </c>
      <c r="Y80" s="8">
        <v>760</v>
      </c>
      <c r="Z80" s="8">
        <v>6150</v>
      </c>
      <c r="AA80" s="8">
        <v>228</v>
      </c>
    </row>
    <row r="81" spans="2:27" x14ac:dyDescent="0.2">
      <c r="B81" s="16">
        <v>300301</v>
      </c>
      <c r="C81" s="17">
        <f t="shared" si="10"/>
        <v>3</v>
      </c>
      <c r="D81" s="17">
        <f t="shared" si="11"/>
        <v>1</v>
      </c>
      <c r="E81" s="17" t="str" cm="1">
        <f t="array" ref="E81">INDEX($B$3:$B$6,MID(B81,4,1)*1,0)</f>
        <v>S</v>
      </c>
      <c r="F81" s="17">
        <f t="shared" si="12"/>
        <v>214</v>
      </c>
      <c r="G81" s="17">
        <f t="shared" si="12"/>
        <v>42</v>
      </c>
      <c r="H81" s="17">
        <f t="shared" si="13"/>
        <v>1.5</v>
      </c>
      <c r="I81" s="17">
        <f t="shared" si="13"/>
        <v>1</v>
      </c>
      <c r="J81" s="17">
        <f t="shared" si="13"/>
        <v>2</v>
      </c>
      <c r="K81" s="17">
        <f t="shared" si="13"/>
        <v>5</v>
      </c>
      <c r="L81" s="18">
        <f t="shared" si="13"/>
        <v>9</v>
      </c>
      <c r="M81" s="9">
        <f t="shared" si="14"/>
        <v>11</v>
      </c>
      <c r="N81" s="9">
        <f t="shared" si="14"/>
        <v>12</v>
      </c>
      <c r="O81" s="9">
        <f t="shared" si="14"/>
        <v>3</v>
      </c>
      <c r="P81" s="9">
        <f t="shared" si="14"/>
        <v>11</v>
      </c>
      <c r="Q81" s="8">
        <f t="shared" si="15"/>
        <v>1.3</v>
      </c>
      <c r="Y81" s="8">
        <v>800</v>
      </c>
      <c r="Z81" s="8">
        <v>6450</v>
      </c>
      <c r="AA81" s="8">
        <v>240</v>
      </c>
    </row>
    <row r="82" spans="2:27" x14ac:dyDescent="0.2">
      <c r="B82" s="19">
        <v>300302</v>
      </c>
      <c r="C82" s="10">
        <f t="shared" si="10"/>
        <v>3</v>
      </c>
      <c r="D82" s="10">
        <f t="shared" si="11"/>
        <v>2</v>
      </c>
      <c r="E82" s="10" t="str" cm="1">
        <f t="array" ref="E82">INDEX($B$3:$B$6,MID(B82,4,1)*1,0)</f>
        <v>S</v>
      </c>
      <c r="F82" s="10">
        <f t="shared" si="12"/>
        <v>234</v>
      </c>
      <c r="G82" s="10">
        <f t="shared" si="12"/>
        <v>46</v>
      </c>
      <c r="H82" s="10">
        <f t="shared" si="13"/>
        <v>1.5</v>
      </c>
      <c r="I82" s="10">
        <f t="shared" si="13"/>
        <v>1</v>
      </c>
      <c r="J82" s="10">
        <f t="shared" si="13"/>
        <v>2</v>
      </c>
      <c r="K82" s="10">
        <f t="shared" si="13"/>
        <v>5</v>
      </c>
      <c r="L82" s="20">
        <f t="shared" si="13"/>
        <v>9</v>
      </c>
      <c r="M82" s="9">
        <f t="shared" si="14"/>
        <v>11</v>
      </c>
      <c r="N82" s="9">
        <f t="shared" si="14"/>
        <v>12</v>
      </c>
      <c r="O82" s="9">
        <f t="shared" si="14"/>
        <v>3</v>
      </c>
      <c r="P82" s="9">
        <f t="shared" si="14"/>
        <v>11</v>
      </c>
      <c r="Q82" s="8">
        <f t="shared" si="15"/>
        <v>1.3</v>
      </c>
      <c r="Y82" s="8">
        <v>396</v>
      </c>
      <c r="Z82" s="8">
        <v>2500</v>
      </c>
      <c r="AA82" s="8">
        <v>66</v>
      </c>
    </row>
    <row r="83" spans="2:27" x14ac:dyDescent="0.2">
      <c r="B83" s="19">
        <v>300303</v>
      </c>
      <c r="C83" s="10">
        <f t="shared" si="10"/>
        <v>3</v>
      </c>
      <c r="D83" s="10">
        <f t="shared" si="11"/>
        <v>3</v>
      </c>
      <c r="E83" s="10" t="str" cm="1">
        <f t="array" ref="E83">INDEX($B$3:$B$6,MID(B83,4,1)*1,0)</f>
        <v>S</v>
      </c>
      <c r="F83" s="10">
        <f t="shared" si="12"/>
        <v>253</v>
      </c>
      <c r="G83" s="10">
        <f t="shared" si="12"/>
        <v>50</v>
      </c>
      <c r="H83" s="10">
        <f t="shared" si="13"/>
        <v>1.5</v>
      </c>
      <c r="I83" s="10">
        <f t="shared" si="13"/>
        <v>1</v>
      </c>
      <c r="J83" s="10">
        <f t="shared" si="13"/>
        <v>2</v>
      </c>
      <c r="K83" s="10">
        <f t="shared" si="13"/>
        <v>5</v>
      </c>
      <c r="L83" s="20">
        <f t="shared" si="13"/>
        <v>9</v>
      </c>
      <c r="M83" s="9">
        <f t="shared" si="14"/>
        <v>11</v>
      </c>
      <c r="N83" s="9">
        <f t="shared" si="14"/>
        <v>12</v>
      </c>
      <c r="O83" s="9">
        <f t="shared" si="14"/>
        <v>3</v>
      </c>
      <c r="P83" s="9">
        <f t="shared" si="14"/>
        <v>11</v>
      </c>
      <c r="Q83" s="8">
        <f t="shared" si="15"/>
        <v>1.3</v>
      </c>
      <c r="Y83" s="8">
        <v>432</v>
      </c>
      <c r="Z83" s="8">
        <v>2700</v>
      </c>
      <c r="AA83" s="8">
        <v>72</v>
      </c>
    </row>
    <row r="84" spans="2:27" x14ac:dyDescent="0.2">
      <c r="B84" s="19">
        <v>300304</v>
      </c>
      <c r="C84" s="10">
        <f t="shared" si="10"/>
        <v>3</v>
      </c>
      <c r="D84" s="10">
        <f t="shared" si="11"/>
        <v>4</v>
      </c>
      <c r="E84" s="10" t="str" cm="1">
        <f t="array" ref="E84">INDEX($B$3:$B$6,MID(B84,4,1)*1,0)</f>
        <v>S</v>
      </c>
      <c r="F84" s="10">
        <f t="shared" si="12"/>
        <v>273</v>
      </c>
      <c r="G84" s="10">
        <f t="shared" si="12"/>
        <v>54</v>
      </c>
      <c r="H84" s="10">
        <f t="shared" si="13"/>
        <v>1.5</v>
      </c>
      <c r="I84" s="10">
        <f t="shared" si="13"/>
        <v>1</v>
      </c>
      <c r="J84" s="10">
        <f t="shared" si="13"/>
        <v>2</v>
      </c>
      <c r="K84" s="10">
        <f t="shared" si="13"/>
        <v>5</v>
      </c>
      <c r="L84" s="20">
        <f t="shared" si="13"/>
        <v>9</v>
      </c>
      <c r="M84" s="9">
        <f t="shared" si="14"/>
        <v>11</v>
      </c>
      <c r="N84" s="9">
        <f t="shared" si="14"/>
        <v>11</v>
      </c>
      <c r="O84" s="9">
        <f t="shared" si="14"/>
        <v>3</v>
      </c>
      <c r="P84" s="9">
        <f t="shared" si="14"/>
        <v>11</v>
      </c>
      <c r="Q84" s="8">
        <f t="shared" si="15"/>
        <v>1.3</v>
      </c>
      <c r="Y84" s="8">
        <v>468</v>
      </c>
      <c r="Z84" s="8">
        <v>2900</v>
      </c>
      <c r="AA84" s="8">
        <v>78</v>
      </c>
    </row>
    <row r="85" spans="2:27" x14ac:dyDescent="0.2">
      <c r="B85" s="19">
        <v>300305</v>
      </c>
      <c r="C85" s="10">
        <f t="shared" si="10"/>
        <v>3</v>
      </c>
      <c r="D85" s="10">
        <f t="shared" si="11"/>
        <v>5</v>
      </c>
      <c r="E85" s="10" t="str" cm="1">
        <f t="array" ref="E85">INDEX($B$3:$B$6,MID(B85,4,1)*1,0)</f>
        <v>S</v>
      </c>
      <c r="F85" s="10">
        <f t="shared" si="12"/>
        <v>292</v>
      </c>
      <c r="G85" s="10">
        <f t="shared" si="12"/>
        <v>58</v>
      </c>
      <c r="H85" s="10">
        <f t="shared" si="13"/>
        <v>1.5</v>
      </c>
      <c r="I85" s="10">
        <f t="shared" si="13"/>
        <v>1</v>
      </c>
      <c r="J85" s="10">
        <f t="shared" si="13"/>
        <v>2</v>
      </c>
      <c r="K85" s="10">
        <f t="shared" si="13"/>
        <v>5</v>
      </c>
      <c r="L85" s="20">
        <f t="shared" si="13"/>
        <v>9</v>
      </c>
      <c r="M85" s="9">
        <f t="shared" si="14"/>
        <v>11</v>
      </c>
      <c r="N85" s="9">
        <f t="shared" si="14"/>
        <v>11</v>
      </c>
      <c r="O85" s="9">
        <f t="shared" si="14"/>
        <v>3</v>
      </c>
      <c r="P85" s="9">
        <f t="shared" si="14"/>
        <v>11</v>
      </c>
      <c r="Q85" s="8">
        <f t="shared" si="15"/>
        <v>1.3</v>
      </c>
      <c r="Y85" s="8">
        <v>504</v>
      </c>
      <c r="Z85" s="8">
        <v>3100</v>
      </c>
      <c r="AA85" s="8">
        <v>84</v>
      </c>
    </row>
    <row r="86" spans="2:27" x14ac:dyDescent="0.2">
      <c r="B86" s="19">
        <v>300306</v>
      </c>
      <c r="C86" s="10">
        <f t="shared" si="10"/>
        <v>3</v>
      </c>
      <c r="D86" s="10">
        <f t="shared" si="11"/>
        <v>6</v>
      </c>
      <c r="E86" s="10" t="str" cm="1">
        <f t="array" ref="E86">INDEX($B$3:$B$6,MID(B86,4,1)*1,0)</f>
        <v>S</v>
      </c>
      <c r="F86" s="10">
        <f t="shared" si="12"/>
        <v>312</v>
      </c>
      <c r="G86" s="10">
        <f t="shared" si="12"/>
        <v>62</v>
      </c>
      <c r="H86" s="10">
        <f t="shared" si="13"/>
        <v>1.5</v>
      </c>
      <c r="I86" s="10">
        <f t="shared" si="13"/>
        <v>1</v>
      </c>
      <c r="J86" s="10">
        <f t="shared" si="13"/>
        <v>2</v>
      </c>
      <c r="K86" s="10">
        <f t="shared" si="13"/>
        <v>5</v>
      </c>
      <c r="L86" s="20">
        <f t="shared" si="13"/>
        <v>9</v>
      </c>
      <c r="M86" s="9">
        <f t="shared" si="14"/>
        <v>11</v>
      </c>
      <c r="N86" s="9">
        <f t="shared" si="14"/>
        <v>11</v>
      </c>
      <c r="O86" s="9">
        <f t="shared" si="14"/>
        <v>3</v>
      </c>
      <c r="P86" s="9">
        <f t="shared" si="14"/>
        <v>11</v>
      </c>
      <c r="Q86" s="8">
        <f t="shared" si="15"/>
        <v>1.3</v>
      </c>
      <c r="Y86" s="8">
        <v>540</v>
      </c>
      <c r="Z86" s="8">
        <v>3300</v>
      </c>
      <c r="AA86" s="8">
        <v>90</v>
      </c>
    </row>
    <row r="87" spans="2:27" x14ac:dyDescent="0.2">
      <c r="B87" s="19">
        <v>300307</v>
      </c>
      <c r="C87" s="10">
        <f t="shared" si="10"/>
        <v>3</v>
      </c>
      <c r="D87" s="10">
        <f t="shared" si="11"/>
        <v>7</v>
      </c>
      <c r="E87" s="10" t="str" cm="1">
        <f t="array" ref="E87">INDEX($B$3:$B$6,MID(B87,4,1)*1,0)</f>
        <v>S</v>
      </c>
      <c r="F87" s="10">
        <f t="shared" si="12"/>
        <v>331</v>
      </c>
      <c r="G87" s="10">
        <f t="shared" si="12"/>
        <v>66</v>
      </c>
      <c r="H87" s="10">
        <f t="shared" si="13"/>
        <v>1.5</v>
      </c>
      <c r="I87" s="10">
        <f t="shared" si="13"/>
        <v>1</v>
      </c>
      <c r="J87" s="10">
        <f t="shared" si="13"/>
        <v>2</v>
      </c>
      <c r="K87" s="10">
        <f t="shared" si="13"/>
        <v>5</v>
      </c>
      <c r="L87" s="20">
        <f t="shared" si="13"/>
        <v>9</v>
      </c>
      <c r="M87" s="9">
        <f t="shared" si="14"/>
        <v>11</v>
      </c>
      <c r="N87" s="9">
        <f t="shared" si="14"/>
        <v>11</v>
      </c>
      <c r="O87" s="9">
        <f t="shared" si="14"/>
        <v>3</v>
      </c>
      <c r="P87" s="9">
        <f t="shared" si="14"/>
        <v>11</v>
      </c>
      <c r="Q87" s="8">
        <f t="shared" si="15"/>
        <v>1.3</v>
      </c>
      <c r="Y87" s="8">
        <v>576</v>
      </c>
      <c r="Z87" s="8">
        <v>3500</v>
      </c>
      <c r="AA87" s="8">
        <v>96</v>
      </c>
    </row>
    <row r="88" spans="2:27" x14ac:dyDescent="0.2">
      <c r="B88" s="19">
        <v>300308</v>
      </c>
      <c r="C88" s="10">
        <f t="shared" si="10"/>
        <v>3</v>
      </c>
      <c r="D88" s="10">
        <f t="shared" si="11"/>
        <v>8</v>
      </c>
      <c r="E88" s="10" t="str" cm="1">
        <f t="array" ref="E88">INDEX($B$3:$B$6,MID(B88,4,1)*1,0)</f>
        <v>S</v>
      </c>
      <c r="F88" s="10">
        <f t="shared" si="12"/>
        <v>351</v>
      </c>
      <c r="G88" s="10">
        <f t="shared" si="12"/>
        <v>70</v>
      </c>
      <c r="H88" s="10">
        <f t="shared" si="13"/>
        <v>1.5</v>
      </c>
      <c r="I88" s="10">
        <f t="shared" si="13"/>
        <v>1</v>
      </c>
      <c r="J88" s="10">
        <f t="shared" si="13"/>
        <v>2</v>
      </c>
      <c r="K88" s="10">
        <f t="shared" si="13"/>
        <v>5</v>
      </c>
      <c r="L88" s="20">
        <f t="shared" si="13"/>
        <v>9</v>
      </c>
      <c r="M88" s="9">
        <f t="shared" si="14"/>
        <v>11</v>
      </c>
      <c r="N88" s="9">
        <f t="shared" si="14"/>
        <v>11</v>
      </c>
      <c r="O88" s="9">
        <f t="shared" si="14"/>
        <v>3</v>
      </c>
      <c r="P88" s="9">
        <f t="shared" si="14"/>
        <v>11</v>
      </c>
      <c r="Q88" s="8">
        <f t="shared" si="15"/>
        <v>1.3</v>
      </c>
      <c r="Y88" s="8">
        <v>612</v>
      </c>
      <c r="Z88" s="8">
        <v>3700</v>
      </c>
      <c r="AA88" s="8">
        <v>102</v>
      </c>
    </row>
    <row r="89" spans="2:27" x14ac:dyDescent="0.2">
      <c r="B89" s="19">
        <v>300309</v>
      </c>
      <c r="C89" s="10">
        <f t="shared" si="10"/>
        <v>3</v>
      </c>
      <c r="D89" s="10">
        <f t="shared" si="11"/>
        <v>9</v>
      </c>
      <c r="E89" s="10" t="str" cm="1">
        <f t="array" ref="E89">INDEX($B$3:$B$6,MID(B89,4,1)*1,0)</f>
        <v>S</v>
      </c>
      <c r="F89" s="10">
        <f t="shared" si="12"/>
        <v>370</v>
      </c>
      <c r="G89" s="10">
        <f t="shared" si="12"/>
        <v>74</v>
      </c>
      <c r="H89" s="10">
        <f t="shared" si="13"/>
        <v>1.5</v>
      </c>
      <c r="I89" s="10">
        <f t="shared" si="13"/>
        <v>1</v>
      </c>
      <c r="J89" s="10">
        <f t="shared" si="13"/>
        <v>2</v>
      </c>
      <c r="K89" s="10">
        <f t="shared" si="13"/>
        <v>5</v>
      </c>
      <c r="L89" s="20">
        <f t="shared" si="13"/>
        <v>9</v>
      </c>
      <c r="M89" s="9">
        <f t="shared" si="14"/>
        <v>11</v>
      </c>
      <c r="N89" s="9">
        <f t="shared" si="14"/>
        <v>11</v>
      </c>
      <c r="O89" s="9">
        <f t="shared" si="14"/>
        <v>3</v>
      </c>
      <c r="P89" s="9">
        <f t="shared" si="14"/>
        <v>11</v>
      </c>
      <c r="Q89" s="8">
        <f t="shared" si="15"/>
        <v>1.3</v>
      </c>
      <c r="Y89" s="8">
        <v>648</v>
      </c>
      <c r="Z89" s="8">
        <v>3900</v>
      </c>
      <c r="AA89" s="8">
        <v>108</v>
      </c>
    </row>
    <row r="90" spans="2:27" ht="15" thickBot="1" x14ac:dyDescent="0.25">
      <c r="B90" s="21">
        <v>300310</v>
      </c>
      <c r="C90" s="22">
        <f t="shared" si="10"/>
        <v>3</v>
      </c>
      <c r="D90" s="22">
        <f t="shared" si="11"/>
        <v>10</v>
      </c>
      <c r="E90" s="22" t="str" cm="1">
        <f t="array" ref="E90">INDEX($B$3:$B$6,MID(B90,4,1)*1,0)</f>
        <v>S</v>
      </c>
      <c r="F90" s="22">
        <f t="shared" si="12"/>
        <v>390</v>
      </c>
      <c r="G90" s="22">
        <f t="shared" si="12"/>
        <v>78</v>
      </c>
      <c r="H90" s="22">
        <f t="shared" si="13"/>
        <v>1.5</v>
      </c>
      <c r="I90" s="22">
        <f t="shared" si="13"/>
        <v>1</v>
      </c>
      <c r="J90" s="22">
        <f t="shared" si="13"/>
        <v>2</v>
      </c>
      <c r="K90" s="22">
        <f t="shared" si="13"/>
        <v>5</v>
      </c>
      <c r="L90" s="23">
        <f t="shared" si="13"/>
        <v>9</v>
      </c>
      <c r="M90" s="9">
        <f t="shared" si="14"/>
        <v>11</v>
      </c>
      <c r="N90" s="9">
        <f t="shared" si="14"/>
        <v>11</v>
      </c>
      <c r="O90" s="9">
        <f t="shared" si="14"/>
        <v>3</v>
      </c>
      <c r="P90" s="9">
        <f t="shared" si="14"/>
        <v>11</v>
      </c>
      <c r="Q90" s="8">
        <f t="shared" si="15"/>
        <v>1.3</v>
      </c>
      <c r="Y90" s="8">
        <v>684</v>
      </c>
      <c r="Z90" s="8">
        <v>4100</v>
      </c>
      <c r="AA90" s="8">
        <v>114</v>
      </c>
    </row>
    <row r="91" spans="2:27" x14ac:dyDescent="0.2">
      <c r="B91" s="16">
        <v>400101</v>
      </c>
      <c r="C91" s="17">
        <f t="shared" si="10"/>
        <v>4</v>
      </c>
      <c r="D91" s="17">
        <f t="shared" si="11"/>
        <v>1</v>
      </c>
      <c r="E91" s="17" t="str" cm="1">
        <f t="array" ref="E91">INDEX($B$3:$B$6,MID(B91,4,1)*1,0)</f>
        <v>B</v>
      </c>
      <c r="F91" s="17">
        <f t="shared" si="12"/>
        <v>275</v>
      </c>
      <c r="G91" s="17">
        <f t="shared" si="12"/>
        <v>99</v>
      </c>
      <c r="H91" s="17">
        <f t="shared" si="13"/>
        <v>1</v>
      </c>
      <c r="I91" s="17">
        <f t="shared" si="13"/>
        <v>2</v>
      </c>
      <c r="J91" s="17">
        <f t="shared" si="13"/>
        <v>1</v>
      </c>
      <c r="K91" s="17">
        <f t="shared" si="13"/>
        <v>3</v>
      </c>
      <c r="L91" s="18">
        <f t="shared" si="13"/>
        <v>7</v>
      </c>
      <c r="M91" s="9">
        <f t="shared" si="14"/>
        <v>11</v>
      </c>
      <c r="N91" s="9">
        <f t="shared" si="14"/>
        <v>12</v>
      </c>
      <c r="O91" s="9">
        <f t="shared" si="14"/>
        <v>3</v>
      </c>
      <c r="P91" s="9">
        <f t="shared" si="14"/>
        <v>11</v>
      </c>
      <c r="Q91" s="8">
        <f t="shared" si="15"/>
        <v>1</v>
      </c>
      <c r="Y91" s="8">
        <v>720</v>
      </c>
      <c r="Z91" s="8">
        <v>4300</v>
      </c>
      <c r="AA91" s="8">
        <v>120</v>
      </c>
    </row>
    <row r="92" spans="2:27" x14ac:dyDescent="0.2">
      <c r="B92" s="19">
        <v>400102</v>
      </c>
      <c r="C92" s="10">
        <f t="shared" si="10"/>
        <v>4</v>
      </c>
      <c r="D92" s="10">
        <f t="shared" si="11"/>
        <v>2</v>
      </c>
      <c r="E92" s="10" t="str" cm="1">
        <f t="array" ref="E92">INDEX($B$3:$B$6,MID(B92,4,1)*1,0)</f>
        <v>B</v>
      </c>
      <c r="F92" s="10">
        <f t="shared" si="12"/>
        <v>300</v>
      </c>
      <c r="G92" s="10">
        <f t="shared" si="12"/>
        <v>108</v>
      </c>
      <c r="H92" s="10">
        <f t="shared" si="13"/>
        <v>1</v>
      </c>
      <c r="I92" s="10">
        <f t="shared" si="13"/>
        <v>2</v>
      </c>
      <c r="J92" s="10">
        <f t="shared" si="13"/>
        <v>1</v>
      </c>
      <c r="K92" s="10">
        <f t="shared" si="13"/>
        <v>3</v>
      </c>
      <c r="L92" s="20">
        <f t="shared" si="13"/>
        <v>7</v>
      </c>
      <c r="M92" s="9">
        <f t="shared" si="14"/>
        <v>11</v>
      </c>
      <c r="N92" s="9">
        <f t="shared" si="14"/>
        <v>12</v>
      </c>
      <c r="O92" s="9">
        <f t="shared" si="14"/>
        <v>3</v>
      </c>
      <c r="P92" s="9">
        <f t="shared" si="14"/>
        <v>11</v>
      </c>
      <c r="Q92" s="8">
        <f t="shared" si="15"/>
        <v>1</v>
      </c>
    </row>
    <row r="93" spans="2:27" x14ac:dyDescent="0.2">
      <c r="B93" s="19">
        <v>400103</v>
      </c>
      <c r="C93" s="10">
        <f t="shared" si="10"/>
        <v>4</v>
      </c>
      <c r="D93" s="10">
        <f t="shared" si="11"/>
        <v>3</v>
      </c>
      <c r="E93" s="10" t="str" cm="1">
        <f t="array" ref="E93">INDEX($B$3:$B$6,MID(B93,4,1)*1,0)</f>
        <v>B</v>
      </c>
      <c r="F93" s="10">
        <f t="shared" si="12"/>
        <v>325</v>
      </c>
      <c r="G93" s="10">
        <f t="shared" si="12"/>
        <v>117</v>
      </c>
      <c r="H93" s="10">
        <f t="shared" si="13"/>
        <v>1</v>
      </c>
      <c r="I93" s="10">
        <f t="shared" si="13"/>
        <v>2</v>
      </c>
      <c r="J93" s="10">
        <f t="shared" si="13"/>
        <v>1</v>
      </c>
      <c r="K93" s="10">
        <f t="shared" si="13"/>
        <v>3</v>
      </c>
      <c r="L93" s="20">
        <f t="shared" si="13"/>
        <v>7</v>
      </c>
      <c r="M93" s="9">
        <f t="shared" si="14"/>
        <v>11</v>
      </c>
      <c r="N93" s="9">
        <f t="shared" si="14"/>
        <v>12</v>
      </c>
      <c r="O93" s="9">
        <f t="shared" si="14"/>
        <v>3</v>
      </c>
      <c r="P93" s="9">
        <f t="shared" si="14"/>
        <v>11</v>
      </c>
      <c r="Q93" s="8">
        <f t="shared" si="15"/>
        <v>1</v>
      </c>
    </row>
    <row r="94" spans="2:27" x14ac:dyDescent="0.2">
      <c r="B94" s="19">
        <v>400104</v>
      </c>
      <c r="C94" s="10">
        <f t="shared" si="10"/>
        <v>4</v>
      </c>
      <c r="D94" s="10">
        <f t="shared" si="11"/>
        <v>4</v>
      </c>
      <c r="E94" s="10" t="str" cm="1">
        <f t="array" ref="E94">INDEX($B$3:$B$6,MID(B94,4,1)*1,0)</f>
        <v>B</v>
      </c>
      <c r="F94" s="10">
        <f t="shared" si="12"/>
        <v>350</v>
      </c>
      <c r="G94" s="10">
        <f t="shared" si="12"/>
        <v>126</v>
      </c>
      <c r="H94" s="10">
        <f t="shared" si="13"/>
        <v>1</v>
      </c>
      <c r="I94" s="10">
        <f t="shared" si="13"/>
        <v>2</v>
      </c>
      <c r="J94" s="10">
        <f t="shared" si="13"/>
        <v>1</v>
      </c>
      <c r="K94" s="10">
        <f t="shared" si="13"/>
        <v>3</v>
      </c>
      <c r="L94" s="20">
        <f t="shared" si="13"/>
        <v>7</v>
      </c>
      <c r="M94" s="9">
        <f t="shared" si="14"/>
        <v>11</v>
      </c>
      <c r="N94" s="9">
        <f t="shared" si="14"/>
        <v>12</v>
      </c>
      <c r="O94" s="9">
        <f t="shared" si="14"/>
        <v>3</v>
      </c>
      <c r="P94" s="9">
        <f t="shared" si="14"/>
        <v>11</v>
      </c>
      <c r="Q94" s="8">
        <f t="shared" si="15"/>
        <v>1</v>
      </c>
    </row>
    <row r="95" spans="2:27" x14ac:dyDescent="0.2">
      <c r="B95" s="19">
        <v>400105</v>
      </c>
      <c r="C95" s="10">
        <f t="shared" si="10"/>
        <v>4</v>
      </c>
      <c r="D95" s="10">
        <f t="shared" si="11"/>
        <v>5</v>
      </c>
      <c r="E95" s="10" t="str" cm="1">
        <f t="array" ref="E95">INDEX($B$3:$B$6,MID(B95,4,1)*1,0)</f>
        <v>B</v>
      </c>
      <c r="F95" s="10">
        <f t="shared" si="12"/>
        <v>375</v>
      </c>
      <c r="G95" s="10">
        <f t="shared" si="12"/>
        <v>135</v>
      </c>
      <c r="H95" s="10">
        <f t="shared" si="13"/>
        <v>1</v>
      </c>
      <c r="I95" s="10">
        <f t="shared" si="13"/>
        <v>2</v>
      </c>
      <c r="J95" s="10">
        <f t="shared" si="13"/>
        <v>1</v>
      </c>
      <c r="K95" s="10">
        <f t="shared" si="13"/>
        <v>3</v>
      </c>
      <c r="L95" s="20">
        <f t="shared" si="13"/>
        <v>7</v>
      </c>
      <c r="M95" s="9">
        <f t="shared" si="14"/>
        <v>11</v>
      </c>
      <c r="N95" s="9">
        <f t="shared" si="14"/>
        <v>12</v>
      </c>
      <c r="O95" s="9">
        <f t="shared" si="14"/>
        <v>3</v>
      </c>
      <c r="P95" s="9">
        <f t="shared" si="14"/>
        <v>11</v>
      </c>
      <c r="Q95" s="8">
        <f t="shared" si="15"/>
        <v>1</v>
      </c>
    </row>
    <row r="96" spans="2:27" ht="15" thickBot="1" x14ac:dyDescent="0.25">
      <c r="B96" s="21">
        <v>400106</v>
      </c>
      <c r="C96" s="22">
        <f t="shared" si="10"/>
        <v>4</v>
      </c>
      <c r="D96" s="22">
        <f t="shared" si="11"/>
        <v>6</v>
      </c>
      <c r="E96" s="22" t="str" cm="1">
        <f t="array" ref="E96">INDEX($B$3:$B$6,MID(B96,4,1)*1,0)</f>
        <v>B</v>
      </c>
      <c r="F96" s="22">
        <f t="shared" si="12"/>
        <v>400</v>
      </c>
      <c r="G96" s="22">
        <f t="shared" si="12"/>
        <v>144</v>
      </c>
      <c r="H96" s="22">
        <f t="shared" si="13"/>
        <v>1</v>
      </c>
      <c r="I96" s="22">
        <f t="shared" si="13"/>
        <v>2</v>
      </c>
      <c r="J96" s="22">
        <f t="shared" si="13"/>
        <v>1</v>
      </c>
      <c r="K96" s="22">
        <f t="shared" si="13"/>
        <v>3</v>
      </c>
      <c r="L96" s="23">
        <f t="shared" si="13"/>
        <v>7</v>
      </c>
      <c r="M96" s="9">
        <f t="shared" si="14"/>
        <v>11</v>
      </c>
      <c r="N96" s="9">
        <f t="shared" si="14"/>
        <v>12</v>
      </c>
      <c r="O96" s="9">
        <f t="shared" si="14"/>
        <v>3</v>
      </c>
      <c r="P96" s="9">
        <f t="shared" si="14"/>
        <v>11</v>
      </c>
      <c r="Q96" s="8">
        <f t="shared" si="15"/>
        <v>1</v>
      </c>
    </row>
    <row r="97" spans="2:17" x14ac:dyDescent="0.2">
      <c r="B97" s="16">
        <v>400201</v>
      </c>
      <c r="C97" s="17">
        <f t="shared" si="10"/>
        <v>4</v>
      </c>
      <c r="D97" s="17">
        <f t="shared" si="11"/>
        <v>1</v>
      </c>
      <c r="E97" s="17" t="str" cm="1">
        <f t="array" ref="E97">INDEX($B$3:$B$6,MID(B97,4,1)*1,0)</f>
        <v>A</v>
      </c>
      <c r="F97" s="17">
        <f t="shared" si="12"/>
        <v>302</v>
      </c>
      <c r="G97" s="17">
        <f t="shared" si="12"/>
        <v>108</v>
      </c>
      <c r="H97" s="17">
        <f t="shared" si="13"/>
        <v>1</v>
      </c>
      <c r="I97" s="17">
        <f t="shared" si="13"/>
        <v>2</v>
      </c>
      <c r="J97" s="17">
        <f t="shared" si="13"/>
        <v>1</v>
      </c>
      <c r="K97" s="17">
        <f t="shared" si="13"/>
        <v>3</v>
      </c>
      <c r="L97" s="18">
        <f t="shared" si="13"/>
        <v>7</v>
      </c>
      <c r="M97" s="9">
        <f t="shared" si="14"/>
        <v>10</v>
      </c>
      <c r="N97" s="9">
        <f t="shared" si="14"/>
        <v>11</v>
      </c>
      <c r="O97" s="9">
        <f t="shared" si="14"/>
        <v>3</v>
      </c>
      <c r="P97" s="9">
        <f t="shared" si="14"/>
        <v>10</v>
      </c>
      <c r="Q97" s="8">
        <f t="shared" si="15"/>
        <v>1.1000000000000001</v>
      </c>
    </row>
    <row r="98" spans="2:17" x14ac:dyDescent="0.2">
      <c r="B98" s="19">
        <v>400202</v>
      </c>
      <c r="C98" s="10">
        <f t="shared" si="10"/>
        <v>4</v>
      </c>
      <c r="D98" s="10">
        <f t="shared" si="11"/>
        <v>2</v>
      </c>
      <c r="E98" s="10" t="str" cm="1">
        <f t="array" ref="E98">INDEX($B$3:$B$6,MID(B98,4,1)*1,0)</f>
        <v>A</v>
      </c>
      <c r="F98" s="10">
        <f t="shared" si="12"/>
        <v>330</v>
      </c>
      <c r="G98" s="10">
        <f t="shared" si="12"/>
        <v>118</v>
      </c>
      <c r="H98" s="10">
        <f t="shared" si="13"/>
        <v>1</v>
      </c>
      <c r="I98" s="10">
        <f t="shared" si="13"/>
        <v>2</v>
      </c>
      <c r="J98" s="10">
        <f t="shared" si="13"/>
        <v>1</v>
      </c>
      <c r="K98" s="10">
        <f t="shared" si="13"/>
        <v>3</v>
      </c>
      <c r="L98" s="20">
        <f t="shared" si="13"/>
        <v>7</v>
      </c>
      <c r="M98" s="9">
        <f t="shared" si="14"/>
        <v>10</v>
      </c>
      <c r="N98" s="9">
        <f t="shared" si="14"/>
        <v>11</v>
      </c>
      <c r="O98" s="9">
        <f t="shared" si="14"/>
        <v>3</v>
      </c>
      <c r="P98" s="9">
        <f t="shared" si="14"/>
        <v>10</v>
      </c>
      <c r="Q98" s="8">
        <f t="shared" si="15"/>
        <v>1.1000000000000001</v>
      </c>
    </row>
    <row r="99" spans="2:17" x14ac:dyDescent="0.2">
      <c r="B99" s="19">
        <v>400203</v>
      </c>
      <c r="C99" s="10">
        <f t="shared" si="10"/>
        <v>4</v>
      </c>
      <c r="D99" s="10">
        <f t="shared" si="11"/>
        <v>3</v>
      </c>
      <c r="E99" s="10" t="str" cm="1">
        <f t="array" ref="E99">INDEX($B$3:$B$6,MID(B99,4,1)*1,0)</f>
        <v>A</v>
      </c>
      <c r="F99" s="10">
        <f t="shared" si="12"/>
        <v>357</v>
      </c>
      <c r="G99" s="10">
        <f t="shared" si="12"/>
        <v>128</v>
      </c>
      <c r="H99" s="10">
        <f t="shared" si="13"/>
        <v>1</v>
      </c>
      <c r="I99" s="10">
        <f t="shared" si="13"/>
        <v>2</v>
      </c>
      <c r="J99" s="10">
        <f t="shared" si="13"/>
        <v>1</v>
      </c>
      <c r="K99" s="10">
        <f t="shared" si="13"/>
        <v>3</v>
      </c>
      <c r="L99" s="20">
        <f t="shared" si="13"/>
        <v>7</v>
      </c>
      <c r="M99" s="9">
        <f t="shared" si="14"/>
        <v>10</v>
      </c>
      <c r="N99" s="9">
        <f t="shared" si="14"/>
        <v>11</v>
      </c>
      <c r="O99" s="9">
        <f t="shared" si="14"/>
        <v>3</v>
      </c>
      <c r="P99" s="9">
        <f t="shared" si="14"/>
        <v>10</v>
      </c>
      <c r="Q99" s="8">
        <f t="shared" si="15"/>
        <v>1.1000000000000001</v>
      </c>
    </row>
    <row r="100" spans="2:17" x14ac:dyDescent="0.2">
      <c r="B100" s="19">
        <v>400204</v>
      </c>
      <c r="C100" s="10">
        <f t="shared" si="10"/>
        <v>4</v>
      </c>
      <c r="D100" s="10">
        <f t="shared" si="11"/>
        <v>4</v>
      </c>
      <c r="E100" s="10" t="str" cm="1">
        <f t="array" ref="E100">INDEX($B$3:$B$6,MID(B100,4,1)*1,0)</f>
        <v>A</v>
      </c>
      <c r="F100" s="10">
        <f t="shared" si="12"/>
        <v>385</v>
      </c>
      <c r="G100" s="10">
        <f t="shared" si="12"/>
        <v>138</v>
      </c>
      <c r="H100" s="10">
        <f t="shared" si="13"/>
        <v>1</v>
      </c>
      <c r="I100" s="10">
        <f t="shared" si="13"/>
        <v>2</v>
      </c>
      <c r="J100" s="10">
        <f t="shared" si="13"/>
        <v>1</v>
      </c>
      <c r="K100" s="10">
        <f t="shared" si="13"/>
        <v>3</v>
      </c>
      <c r="L100" s="20">
        <f t="shared" si="13"/>
        <v>7</v>
      </c>
      <c r="M100" s="9">
        <f t="shared" si="14"/>
        <v>9</v>
      </c>
      <c r="N100" s="9">
        <f t="shared" si="14"/>
        <v>11</v>
      </c>
      <c r="O100" s="9">
        <f t="shared" si="14"/>
        <v>3</v>
      </c>
      <c r="P100" s="9">
        <f t="shared" si="14"/>
        <v>9</v>
      </c>
      <c r="Q100" s="8">
        <f t="shared" si="15"/>
        <v>1.1000000000000001</v>
      </c>
    </row>
    <row r="101" spans="2:17" x14ac:dyDescent="0.2">
      <c r="B101" s="19">
        <v>400205</v>
      </c>
      <c r="C101" s="10">
        <f t="shared" si="10"/>
        <v>4</v>
      </c>
      <c r="D101" s="10">
        <f t="shared" si="11"/>
        <v>5</v>
      </c>
      <c r="E101" s="10" t="str" cm="1">
        <f t="array" ref="E101">INDEX($B$3:$B$6,MID(B101,4,1)*1,0)</f>
        <v>A</v>
      </c>
      <c r="F101" s="10">
        <f t="shared" si="12"/>
        <v>412</v>
      </c>
      <c r="G101" s="10">
        <f t="shared" si="12"/>
        <v>148</v>
      </c>
      <c r="H101" s="10">
        <f t="shared" si="13"/>
        <v>1</v>
      </c>
      <c r="I101" s="10">
        <f t="shared" si="13"/>
        <v>2</v>
      </c>
      <c r="J101" s="10">
        <f t="shared" si="13"/>
        <v>1</v>
      </c>
      <c r="K101" s="10">
        <f t="shared" si="13"/>
        <v>3</v>
      </c>
      <c r="L101" s="20">
        <f t="shared" si="13"/>
        <v>7</v>
      </c>
      <c r="M101" s="9">
        <f t="shared" si="14"/>
        <v>9</v>
      </c>
      <c r="N101" s="9">
        <f t="shared" si="14"/>
        <v>11</v>
      </c>
      <c r="O101" s="9">
        <f t="shared" si="14"/>
        <v>3</v>
      </c>
      <c r="P101" s="9">
        <f t="shared" si="14"/>
        <v>9</v>
      </c>
      <c r="Q101" s="8">
        <f t="shared" si="15"/>
        <v>1.1000000000000001</v>
      </c>
    </row>
    <row r="102" spans="2:17" x14ac:dyDescent="0.2">
      <c r="B102" s="19">
        <v>400206</v>
      </c>
      <c r="C102" s="10">
        <f t="shared" si="10"/>
        <v>4</v>
      </c>
      <c r="D102" s="10">
        <f t="shared" si="11"/>
        <v>6</v>
      </c>
      <c r="E102" s="10" t="str" cm="1">
        <f t="array" ref="E102">INDEX($B$3:$B$6,MID(B102,4,1)*1,0)</f>
        <v>A</v>
      </c>
      <c r="F102" s="10">
        <f t="shared" si="12"/>
        <v>440</v>
      </c>
      <c r="G102" s="10">
        <f t="shared" si="12"/>
        <v>158</v>
      </c>
      <c r="H102" s="10">
        <f t="shared" si="13"/>
        <v>1</v>
      </c>
      <c r="I102" s="10">
        <f t="shared" si="13"/>
        <v>2</v>
      </c>
      <c r="J102" s="10">
        <f t="shared" si="13"/>
        <v>1</v>
      </c>
      <c r="K102" s="10">
        <f t="shared" si="13"/>
        <v>3</v>
      </c>
      <c r="L102" s="20">
        <f t="shared" si="13"/>
        <v>7</v>
      </c>
      <c r="M102" s="9">
        <f t="shared" si="14"/>
        <v>9</v>
      </c>
      <c r="N102" s="9">
        <f t="shared" si="14"/>
        <v>11</v>
      </c>
      <c r="O102" s="9">
        <f t="shared" si="14"/>
        <v>3</v>
      </c>
      <c r="P102" s="9">
        <f t="shared" si="14"/>
        <v>9</v>
      </c>
      <c r="Q102" s="8">
        <f t="shared" si="15"/>
        <v>1.1000000000000001</v>
      </c>
    </row>
    <row r="103" spans="2:17" x14ac:dyDescent="0.2">
      <c r="B103" s="19">
        <v>400207</v>
      </c>
      <c r="C103" s="10">
        <f t="shared" si="10"/>
        <v>4</v>
      </c>
      <c r="D103" s="10">
        <f t="shared" si="11"/>
        <v>7</v>
      </c>
      <c r="E103" s="10" t="str" cm="1">
        <f t="array" ref="E103">INDEX($B$3:$B$6,MID(B103,4,1)*1,0)</f>
        <v>A</v>
      </c>
      <c r="F103" s="10">
        <f t="shared" si="12"/>
        <v>467</v>
      </c>
      <c r="G103" s="10">
        <f t="shared" si="12"/>
        <v>168</v>
      </c>
      <c r="H103" s="10">
        <f t="shared" si="13"/>
        <v>1</v>
      </c>
      <c r="I103" s="10">
        <f t="shared" si="13"/>
        <v>2</v>
      </c>
      <c r="J103" s="10">
        <f t="shared" si="13"/>
        <v>1</v>
      </c>
      <c r="K103" s="10">
        <f t="shared" si="13"/>
        <v>3</v>
      </c>
      <c r="L103" s="20">
        <f t="shared" si="13"/>
        <v>7</v>
      </c>
      <c r="M103" s="9">
        <f t="shared" si="14"/>
        <v>9</v>
      </c>
      <c r="N103" s="9">
        <f t="shared" si="14"/>
        <v>11</v>
      </c>
      <c r="O103" s="9">
        <f t="shared" si="14"/>
        <v>3</v>
      </c>
      <c r="P103" s="9">
        <f t="shared" si="14"/>
        <v>9</v>
      </c>
      <c r="Q103" s="8">
        <f t="shared" si="15"/>
        <v>1.1000000000000001</v>
      </c>
    </row>
    <row r="104" spans="2:17" x14ac:dyDescent="0.2">
      <c r="B104" s="19">
        <v>400208</v>
      </c>
      <c r="C104" s="10">
        <f t="shared" si="10"/>
        <v>4</v>
      </c>
      <c r="D104" s="10">
        <f t="shared" si="11"/>
        <v>8</v>
      </c>
      <c r="E104" s="10" t="str" cm="1">
        <f t="array" ref="E104">INDEX($B$3:$B$6,MID(B104,4,1)*1,0)</f>
        <v>A</v>
      </c>
      <c r="F104" s="10">
        <f t="shared" si="12"/>
        <v>495</v>
      </c>
      <c r="G104" s="10">
        <f t="shared" si="12"/>
        <v>178</v>
      </c>
      <c r="H104" s="10">
        <f t="shared" si="13"/>
        <v>1</v>
      </c>
      <c r="I104" s="10">
        <f t="shared" si="13"/>
        <v>2</v>
      </c>
      <c r="J104" s="10">
        <f t="shared" si="13"/>
        <v>1</v>
      </c>
      <c r="K104" s="10">
        <f t="shared" si="13"/>
        <v>3</v>
      </c>
      <c r="L104" s="20">
        <f t="shared" si="13"/>
        <v>7</v>
      </c>
      <c r="M104" s="9">
        <f t="shared" si="14"/>
        <v>9</v>
      </c>
      <c r="N104" s="9">
        <f t="shared" si="14"/>
        <v>11</v>
      </c>
      <c r="O104" s="9">
        <f t="shared" si="14"/>
        <v>3</v>
      </c>
      <c r="P104" s="9">
        <f t="shared" si="14"/>
        <v>9</v>
      </c>
      <c r="Q104" s="8">
        <f t="shared" si="15"/>
        <v>1.1000000000000001</v>
      </c>
    </row>
    <row r="105" spans="2:17" x14ac:dyDescent="0.2">
      <c r="B105" s="19">
        <v>400209</v>
      </c>
      <c r="C105" s="10">
        <f t="shared" si="10"/>
        <v>4</v>
      </c>
      <c r="D105" s="10">
        <f t="shared" si="11"/>
        <v>9</v>
      </c>
      <c r="E105" s="10" t="str" cm="1">
        <f t="array" ref="E105">INDEX($B$3:$B$6,MID(B105,4,1)*1,0)</f>
        <v>A</v>
      </c>
      <c r="F105" s="10">
        <f t="shared" si="12"/>
        <v>522</v>
      </c>
      <c r="G105" s="10">
        <f t="shared" si="12"/>
        <v>188</v>
      </c>
      <c r="H105" s="10">
        <f t="shared" si="13"/>
        <v>1</v>
      </c>
      <c r="I105" s="10">
        <f t="shared" si="13"/>
        <v>2</v>
      </c>
      <c r="J105" s="10">
        <f t="shared" si="13"/>
        <v>1</v>
      </c>
      <c r="K105" s="10">
        <f t="shared" si="13"/>
        <v>3</v>
      </c>
      <c r="L105" s="20">
        <f t="shared" si="13"/>
        <v>7</v>
      </c>
      <c r="M105" s="9">
        <f t="shared" si="14"/>
        <v>9</v>
      </c>
      <c r="N105" s="9">
        <f t="shared" si="14"/>
        <v>11</v>
      </c>
      <c r="O105" s="9">
        <f t="shared" si="14"/>
        <v>3</v>
      </c>
      <c r="P105" s="9">
        <f t="shared" si="14"/>
        <v>9</v>
      </c>
      <c r="Q105" s="8">
        <f t="shared" si="15"/>
        <v>1.1000000000000001</v>
      </c>
    </row>
    <row r="106" spans="2:17" ht="15" thickBot="1" x14ac:dyDescent="0.25">
      <c r="B106" s="21">
        <v>400210</v>
      </c>
      <c r="C106" s="22">
        <f t="shared" si="10"/>
        <v>4</v>
      </c>
      <c r="D106" s="22">
        <f t="shared" si="11"/>
        <v>10</v>
      </c>
      <c r="E106" s="22" t="str" cm="1">
        <f t="array" ref="E106">INDEX($B$3:$B$6,MID(B106,4,1)*1,0)</f>
        <v>A</v>
      </c>
      <c r="F106" s="22">
        <f t="shared" si="12"/>
        <v>550</v>
      </c>
      <c r="G106" s="22">
        <f t="shared" si="12"/>
        <v>198</v>
      </c>
      <c r="H106" s="22">
        <f t="shared" si="13"/>
        <v>1</v>
      </c>
      <c r="I106" s="22">
        <f t="shared" si="13"/>
        <v>2</v>
      </c>
      <c r="J106" s="22">
        <f t="shared" si="13"/>
        <v>1</v>
      </c>
      <c r="K106" s="22">
        <f t="shared" si="13"/>
        <v>3</v>
      </c>
      <c r="L106" s="23">
        <f t="shared" si="13"/>
        <v>7</v>
      </c>
      <c r="M106" s="9">
        <f t="shared" si="14"/>
        <v>9</v>
      </c>
      <c r="N106" s="9">
        <f t="shared" si="14"/>
        <v>10</v>
      </c>
      <c r="O106" s="9">
        <f t="shared" si="14"/>
        <v>3</v>
      </c>
      <c r="P106" s="9">
        <f t="shared" si="14"/>
        <v>9</v>
      </c>
      <c r="Q106" s="8">
        <f t="shared" si="15"/>
        <v>1.1000000000000001</v>
      </c>
    </row>
    <row r="107" spans="2:17" x14ac:dyDescent="0.2">
      <c r="B107" s="16">
        <v>400301</v>
      </c>
      <c r="C107" s="17">
        <f t="shared" si="10"/>
        <v>4</v>
      </c>
      <c r="D107" s="17">
        <f t="shared" si="11"/>
        <v>1</v>
      </c>
      <c r="E107" s="17" t="str" cm="1">
        <f t="array" ref="E107">INDEX($B$3:$B$6,MID(B107,4,1)*1,0)</f>
        <v>S</v>
      </c>
      <c r="F107" s="17">
        <f t="shared" si="12"/>
        <v>357</v>
      </c>
      <c r="G107" s="17">
        <f t="shared" si="12"/>
        <v>128</v>
      </c>
      <c r="H107" s="17">
        <f t="shared" si="13"/>
        <v>1</v>
      </c>
      <c r="I107" s="17">
        <f t="shared" si="13"/>
        <v>2</v>
      </c>
      <c r="J107" s="17">
        <f t="shared" si="13"/>
        <v>1</v>
      </c>
      <c r="K107" s="17">
        <f t="shared" si="13"/>
        <v>3</v>
      </c>
      <c r="L107" s="18">
        <f t="shared" si="13"/>
        <v>7</v>
      </c>
      <c r="M107" s="9">
        <f t="shared" si="14"/>
        <v>8</v>
      </c>
      <c r="N107" s="9">
        <f t="shared" si="14"/>
        <v>9</v>
      </c>
      <c r="O107" s="9">
        <f t="shared" si="14"/>
        <v>2</v>
      </c>
      <c r="P107" s="9">
        <f t="shared" si="14"/>
        <v>8</v>
      </c>
      <c r="Q107" s="8">
        <f t="shared" si="15"/>
        <v>1.3</v>
      </c>
    </row>
    <row r="108" spans="2:17" x14ac:dyDescent="0.2">
      <c r="B108" s="19">
        <v>400302</v>
      </c>
      <c r="C108" s="10">
        <f t="shared" si="10"/>
        <v>4</v>
      </c>
      <c r="D108" s="10">
        <f t="shared" si="11"/>
        <v>2</v>
      </c>
      <c r="E108" s="10" t="str" cm="1">
        <f t="array" ref="E108">INDEX($B$3:$B$6,MID(B108,4,1)*1,0)</f>
        <v>S</v>
      </c>
      <c r="F108" s="10">
        <f t="shared" si="12"/>
        <v>390</v>
      </c>
      <c r="G108" s="10">
        <f t="shared" si="12"/>
        <v>140</v>
      </c>
      <c r="H108" s="10">
        <f t="shared" si="13"/>
        <v>1</v>
      </c>
      <c r="I108" s="10">
        <f t="shared" si="13"/>
        <v>2</v>
      </c>
      <c r="J108" s="10">
        <f t="shared" si="13"/>
        <v>1</v>
      </c>
      <c r="K108" s="10">
        <f t="shared" si="13"/>
        <v>3</v>
      </c>
      <c r="L108" s="20">
        <f t="shared" si="13"/>
        <v>7</v>
      </c>
      <c r="M108" s="9">
        <f t="shared" si="14"/>
        <v>8</v>
      </c>
      <c r="N108" s="9">
        <f t="shared" si="14"/>
        <v>9</v>
      </c>
      <c r="O108" s="9">
        <f t="shared" si="14"/>
        <v>2</v>
      </c>
      <c r="P108" s="9">
        <f t="shared" si="14"/>
        <v>8</v>
      </c>
      <c r="Q108" s="8">
        <f t="shared" si="15"/>
        <v>1.3</v>
      </c>
    </row>
    <row r="109" spans="2:17" x14ac:dyDescent="0.2">
      <c r="B109" s="19">
        <v>400303</v>
      </c>
      <c r="C109" s="10">
        <f t="shared" si="10"/>
        <v>4</v>
      </c>
      <c r="D109" s="10">
        <f t="shared" si="11"/>
        <v>3</v>
      </c>
      <c r="E109" s="10" t="str" cm="1">
        <f t="array" ref="E109">INDEX($B$3:$B$6,MID(B109,4,1)*1,0)</f>
        <v>S</v>
      </c>
      <c r="F109" s="10">
        <f t="shared" si="12"/>
        <v>422</v>
      </c>
      <c r="G109" s="10">
        <f t="shared" si="12"/>
        <v>152</v>
      </c>
      <c r="H109" s="10">
        <f t="shared" si="13"/>
        <v>1</v>
      </c>
      <c r="I109" s="10">
        <f t="shared" si="13"/>
        <v>2</v>
      </c>
      <c r="J109" s="10">
        <f t="shared" si="13"/>
        <v>1</v>
      </c>
      <c r="K109" s="10">
        <f t="shared" si="13"/>
        <v>3</v>
      </c>
      <c r="L109" s="20">
        <f t="shared" si="13"/>
        <v>7</v>
      </c>
      <c r="M109" s="9">
        <f t="shared" si="14"/>
        <v>8</v>
      </c>
      <c r="N109" s="9">
        <f t="shared" si="14"/>
        <v>9</v>
      </c>
      <c r="O109" s="9">
        <f t="shared" si="14"/>
        <v>2</v>
      </c>
      <c r="P109" s="9">
        <f t="shared" si="14"/>
        <v>8</v>
      </c>
      <c r="Q109" s="8">
        <f t="shared" si="15"/>
        <v>1.3</v>
      </c>
    </row>
    <row r="110" spans="2:17" x14ac:dyDescent="0.2">
      <c r="B110" s="19">
        <v>400304</v>
      </c>
      <c r="C110" s="10">
        <f t="shared" si="10"/>
        <v>4</v>
      </c>
      <c r="D110" s="10">
        <f t="shared" si="11"/>
        <v>4</v>
      </c>
      <c r="E110" s="10" t="str" cm="1">
        <f t="array" ref="E110">INDEX($B$3:$B$6,MID(B110,4,1)*1,0)</f>
        <v>S</v>
      </c>
      <c r="F110" s="10">
        <f t="shared" si="12"/>
        <v>455</v>
      </c>
      <c r="G110" s="10">
        <f t="shared" si="12"/>
        <v>163</v>
      </c>
      <c r="H110" s="10">
        <f t="shared" si="13"/>
        <v>1</v>
      </c>
      <c r="I110" s="10">
        <f t="shared" si="13"/>
        <v>2</v>
      </c>
      <c r="J110" s="10">
        <f t="shared" si="13"/>
        <v>1</v>
      </c>
      <c r="K110" s="10">
        <f t="shared" si="13"/>
        <v>3</v>
      </c>
      <c r="L110" s="20">
        <f t="shared" si="13"/>
        <v>7</v>
      </c>
      <c r="M110" s="9">
        <f t="shared" si="14"/>
        <v>8</v>
      </c>
      <c r="N110" s="9">
        <f t="shared" si="14"/>
        <v>9</v>
      </c>
      <c r="O110" s="9">
        <f t="shared" si="14"/>
        <v>2</v>
      </c>
      <c r="P110" s="9">
        <f t="shared" si="14"/>
        <v>8</v>
      </c>
      <c r="Q110" s="8">
        <f t="shared" si="15"/>
        <v>1.3</v>
      </c>
    </row>
    <row r="111" spans="2:17" x14ac:dyDescent="0.2">
      <c r="B111" s="19">
        <v>400305</v>
      </c>
      <c r="C111" s="10">
        <f t="shared" si="10"/>
        <v>4</v>
      </c>
      <c r="D111" s="10">
        <f t="shared" si="11"/>
        <v>5</v>
      </c>
      <c r="E111" s="10" t="str" cm="1">
        <f t="array" ref="E111">INDEX($B$3:$B$6,MID(B111,4,1)*1,0)</f>
        <v>S</v>
      </c>
      <c r="F111" s="10">
        <f t="shared" si="12"/>
        <v>487</v>
      </c>
      <c r="G111" s="10">
        <f t="shared" si="12"/>
        <v>175</v>
      </c>
      <c r="H111" s="10">
        <f t="shared" si="13"/>
        <v>1</v>
      </c>
      <c r="I111" s="10">
        <f t="shared" si="13"/>
        <v>2</v>
      </c>
      <c r="J111" s="10">
        <f t="shared" si="13"/>
        <v>1</v>
      </c>
      <c r="K111" s="10">
        <f t="shared" si="13"/>
        <v>3</v>
      </c>
      <c r="L111" s="20">
        <f t="shared" si="13"/>
        <v>7</v>
      </c>
      <c r="M111" s="9">
        <f t="shared" si="14"/>
        <v>8</v>
      </c>
      <c r="N111" s="9">
        <f t="shared" si="14"/>
        <v>9</v>
      </c>
      <c r="O111" s="9">
        <f t="shared" si="14"/>
        <v>2</v>
      </c>
      <c r="P111" s="9">
        <f t="shared" si="14"/>
        <v>8</v>
      </c>
      <c r="Q111" s="8">
        <f t="shared" si="15"/>
        <v>1.3</v>
      </c>
    </row>
    <row r="112" spans="2:17" x14ac:dyDescent="0.2">
      <c r="B112" s="19">
        <v>400306</v>
      </c>
      <c r="C112" s="10">
        <f t="shared" si="10"/>
        <v>4</v>
      </c>
      <c r="D112" s="10">
        <f t="shared" si="11"/>
        <v>6</v>
      </c>
      <c r="E112" s="10" t="str" cm="1">
        <f t="array" ref="E112">INDEX($B$3:$B$6,MID(B112,4,1)*1,0)</f>
        <v>S</v>
      </c>
      <c r="F112" s="10">
        <f t="shared" si="12"/>
        <v>520</v>
      </c>
      <c r="G112" s="10">
        <f t="shared" si="12"/>
        <v>187</v>
      </c>
      <c r="H112" s="10">
        <f t="shared" si="13"/>
        <v>1</v>
      </c>
      <c r="I112" s="10">
        <f t="shared" si="13"/>
        <v>2</v>
      </c>
      <c r="J112" s="10">
        <f t="shared" si="13"/>
        <v>1</v>
      </c>
      <c r="K112" s="10">
        <f t="shared" si="13"/>
        <v>3</v>
      </c>
      <c r="L112" s="20">
        <f t="shared" si="13"/>
        <v>7</v>
      </c>
      <c r="M112" s="9">
        <f t="shared" si="14"/>
        <v>7</v>
      </c>
      <c r="N112" s="9">
        <f t="shared" si="14"/>
        <v>9</v>
      </c>
      <c r="O112" s="9">
        <f t="shared" si="14"/>
        <v>2</v>
      </c>
      <c r="P112" s="9">
        <f t="shared" si="14"/>
        <v>7</v>
      </c>
      <c r="Q112" s="8">
        <f t="shared" si="15"/>
        <v>1.3</v>
      </c>
    </row>
    <row r="113" spans="2:17" x14ac:dyDescent="0.2">
      <c r="B113" s="19">
        <v>400307</v>
      </c>
      <c r="C113" s="10">
        <f t="shared" si="10"/>
        <v>4</v>
      </c>
      <c r="D113" s="10">
        <f t="shared" si="11"/>
        <v>7</v>
      </c>
      <c r="E113" s="10" t="str" cm="1">
        <f t="array" ref="E113">INDEX($B$3:$B$6,MID(B113,4,1)*1,0)</f>
        <v>S</v>
      </c>
      <c r="F113" s="10">
        <f t="shared" si="12"/>
        <v>552</v>
      </c>
      <c r="G113" s="10">
        <f t="shared" si="12"/>
        <v>198</v>
      </c>
      <c r="H113" s="10">
        <f t="shared" si="13"/>
        <v>1</v>
      </c>
      <c r="I113" s="10">
        <f t="shared" si="13"/>
        <v>2</v>
      </c>
      <c r="J113" s="10">
        <f t="shared" si="13"/>
        <v>1</v>
      </c>
      <c r="K113" s="10">
        <f t="shared" si="13"/>
        <v>3</v>
      </c>
      <c r="L113" s="20">
        <f t="shared" si="13"/>
        <v>7</v>
      </c>
      <c r="M113" s="9">
        <f t="shared" si="14"/>
        <v>7</v>
      </c>
      <c r="N113" s="9">
        <f t="shared" si="14"/>
        <v>9</v>
      </c>
      <c r="O113" s="9">
        <f t="shared" si="14"/>
        <v>2</v>
      </c>
      <c r="P113" s="9">
        <f t="shared" si="14"/>
        <v>7</v>
      </c>
      <c r="Q113" s="8">
        <f t="shared" si="15"/>
        <v>1.3</v>
      </c>
    </row>
    <row r="114" spans="2:17" x14ac:dyDescent="0.2">
      <c r="B114" s="19">
        <v>400308</v>
      </c>
      <c r="C114" s="10">
        <f t="shared" si="10"/>
        <v>4</v>
      </c>
      <c r="D114" s="10">
        <f t="shared" si="11"/>
        <v>8</v>
      </c>
      <c r="E114" s="10" t="str" cm="1">
        <f t="array" ref="E114">INDEX($B$3:$B$6,MID(B114,4,1)*1,0)</f>
        <v>S</v>
      </c>
      <c r="F114" s="10">
        <f t="shared" si="12"/>
        <v>585</v>
      </c>
      <c r="G114" s="10">
        <f t="shared" si="12"/>
        <v>210</v>
      </c>
      <c r="H114" s="10">
        <f t="shared" si="13"/>
        <v>1</v>
      </c>
      <c r="I114" s="10">
        <f t="shared" si="13"/>
        <v>2</v>
      </c>
      <c r="J114" s="10">
        <f t="shared" si="13"/>
        <v>1</v>
      </c>
      <c r="K114" s="10">
        <f t="shared" si="13"/>
        <v>3</v>
      </c>
      <c r="L114" s="20">
        <f t="shared" si="13"/>
        <v>7</v>
      </c>
      <c r="M114" s="9">
        <f t="shared" si="14"/>
        <v>7</v>
      </c>
      <c r="N114" s="9">
        <f t="shared" si="14"/>
        <v>9</v>
      </c>
      <c r="O114" s="9">
        <f t="shared" si="14"/>
        <v>2</v>
      </c>
      <c r="P114" s="9">
        <f t="shared" si="14"/>
        <v>7</v>
      </c>
      <c r="Q114" s="8">
        <f t="shared" si="15"/>
        <v>1.3</v>
      </c>
    </row>
    <row r="115" spans="2:17" x14ac:dyDescent="0.2">
      <c r="B115" s="19">
        <v>400309</v>
      </c>
      <c r="C115" s="10">
        <f t="shared" si="10"/>
        <v>4</v>
      </c>
      <c r="D115" s="10">
        <f t="shared" si="11"/>
        <v>9</v>
      </c>
      <c r="E115" s="10" t="str" cm="1">
        <f t="array" ref="E115">INDEX($B$3:$B$6,MID(B115,4,1)*1,0)</f>
        <v>S</v>
      </c>
      <c r="F115" s="10">
        <f t="shared" si="12"/>
        <v>617</v>
      </c>
      <c r="G115" s="10">
        <f t="shared" si="12"/>
        <v>222</v>
      </c>
      <c r="H115" s="10">
        <f t="shared" si="13"/>
        <v>1</v>
      </c>
      <c r="I115" s="10">
        <f t="shared" si="13"/>
        <v>2</v>
      </c>
      <c r="J115" s="10">
        <f t="shared" si="13"/>
        <v>1</v>
      </c>
      <c r="K115" s="10">
        <f t="shared" si="13"/>
        <v>3</v>
      </c>
      <c r="L115" s="20">
        <f t="shared" si="13"/>
        <v>7</v>
      </c>
      <c r="M115" s="9">
        <f t="shared" si="14"/>
        <v>7</v>
      </c>
      <c r="N115" s="9">
        <f t="shared" si="14"/>
        <v>9</v>
      </c>
      <c r="O115" s="9">
        <f t="shared" si="14"/>
        <v>2</v>
      </c>
      <c r="P115" s="9">
        <f t="shared" si="14"/>
        <v>7</v>
      </c>
      <c r="Q115" s="8">
        <f t="shared" si="15"/>
        <v>1.3</v>
      </c>
    </row>
    <row r="116" spans="2:17" ht="15" thickBot="1" x14ac:dyDescent="0.25">
      <c r="B116" s="21">
        <v>400310</v>
      </c>
      <c r="C116" s="22">
        <f t="shared" si="10"/>
        <v>4</v>
      </c>
      <c r="D116" s="22">
        <f t="shared" si="11"/>
        <v>10</v>
      </c>
      <c r="E116" s="22" t="str" cm="1">
        <f t="array" ref="E116">INDEX($B$3:$B$6,MID(B116,4,1)*1,0)</f>
        <v>S</v>
      </c>
      <c r="F116" s="22">
        <f t="shared" si="12"/>
        <v>650</v>
      </c>
      <c r="G116" s="22">
        <f t="shared" si="12"/>
        <v>234</v>
      </c>
      <c r="H116" s="22">
        <f t="shared" si="13"/>
        <v>1</v>
      </c>
      <c r="I116" s="22">
        <f t="shared" si="13"/>
        <v>2</v>
      </c>
      <c r="J116" s="22">
        <f t="shared" si="13"/>
        <v>1</v>
      </c>
      <c r="K116" s="22">
        <f t="shared" si="13"/>
        <v>3</v>
      </c>
      <c r="L116" s="23">
        <f t="shared" si="13"/>
        <v>7</v>
      </c>
      <c r="M116" s="9">
        <f t="shared" si="14"/>
        <v>7</v>
      </c>
      <c r="N116" s="9">
        <f t="shared" si="14"/>
        <v>9</v>
      </c>
      <c r="O116" s="9">
        <f t="shared" si="14"/>
        <v>2</v>
      </c>
      <c r="P116" s="9">
        <f t="shared" si="14"/>
        <v>7</v>
      </c>
      <c r="Q116" s="8">
        <f t="shared" si="15"/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武将数值计算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2023-01-10T09:07:20Z</dcterms:modified>
</cp:coreProperties>
</file>