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D4496648-D07B-4BD4-A154-1FE9CE047D8D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数值计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13" i="2"/>
  <c r="M13" i="2"/>
  <c r="T14" i="2"/>
  <c r="T15" i="2"/>
  <c r="T16" i="2"/>
  <c r="T17" i="2"/>
  <c r="T18" i="2"/>
  <c r="S19" i="2" s="1"/>
  <c r="T13" i="2"/>
  <c r="M14" i="2" l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T19" i="2"/>
  <c r="S20" i="2" s="1"/>
  <c r="T20" i="2" l="1"/>
  <c r="S21" i="2" s="1"/>
  <c r="T21" i="2" l="1"/>
  <c r="S22" i="2" s="1"/>
  <c r="T22" i="2" l="1"/>
  <c r="S23" i="2" s="1"/>
  <c r="T23" i="2" l="1"/>
  <c r="S24" i="2" s="1"/>
  <c r="T24" i="2" l="1"/>
  <c r="S25" i="2" s="1"/>
  <c r="T25" i="2" l="1"/>
  <c r="S26" i="2" s="1"/>
  <c r="T26" i="2" l="1"/>
  <c r="S27" i="2" s="1"/>
  <c r="T27" i="2" l="1"/>
  <c r="S28" i="2" s="1"/>
  <c r="T28" i="2" l="1"/>
  <c r="S29" i="2" s="1"/>
  <c r="T29" i="2" l="1"/>
  <c r="S30" i="2" s="1"/>
  <c r="T30" i="2" l="1"/>
  <c r="J6" i="2" l="1"/>
  <c r="M3" i="2"/>
  <c r="N3" i="2"/>
  <c r="M4" i="2"/>
  <c r="I8" i="2" s="1"/>
  <c r="I6" i="2" l="1"/>
  <c r="I7" i="2"/>
  <c r="I5" i="2"/>
  <c r="I9" i="2" s="1"/>
  <c r="I10" i="2" l="1"/>
  <c r="V11" i="2"/>
  <c r="U13" i="2" l="1"/>
  <c r="W18" i="2"/>
  <c r="U20" i="2"/>
  <c r="W16" i="2"/>
  <c r="U27" i="2"/>
  <c r="U15" i="2"/>
  <c r="U14" i="2"/>
  <c r="U19" i="2"/>
  <c r="W28" i="2"/>
  <c r="U30" i="2"/>
  <c r="W13" i="2"/>
  <c r="U24" i="2"/>
  <c r="W25" i="2"/>
  <c r="W26" i="2"/>
  <c r="U17" i="2"/>
  <c r="U28" i="2"/>
  <c r="W12" i="2"/>
  <c r="U21" i="2"/>
  <c r="W29" i="2"/>
  <c r="W17" i="2"/>
  <c r="W27" i="2"/>
  <c r="W22" i="2"/>
  <c r="W21" i="2"/>
  <c r="W20" i="2"/>
  <c r="U26" i="2"/>
  <c r="W15" i="2"/>
  <c r="W14" i="2"/>
  <c r="U23" i="2"/>
  <c r="W24" i="2"/>
  <c r="W19" i="2"/>
  <c r="U16" i="2"/>
  <c r="U12" i="2"/>
  <c r="W23" i="2"/>
  <c r="U22" i="2"/>
  <c r="U25" i="2"/>
  <c r="U29" i="2"/>
  <c r="U18" i="2"/>
  <c r="W30" i="2"/>
</calcChain>
</file>

<file path=xl/sharedStrings.xml><?xml version="1.0" encoding="utf-8"?>
<sst xmlns="http://schemas.openxmlformats.org/spreadsheetml/2006/main" count="69" uniqueCount="64">
  <si>
    <t>id</t>
    <phoneticPr fontId="1" type="noConversion"/>
  </si>
  <si>
    <t>序号</t>
    <phoneticPr fontId="1" type="noConversion"/>
  </si>
  <si>
    <t>获得经验值</t>
    <phoneticPr fontId="1" type="noConversion"/>
  </si>
  <si>
    <t>reward_exp</t>
    <phoneticPr fontId="1" type="noConversion"/>
  </si>
  <si>
    <t>int32</t>
    <phoneticPr fontId="1" type="noConversion"/>
  </si>
  <si>
    <t>投资</t>
    <phoneticPr fontId="1" type="noConversion"/>
  </si>
  <si>
    <t>答题</t>
    <phoneticPr fontId="1" type="noConversion"/>
  </si>
  <si>
    <t>钓鱼</t>
    <phoneticPr fontId="1" type="noConversion"/>
  </si>
  <si>
    <t>挖矿</t>
    <phoneticPr fontId="1" type="noConversion"/>
  </si>
  <si>
    <t>参与战斗</t>
    <phoneticPr fontId="1" type="noConversion"/>
  </si>
  <si>
    <t>时间限制</t>
    <phoneticPr fontId="1" type="noConversion"/>
  </si>
  <si>
    <t>time</t>
    <phoneticPr fontId="1" type="noConversion"/>
  </si>
  <si>
    <t>时间</t>
    <phoneticPr fontId="1" type="noConversion"/>
  </si>
  <si>
    <t>休闲时间</t>
    <phoneticPr fontId="1" type="noConversion"/>
  </si>
  <si>
    <t>战斗时间</t>
    <phoneticPr fontId="1" type="noConversion"/>
  </si>
  <si>
    <t>一次积分</t>
    <phoneticPr fontId="1" type="noConversion"/>
  </si>
  <si>
    <t>一天的积分</t>
    <phoneticPr fontId="1" type="noConversion"/>
  </si>
  <si>
    <t>钓鱼/挖矿</t>
    <phoneticPr fontId="1" type="noConversion"/>
  </si>
  <si>
    <t>百姓</t>
  </si>
  <si>
    <t>男爵</t>
  </si>
  <si>
    <t>子爵</t>
  </si>
  <si>
    <t>伯爵</t>
  </si>
  <si>
    <t>侯爵</t>
  </si>
  <si>
    <t>县公</t>
  </si>
  <si>
    <t>郡公</t>
  </si>
  <si>
    <t>国公</t>
  </si>
  <si>
    <t>郡王</t>
  </si>
  <si>
    <t>一星亲王</t>
  </si>
  <si>
    <t>二星亲王</t>
  </si>
  <si>
    <t>三星亲王</t>
  </si>
  <si>
    <t>四星亲王</t>
  </si>
  <si>
    <t>五星亲王</t>
  </si>
  <si>
    <t>六星亲王</t>
  </si>
  <si>
    <t>七星亲王</t>
  </si>
  <si>
    <t>八星亲王</t>
  </si>
  <si>
    <t>九星亲王</t>
  </si>
  <si>
    <t>摄政王</t>
  </si>
  <si>
    <t>爵位名称</t>
    <phoneticPr fontId="1" type="noConversion"/>
  </si>
  <si>
    <t>升级经验</t>
    <phoneticPr fontId="1" type="noConversion"/>
  </si>
  <si>
    <t>需求时间</t>
    <phoneticPr fontId="1" type="noConversion"/>
  </si>
  <si>
    <t>参数1</t>
    <phoneticPr fontId="1" type="noConversion"/>
  </si>
  <si>
    <t>参数2</t>
    <phoneticPr fontId="1" type="noConversion"/>
  </si>
  <si>
    <t>士兵</t>
  </si>
  <si>
    <t>[九品]陪戎校尉</t>
  </si>
  <si>
    <t>[九品]仁勇校尉</t>
  </si>
  <si>
    <t>[八品]御侮校尉</t>
  </si>
  <si>
    <t>[八品]宣节校尉</t>
  </si>
  <si>
    <t>[七品]翊麾校尉</t>
  </si>
  <si>
    <t>[七品]致果校尉</t>
  </si>
  <si>
    <t>[六品]振威校尉</t>
  </si>
  <si>
    <t>[六品]昭武校尉</t>
  </si>
  <si>
    <t>[五品]游骑将军</t>
  </si>
  <si>
    <t>[五品]定远将军</t>
  </si>
  <si>
    <t>[四品]宣威将军</t>
  </si>
  <si>
    <t>[四品]忠武将军</t>
  </si>
  <si>
    <t>[三品]归德将军</t>
  </si>
  <si>
    <t>[三品]云麾将军</t>
  </si>
  <si>
    <t>[三品]怀化将军</t>
  </si>
  <si>
    <t>[三品]冠军大将</t>
  </si>
  <si>
    <t>[二品]镇军大将</t>
  </si>
  <si>
    <t>[二品]辅国大将</t>
  </si>
  <si>
    <t>[一品]骠骑大将</t>
  </si>
  <si>
    <t>[一品]天策上将</t>
  </si>
  <si>
    <t>结算获得经验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</si>
</sst>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K13" sqref="K13"/>
    </sheetView>
  </sheetViews>
  <sheetFormatPr defaultRowHeight="14.25" x14ac:dyDescent="0.2"/>
  <cols>
    <col min="1" max="1" width="9" style="1"/>
    <col min="2" max="2" width="11.125" style="1" bestFit="1" customWidth="1"/>
    <col min="3" max="3" width="11.125" style="1" customWidth="1"/>
    <col min="4" max="16384" width="9" style="1"/>
  </cols>
  <sheetData>
    <row r="1" spans="1:4" x14ac:dyDescent="0.2">
      <c r="A1" s="1" t="s">
        <v>0</v>
      </c>
      <c r="B1" s="1" t="s">
        <v>3</v>
      </c>
      <c r="C1" s="1" t="s">
        <v>11</v>
      </c>
    </row>
    <row r="2" spans="1:4" x14ac:dyDescent="0.2">
      <c r="A2" s="1" t="s">
        <v>1</v>
      </c>
      <c r="B2" s="1" t="s">
        <v>2</v>
      </c>
      <c r="C2" s="1" t="s">
        <v>10</v>
      </c>
    </row>
    <row r="3" spans="1:4" x14ac:dyDescent="0.2">
      <c r="A3" s="1">
        <v>1</v>
      </c>
      <c r="B3" s="1">
        <v>1</v>
      </c>
      <c r="C3" s="1">
        <v>1</v>
      </c>
    </row>
    <row r="4" spans="1:4" x14ac:dyDescent="0.2">
      <c r="A4" s="1" t="s">
        <v>4</v>
      </c>
      <c r="B4" s="1" t="s">
        <v>4</v>
      </c>
      <c r="C4" s="1" t="s">
        <v>4</v>
      </c>
    </row>
    <row r="5" spans="1:4" x14ac:dyDescent="0.2">
      <c r="A5" s="1">
        <v>1</v>
      </c>
      <c r="B5" s="1">
        <v>1</v>
      </c>
      <c r="C5" s="1">
        <v>0</v>
      </c>
      <c r="D5" s="1" t="s">
        <v>5</v>
      </c>
    </row>
    <row r="6" spans="1:4" x14ac:dyDescent="0.2">
      <c r="A6" s="1">
        <v>2</v>
      </c>
      <c r="B6" s="1">
        <v>5</v>
      </c>
      <c r="C6" s="1">
        <v>0</v>
      </c>
      <c r="D6" s="1" t="s">
        <v>6</v>
      </c>
    </row>
    <row r="7" spans="1:4" x14ac:dyDescent="0.2">
      <c r="A7" s="1">
        <v>3</v>
      </c>
      <c r="B7" s="1">
        <v>2</v>
      </c>
      <c r="C7" s="1">
        <v>0</v>
      </c>
      <c r="D7" s="1" t="s">
        <v>7</v>
      </c>
    </row>
    <row r="8" spans="1:4" x14ac:dyDescent="0.2">
      <c r="A8" s="1">
        <v>4</v>
      </c>
      <c r="B8" s="1">
        <v>2</v>
      </c>
      <c r="C8" s="1">
        <v>0</v>
      </c>
      <c r="D8" s="1" t="s">
        <v>8</v>
      </c>
    </row>
    <row r="9" spans="1:4" x14ac:dyDescent="0.2">
      <c r="A9" s="1">
        <v>5</v>
      </c>
      <c r="B9" s="1">
        <v>20</v>
      </c>
      <c r="C9" s="1">
        <v>600</v>
      </c>
      <c r="D9" s="1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A24E-1BC5-4BC3-AA11-AD4881975414}">
  <dimension ref="E3:Z32"/>
  <sheetViews>
    <sheetView topLeftCell="C1" workbookViewId="0">
      <selection activeCell="S12" sqref="S12:S30"/>
    </sheetView>
  </sheetViews>
  <sheetFormatPr defaultRowHeight="14.25" x14ac:dyDescent="0.2"/>
  <cols>
    <col min="1" max="8" width="9" style="1"/>
    <col min="9" max="9" width="11" style="1" bestFit="1" customWidth="1"/>
    <col min="10" max="11" width="9" style="1"/>
    <col min="12" max="12" width="14.125" style="1" bestFit="1" customWidth="1"/>
    <col min="13" max="13" width="13" style="1" bestFit="1" customWidth="1"/>
    <col min="14" max="16384" width="9" style="1"/>
  </cols>
  <sheetData>
    <row r="3" spans="5:26" x14ac:dyDescent="0.2">
      <c r="L3" s="1" t="s">
        <v>13</v>
      </c>
      <c r="M3" s="1">
        <f>8*3600</f>
        <v>28800</v>
      </c>
      <c r="N3" s="1">
        <f>(24-8)*1800</f>
        <v>28800</v>
      </c>
    </row>
    <row r="4" spans="5:26" x14ac:dyDescent="0.2">
      <c r="G4" s="1" t="s">
        <v>12</v>
      </c>
      <c r="H4" s="1" t="s">
        <v>15</v>
      </c>
      <c r="I4" s="1" t="s">
        <v>16</v>
      </c>
      <c r="L4" s="1" t="s">
        <v>14</v>
      </c>
      <c r="M4" s="1">
        <f>(24-8)*1800</f>
        <v>28800</v>
      </c>
    </row>
    <row r="5" spans="5:26" x14ac:dyDescent="0.2">
      <c r="E5" s="1">
        <v>1</v>
      </c>
      <c r="F5" s="1" t="s">
        <v>5</v>
      </c>
      <c r="G5" s="1">
        <v>330</v>
      </c>
      <c r="H5" s="1">
        <v>1</v>
      </c>
      <c r="I5" s="1">
        <f>INT(($M$3+$N$3)/G5)*H5*10</f>
        <v>1740</v>
      </c>
    </row>
    <row r="6" spans="5:26" x14ac:dyDescent="0.2">
      <c r="E6" s="1">
        <v>2</v>
      </c>
      <c r="F6" s="1" t="s">
        <v>6</v>
      </c>
      <c r="G6" s="1">
        <v>350</v>
      </c>
      <c r="H6" s="1">
        <v>5</v>
      </c>
      <c r="I6" s="1">
        <f>M3/3600*2*5*H6+N3/3600*5*H6*2</f>
        <v>800</v>
      </c>
      <c r="J6" s="1">
        <f>(86400/3600)*2*5*5</f>
        <v>1200</v>
      </c>
    </row>
    <row r="7" spans="5:26" x14ac:dyDescent="0.2">
      <c r="E7" s="1">
        <v>3</v>
      </c>
      <c r="F7" s="1" t="s">
        <v>17</v>
      </c>
      <c r="G7" s="1">
        <v>120</v>
      </c>
      <c r="H7" s="1">
        <v>2</v>
      </c>
      <c r="I7" s="1">
        <f>SUM(M3:N3)/G7*H7</f>
        <v>960</v>
      </c>
    </row>
    <row r="8" spans="5:26" x14ac:dyDescent="0.2">
      <c r="E8" s="1">
        <v>4</v>
      </c>
      <c r="F8" s="1" t="s">
        <v>9</v>
      </c>
      <c r="G8" s="1">
        <v>600</v>
      </c>
      <c r="H8" s="1">
        <v>20</v>
      </c>
      <c r="I8" s="1">
        <f>M4/G8*H8</f>
        <v>960</v>
      </c>
    </row>
    <row r="9" spans="5:26" x14ac:dyDescent="0.2">
      <c r="I9" s="1">
        <f>SUM(I5:I8)</f>
        <v>4460</v>
      </c>
    </row>
    <row r="10" spans="5:26" x14ac:dyDescent="0.2">
      <c r="I10" s="1">
        <f>I9/(24*60)</f>
        <v>3.0972222222222223</v>
      </c>
    </row>
    <row r="11" spans="5:26" x14ac:dyDescent="0.2">
      <c r="M11" s="1" t="s">
        <v>63</v>
      </c>
      <c r="R11" s="1" t="s">
        <v>37</v>
      </c>
      <c r="S11" s="1" t="s">
        <v>38</v>
      </c>
      <c r="U11" s="1" t="s">
        <v>39</v>
      </c>
      <c r="V11" s="1">
        <f>INT(I9/1000)*1000</f>
        <v>4000</v>
      </c>
      <c r="Y11" s="1" t="s">
        <v>40</v>
      </c>
      <c r="Z11" s="1">
        <v>500</v>
      </c>
    </row>
    <row r="12" spans="5:26" x14ac:dyDescent="0.2">
      <c r="K12" s="2">
        <v>1</v>
      </c>
      <c r="L12" s="1" t="s">
        <v>42</v>
      </c>
      <c r="M12" s="1">
        <v>0</v>
      </c>
      <c r="Q12" s="1">
        <v>1</v>
      </c>
      <c r="R12" s="1" t="s">
        <v>18</v>
      </c>
      <c r="S12" s="1">
        <v>0</v>
      </c>
      <c r="U12" s="1">
        <f t="shared" ref="U12:U30" si="0">S12/$V$11</f>
        <v>0</v>
      </c>
      <c r="V12" s="1">
        <v>1</v>
      </c>
      <c r="W12" s="1">
        <f t="shared" ref="W12:W30" si="1">V12*$V$11</f>
        <v>4000</v>
      </c>
      <c r="Y12" s="1" t="s">
        <v>41</v>
      </c>
      <c r="Z12" s="1">
        <v>3.5</v>
      </c>
    </row>
    <row r="13" spans="5:26" x14ac:dyDescent="0.2">
      <c r="K13" s="2">
        <v>2</v>
      </c>
      <c r="L13" s="1" t="s">
        <v>43</v>
      </c>
      <c r="M13" s="1">
        <f>(K13-1)*100</f>
        <v>100</v>
      </c>
      <c r="N13" s="1">
        <f>(INT(K13/2)+1)*50</f>
        <v>100</v>
      </c>
      <c r="Q13" s="1">
        <v>2</v>
      </c>
      <c r="R13" s="1" t="s">
        <v>19</v>
      </c>
      <c r="S13" s="1">
        <v>100</v>
      </c>
      <c r="T13" s="1">
        <f>S13-S12</f>
        <v>100</v>
      </c>
      <c r="U13" s="1">
        <f t="shared" si="0"/>
        <v>2.5000000000000001E-2</v>
      </c>
      <c r="V13" s="1">
        <v>2</v>
      </c>
      <c r="W13" s="1">
        <f t="shared" si="1"/>
        <v>8000</v>
      </c>
    </row>
    <row r="14" spans="5:26" x14ac:dyDescent="0.2">
      <c r="K14" s="2">
        <v>3</v>
      </c>
      <c r="L14" s="1" t="s">
        <v>44</v>
      </c>
      <c r="M14" s="1">
        <f>M13+N13</f>
        <v>200</v>
      </c>
      <c r="N14" s="1">
        <f t="shared" ref="N14:N32" si="2">(INT(K14/2)+1)*50</f>
        <v>100</v>
      </c>
      <c r="Q14" s="1">
        <v>3</v>
      </c>
      <c r="R14" s="1" t="s">
        <v>20</v>
      </c>
      <c r="S14" s="1">
        <v>300</v>
      </c>
      <c r="T14" s="1">
        <f t="shared" ref="T14:T30" si="3">S14-S13</f>
        <v>200</v>
      </c>
      <c r="U14" s="1">
        <f t="shared" si="0"/>
        <v>7.4999999999999997E-2</v>
      </c>
      <c r="V14" s="1">
        <v>3</v>
      </c>
      <c r="W14" s="1">
        <f t="shared" si="1"/>
        <v>12000</v>
      </c>
    </row>
    <row r="15" spans="5:26" x14ac:dyDescent="0.2">
      <c r="K15" s="2">
        <v>4</v>
      </c>
      <c r="L15" s="1" t="s">
        <v>45</v>
      </c>
      <c r="M15" s="1">
        <f t="shared" ref="M15:M32" si="4">M14+N14</f>
        <v>300</v>
      </c>
      <c r="N15" s="1">
        <f t="shared" si="2"/>
        <v>150</v>
      </c>
      <c r="Q15" s="1">
        <v>4</v>
      </c>
      <c r="R15" s="1" t="s">
        <v>21</v>
      </c>
      <c r="S15" s="1">
        <v>1000</v>
      </c>
      <c r="T15" s="1">
        <f t="shared" si="3"/>
        <v>700</v>
      </c>
      <c r="U15" s="1">
        <f t="shared" si="0"/>
        <v>0.25</v>
      </c>
      <c r="V15" s="1">
        <v>4</v>
      </c>
      <c r="W15" s="1">
        <f t="shared" si="1"/>
        <v>16000</v>
      </c>
    </row>
    <row r="16" spans="5:26" x14ac:dyDescent="0.2">
      <c r="K16" s="2">
        <v>5</v>
      </c>
      <c r="L16" s="1" t="s">
        <v>46</v>
      </c>
      <c r="M16" s="1">
        <f t="shared" si="4"/>
        <v>450</v>
      </c>
      <c r="N16" s="1">
        <f t="shared" si="2"/>
        <v>150</v>
      </c>
      <c r="Q16" s="1">
        <v>5</v>
      </c>
      <c r="R16" s="1" t="s">
        <v>22</v>
      </c>
      <c r="S16" s="1">
        <v>2500</v>
      </c>
      <c r="T16" s="1">
        <f t="shared" si="3"/>
        <v>1500</v>
      </c>
      <c r="U16" s="1">
        <f t="shared" si="0"/>
        <v>0.625</v>
      </c>
      <c r="V16" s="1">
        <v>5</v>
      </c>
      <c r="W16" s="1">
        <f t="shared" si="1"/>
        <v>20000</v>
      </c>
    </row>
    <row r="17" spans="11:23" x14ac:dyDescent="0.2">
      <c r="K17" s="2">
        <v>6</v>
      </c>
      <c r="L17" s="1" t="s">
        <v>47</v>
      </c>
      <c r="M17" s="1">
        <f t="shared" si="4"/>
        <v>600</v>
      </c>
      <c r="N17" s="1">
        <f t="shared" si="2"/>
        <v>200</v>
      </c>
      <c r="Q17" s="1">
        <v>6</v>
      </c>
      <c r="R17" s="1" t="s">
        <v>23</v>
      </c>
      <c r="S17" s="1">
        <v>5000</v>
      </c>
      <c r="T17" s="1">
        <f t="shared" si="3"/>
        <v>2500</v>
      </c>
      <c r="U17" s="1">
        <f t="shared" si="0"/>
        <v>1.25</v>
      </c>
      <c r="V17" s="1">
        <v>6</v>
      </c>
      <c r="W17" s="1">
        <f t="shared" si="1"/>
        <v>24000</v>
      </c>
    </row>
    <row r="18" spans="11:23" x14ac:dyDescent="0.2">
      <c r="K18" s="2">
        <v>7</v>
      </c>
      <c r="L18" s="1" t="s">
        <v>48</v>
      </c>
      <c r="M18" s="1">
        <f t="shared" si="4"/>
        <v>800</v>
      </c>
      <c r="N18" s="1">
        <f t="shared" si="2"/>
        <v>200</v>
      </c>
      <c r="Q18" s="1">
        <v>7</v>
      </c>
      <c r="R18" s="1" t="s">
        <v>24</v>
      </c>
      <c r="S18" s="1">
        <v>10000</v>
      </c>
      <c r="T18" s="1">
        <f t="shared" si="3"/>
        <v>5000</v>
      </c>
      <c r="U18" s="1">
        <f t="shared" si="0"/>
        <v>2.5</v>
      </c>
      <c r="V18" s="1">
        <v>7</v>
      </c>
      <c r="W18" s="1">
        <f t="shared" si="1"/>
        <v>28000</v>
      </c>
    </row>
    <row r="19" spans="11:23" x14ac:dyDescent="0.2">
      <c r="K19" s="2">
        <v>8</v>
      </c>
      <c r="L19" s="1" t="s">
        <v>49</v>
      </c>
      <c r="M19" s="1">
        <f t="shared" si="4"/>
        <v>1000</v>
      </c>
      <c r="N19" s="1">
        <f t="shared" si="2"/>
        <v>250</v>
      </c>
      <c r="Q19" s="1">
        <v>8</v>
      </c>
      <c r="R19" s="1" t="s">
        <v>25</v>
      </c>
      <c r="S19" s="1">
        <f t="shared" ref="S19:S30" si="5">INT((S18+T18+$Z$11*(Q19-$Z$12))/1000)*1000</f>
        <v>17000</v>
      </c>
      <c r="T19" s="1">
        <f t="shared" si="3"/>
        <v>7000</v>
      </c>
      <c r="U19" s="1">
        <f t="shared" si="0"/>
        <v>4.25</v>
      </c>
      <c r="V19" s="1">
        <v>8</v>
      </c>
      <c r="W19" s="1">
        <f t="shared" si="1"/>
        <v>32000</v>
      </c>
    </row>
    <row r="20" spans="11:23" x14ac:dyDescent="0.2">
      <c r="K20" s="2">
        <v>9</v>
      </c>
      <c r="L20" s="1" t="s">
        <v>50</v>
      </c>
      <c r="M20" s="1">
        <f t="shared" si="4"/>
        <v>1250</v>
      </c>
      <c r="N20" s="1">
        <f t="shared" si="2"/>
        <v>250</v>
      </c>
      <c r="Q20" s="1">
        <v>9</v>
      </c>
      <c r="R20" s="1" t="s">
        <v>26</v>
      </c>
      <c r="S20" s="1">
        <f t="shared" si="5"/>
        <v>26000</v>
      </c>
      <c r="T20" s="1">
        <f t="shared" si="3"/>
        <v>9000</v>
      </c>
      <c r="U20" s="1">
        <f t="shared" si="0"/>
        <v>6.5</v>
      </c>
      <c r="V20" s="1">
        <v>9</v>
      </c>
      <c r="W20" s="1">
        <f t="shared" si="1"/>
        <v>36000</v>
      </c>
    </row>
    <row r="21" spans="11:23" x14ac:dyDescent="0.2">
      <c r="K21" s="2">
        <v>10</v>
      </c>
      <c r="L21" s="1" t="s">
        <v>51</v>
      </c>
      <c r="M21" s="1">
        <f t="shared" si="4"/>
        <v>1500</v>
      </c>
      <c r="N21" s="1">
        <f t="shared" si="2"/>
        <v>300</v>
      </c>
      <c r="Q21" s="1">
        <v>10</v>
      </c>
      <c r="R21" s="1" t="s">
        <v>27</v>
      </c>
      <c r="S21" s="1">
        <f t="shared" si="5"/>
        <v>38000</v>
      </c>
      <c r="T21" s="1">
        <f t="shared" si="3"/>
        <v>12000</v>
      </c>
      <c r="U21" s="1">
        <f t="shared" si="0"/>
        <v>9.5</v>
      </c>
      <c r="V21" s="1">
        <v>10</v>
      </c>
      <c r="W21" s="1">
        <f t="shared" si="1"/>
        <v>40000</v>
      </c>
    </row>
    <row r="22" spans="11:23" x14ac:dyDescent="0.2">
      <c r="K22" s="2">
        <v>11</v>
      </c>
      <c r="L22" s="2" t="s">
        <v>52</v>
      </c>
      <c r="M22" s="1">
        <f t="shared" si="4"/>
        <v>1800</v>
      </c>
      <c r="N22" s="1">
        <f t="shared" si="2"/>
        <v>300</v>
      </c>
      <c r="Q22" s="1">
        <v>11</v>
      </c>
      <c r="R22" s="1" t="s">
        <v>28</v>
      </c>
      <c r="S22" s="1">
        <f t="shared" si="5"/>
        <v>53000</v>
      </c>
      <c r="T22" s="1">
        <f t="shared" si="3"/>
        <v>15000</v>
      </c>
      <c r="U22" s="1">
        <f t="shared" si="0"/>
        <v>13.25</v>
      </c>
      <c r="V22" s="1">
        <v>11</v>
      </c>
      <c r="W22" s="1">
        <f t="shared" si="1"/>
        <v>44000</v>
      </c>
    </row>
    <row r="23" spans="11:23" x14ac:dyDescent="0.2">
      <c r="K23" s="2">
        <v>12</v>
      </c>
      <c r="L23" s="2" t="s">
        <v>53</v>
      </c>
      <c r="M23" s="1">
        <f t="shared" si="4"/>
        <v>2100</v>
      </c>
      <c r="N23" s="1">
        <f t="shared" si="2"/>
        <v>350</v>
      </c>
      <c r="Q23" s="1">
        <v>12</v>
      </c>
      <c r="R23" s="1" t="s">
        <v>29</v>
      </c>
      <c r="S23" s="1">
        <f t="shared" si="5"/>
        <v>72000</v>
      </c>
      <c r="T23" s="1">
        <f t="shared" si="3"/>
        <v>19000</v>
      </c>
      <c r="U23" s="1">
        <f t="shared" si="0"/>
        <v>18</v>
      </c>
      <c r="V23" s="1">
        <v>12</v>
      </c>
      <c r="W23" s="1">
        <f t="shared" si="1"/>
        <v>48000</v>
      </c>
    </row>
    <row r="24" spans="11:23" x14ac:dyDescent="0.2">
      <c r="K24" s="2">
        <v>13</v>
      </c>
      <c r="L24" s="2" t="s">
        <v>54</v>
      </c>
      <c r="M24" s="1">
        <f t="shared" si="4"/>
        <v>2450</v>
      </c>
      <c r="N24" s="1">
        <f t="shared" si="2"/>
        <v>350</v>
      </c>
      <c r="Q24" s="1">
        <v>13</v>
      </c>
      <c r="R24" s="1" t="s">
        <v>30</v>
      </c>
      <c r="S24" s="1">
        <f t="shared" si="5"/>
        <v>95000</v>
      </c>
      <c r="T24" s="1">
        <f t="shared" si="3"/>
        <v>23000</v>
      </c>
      <c r="U24" s="1">
        <f t="shared" si="0"/>
        <v>23.75</v>
      </c>
      <c r="V24" s="1">
        <v>13</v>
      </c>
      <c r="W24" s="1">
        <f t="shared" si="1"/>
        <v>52000</v>
      </c>
    </row>
    <row r="25" spans="11:23" x14ac:dyDescent="0.2">
      <c r="K25" s="2">
        <v>14</v>
      </c>
      <c r="L25" s="2" t="s">
        <v>55</v>
      </c>
      <c r="M25" s="1">
        <f t="shared" si="4"/>
        <v>2800</v>
      </c>
      <c r="N25" s="1">
        <f t="shared" si="2"/>
        <v>400</v>
      </c>
      <c r="Q25" s="1">
        <v>14</v>
      </c>
      <c r="R25" s="1" t="s">
        <v>31</v>
      </c>
      <c r="S25" s="1">
        <f t="shared" si="5"/>
        <v>123000</v>
      </c>
      <c r="T25" s="1">
        <f t="shared" si="3"/>
        <v>28000</v>
      </c>
      <c r="U25" s="1">
        <f t="shared" si="0"/>
        <v>30.75</v>
      </c>
      <c r="V25" s="1">
        <v>14</v>
      </c>
      <c r="W25" s="1">
        <f t="shared" si="1"/>
        <v>56000</v>
      </c>
    </row>
    <row r="26" spans="11:23" x14ac:dyDescent="0.2">
      <c r="K26" s="2">
        <v>15</v>
      </c>
      <c r="L26" s="2" t="s">
        <v>56</v>
      </c>
      <c r="M26" s="1">
        <f t="shared" si="4"/>
        <v>3200</v>
      </c>
      <c r="N26" s="1">
        <f t="shared" si="2"/>
        <v>400</v>
      </c>
      <c r="Q26" s="1">
        <v>15</v>
      </c>
      <c r="R26" s="1" t="s">
        <v>32</v>
      </c>
      <c r="S26" s="1">
        <f t="shared" si="5"/>
        <v>156000</v>
      </c>
      <c r="T26" s="1">
        <f t="shared" si="3"/>
        <v>33000</v>
      </c>
      <c r="U26" s="1">
        <f t="shared" si="0"/>
        <v>39</v>
      </c>
      <c r="V26" s="1">
        <v>15</v>
      </c>
      <c r="W26" s="1">
        <f t="shared" si="1"/>
        <v>60000</v>
      </c>
    </row>
    <row r="27" spans="11:23" x14ac:dyDescent="0.2">
      <c r="K27" s="2">
        <v>16</v>
      </c>
      <c r="L27" s="2" t="s">
        <v>57</v>
      </c>
      <c r="M27" s="1">
        <f t="shared" si="4"/>
        <v>3600</v>
      </c>
      <c r="N27" s="1">
        <f t="shared" si="2"/>
        <v>450</v>
      </c>
      <c r="Q27" s="1">
        <v>16</v>
      </c>
      <c r="R27" s="1" t="s">
        <v>33</v>
      </c>
      <c r="S27" s="1">
        <f t="shared" si="5"/>
        <v>195000</v>
      </c>
      <c r="T27" s="1">
        <f t="shared" si="3"/>
        <v>39000</v>
      </c>
      <c r="U27" s="1">
        <f t="shared" si="0"/>
        <v>48.75</v>
      </c>
      <c r="V27" s="1">
        <v>16</v>
      </c>
      <c r="W27" s="1">
        <f t="shared" si="1"/>
        <v>64000</v>
      </c>
    </row>
    <row r="28" spans="11:23" x14ac:dyDescent="0.2">
      <c r="K28" s="2">
        <v>17</v>
      </c>
      <c r="L28" s="2" t="s">
        <v>58</v>
      </c>
      <c r="M28" s="1">
        <f t="shared" si="4"/>
        <v>4050</v>
      </c>
      <c r="N28" s="1">
        <f t="shared" si="2"/>
        <v>450</v>
      </c>
      <c r="Q28" s="1">
        <v>17</v>
      </c>
      <c r="R28" s="1" t="s">
        <v>34</v>
      </c>
      <c r="S28" s="1">
        <f t="shared" si="5"/>
        <v>240000</v>
      </c>
      <c r="T28" s="1">
        <f t="shared" si="3"/>
        <v>45000</v>
      </c>
      <c r="U28" s="1">
        <f t="shared" si="0"/>
        <v>60</v>
      </c>
      <c r="V28" s="1">
        <v>17</v>
      </c>
      <c r="W28" s="1">
        <f t="shared" si="1"/>
        <v>68000</v>
      </c>
    </row>
    <row r="29" spans="11:23" x14ac:dyDescent="0.2">
      <c r="K29" s="2">
        <v>18</v>
      </c>
      <c r="L29" s="2" t="s">
        <v>59</v>
      </c>
      <c r="M29" s="1">
        <f t="shared" si="4"/>
        <v>4500</v>
      </c>
      <c r="N29" s="1">
        <f t="shared" si="2"/>
        <v>500</v>
      </c>
      <c r="Q29" s="1">
        <v>18</v>
      </c>
      <c r="R29" s="1" t="s">
        <v>35</v>
      </c>
      <c r="S29" s="1">
        <f t="shared" si="5"/>
        <v>292000</v>
      </c>
      <c r="T29" s="1">
        <f t="shared" si="3"/>
        <v>52000</v>
      </c>
      <c r="U29" s="1">
        <f t="shared" si="0"/>
        <v>73</v>
      </c>
      <c r="V29" s="1">
        <v>18</v>
      </c>
      <c r="W29" s="1">
        <f t="shared" si="1"/>
        <v>72000</v>
      </c>
    </row>
    <row r="30" spans="11:23" x14ac:dyDescent="0.2">
      <c r="K30" s="2">
        <v>19</v>
      </c>
      <c r="L30" s="2" t="s">
        <v>60</v>
      </c>
      <c r="M30" s="1">
        <f t="shared" si="4"/>
        <v>5000</v>
      </c>
      <c r="N30" s="1">
        <f t="shared" si="2"/>
        <v>500</v>
      </c>
      <c r="Q30" s="1">
        <v>19</v>
      </c>
      <c r="R30" s="1" t="s">
        <v>36</v>
      </c>
      <c r="S30" s="1">
        <f t="shared" si="5"/>
        <v>351000</v>
      </c>
      <c r="T30" s="1">
        <f t="shared" si="3"/>
        <v>59000</v>
      </c>
      <c r="U30" s="1">
        <f t="shared" si="0"/>
        <v>87.75</v>
      </c>
      <c r="V30" s="1">
        <v>19</v>
      </c>
      <c r="W30" s="1">
        <f t="shared" si="1"/>
        <v>76000</v>
      </c>
    </row>
    <row r="31" spans="11:23" x14ac:dyDescent="0.2">
      <c r="K31" s="2">
        <v>20</v>
      </c>
      <c r="L31" s="2" t="s">
        <v>61</v>
      </c>
      <c r="M31" s="1">
        <f t="shared" si="4"/>
        <v>5500</v>
      </c>
      <c r="N31" s="1">
        <f t="shared" si="2"/>
        <v>550</v>
      </c>
      <c r="S31"/>
    </row>
    <row r="32" spans="11:23" x14ac:dyDescent="0.2">
      <c r="K32" s="2">
        <v>21</v>
      </c>
      <c r="L32" s="2" t="s">
        <v>62</v>
      </c>
      <c r="M32" s="1">
        <f t="shared" si="4"/>
        <v>6050</v>
      </c>
      <c r="N32" s="1">
        <f t="shared" si="2"/>
        <v>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2023-01-10T12:16:25Z</dcterms:modified>
</cp:coreProperties>
</file>