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421"/>
  <workbookPr autoCompressPictures="0"/>
  <bookViews>
    <workbookView xWindow="0" yWindow="-460" windowWidth="25600" windowHeight="16000" tabRatio="931"/>
  </bookViews>
  <sheets>
    <sheet name="RESTAURANTE - META DE VENDA" sheetId="27" r:id="rId1"/>
    <sheet name="GERENTE - PRÊMIO QUALITATIVO" sheetId="26" r:id="rId2"/>
    <sheet name="GERENTE - ASPECTOS OPERACIONAIS" sheetId="3" r:id="rId3"/>
    <sheet name="ATENDENTE - PRÊMIO COMERCIAL" sheetId="28" r:id="rId4"/>
    <sheet name="RESTAURANTE - A PAGAR" sheetId="30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2" i="3"/>
  <c r="A16" i="27"/>
  <c r="B13" i="27"/>
  <c r="G37" i="28"/>
  <c r="G38" i="28"/>
  <c r="G39" i="28"/>
  <c r="G40" i="28"/>
  <c r="G41" i="28"/>
  <c r="G17" i="28"/>
  <c r="G18" i="28"/>
  <c r="G19" i="28"/>
  <c r="G20" i="28"/>
  <c r="B27" i="26"/>
  <c r="D10" i="26"/>
  <c r="D11" i="26"/>
  <c r="D12" i="26"/>
  <c r="D13" i="26"/>
  <c r="D14" i="26"/>
  <c r="D15" i="26"/>
  <c r="D16" i="26"/>
  <c r="D9" i="26"/>
  <c r="C6" i="26"/>
  <c r="B20" i="26"/>
  <c r="B10" i="30"/>
  <c r="B11" i="30"/>
  <c r="B12" i="30"/>
  <c r="B13" i="30"/>
  <c r="D17" i="26"/>
  <c r="B42" i="28"/>
  <c r="B15" i="27"/>
  <c r="B19" i="27"/>
  <c r="B20" i="27"/>
  <c r="C11" i="27"/>
  <c r="D30" i="28"/>
  <c r="D10" i="27"/>
  <c r="E10" i="27"/>
  <c r="E30" i="28"/>
  <c r="D5" i="27"/>
  <c r="E5" i="27"/>
  <c r="C6" i="27"/>
  <c r="D9" i="28"/>
  <c r="B21" i="28"/>
  <c r="B44" i="28"/>
  <c r="C19" i="27"/>
  <c r="C20" i="28"/>
  <c r="D20" i="28"/>
  <c r="D51" i="3"/>
  <c r="C34" i="28"/>
  <c r="C38" i="28"/>
  <c r="C33" i="28"/>
  <c r="C37" i="28"/>
  <c r="C41" i="28"/>
  <c r="C40" i="28"/>
  <c r="C32" i="28"/>
  <c r="C36" i="28"/>
  <c r="C35" i="28"/>
  <c r="C39" i="28"/>
  <c r="E9" i="28"/>
  <c r="C13" i="28"/>
  <c r="D13" i="28"/>
  <c r="C17" i="28"/>
  <c r="C11" i="28"/>
  <c r="C15" i="28"/>
  <c r="D15" i="28"/>
  <c r="C19" i="28"/>
  <c r="C12" i="28"/>
  <c r="D12" i="28"/>
  <c r="C14" i="28"/>
  <c r="D14" i="28"/>
  <c r="C16" i="28"/>
  <c r="C18" i="28"/>
  <c r="D18" i="28"/>
  <c r="E20" i="28"/>
  <c r="F20" i="28"/>
  <c r="D33" i="28"/>
  <c r="D37" i="28"/>
  <c r="D41" i="28"/>
  <c r="E41" i="28"/>
  <c r="F41" i="28"/>
  <c r="E36" i="28"/>
  <c r="F36" i="28"/>
  <c r="E40" i="28"/>
  <c r="F40" i="28"/>
  <c r="E33" i="28"/>
  <c r="F33" i="28"/>
  <c r="E37" i="28"/>
  <c r="F37" i="28"/>
  <c r="E35" i="28"/>
  <c r="F35" i="28"/>
  <c r="D35" i="28"/>
  <c r="E38" i="28"/>
  <c r="F38" i="28"/>
  <c r="D38" i="28"/>
  <c r="E39" i="28"/>
  <c r="F39" i="28"/>
  <c r="D39" i="28"/>
  <c r="D40" i="28"/>
  <c r="E34" i="28"/>
  <c r="F34" i="28"/>
  <c r="D34" i="28"/>
  <c r="C42" i="28"/>
  <c r="E32" i="28"/>
  <c r="D32" i="28"/>
  <c r="D36" i="28"/>
  <c r="E16" i="28"/>
  <c r="F16" i="28"/>
  <c r="E11" i="28"/>
  <c r="F11" i="28"/>
  <c r="E19" i="28"/>
  <c r="F19" i="28"/>
  <c r="E17" i="28"/>
  <c r="F17" i="28"/>
  <c r="D11" i="28"/>
  <c r="D16" i="28"/>
  <c r="D17" i="28"/>
  <c r="D19" i="28"/>
  <c r="E18" i="28"/>
  <c r="F18" i="28"/>
  <c r="E12" i="28"/>
  <c r="F12" i="28"/>
  <c r="E15" i="28"/>
  <c r="F15" i="28"/>
  <c r="E13" i="28"/>
  <c r="F13" i="28"/>
  <c r="E14" i="28"/>
  <c r="F14" i="28"/>
  <c r="C21" i="28"/>
  <c r="B4" i="26"/>
  <c r="B6" i="26"/>
  <c r="B19" i="26"/>
  <c r="G33" i="28"/>
  <c r="G16" i="28"/>
  <c r="B9" i="30"/>
  <c r="D42" i="28"/>
  <c r="F32" i="28"/>
  <c r="F42" i="28"/>
  <c r="E42" i="28"/>
  <c r="G32" i="28"/>
  <c r="F21" i="28"/>
  <c r="G35" i="28"/>
  <c r="G36" i="28"/>
  <c r="G34" i="28"/>
  <c r="G13" i="28"/>
  <c r="G12" i="28"/>
  <c r="G11" i="28"/>
  <c r="G14" i="28"/>
  <c r="G15" i="28"/>
  <c r="D21" i="28"/>
  <c r="E21" i="28"/>
  <c r="B5" i="30"/>
  <c r="B4" i="30"/>
  <c r="B7" i="30"/>
  <c r="B8" i="30"/>
  <c r="B6" i="30"/>
  <c r="G42" i="28"/>
  <c r="H42" i="28"/>
  <c r="G21" i="28"/>
  <c r="H21" i="28"/>
  <c r="G44" i="28"/>
  <c r="H44" i="28"/>
  <c r="B14" i="30"/>
  <c r="B21" i="26"/>
  <c r="B23" i="26"/>
  <c r="C26" i="26"/>
  <c r="B17" i="30"/>
  <c r="D17" i="30"/>
  <c r="C27" i="26"/>
  <c r="B18" i="30"/>
  <c r="B19" i="30"/>
  <c r="B25" i="30"/>
  <c r="B24" i="30"/>
  <c r="B28" i="30"/>
  <c r="B16" i="27"/>
  <c r="C16" i="27"/>
</calcChain>
</file>

<file path=xl/comments1.xml><?xml version="1.0" encoding="utf-8"?>
<comments xmlns="http://schemas.openxmlformats.org/spreadsheetml/2006/main">
  <authors>
    <author>Andre Wehbe</author>
    <author>LUCIANA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Andre Wehbe:</t>
        </r>
        <r>
          <rPr>
            <sz val="9"/>
            <color indexed="81"/>
            <rFont val="Tahoma"/>
            <family val="2"/>
          </rPr>
          <t xml:space="preserve">
Caso tenha ocorrido o fato, MARCAR COM X
(ou qualque outra letra)</t>
        </r>
      </text>
    </comment>
    <comment ref="B20" authorId="1">
      <text>
        <r>
          <rPr>
            <b/>
            <sz val="9"/>
            <color indexed="81"/>
            <rFont val="Tahoma"/>
            <family val="2"/>
          </rPr>
          <t>LUCIANA:</t>
        </r>
        <r>
          <rPr>
            <sz val="9"/>
            <color indexed="81"/>
            <rFont val="Tahoma"/>
            <family val="2"/>
          </rPr>
          <t xml:space="preserve">
soma das notas mínimas dos aspectos gerais e das boas práticas
</t>
        </r>
      </text>
    </comment>
  </commentList>
</comments>
</file>

<file path=xl/sharedStrings.xml><?xml version="1.0" encoding="utf-8"?>
<sst xmlns="http://schemas.openxmlformats.org/spreadsheetml/2006/main" count="135" uniqueCount="99">
  <si>
    <t>QUESTÃO</t>
  </si>
  <si>
    <t>Baixa</t>
  </si>
  <si>
    <t>Média</t>
  </si>
  <si>
    <t>Alta</t>
  </si>
  <si>
    <t>TABELA DE ENQUADRAMENTO DE RESULTADOS</t>
  </si>
  <si>
    <t>indicador &gt; 80</t>
  </si>
  <si>
    <t>indicador ≤ 50</t>
  </si>
  <si>
    <t>Plenamente satisfeito</t>
  </si>
  <si>
    <t>Bastante satisfeito</t>
  </si>
  <si>
    <t>Pouco satisfeito</t>
  </si>
  <si>
    <t>Nada satisfeito</t>
  </si>
  <si>
    <t>Comprometimento com o padrão visual – layout, decoração e exposição adequada da marca.</t>
  </si>
  <si>
    <t>Cumprimento do horário de funcionamento (abertura e fechamento).</t>
  </si>
  <si>
    <t>Padrão das pizzas em relação as fichas técnicas.</t>
  </si>
  <si>
    <t>Uso e conservação das bolsas térmicas e sacolas de refrigerantes usadas no delivery.</t>
  </si>
  <si>
    <t>Cumprimento dos prazos combinados para as soluções dos problemas levantados e/ou observados.</t>
  </si>
  <si>
    <t>AVALIAÇÃO</t>
  </si>
  <si>
    <r>
      <t xml:space="preserve">50 </t>
    </r>
    <r>
      <rPr>
        <b/>
        <sz val="11"/>
        <color theme="1"/>
        <rFont val="Calibri"/>
        <family val="2"/>
      </rPr>
      <t>&lt; indicador ≤ 80</t>
    </r>
  </si>
  <si>
    <t>PONTOS</t>
  </si>
  <si>
    <t>AVALIAÇÕES*</t>
  </si>
  <si>
    <t>* AVALIAÇÕES POSSÍVEIS</t>
  </si>
  <si>
    <t>PONTUAÇÃO MÍNIMA</t>
  </si>
  <si>
    <t>PONTUAÇÃO PREMIADA</t>
  </si>
  <si>
    <t>PONTUAÇÃO ATINGIDA</t>
  </si>
  <si>
    <t>PRÊMIO (R$) POR PONTO</t>
  </si>
  <si>
    <t>Limpeza, conservação das caixas dos motoqueiros.</t>
  </si>
  <si>
    <t>Programação da escala para a limpeza da loja</t>
  </si>
  <si>
    <t>Limpeza e abastecimento dos Guardanapeiros, azeite, temperos etc (itens que ficam sobre a mesa).</t>
  </si>
  <si>
    <t>META</t>
  </si>
  <si>
    <t>META DE VENDA</t>
  </si>
  <si>
    <t>%T</t>
  </si>
  <si>
    <t>PRÊMIO DO GERENTE</t>
  </si>
  <si>
    <t>PRÊMIO DO ENCARREGADO</t>
  </si>
  <si>
    <t>EXCEDENTE REALIZADO</t>
  </si>
  <si>
    <t>VENDA INDIVIDUAL</t>
  </si>
  <si>
    <t>DIFERENÇA EM RELAÇÃO À META</t>
  </si>
  <si>
    <t>BASE DO PRÊMIO DE SUPERAÇÃO</t>
  </si>
  <si>
    <t>PRÊMIO PELO EXCEDENTE</t>
  </si>
  <si>
    <t>PRÊMIO PELA SUPERAÇÃO DA META</t>
  </si>
  <si>
    <t>PRÊMIO TOTAL</t>
  </si>
  <si>
    <t>PRÊMIO COMERCIAL</t>
  </si>
  <si>
    <t>LOJA</t>
  </si>
  <si>
    <t>DELIVERY</t>
  </si>
  <si>
    <t>FIXO</t>
  </si>
  <si>
    <t>PRÊMIO TOTAL (R$)</t>
  </si>
  <si>
    <t>Eliene</t>
  </si>
  <si>
    <t>Kelly</t>
  </si>
  <si>
    <t>Valdomiro</t>
  </si>
  <si>
    <t>Viviane</t>
  </si>
  <si>
    <t>Programação das escalas de folga e trabalho</t>
  </si>
  <si>
    <t>Higiene e aparência pessoal dos colaboradores.</t>
  </si>
  <si>
    <t>Limpeza da cozinha (equipamentos, bancadas, piso, paredes, freezers, service, banheiro dos funcionários)</t>
  </si>
  <si>
    <t>Limpeza do salão (vidros, mesas, cadeiras, pisos, tv etc)</t>
  </si>
  <si>
    <t>Banheiros dos clientes (Limpeza, lavabo, lixeiras, descarte do lixo, saboneteiras, toalheiras, alcool gel)</t>
  </si>
  <si>
    <t>Produção (higiene, embalagens, etiquetas, controle, padrões de corte).</t>
  </si>
  <si>
    <t>Limpeza da área de atendimento (balcão, estufa e caixas).</t>
  </si>
  <si>
    <t>Uso correto (e completo) do uniforme tomando como base o padrão de cada função.</t>
  </si>
  <si>
    <t>PONTUAÇÃO</t>
  </si>
  <si>
    <t>TOTAL</t>
  </si>
  <si>
    <t>RELAÇÃO ENTRE AS COMPRAS E O FATURAMENTO ABAIXO DE 31%</t>
  </si>
  <si>
    <t>PRÊMIO EQUIPE INDIRETA</t>
  </si>
  <si>
    <t>VALOR POR FUNCIONÁRIO</t>
  </si>
  <si>
    <t>QUANTIDADE DE FUNCIONÁRIOS</t>
  </si>
  <si>
    <t>VENDA TOTAL</t>
  </si>
  <si>
    <t>VENDA DO MÊS</t>
  </si>
  <si>
    <t xml:space="preserve">LOJA </t>
  </si>
  <si>
    <t xml:space="preserve">DELIVERY </t>
  </si>
  <si>
    <t>A PAGAR</t>
  </si>
  <si>
    <t xml:space="preserve">PRÊMIO QUALITATIVO </t>
  </si>
  <si>
    <t>GERENTE</t>
  </si>
  <si>
    <t>ENCARREGADO</t>
  </si>
  <si>
    <t>BONIFICAÇÃO</t>
  </si>
  <si>
    <t>AUMENTO DO TICKET MÉDIO DA LOJA</t>
  </si>
  <si>
    <t>AUMENTO DA QUANTIDADE DE ATENDIMENTOS NA LOJA</t>
  </si>
  <si>
    <t>AUMENTO DO TICKET MÉDIO DO DELIVERY</t>
  </si>
  <si>
    <t>AUMENTO DA QUANTIDADE DE ATENDIMENTOS NO DELIVERY</t>
  </si>
  <si>
    <t>ASPECTOS OPERACIONAIS  E BOAS PRÁTICAS</t>
  </si>
  <si>
    <t>ASPECTOS OPERACIONAIS</t>
  </si>
  <si>
    <t>BOAS PRÁTICAS</t>
  </si>
  <si>
    <t>VERIFICAÇÃO</t>
  </si>
  <si>
    <t>OBJETIVOS</t>
  </si>
  <si>
    <t>CRITÉRIOS OPERACIONAIS DE AVALIAÇÃO DO GERENTE</t>
  </si>
  <si>
    <t>DISTRIBUIÇÃO DOPRÊMIO QUALITATIVO</t>
  </si>
  <si>
    <t>PREMIAÇÃO TOTAL A PAGAR</t>
  </si>
  <si>
    <t>PERCENTUAL</t>
  </si>
  <si>
    <t>ATENDENTES</t>
  </si>
  <si>
    <t>PISO</t>
  </si>
  <si>
    <t>FIXO PELA SUPERAÇÃO DA META</t>
  </si>
  <si>
    <t>PRÊMIO COMERCIAL TOTAL</t>
  </si>
  <si>
    <t>PARÂMETROS DE PREMIAÇÃO LOJA</t>
  </si>
  <si>
    <t>PARÂMETROS DE PREMIAÇÃO DELIVERY</t>
  </si>
  <si>
    <t>ATINGIMENTO OU SUPERAÇÃO DA META DE VENDA</t>
  </si>
  <si>
    <t>METAS</t>
  </si>
  <si>
    <t>VENDA DO MÊS - META DE VENDA</t>
  </si>
  <si>
    <t>PRÊMIO QUALITATIVO DO GERENTE</t>
  </si>
  <si>
    <t>PORCENTAGEM SOBRE O QUE EXCEDER A META</t>
  </si>
  <si>
    <t>PORCENTAGEM SOBRE O QUE EXCEDER O PISO</t>
  </si>
  <si>
    <t>free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</si>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</sst>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R$&quot;\ * #,##0.00_-;\-&quot;R$&quot;\ * #,##0.00_-;_-&quot;R$&quot;\ * &quot;-&quot;??_-;_-@_-"/>
    <numFmt numFmtId="166" formatCode="&quot;R$&quot;\ #,##0.00;[Red]&quot;R$&quot;\ #,##0.00"/>
    <numFmt numFmtId="167" formatCode="#,##0.00_ ;[Red]\-#,##0.0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4">
    <xf numFmtId="0" fontId="0" fillId="0" borderId="0" xfId="0"/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/>
    <xf numFmtId="164" fontId="1" fillId="3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right"/>
    </xf>
    <xf numFmtId="164" fontId="0" fillId="0" borderId="1" xfId="1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1" fillId="2" borderId="13" xfId="0" applyFont="1" applyFill="1" applyBorder="1" applyAlignment="1">
      <alignment horizontal="center"/>
    </xf>
    <xf numFmtId="10" fontId="0" fillId="0" borderId="0" xfId="2" applyNumberFormat="1" applyFont="1" applyAlignment="1">
      <alignment horizontal="center"/>
    </xf>
    <xf numFmtId="4" fontId="0" fillId="0" borderId="0" xfId="0" applyNumberFormat="1"/>
    <xf numFmtId="10" fontId="1" fillId="2" borderId="0" xfId="2" applyNumberFormat="1" applyFont="1" applyFill="1" applyAlignment="1">
      <alignment horizontal="center"/>
    </xf>
    <xf numFmtId="0" fontId="1" fillId="2" borderId="0" xfId="0" applyFont="1" applyFill="1"/>
    <xf numFmtId="0" fontId="1" fillId="2" borderId="13" xfId="0" applyFont="1" applyFill="1" applyBorder="1"/>
    <xf numFmtId="166" fontId="1" fillId="5" borderId="0" xfId="0" applyNumberFormat="1" applyFont="1" applyFill="1" applyAlignment="1">
      <alignment horizontal="center"/>
    </xf>
    <xf numFmtId="10" fontId="0" fillId="2" borderId="13" xfId="2" applyNumberFormat="1" applyFont="1" applyFill="1" applyBorder="1" applyAlignment="1">
      <alignment horizontal="center"/>
    </xf>
    <xf numFmtId="4" fontId="1" fillId="2" borderId="0" xfId="0" applyNumberFormat="1" applyFont="1" applyFill="1" applyBorder="1" applyAlignment="1">
      <alignment horizontal="center"/>
    </xf>
    <xf numFmtId="4" fontId="1" fillId="0" borderId="0" xfId="0" applyNumberFormat="1" applyFont="1" applyFill="1" applyBorder="1" applyAlignment="1">
      <alignment horizontal="center"/>
    </xf>
    <xf numFmtId="0" fontId="0" fillId="0" borderId="0" xfId="0" applyBorder="1"/>
    <xf numFmtId="166" fontId="0" fillId="2" borderId="0" xfId="0" applyNumberFormat="1" applyFill="1" applyAlignment="1">
      <alignment horizontal="center"/>
    </xf>
    <xf numFmtId="0" fontId="1" fillId="6" borderId="13" xfId="0" applyFont="1" applyFill="1" applyBorder="1" applyAlignment="1">
      <alignment horizontal="center"/>
    </xf>
    <xf numFmtId="10" fontId="1" fillId="6" borderId="0" xfId="2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" fontId="0" fillId="0" borderId="1" xfId="0" applyNumberFormat="1" applyFill="1" applyBorder="1" applyAlignment="1">
      <alignment horizontal="center"/>
    </xf>
    <xf numFmtId="10" fontId="1" fillId="2" borderId="1" xfId="2" applyNumberFormat="1" applyFon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1" fillId="6" borderId="0" xfId="0" applyNumberFormat="1" applyFont="1" applyFill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1" xfId="0" applyNumberFormat="1" applyBorder="1" applyAlignment="1">
      <alignment horizontal="center"/>
    </xf>
    <xf numFmtId="0" fontId="1" fillId="0" borderId="14" xfId="0" applyFont="1" applyFill="1" applyBorder="1" applyAlignment="1">
      <alignment vertical="center"/>
    </xf>
    <xf numFmtId="4" fontId="1" fillId="7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4" fontId="1" fillId="0" borderId="1" xfId="0" applyNumberFormat="1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4" fontId="1" fillId="6" borderId="0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/>
    </xf>
    <xf numFmtId="0" fontId="0" fillId="0" borderId="13" xfId="0" applyBorder="1"/>
    <xf numFmtId="166" fontId="1" fillId="3" borderId="0" xfId="0" applyNumberFormat="1" applyFont="1" applyFill="1" applyAlignment="1">
      <alignment horizontal="center"/>
    </xf>
    <xf numFmtId="166" fontId="1" fillId="3" borderId="13" xfId="0" applyNumberFormat="1" applyFon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4" fontId="1" fillId="0" borderId="12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" fontId="1" fillId="2" borderId="16" xfId="0" applyNumberFormat="1" applyFont="1" applyFill="1" applyBorder="1" applyAlignment="1">
      <alignment horizontal="center"/>
    </xf>
    <xf numFmtId="4" fontId="1" fillId="6" borderId="5" xfId="0" applyNumberFormat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0" borderId="1" xfId="2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1" fillId="3" borderId="0" xfId="0" applyFont="1" applyFill="1" applyAlignment="1">
      <alignment horizontal="center"/>
    </xf>
    <xf numFmtId="0" fontId="1" fillId="8" borderId="0" xfId="0" applyFont="1" applyFill="1" applyAlignment="1">
      <alignment horizontal="right"/>
    </xf>
    <xf numFmtId="167" fontId="1" fillId="6" borderId="0" xfId="0" applyNumberFormat="1" applyFont="1" applyFill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4" fontId="0" fillId="7" borderId="0" xfId="0" applyNumberFormat="1" applyFill="1"/>
    <xf numFmtId="0" fontId="1" fillId="4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tabSelected="1" workbookViewId="0">
      <selection activeCell="C10" sqref="C10"/>
    </sheetView>
  </sheetViews>
  <sheetFormatPr baseColWidth="10" defaultColWidth="8.83203125" defaultRowHeight="14" x14ac:dyDescent="0"/>
  <cols>
    <col min="1" max="1" width="47.6640625" bestFit="1" customWidth="1"/>
    <col min="2" max="2" width="11.33203125" bestFit="1" customWidth="1"/>
    <col min="3" max="3" width="14.83203125" bestFit="1" customWidth="1"/>
    <col min="4" max="4" width="30.6640625" bestFit="1" customWidth="1"/>
    <col min="5" max="5" width="30.83203125" bestFit="1" customWidth="1"/>
    <col min="7" max="7" width="17.6640625" bestFit="1" customWidth="1"/>
    <col min="8" max="8" width="10.83203125" bestFit="1" customWidth="1"/>
    <col min="9" max="10" width="21.6640625" bestFit="1" customWidth="1"/>
  </cols>
  <sheetData>
    <row r="1" spans="1:10">
      <c r="A1" s="89" t="s">
        <v>92</v>
      </c>
      <c r="B1" s="89"/>
    </row>
    <row r="2" spans="1:10">
      <c r="C2" s="40"/>
      <c r="G2" s="41"/>
      <c r="H2" s="41"/>
      <c r="I2" s="41"/>
      <c r="J2" s="41"/>
    </row>
    <row r="3" spans="1:10">
      <c r="A3" s="88" t="s">
        <v>65</v>
      </c>
      <c r="B3" s="88"/>
      <c r="C3" s="67"/>
      <c r="D3" s="67"/>
      <c r="E3" s="67"/>
    </row>
    <row r="4" spans="1:10" ht="15" thickBot="1">
      <c r="A4" s="76" t="s">
        <v>86</v>
      </c>
      <c r="B4" s="77">
        <v>51000</v>
      </c>
      <c r="C4" s="61" t="s">
        <v>64</v>
      </c>
      <c r="D4" s="29" t="s">
        <v>35</v>
      </c>
      <c r="E4" s="29" t="s">
        <v>36</v>
      </c>
    </row>
    <row r="5" spans="1:10" ht="15" thickBot="1">
      <c r="A5" s="71" t="s">
        <v>28</v>
      </c>
      <c r="B5" s="40">
        <v>60000</v>
      </c>
      <c r="C5" s="72"/>
      <c r="D5" s="39">
        <f>C5-B5</f>
        <v>-60000</v>
      </c>
      <c r="E5" s="37">
        <f>IF(D5&lt;0,0,D5)</f>
        <v>0</v>
      </c>
    </row>
    <row r="6" spans="1:10" ht="15" thickBot="1">
      <c r="A6" s="73" t="s">
        <v>33</v>
      </c>
      <c r="B6" s="74"/>
      <c r="C6" s="75">
        <f>C5-B4</f>
        <v>-51000</v>
      </c>
      <c r="H6" s="33"/>
    </row>
    <row r="8" spans="1:10">
      <c r="A8" s="88" t="s">
        <v>66</v>
      </c>
      <c r="B8" s="88"/>
      <c r="C8" s="67"/>
      <c r="D8" s="67"/>
      <c r="E8" s="67"/>
    </row>
    <row r="9" spans="1:10" ht="15" thickBot="1">
      <c r="A9" s="76" t="s">
        <v>86</v>
      </c>
      <c r="B9" s="77">
        <v>51000</v>
      </c>
      <c r="C9" s="61" t="s">
        <v>64</v>
      </c>
      <c r="D9" s="45" t="s">
        <v>35</v>
      </c>
      <c r="E9" s="45" t="s">
        <v>36</v>
      </c>
    </row>
    <row r="10" spans="1:10" ht="15" thickBot="1">
      <c r="A10" s="71" t="s">
        <v>28</v>
      </c>
      <c r="B10" s="40">
        <v>60000</v>
      </c>
      <c r="C10" s="72"/>
      <c r="D10" s="39">
        <f>C10-B10</f>
        <v>-60000</v>
      </c>
      <c r="E10" s="37">
        <f>IF(D10&lt;0,0,D10)</f>
        <v>0</v>
      </c>
    </row>
    <row r="11" spans="1:10" ht="15" thickBot="1">
      <c r="A11" s="73" t="s">
        <v>33</v>
      </c>
      <c r="B11" s="74"/>
      <c r="C11" s="75">
        <f>C10-B9</f>
        <v>-51000</v>
      </c>
    </row>
    <row r="13" spans="1:10">
      <c r="A13" s="81" t="s">
        <v>29</v>
      </c>
      <c r="B13" s="62">
        <f>B5+B10</f>
        <v>120000</v>
      </c>
    </row>
    <row r="15" spans="1:10">
      <c r="A15" s="61" t="s">
        <v>63</v>
      </c>
      <c r="B15" s="62">
        <f>C5+C10</f>
        <v>0</v>
      </c>
    </row>
    <row r="16" spans="1:10">
      <c r="A16" s="61" t="str">
        <f>'RESTAURANTE - A PAGAR'!A28</f>
        <v>PREMIAÇÃO TOTAL A PAGAR</v>
      </c>
      <c r="B16" s="62">
        <f>'RESTAURANTE - A PAGAR'!B28</f>
        <v>596.25</v>
      </c>
      <c r="C16" s="44" t="e">
        <f>B16/B15</f>
        <v>#DIV/0!</v>
      </c>
    </row>
    <row r="19" spans="1:3">
      <c r="A19" s="61" t="s">
        <v>93</v>
      </c>
      <c r="B19" s="82">
        <f>B15-B13</f>
        <v>-120000</v>
      </c>
      <c r="C19" s="44">
        <f>B19/B13</f>
        <v>-1</v>
      </c>
    </row>
    <row r="20" spans="1:3">
      <c r="B20">
        <f>B19/30</f>
        <v>-4000</v>
      </c>
    </row>
  </sheetData>
  <mergeCells count="3">
    <mergeCell ref="A3:B3"/>
    <mergeCell ref="A8:B8"/>
    <mergeCell ref="A1:B1"/>
  </mergeCells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7"/>
  <sheetViews>
    <sheetView showGridLines="0" workbookViewId="0"/>
  </sheetViews>
  <sheetFormatPr baseColWidth="10" defaultColWidth="8.83203125" defaultRowHeight="14" x14ac:dyDescent="0"/>
  <cols>
    <col min="1" max="1" width="62.5" bestFit="1" customWidth="1"/>
    <col min="2" max="2" width="12.5" bestFit="1" customWidth="1"/>
    <col min="3" max="3" width="20.83203125" bestFit="1" customWidth="1"/>
    <col min="4" max="4" width="12.5" bestFit="1" customWidth="1"/>
  </cols>
  <sheetData>
    <row r="1" spans="1:4">
      <c r="A1" s="26" t="s">
        <v>94</v>
      </c>
    </row>
    <row r="3" spans="1:4">
      <c r="A3" s="26" t="s">
        <v>76</v>
      </c>
      <c r="B3" s="26" t="s">
        <v>57</v>
      </c>
      <c r="C3" s="26" t="s">
        <v>21</v>
      </c>
    </row>
    <row r="4" spans="1:4">
      <c r="A4" s="5" t="s">
        <v>77</v>
      </c>
      <c r="B4" s="23">
        <f>'GERENTE - ASPECTOS OPERACIONAIS'!D51</f>
        <v>69.375</v>
      </c>
      <c r="C4" s="22">
        <v>70</v>
      </c>
    </row>
    <row r="5" spans="1:4">
      <c r="A5" s="5" t="s">
        <v>78</v>
      </c>
      <c r="B5" s="24">
        <v>70</v>
      </c>
      <c r="C5" s="22">
        <v>70</v>
      </c>
    </row>
    <row r="6" spans="1:4">
      <c r="A6" s="65" t="s">
        <v>58</v>
      </c>
      <c r="B6" s="66">
        <f>SUM(B4:B5)</f>
        <v>139.375</v>
      </c>
      <c r="C6" s="66">
        <f>SUM(C4:C5)</f>
        <v>140</v>
      </c>
      <c r="D6" s="25"/>
    </row>
    <row r="7" spans="1:4">
      <c r="C7" s="63"/>
      <c r="D7" s="25"/>
    </row>
    <row r="8" spans="1:4">
      <c r="A8" s="26" t="s">
        <v>80</v>
      </c>
      <c r="B8" s="26" t="s">
        <v>71</v>
      </c>
      <c r="C8" s="26" t="s">
        <v>79</v>
      </c>
      <c r="D8" s="26" t="s">
        <v>57</v>
      </c>
    </row>
    <row r="9" spans="1:4">
      <c r="A9" s="5" t="s">
        <v>91</v>
      </c>
      <c r="B9" s="24">
        <v>40</v>
      </c>
      <c r="C9" s="22" t="s">
        <v>98</v>
      </c>
      <c r="D9" s="23">
        <f>IF(ISBLANK(C9),0,B9)</f>
        <v>40</v>
      </c>
    </row>
    <row r="10" spans="1:4">
      <c r="A10" s="5" t="s">
        <v>72</v>
      </c>
      <c r="B10" s="24">
        <v>20</v>
      </c>
      <c r="C10" s="22"/>
      <c r="D10" s="23">
        <f t="shared" ref="D10:D16" si="0">IF(ISBLANK(C10),0,B10)</f>
        <v>0</v>
      </c>
    </row>
    <row r="11" spans="1:4">
      <c r="A11" s="5" t="s">
        <v>73</v>
      </c>
      <c r="B11" s="24">
        <v>20</v>
      </c>
      <c r="C11" s="22" t="s">
        <v>98</v>
      </c>
      <c r="D11" s="23">
        <f t="shared" si="0"/>
        <v>20</v>
      </c>
    </row>
    <row r="12" spans="1:4">
      <c r="A12" s="5" t="s">
        <v>74</v>
      </c>
      <c r="B12" s="24">
        <v>20</v>
      </c>
      <c r="C12" s="22" t="s">
        <v>98</v>
      </c>
      <c r="D12" s="23">
        <f t="shared" si="0"/>
        <v>20</v>
      </c>
    </row>
    <row r="13" spans="1:4">
      <c r="A13" s="5" t="s">
        <v>75</v>
      </c>
      <c r="B13" s="24">
        <v>20</v>
      </c>
      <c r="C13" s="22" t="s">
        <v>98</v>
      </c>
      <c r="D13" s="23">
        <f t="shared" si="0"/>
        <v>20</v>
      </c>
    </row>
    <row r="14" spans="1:4">
      <c r="A14" s="5" t="s">
        <v>59</v>
      </c>
      <c r="B14" s="24">
        <v>40</v>
      </c>
      <c r="C14" s="22"/>
      <c r="D14" s="23">
        <f t="shared" si="0"/>
        <v>0</v>
      </c>
    </row>
    <row r="15" spans="1:4">
      <c r="A15" s="5"/>
      <c r="B15" s="24"/>
      <c r="C15" s="22"/>
      <c r="D15" s="23">
        <f t="shared" si="0"/>
        <v>0</v>
      </c>
    </row>
    <row r="16" spans="1:4">
      <c r="A16" s="5"/>
      <c r="B16" s="24"/>
      <c r="C16" s="22"/>
      <c r="D16" s="23">
        <f t="shared" si="0"/>
        <v>0</v>
      </c>
    </row>
    <row r="17" spans="1:4">
      <c r="A17" s="27"/>
      <c r="B17" s="27" t="s">
        <v>58</v>
      </c>
      <c r="C17" s="4"/>
      <c r="D17" s="4">
        <f>SUM(D9:D16)</f>
        <v>100</v>
      </c>
    </row>
    <row r="18" spans="1:4">
      <c r="C18" s="25"/>
    </row>
    <row r="19" spans="1:4">
      <c r="A19" s="27" t="s">
        <v>23</v>
      </c>
      <c r="B19" s="4">
        <f>B6+D17</f>
        <v>239.375</v>
      </c>
    </row>
    <row r="20" spans="1:4">
      <c r="A20" s="5" t="s">
        <v>21</v>
      </c>
      <c r="B20" s="4">
        <f>C6</f>
        <v>140</v>
      </c>
    </row>
    <row r="21" spans="1:4">
      <c r="A21" s="5" t="s">
        <v>22</v>
      </c>
      <c r="B21" s="4">
        <f>B19-B20</f>
        <v>99.375</v>
      </c>
    </row>
    <row r="22" spans="1:4">
      <c r="A22" s="20" t="s">
        <v>24</v>
      </c>
      <c r="B22" s="28">
        <v>5</v>
      </c>
    </row>
    <row r="23" spans="1:4">
      <c r="A23" s="27" t="s">
        <v>44</v>
      </c>
      <c r="B23" s="21">
        <f>B21*B22</f>
        <v>496.875</v>
      </c>
    </row>
    <row r="25" spans="1:4">
      <c r="A25" s="87" t="s">
        <v>82</v>
      </c>
      <c r="B25" s="87"/>
      <c r="C25" s="87"/>
    </row>
    <row r="26" spans="1:4">
      <c r="A26" s="35" t="s">
        <v>31</v>
      </c>
      <c r="B26" s="32">
        <v>1</v>
      </c>
      <c r="C26" s="68">
        <f>B26*B23</f>
        <v>496.875</v>
      </c>
    </row>
    <row r="27" spans="1:4">
      <c r="A27" s="36" t="s">
        <v>32</v>
      </c>
      <c r="B27" s="38">
        <f>1-B26</f>
        <v>0</v>
      </c>
      <c r="C27" s="69">
        <f>B27*B23</f>
        <v>0</v>
      </c>
    </row>
  </sheetData>
  <mergeCells count="1">
    <mergeCell ref="A25:C25"/>
  </mergeCells>
  <pageMargins left="0.511811024" right="0.511811024" top="0.78740157499999996" bottom="0.78740157499999996" header="0.31496062000000002" footer="0.3149606200000000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showGridLines="0" workbookViewId="0">
      <pane ySplit="1" topLeftCell="A2" activePane="bottomLeft" state="frozen"/>
      <selection pane="bottomLeft" activeCell="A6" sqref="A6"/>
    </sheetView>
  </sheetViews>
  <sheetFormatPr baseColWidth="10" defaultColWidth="8.83203125" defaultRowHeight="14" x14ac:dyDescent="0"/>
  <cols>
    <col min="1" max="1" width="95.33203125" bestFit="1" customWidth="1"/>
    <col min="2" max="2" width="11.5" bestFit="1" customWidth="1"/>
    <col min="3" max="3" width="13.33203125" bestFit="1" customWidth="1"/>
    <col min="4" max="4" width="8.5" bestFit="1" customWidth="1"/>
    <col min="5" max="5" width="16.1640625" customWidth="1"/>
    <col min="6" max="6" width="13.1640625" bestFit="1" customWidth="1"/>
  </cols>
  <sheetData>
    <row r="1" spans="1:4" ht="15" thickBot="1">
      <c r="A1" s="17" t="s">
        <v>81</v>
      </c>
      <c r="B1" s="17" t="s">
        <v>0</v>
      </c>
      <c r="C1" s="2" t="s">
        <v>19</v>
      </c>
      <c r="D1" s="2" t="s">
        <v>18</v>
      </c>
    </row>
    <row r="2" spans="1:4">
      <c r="A2" s="14" t="s">
        <v>11</v>
      </c>
      <c r="B2" s="7">
        <v>1</v>
      </c>
      <c r="C2" s="1">
        <v>50</v>
      </c>
      <c r="D2" s="3">
        <f>C2/$B$17</f>
        <v>3.125</v>
      </c>
    </row>
    <row r="3" spans="1:4">
      <c r="A3" s="14" t="s">
        <v>49</v>
      </c>
      <c r="B3" s="7">
        <v>2</v>
      </c>
      <c r="C3" s="1">
        <v>70</v>
      </c>
      <c r="D3" s="3">
        <f t="shared" ref="D3:D50" si="0">C3/$B$17</f>
        <v>4.375</v>
      </c>
    </row>
    <row r="4" spans="1:4">
      <c r="A4" s="14" t="s">
        <v>26</v>
      </c>
      <c r="B4" s="58">
        <v>3</v>
      </c>
      <c r="C4" s="1">
        <v>80</v>
      </c>
      <c r="D4" s="3">
        <f t="shared" si="0"/>
        <v>5</v>
      </c>
    </row>
    <row r="5" spans="1:4">
      <c r="A5" s="14" t="s">
        <v>12</v>
      </c>
      <c r="B5" s="58">
        <v>4</v>
      </c>
      <c r="C5" s="1">
        <v>70</v>
      </c>
      <c r="D5" s="3">
        <f t="shared" si="0"/>
        <v>4.375</v>
      </c>
    </row>
    <row r="6" spans="1:4">
      <c r="A6" s="14" t="s">
        <v>50</v>
      </c>
      <c r="B6" s="58">
        <v>5</v>
      </c>
      <c r="C6" s="1">
        <v>70</v>
      </c>
      <c r="D6" s="3">
        <f t="shared" si="0"/>
        <v>4.375</v>
      </c>
    </row>
    <row r="7" spans="1:4">
      <c r="A7" s="14" t="s">
        <v>55</v>
      </c>
      <c r="B7" s="58">
        <v>6</v>
      </c>
      <c r="C7" s="1">
        <v>70</v>
      </c>
      <c r="D7" s="3">
        <f t="shared" si="0"/>
        <v>4.375</v>
      </c>
    </row>
    <row r="8" spans="1:4">
      <c r="A8" s="14" t="s">
        <v>51</v>
      </c>
      <c r="B8" s="58">
        <v>7</v>
      </c>
      <c r="C8" s="1">
        <v>70</v>
      </c>
      <c r="D8" s="3">
        <f t="shared" si="0"/>
        <v>4.375</v>
      </c>
    </row>
    <row r="9" spans="1:4">
      <c r="A9" s="14" t="s">
        <v>52</v>
      </c>
      <c r="B9" s="58">
        <v>8</v>
      </c>
      <c r="C9" s="1">
        <v>70</v>
      </c>
      <c r="D9" s="3">
        <f t="shared" si="0"/>
        <v>4.375</v>
      </c>
    </row>
    <row r="10" spans="1:4">
      <c r="A10" s="14" t="s">
        <v>53</v>
      </c>
      <c r="B10" s="58">
        <v>9</v>
      </c>
      <c r="C10" s="1">
        <v>70</v>
      </c>
      <c r="D10" s="3">
        <f t="shared" si="0"/>
        <v>4.375</v>
      </c>
    </row>
    <row r="11" spans="1:4">
      <c r="A11" s="53" t="s">
        <v>27</v>
      </c>
      <c r="B11" s="58">
        <v>10</v>
      </c>
      <c r="C11" s="1">
        <v>70</v>
      </c>
      <c r="D11" s="3">
        <f t="shared" si="0"/>
        <v>4.375</v>
      </c>
    </row>
    <row r="12" spans="1:4">
      <c r="A12" s="14" t="s">
        <v>56</v>
      </c>
      <c r="B12" s="58">
        <v>11</v>
      </c>
      <c r="C12" s="1">
        <v>70</v>
      </c>
      <c r="D12" s="3">
        <f t="shared" si="0"/>
        <v>4.375</v>
      </c>
    </row>
    <row r="13" spans="1:4">
      <c r="A13" s="14" t="s">
        <v>13</v>
      </c>
      <c r="B13" s="58">
        <v>12</v>
      </c>
      <c r="C13" s="1">
        <v>70</v>
      </c>
      <c r="D13" s="3">
        <f t="shared" si="0"/>
        <v>4.375</v>
      </c>
    </row>
    <row r="14" spans="1:4">
      <c r="A14" s="14" t="s">
        <v>14</v>
      </c>
      <c r="B14" s="58">
        <v>13</v>
      </c>
      <c r="C14" s="1">
        <v>70</v>
      </c>
      <c r="D14" s="3">
        <f t="shared" si="0"/>
        <v>4.375</v>
      </c>
    </row>
    <row r="15" spans="1:4">
      <c r="A15" s="14" t="s">
        <v>25</v>
      </c>
      <c r="B15" s="58">
        <v>14</v>
      </c>
      <c r="C15" s="1">
        <v>70</v>
      </c>
      <c r="D15" s="3">
        <f t="shared" si="0"/>
        <v>4.375</v>
      </c>
    </row>
    <row r="16" spans="1:4">
      <c r="A16" s="14" t="s">
        <v>15</v>
      </c>
      <c r="B16" s="58">
        <v>15</v>
      </c>
      <c r="C16" s="1">
        <v>70</v>
      </c>
      <c r="D16" s="3">
        <f t="shared" si="0"/>
        <v>4.375</v>
      </c>
    </row>
    <row r="17" spans="1:4">
      <c r="A17" s="14" t="s">
        <v>54</v>
      </c>
      <c r="B17" s="58">
        <v>16</v>
      </c>
      <c r="C17" s="1">
        <v>70</v>
      </c>
      <c r="D17" s="3">
        <f t="shared" si="0"/>
        <v>4.375</v>
      </c>
    </row>
    <row r="18" spans="1:4">
      <c r="A18" s="14"/>
      <c r="B18" s="58">
        <v>17</v>
      </c>
      <c r="C18" s="1"/>
      <c r="D18" s="3">
        <f t="shared" si="0"/>
        <v>0</v>
      </c>
    </row>
    <row r="19" spans="1:4">
      <c r="A19" s="14"/>
      <c r="B19" s="58">
        <v>18</v>
      </c>
      <c r="C19" s="1"/>
      <c r="D19" s="3">
        <f t="shared" si="0"/>
        <v>0</v>
      </c>
    </row>
    <row r="20" spans="1:4">
      <c r="A20" s="14"/>
      <c r="B20" s="58">
        <v>19</v>
      </c>
      <c r="C20" s="1"/>
      <c r="D20" s="3">
        <f t="shared" si="0"/>
        <v>0</v>
      </c>
    </row>
    <row r="21" spans="1:4">
      <c r="A21" s="14"/>
      <c r="B21" s="58">
        <v>20</v>
      </c>
      <c r="C21" s="1"/>
      <c r="D21" s="3">
        <f t="shared" si="0"/>
        <v>0</v>
      </c>
    </row>
    <row r="22" spans="1:4">
      <c r="A22" s="14"/>
      <c r="B22" s="58">
        <v>21</v>
      </c>
      <c r="C22" s="1"/>
      <c r="D22" s="3">
        <f t="shared" si="0"/>
        <v>0</v>
      </c>
    </row>
    <row r="23" spans="1:4">
      <c r="A23" s="14"/>
      <c r="B23" s="58">
        <v>22</v>
      </c>
      <c r="C23" s="1"/>
      <c r="D23" s="3">
        <f t="shared" si="0"/>
        <v>0</v>
      </c>
    </row>
    <row r="24" spans="1:4">
      <c r="A24" s="14"/>
      <c r="B24" s="58">
        <v>23</v>
      </c>
      <c r="C24" s="1"/>
      <c r="D24" s="3">
        <f t="shared" si="0"/>
        <v>0</v>
      </c>
    </row>
    <row r="25" spans="1:4">
      <c r="A25" s="14"/>
      <c r="B25" s="58">
        <v>24</v>
      </c>
      <c r="C25" s="1"/>
      <c r="D25" s="3">
        <f t="shared" si="0"/>
        <v>0</v>
      </c>
    </row>
    <row r="26" spans="1:4">
      <c r="A26" s="14"/>
      <c r="B26" s="58">
        <v>25</v>
      </c>
      <c r="C26" s="1"/>
      <c r="D26" s="3">
        <f t="shared" si="0"/>
        <v>0</v>
      </c>
    </row>
    <row r="27" spans="1:4">
      <c r="A27" s="14"/>
      <c r="B27" s="58">
        <v>26</v>
      </c>
      <c r="C27" s="1"/>
      <c r="D27" s="3">
        <f t="shared" si="0"/>
        <v>0</v>
      </c>
    </row>
    <row r="28" spans="1:4">
      <c r="A28" s="14"/>
      <c r="B28" s="58">
        <v>27</v>
      </c>
      <c r="C28" s="1"/>
      <c r="D28" s="3">
        <f t="shared" si="0"/>
        <v>0</v>
      </c>
    </row>
    <row r="29" spans="1:4">
      <c r="A29" s="14"/>
      <c r="B29" s="58">
        <v>28</v>
      </c>
      <c r="C29" s="1"/>
      <c r="D29" s="3">
        <f t="shared" si="0"/>
        <v>0</v>
      </c>
    </row>
    <row r="30" spans="1:4">
      <c r="A30" s="14"/>
      <c r="B30" s="58">
        <v>29</v>
      </c>
      <c r="C30" s="1"/>
      <c r="D30" s="3">
        <f t="shared" si="0"/>
        <v>0</v>
      </c>
    </row>
    <row r="31" spans="1:4">
      <c r="A31" s="14"/>
      <c r="B31" s="58">
        <v>30</v>
      </c>
      <c r="C31" s="1"/>
      <c r="D31" s="3">
        <f t="shared" si="0"/>
        <v>0</v>
      </c>
    </row>
    <row r="32" spans="1:4">
      <c r="A32" s="14"/>
      <c r="B32" s="58">
        <v>31</v>
      </c>
      <c r="C32" s="1"/>
      <c r="D32" s="3">
        <f t="shared" si="0"/>
        <v>0</v>
      </c>
    </row>
    <row r="33" spans="1:4">
      <c r="A33" s="14"/>
      <c r="B33" s="58">
        <v>32</v>
      </c>
      <c r="C33" s="1"/>
      <c r="D33" s="3">
        <f t="shared" si="0"/>
        <v>0</v>
      </c>
    </row>
    <row r="34" spans="1:4">
      <c r="A34" s="14"/>
      <c r="B34" s="58">
        <v>33</v>
      </c>
      <c r="C34" s="1"/>
      <c r="D34" s="3">
        <f t="shared" si="0"/>
        <v>0</v>
      </c>
    </row>
    <row r="35" spans="1:4">
      <c r="A35" s="14"/>
      <c r="B35" s="58">
        <v>34</v>
      </c>
      <c r="C35" s="1"/>
      <c r="D35" s="3">
        <f t="shared" si="0"/>
        <v>0</v>
      </c>
    </row>
    <row r="36" spans="1:4">
      <c r="A36" s="14"/>
      <c r="B36" s="58">
        <v>35</v>
      </c>
      <c r="C36" s="1"/>
      <c r="D36" s="3">
        <f t="shared" si="0"/>
        <v>0</v>
      </c>
    </row>
    <row r="37" spans="1:4">
      <c r="A37" s="14"/>
      <c r="B37" s="58">
        <v>36</v>
      </c>
      <c r="C37" s="1"/>
      <c r="D37" s="3">
        <f t="shared" si="0"/>
        <v>0</v>
      </c>
    </row>
    <row r="38" spans="1:4">
      <c r="A38" s="14"/>
      <c r="B38" s="58">
        <v>37</v>
      </c>
      <c r="C38" s="1"/>
      <c r="D38" s="3">
        <f t="shared" si="0"/>
        <v>0</v>
      </c>
    </row>
    <row r="39" spans="1:4">
      <c r="A39" s="14"/>
      <c r="B39" s="58">
        <v>38</v>
      </c>
      <c r="C39" s="1"/>
      <c r="D39" s="3">
        <f t="shared" si="0"/>
        <v>0</v>
      </c>
    </row>
    <row r="40" spans="1:4">
      <c r="A40" s="14"/>
      <c r="B40" s="58">
        <v>39</v>
      </c>
      <c r="C40" s="1"/>
      <c r="D40" s="3">
        <f t="shared" si="0"/>
        <v>0</v>
      </c>
    </row>
    <row r="41" spans="1:4">
      <c r="A41" s="14"/>
      <c r="B41" s="58">
        <v>40</v>
      </c>
      <c r="C41" s="1"/>
      <c r="D41" s="3">
        <f t="shared" si="0"/>
        <v>0</v>
      </c>
    </row>
    <row r="42" spans="1:4">
      <c r="A42" s="14"/>
      <c r="B42" s="58">
        <v>41</v>
      </c>
      <c r="C42" s="1"/>
      <c r="D42" s="3">
        <f t="shared" si="0"/>
        <v>0</v>
      </c>
    </row>
    <row r="43" spans="1:4">
      <c r="A43" s="14"/>
      <c r="B43" s="58">
        <v>42</v>
      </c>
      <c r="C43" s="1"/>
      <c r="D43" s="3">
        <f t="shared" si="0"/>
        <v>0</v>
      </c>
    </row>
    <row r="44" spans="1:4">
      <c r="A44" s="14"/>
      <c r="B44" s="58">
        <v>43</v>
      </c>
      <c r="C44" s="1"/>
      <c r="D44" s="3">
        <f t="shared" si="0"/>
        <v>0</v>
      </c>
    </row>
    <row r="45" spans="1:4">
      <c r="A45" s="14"/>
      <c r="B45" s="58">
        <v>44</v>
      </c>
      <c r="C45" s="1"/>
      <c r="D45" s="3">
        <f t="shared" si="0"/>
        <v>0</v>
      </c>
    </row>
    <row r="46" spans="1:4">
      <c r="A46" s="14"/>
      <c r="B46" s="58">
        <v>45</v>
      </c>
      <c r="C46" s="1"/>
      <c r="D46" s="3">
        <f t="shared" si="0"/>
        <v>0</v>
      </c>
    </row>
    <row r="47" spans="1:4">
      <c r="A47" s="14"/>
      <c r="B47" s="58">
        <v>46</v>
      </c>
      <c r="C47" s="1"/>
      <c r="D47" s="3">
        <f t="shared" si="0"/>
        <v>0</v>
      </c>
    </row>
    <row r="48" spans="1:4">
      <c r="A48" s="14"/>
      <c r="B48" s="58">
        <v>47</v>
      </c>
      <c r="C48" s="1"/>
      <c r="D48" s="3">
        <f t="shared" si="0"/>
        <v>0</v>
      </c>
    </row>
    <row r="49" spans="1:4">
      <c r="A49" s="14"/>
      <c r="B49" s="58">
        <v>48</v>
      </c>
      <c r="C49" s="1"/>
      <c r="D49" s="3">
        <f t="shared" si="0"/>
        <v>0</v>
      </c>
    </row>
    <row r="50" spans="1:4">
      <c r="A50" s="14"/>
      <c r="B50" s="58">
        <v>49</v>
      </c>
      <c r="C50" s="1"/>
      <c r="D50" s="3">
        <f t="shared" si="0"/>
        <v>0</v>
      </c>
    </row>
    <row r="51" spans="1:4">
      <c r="D51" s="3">
        <f>SUM(D2:D50)</f>
        <v>69.375</v>
      </c>
    </row>
    <row r="52" spans="1:4">
      <c r="A52" s="7" t="s">
        <v>4</v>
      </c>
      <c r="B52" s="7" t="s">
        <v>16</v>
      </c>
    </row>
    <row r="53" spans="1:4">
      <c r="A53" s="18" t="s">
        <v>6</v>
      </c>
      <c r="B53" s="6" t="s">
        <v>1</v>
      </c>
    </row>
    <row r="54" spans="1:4">
      <c r="A54" s="19" t="s">
        <v>17</v>
      </c>
      <c r="B54" s="6" t="s">
        <v>2</v>
      </c>
    </row>
    <row r="55" spans="1:4">
      <c r="A55" s="19" t="s">
        <v>5</v>
      </c>
      <c r="B55" s="6" t="s">
        <v>3</v>
      </c>
    </row>
    <row r="56" spans="1:4" ht="15" thickBot="1"/>
    <row r="57" spans="1:4" ht="15" thickBot="1">
      <c r="A57" s="15" t="s">
        <v>20</v>
      </c>
      <c r="B57" s="16"/>
    </row>
    <row r="58" spans="1:4">
      <c r="A58" s="11" t="s">
        <v>7</v>
      </c>
      <c r="B58" s="8">
        <v>100</v>
      </c>
    </row>
    <row r="59" spans="1:4">
      <c r="A59" s="12" t="s">
        <v>8</v>
      </c>
      <c r="B59" s="9">
        <v>75</v>
      </c>
    </row>
    <row r="60" spans="1:4">
      <c r="A60" s="12" t="s">
        <v>9</v>
      </c>
      <c r="B60" s="9">
        <v>25</v>
      </c>
    </row>
    <row r="61" spans="1:4" ht="15" thickBot="1">
      <c r="A61" s="13" t="s">
        <v>10</v>
      </c>
      <c r="B61" s="10">
        <v>0</v>
      </c>
    </row>
  </sheetData>
  <pageMargins left="0.511811024" right="0.511811024" top="0.78740157499999996" bottom="0.78740157499999996" header="0.31496062000000002" footer="0.31496062000000002"/>
  <pageSetup paperSize="9" orientation="landscape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showGridLines="0" workbookViewId="0">
      <selection activeCell="A32" sqref="A32"/>
    </sheetView>
  </sheetViews>
  <sheetFormatPr baseColWidth="10" defaultColWidth="8.83203125" defaultRowHeight="14" x14ac:dyDescent="0"/>
  <cols>
    <col min="1" max="1" width="43.6640625" bestFit="1" customWidth="1"/>
    <col min="2" max="2" width="18.5" bestFit="1" customWidth="1"/>
    <col min="3" max="3" width="8.1640625" bestFit="1" customWidth="1"/>
    <col min="4" max="4" width="23.83203125" bestFit="1" customWidth="1"/>
    <col min="5" max="5" width="33.5" bestFit="1" customWidth="1"/>
    <col min="6" max="6" width="25.5" bestFit="1" customWidth="1"/>
    <col min="7" max="7" width="14.33203125" bestFit="1" customWidth="1"/>
    <col min="8" max="8" width="6.1640625" bestFit="1" customWidth="1"/>
  </cols>
  <sheetData>
    <row r="1" spans="1:7">
      <c r="A1" s="35" t="s">
        <v>40</v>
      </c>
    </row>
    <row r="3" spans="1:7">
      <c r="A3" s="90" t="s">
        <v>89</v>
      </c>
      <c r="B3" s="91"/>
    </row>
    <row r="4" spans="1:7">
      <c r="A4" s="85" t="s">
        <v>96</v>
      </c>
      <c r="B4" s="70">
        <v>0.03</v>
      </c>
      <c r="C4" s="32"/>
      <c r="F4" s="32"/>
    </row>
    <row r="5" spans="1:7">
      <c r="A5" s="85" t="s">
        <v>95</v>
      </c>
      <c r="B5" s="70">
        <v>0.1</v>
      </c>
      <c r="C5" s="32"/>
      <c r="F5" s="32"/>
    </row>
    <row r="6" spans="1:7">
      <c r="A6" s="85" t="s">
        <v>87</v>
      </c>
      <c r="B6" s="78">
        <v>100</v>
      </c>
      <c r="C6" s="32"/>
      <c r="F6" s="32"/>
    </row>
    <row r="7" spans="1:7">
      <c r="C7" s="32"/>
      <c r="D7" s="32"/>
      <c r="E7" s="32"/>
      <c r="F7" s="32"/>
    </row>
    <row r="8" spans="1:7">
      <c r="C8" s="32"/>
      <c r="D8" s="32"/>
      <c r="E8" s="32"/>
      <c r="F8" s="32"/>
    </row>
    <row r="9" spans="1:7">
      <c r="A9" s="88" t="s">
        <v>41</v>
      </c>
      <c r="B9" s="88"/>
      <c r="C9" s="88"/>
      <c r="D9" s="37">
        <f>B4*'RESTAURANTE - META DE VENDA'!C6</f>
        <v>-1530</v>
      </c>
      <c r="E9" s="37">
        <f>B5*'RESTAURANTE - META DE VENDA'!E5</f>
        <v>0</v>
      </c>
      <c r="F9" s="32"/>
    </row>
    <row r="10" spans="1:7">
      <c r="A10" s="58" t="s">
        <v>85</v>
      </c>
      <c r="B10" s="7" t="s">
        <v>34</v>
      </c>
      <c r="C10" s="7" t="s">
        <v>30</v>
      </c>
      <c r="D10" s="7" t="s">
        <v>37</v>
      </c>
      <c r="E10" s="7" t="s">
        <v>38</v>
      </c>
      <c r="F10" s="7" t="s">
        <v>43</v>
      </c>
      <c r="G10" s="57" t="s">
        <v>39</v>
      </c>
    </row>
    <row r="11" spans="1:7">
      <c r="A11" s="5" t="s">
        <v>45</v>
      </c>
      <c r="B11" s="46"/>
      <c r="C11" s="47" t="e">
        <f>B11/$B$21</f>
        <v>#DIV/0!</v>
      </c>
      <c r="D11" s="48" t="e">
        <f>C11*$D$9</f>
        <v>#DIV/0!</v>
      </c>
      <c r="E11" s="48" t="e">
        <f>$E$9*C11</f>
        <v>#DIV/0!</v>
      </c>
      <c r="F11" s="48" t="e">
        <f>IF(E11=0,0,$B$6)</f>
        <v>#DIV/0!</v>
      </c>
      <c r="G11" s="49">
        <f>IF(B11=0,0,SUM(D11:F11))</f>
        <v>0</v>
      </c>
    </row>
    <row r="12" spans="1:7">
      <c r="A12" s="5" t="s">
        <v>46</v>
      </c>
      <c r="B12" s="46"/>
      <c r="C12" s="47" t="e">
        <f t="shared" ref="C12:C20" si="0">B12/$B$21</f>
        <v>#DIV/0!</v>
      </c>
      <c r="D12" s="48" t="e">
        <f t="shared" ref="D12:D20" si="1">C12*$D$9</f>
        <v>#DIV/0!</v>
      </c>
      <c r="E12" s="48" t="e">
        <f t="shared" ref="E12:E20" si="2">$E$9*C12</f>
        <v>#DIV/0!</v>
      </c>
      <c r="F12" s="48" t="e">
        <f t="shared" ref="F12:F20" si="3">IF(E12=0,0,$B$6)</f>
        <v>#DIV/0!</v>
      </c>
      <c r="G12" s="49">
        <f t="shared" ref="G12:G20" si="4">IF(B12=0,0,SUM(D12:F12))</f>
        <v>0</v>
      </c>
    </row>
    <row r="13" spans="1:7">
      <c r="A13" s="5" t="s">
        <v>47</v>
      </c>
      <c r="B13" s="46"/>
      <c r="C13" s="47" t="e">
        <f t="shared" si="0"/>
        <v>#DIV/0!</v>
      </c>
      <c r="D13" s="48" t="e">
        <f t="shared" si="1"/>
        <v>#DIV/0!</v>
      </c>
      <c r="E13" s="48" t="e">
        <f t="shared" si="2"/>
        <v>#DIV/0!</v>
      </c>
      <c r="F13" s="48" t="e">
        <f t="shared" si="3"/>
        <v>#DIV/0!</v>
      </c>
      <c r="G13" s="49">
        <f t="shared" si="4"/>
        <v>0</v>
      </c>
    </row>
    <row r="14" spans="1:7">
      <c r="A14" s="5" t="s">
        <v>48</v>
      </c>
      <c r="B14" s="46"/>
      <c r="C14" s="47" t="e">
        <f t="shared" si="0"/>
        <v>#DIV/0!</v>
      </c>
      <c r="D14" s="48" t="e">
        <f t="shared" si="1"/>
        <v>#DIV/0!</v>
      </c>
      <c r="E14" s="48" t="e">
        <f t="shared" si="2"/>
        <v>#DIV/0!</v>
      </c>
      <c r="F14" s="48" t="e">
        <f t="shared" si="3"/>
        <v>#DIV/0!</v>
      </c>
      <c r="G14" s="49">
        <f t="shared" si="4"/>
        <v>0</v>
      </c>
    </row>
    <row r="15" spans="1:7">
      <c r="A15" s="5" t="s">
        <v>97</v>
      </c>
      <c r="B15" s="46"/>
      <c r="C15" s="47" t="e">
        <f t="shared" si="0"/>
        <v>#DIV/0!</v>
      </c>
      <c r="D15" s="48" t="e">
        <f t="shared" si="1"/>
        <v>#DIV/0!</v>
      </c>
      <c r="E15" s="48" t="e">
        <f t="shared" si="2"/>
        <v>#DIV/0!</v>
      </c>
      <c r="F15" s="48" t="e">
        <f t="shared" si="3"/>
        <v>#DIV/0!</v>
      </c>
      <c r="G15" s="49">
        <f t="shared" si="4"/>
        <v>0</v>
      </c>
    </row>
    <row r="16" spans="1:7">
      <c r="A16" s="5"/>
      <c r="B16" s="46"/>
      <c r="C16" s="47" t="e">
        <f t="shared" si="0"/>
        <v>#DIV/0!</v>
      </c>
      <c r="D16" s="48" t="e">
        <f t="shared" si="1"/>
        <v>#DIV/0!</v>
      </c>
      <c r="E16" s="48" t="e">
        <f t="shared" si="2"/>
        <v>#DIV/0!</v>
      </c>
      <c r="F16" s="48" t="e">
        <f t="shared" si="3"/>
        <v>#DIV/0!</v>
      </c>
      <c r="G16" s="49">
        <f t="shared" si="4"/>
        <v>0</v>
      </c>
    </row>
    <row r="17" spans="1:8">
      <c r="A17" s="5"/>
      <c r="B17" s="46"/>
      <c r="C17" s="47" t="e">
        <f t="shared" si="0"/>
        <v>#DIV/0!</v>
      </c>
      <c r="D17" s="48" t="e">
        <f t="shared" si="1"/>
        <v>#DIV/0!</v>
      </c>
      <c r="E17" s="48" t="e">
        <f t="shared" si="2"/>
        <v>#DIV/0!</v>
      </c>
      <c r="F17" s="48" t="e">
        <f t="shared" si="3"/>
        <v>#DIV/0!</v>
      </c>
      <c r="G17" s="49">
        <f t="shared" si="4"/>
        <v>0</v>
      </c>
    </row>
    <row r="18" spans="1:8">
      <c r="A18" s="5"/>
      <c r="B18" s="46"/>
      <c r="C18" s="47" t="e">
        <f t="shared" si="0"/>
        <v>#DIV/0!</v>
      </c>
      <c r="D18" s="48" t="e">
        <f t="shared" si="1"/>
        <v>#DIV/0!</v>
      </c>
      <c r="E18" s="48" t="e">
        <f t="shared" si="2"/>
        <v>#DIV/0!</v>
      </c>
      <c r="F18" s="48" t="e">
        <f t="shared" si="3"/>
        <v>#DIV/0!</v>
      </c>
      <c r="G18" s="49">
        <f t="shared" si="4"/>
        <v>0</v>
      </c>
    </row>
    <row r="19" spans="1:8">
      <c r="A19" s="5"/>
      <c r="B19" s="46"/>
      <c r="C19" s="47" t="e">
        <f t="shared" si="0"/>
        <v>#DIV/0!</v>
      </c>
      <c r="D19" s="48" t="e">
        <f t="shared" si="1"/>
        <v>#DIV/0!</v>
      </c>
      <c r="E19" s="48" t="e">
        <f t="shared" si="2"/>
        <v>#DIV/0!</v>
      </c>
      <c r="F19" s="48" t="e">
        <f t="shared" si="3"/>
        <v>#DIV/0!</v>
      </c>
      <c r="G19" s="49">
        <f t="shared" si="4"/>
        <v>0</v>
      </c>
    </row>
    <row r="20" spans="1:8">
      <c r="A20" s="5"/>
      <c r="B20" s="46"/>
      <c r="C20" s="47" t="e">
        <f t="shared" si="0"/>
        <v>#DIV/0!</v>
      </c>
      <c r="D20" s="48" t="e">
        <f t="shared" si="1"/>
        <v>#DIV/0!</v>
      </c>
      <c r="E20" s="48" t="e">
        <f t="shared" si="2"/>
        <v>#DIV/0!</v>
      </c>
      <c r="F20" s="48" t="e">
        <f t="shared" si="3"/>
        <v>#DIV/0!</v>
      </c>
      <c r="G20" s="49">
        <f t="shared" si="4"/>
        <v>0</v>
      </c>
    </row>
    <row r="21" spans="1:8">
      <c r="B21" s="30">
        <f t="shared" ref="B21:G21" si="5">SUM(B11:B20)</f>
        <v>0</v>
      </c>
      <c r="C21" s="34" t="e">
        <f t="shared" si="5"/>
        <v>#DIV/0!</v>
      </c>
      <c r="D21" s="42" t="e">
        <f t="shared" si="5"/>
        <v>#DIV/0!</v>
      </c>
      <c r="E21" s="42" t="e">
        <f t="shared" si="5"/>
        <v>#DIV/0!</v>
      </c>
      <c r="F21" s="42" t="e">
        <f t="shared" si="5"/>
        <v>#DIV/0!</v>
      </c>
      <c r="G21" s="50">
        <f t="shared" si="5"/>
        <v>0</v>
      </c>
      <c r="H21" s="34" t="e">
        <f>G21/'RESTAURANTE - META DE VENDA'!C5</f>
        <v>#DIV/0!</v>
      </c>
    </row>
    <row r="24" spans="1:8">
      <c r="A24" s="90" t="s">
        <v>90</v>
      </c>
      <c r="B24" s="91"/>
    </row>
    <row r="25" spans="1:8">
      <c r="A25" s="85" t="s">
        <v>96</v>
      </c>
      <c r="B25" s="70">
        <v>0.03</v>
      </c>
    </row>
    <row r="26" spans="1:8">
      <c r="A26" s="85" t="s">
        <v>95</v>
      </c>
      <c r="B26" s="70">
        <v>0.1</v>
      </c>
    </row>
    <row r="27" spans="1:8">
      <c r="A27" s="85" t="s">
        <v>87</v>
      </c>
      <c r="B27" s="78">
        <v>200</v>
      </c>
    </row>
    <row r="29" spans="1:8">
      <c r="C29" s="32"/>
      <c r="F29" s="32"/>
    </row>
    <row r="30" spans="1:8">
      <c r="A30" s="92" t="s">
        <v>42</v>
      </c>
      <c r="B30" s="92"/>
      <c r="C30" s="92"/>
      <c r="D30" s="37">
        <f>B25*'RESTAURANTE - META DE VENDA'!C11</f>
        <v>-1530</v>
      </c>
      <c r="E30" s="37">
        <f>B26*'RESTAURANTE - META DE VENDA'!E10</f>
        <v>0</v>
      </c>
      <c r="F30" s="32"/>
    </row>
    <row r="31" spans="1:8">
      <c r="A31" s="58" t="s">
        <v>85</v>
      </c>
      <c r="B31" s="31" t="s">
        <v>34</v>
      </c>
      <c r="C31" s="31" t="s">
        <v>30</v>
      </c>
      <c r="D31" s="31" t="s">
        <v>37</v>
      </c>
      <c r="E31" s="31" t="s">
        <v>38</v>
      </c>
      <c r="F31" s="31" t="s">
        <v>43</v>
      </c>
      <c r="G31" s="43" t="s">
        <v>39</v>
      </c>
    </row>
    <row r="32" spans="1:8">
      <c r="A32" s="5" t="s">
        <v>45</v>
      </c>
      <c r="B32" s="52"/>
      <c r="C32" s="47" t="e">
        <f>B32/$B$21</f>
        <v>#DIV/0!</v>
      </c>
      <c r="D32" s="48" t="e">
        <f>C32*$D$30</f>
        <v>#DIV/0!</v>
      </c>
      <c r="E32" s="48" t="e">
        <f>$E$30*C32</f>
        <v>#DIV/0!</v>
      </c>
      <c r="F32" s="48" t="e">
        <f>IF(E32=0,0,$B$27)</f>
        <v>#DIV/0!</v>
      </c>
      <c r="G32" s="49">
        <f>IF(B32=0,0,SUM(D32:F32))</f>
        <v>0</v>
      </c>
    </row>
    <row r="33" spans="1:8">
      <c r="A33" s="5" t="s">
        <v>46</v>
      </c>
      <c r="B33" s="52"/>
      <c r="C33" s="47" t="e">
        <f t="shared" ref="C33:C41" si="6">B33/$B$21</f>
        <v>#DIV/0!</v>
      </c>
      <c r="D33" s="48" t="e">
        <f t="shared" ref="D33:D41" si="7">C33*$D$30</f>
        <v>#DIV/0!</v>
      </c>
      <c r="E33" s="48" t="e">
        <f t="shared" ref="E33:E41" si="8">$E$30*C33</f>
        <v>#DIV/0!</v>
      </c>
      <c r="F33" s="48" t="e">
        <f t="shared" ref="F33:F41" si="9">IF(E33=0,0,$B$27)</f>
        <v>#DIV/0!</v>
      </c>
      <c r="G33" s="49">
        <f t="shared" ref="G33:G41" si="10">IF(B33=0,0,SUM(D33:F33))</f>
        <v>0</v>
      </c>
    </row>
    <row r="34" spans="1:8">
      <c r="A34" s="5" t="s">
        <v>47</v>
      </c>
      <c r="B34" s="52"/>
      <c r="C34" s="47" t="e">
        <f t="shared" si="6"/>
        <v>#DIV/0!</v>
      </c>
      <c r="D34" s="48" t="e">
        <f t="shared" si="7"/>
        <v>#DIV/0!</v>
      </c>
      <c r="E34" s="48" t="e">
        <f t="shared" si="8"/>
        <v>#DIV/0!</v>
      </c>
      <c r="F34" s="48" t="e">
        <f t="shared" si="9"/>
        <v>#DIV/0!</v>
      </c>
      <c r="G34" s="49">
        <f t="shared" si="10"/>
        <v>0</v>
      </c>
    </row>
    <row r="35" spans="1:8">
      <c r="A35" s="5" t="s">
        <v>48</v>
      </c>
      <c r="B35" s="52"/>
      <c r="C35" s="47" t="e">
        <f t="shared" si="6"/>
        <v>#DIV/0!</v>
      </c>
      <c r="D35" s="48" t="e">
        <f t="shared" si="7"/>
        <v>#DIV/0!</v>
      </c>
      <c r="E35" s="48" t="e">
        <f t="shared" si="8"/>
        <v>#DIV/0!</v>
      </c>
      <c r="F35" s="48" t="e">
        <f t="shared" si="9"/>
        <v>#DIV/0!</v>
      </c>
      <c r="G35" s="49">
        <f t="shared" si="10"/>
        <v>0</v>
      </c>
    </row>
    <row r="36" spans="1:8">
      <c r="A36" s="5" t="s">
        <v>97</v>
      </c>
      <c r="B36" s="52"/>
      <c r="C36" s="47" t="e">
        <f t="shared" si="6"/>
        <v>#DIV/0!</v>
      </c>
      <c r="D36" s="48" t="e">
        <f t="shared" si="7"/>
        <v>#DIV/0!</v>
      </c>
      <c r="E36" s="48" t="e">
        <f t="shared" si="8"/>
        <v>#DIV/0!</v>
      </c>
      <c r="F36" s="48" t="e">
        <f t="shared" si="9"/>
        <v>#DIV/0!</v>
      </c>
      <c r="G36" s="49">
        <f t="shared" si="10"/>
        <v>0</v>
      </c>
    </row>
    <row r="37" spans="1:8">
      <c r="A37" s="5"/>
      <c r="B37" s="46"/>
      <c r="C37" s="47" t="e">
        <f t="shared" si="6"/>
        <v>#DIV/0!</v>
      </c>
      <c r="D37" s="48" t="e">
        <f t="shared" si="7"/>
        <v>#DIV/0!</v>
      </c>
      <c r="E37" s="48" t="e">
        <f t="shared" si="8"/>
        <v>#DIV/0!</v>
      </c>
      <c r="F37" s="48" t="e">
        <f t="shared" si="9"/>
        <v>#DIV/0!</v>
      </c>
      <c r="G37" s="49">
        <f t="shared" si="10"/>
        <v>0</v>
      </c>
    </row>
    <row r="38" spans="1:8">
      <c r="A38" s="5"/>
      <c r="B38" s="46"/>
      <c r="C38" s="47" t="e">
        <f t="shared" si="6"/>
        <v>#DIV/0!</v>
      </c>
      <c r="D38" s="48" t="e">
        <f t="shared" si="7"/>
        <v>#DIV/0!</v>
      </c>
      <c r="E38" s="48" t="e">
        <f t="shared" si="8"/>
        <v>#DIV/0!</v>
      </c>
      <c r="F38" s="48" t="e">
        <f t="shared" si="9"/>
        <v>#DIV/0!</v>
      </c>
      <c r="G38" s="49">
        <f t="shared" si="10"/>
        <v>0</v>
      </c>
    </row>
    <row r="39" spans="1:8">
      <c r="A39" s="5"/>
      <c r="B39" s="46"/>
      <c r="C39" s="47" t="e">
        <f t="shared" si="6"/>
        <v>#DIV/0!</v>
      </c>
      <c r="D39" s="48" t="e">
        <f t="shared" si="7"/>
        <v>#DIV/0!</v>
      </c>
      <c r="E39" s="48" t="e">
        <f t="shared" si="8"/>
        <v>#DIV/0!</v>
      </c>
      <c r="F39" s="48" t="e">
        <f t="shared" si="9"/>
        <v>#DIV/0!</v>
      </c>
      <c r="G39" s="49">
        <f t="shared" si="10"/>
        <v>0</v>
      </c>
    </row>
    <row r="40" spans="1:8">
      <c r="A40" s="5"/>
      <c r="B40" s="46"/>
      <c r="C40" s="47" t="e">
        <f t="shared" si="6"/>
        <v>#DIV/0!</v>
      </c>
      <c r="D40" s="48" t="e">
        <f t="shared" si="7"/>
        <v>#DIV/0!</v>
      </c>
      <c r="E40" s="48" t="e">
        <f t="shared" si="8"/>
        <v>#DIV/0!</v>
      </c>
      <c r="F40" s="48" t="e">
        <f t="shared" si="9"/>
        <v>#DIV/0!</v>
      </c>
      <c r="G40" s="49">
        <f t="shared" si="10"/>
        <v>0</v>
      </c>
    </row>
    <row r="41" spans="1:8">
      <c r="A41" s="5"/>
      <c r="B41" s="46"/>
      <c r="C41" s="47" t="e">
        <f t="shared" si="6"/>
        <v>#DIV/0!</v>
      </c>
      <c r="D41" s="48" t="e">
        <f t="shared" si="7"/>
        <v>#DIV/0!</v>
      </c>
      <c r="E41" s="48" t="e">
        <f t="shared" si="8"/>
        <v>#DIV/0!</v>
      </c>
      <c r="F41" s="48" t="e">
        <f t="shared" si="9"/>
        <v>#DIV/0!</v>
      </c>
      <c r="G41" s="49">
        <f t="shared" si="10"/>
        <v>0</v>
      </c>
    </row>
    <row r="42" spans="1:8">
      <c r="B42" s="30">
        <f t="shared" ref="B42:G42" si="11">SUM(B32:B41)</f>
        <v>0</v>
      </c>
      <c r="C42" s="34" t="e">
        <f t="shared" si="11"/>
        <v>#DIV/0!</v>
      </c>
      <c r="D42" s="42" t="e">
        <f t="shared" si="11"/>
        <v>#DIV/0!</v>
      </c>
      <c r="E42" s="42" t="e">
        <f t="shared" si="11"/>
        <v>#DIV/0!</v>
      </c>
      <c r="F42" s="42" t="e">
        <f t="shared" si="11"/>
        <v>#DIV/0!</v>
      </c>
      <c r="G42" s="50">
        <f t="shared" si="11"/>
        <v>0</v>
      </c>
      <c r="H42" s="34" t="e">
        <f>G42/'RESTAURANTE - META DE VENDA'!C10</f>
        <v>#DIV/0!</v>
      </c>
    </row>
    <row r="44" spans="1:8">
      <c r="B44" s="33">
        <f>B21+B42</f>
        <v>0</v>
      </c>
      <c r="F44" s="58" t="s">
        <v>88</v>
      </c>
      <c r="G44" s="50">
        <f>G21+G42</f>
        <v>0</v>
      </c>
      <c r="H44" s="34" t="e">
        <f>'ATENDENTE - PRÊMIO COMERCIAL'!G44/'RESTAURANTE - META DE VENDA'!B15</f>
        <v>#DIV/0!</v>
      </c>
    </row>
    <row r="45" spans="1:8">
      <c r="C45" s="51"/>
    </row>
    <row r="46" spans="1:8">
      <c r="B46" s="33"/>
      <c r="C46" s="51"/>
    </row>
    <row r="47" spans="1:8">
      <c r="B47" s="33"/>
      <c r="C47" s="51"/>
    </row>
    <row r="48" spans="1:8">
      <c r="B48" s="33"/>
      <c r="C48" s="51"/>
    </row>
    <row r="49" spans="2:3">
      <c r="B49" s="33"/>
      <c r="C49" s="51"/>
    </row>
  </sheetData>
  <mergeCells count="4">
    <mergeCell ref="A3:B3"/>
    <mergeCell ref="A9:C9"/>
    <mergeCell ref="A30:C30"/>
    <mergeCell ref="A24:B24"/>
  </mergeCells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workbookViewId="0"/>
  </sheetViews>
  <sheetFormatPr baseColWidth="10" defaultColWidth="8.83203125" defaultRowHeight="14" x14ac:dyDescent="0"/>
  <cols>
    <col min="1" max="1" width="30.6640625" bestFit="1" customWidth="1"/>
    <col min="2" max="2" width="10.6640625" bestFit="1" customWidth="1"/>
    <col min="4" max="4" width="10.33203125" bestFit="1" customWidth="1"/>
  </cols>
  <sheetData>
    <row r="1" spans="1:3">
      <c r="A1" s="80" t="s">
        <v>67</v>
      </c>
    </row>
    <row r="3" spans="1:3">
      <c r="A3" s="93" t="s">
        <v>40</v>
      </c>
      <c r="B3" s="93"/>
    </row>
    <row r="4" spans="1:3">
      <c r="A4" s="5" t="s">
        <v>45</v>
      </c>
      <c r="B4" s="54">
        <f>'ATENDENTE - PRÊMIO COMERCIAL'!G11+'ATENDENTE - PRÊMIO COMERCIAL'!G32</f>
        <v>0</v>
      </c>
    </row>
    <row r="5" spans="1:3">
      <c r="A5" s="5" t="s">
        <v>46</v>
      </c>
      <c r="B5" s="54">
        <f>'ATENDENTE - PRÊMIO COMERCIAL'!G12+'ATENDENTE - PRÊMIO COMERCIAL'!G33</f>
        <v>0</v>
      </c>
    </row>
    <row r="6" spans="1:3">
      <c r="A6" s="5" t="s">
        <v>47</v>
      </c>
      <c r="B6" s="54">
        <f>'ATENDENTE - PRÊMIO COMERCIAL'!G13+'ATENDENTE - PRÊMIO COMERCIAL'!G34</f>
        <v>0</v>
      </c>
    </row>
    <row r="7" spans="1:3">
      <c r="A7" s="5" t="s">
        <v>48</v>
      </c>
      <c r="B7" s="54">
        <f>'ATENDENTE - PRÊMIO COMERCIAL'!G14+'ATENDENTE - PRÊMIO COMERCIAL'!G35</f>
        <v>0</v>
      </c>
      <c r="C7" s="33"/>
    </row>
    <row r="8" spans="1:3">
      <c r="A8" s="5" t="s">
        <v>97</v>
      </c>
      <c r="B8" s="54">
        <f>'ATENDENTE - PRÊMIO COMERCIAL'!G15+'ATENDENTE - PRÊMIO COMERCIAL'!G36</f>
        <v>0</v>
      </c>
    </row>
    <row r="9" spans="1:3">
      <c r="A9" s="5"/>
      <c r="B9" s="54">
        <f>'ATENDENTE - PRÊMIO COMERCIAL'!G16+'ATENDENTE - PRÊMIO COMERCIAL'!G37</f>
        <v>0</v>
      </c>
    </row>
    <row r="10" spans="1:3">
      <c r="A10" s="79"/>
      <c r="B10" s="54">
        <f>'ATENDENTE - PRÊMIO COMERCIAL'!G17+'ATENDENTE - PRÊMIO COMERCIAL'!G38</f>
        <v>0</v>
      </c>
    </row>
    <row r="11" spans="1:3">
      <c r="A11" s="79"/>
      <c r="B11" s="54">
        <f>'ATENDENTE - PRÊMIO COMERCIAL'!G18+'ATENDENTE - PRÊMIO COMERCIAL'!G39</f>
        <v>0</v>
      </c>
    </row>
    <row r="12" spans="1:3">
      <c r="A12" s="79"/>
      <c r="B12" s="54">
        <f>'ATENDENTE - PRÊMIO COMERCIAL'!G19+'ATENDENTE - PRÊMIO COMERCIAL'!G40</f>
        <v>0</v>
      </c>
    </row>
    <row r="13" spans="1:3">
      <c r="A13" s="79"/>
      <c r="B13" s="54">
        <f>'ATENDENTE - PRÊMIO COMERCIAL'!G20+'ATENDENTE - PRÊMIO COMERCIAL'!G41</f>
        <v>0</v>
      </c>
    </row>
    <row r="14" spans="1:3">
      <c r="A14" s="55" t="s">
        <v>58</v>
      </c>
      <c r="B14" s="56">
        <f>SUM(B4:B13)</f>
        <v>0</v>
      </c>
    </row>
    <row r="16" spans="1:3">
      <c r="A16" s="93" t="s">
        <v>68</v>
      </c>
      <c r="B16" s="93"/>
    </row>
    <row r="17" spans="1:4">
      <c r="A17" s="64" t="s">
        <v>69</v>
      </c>
      <c r="B17" s="54">
        <f>'GERENTE - PRÊMIO QUALITATIVO'!C26</f>
        <v>496.875</v>
      </c>
      <c r="D17" s="86">
        <f>B6+B17</f>
        <v>496.875</v>
      </c>
    </row>
    <row r="18" spans="1:4">
      <c r="A18" s="64" t="s">
        <v>70</v>
      </c>
      <c r="B18" s="54">
        <f>'GERENTE - PRÊMIO QUALITATIVO'!C27</f>
        <v>0</v>
      </c>
    </row>
    <row r="19" spans="1:4">
      <c r="A19" s="55" t="s">
        <v>58</v>
      </c>
      <c r="B19" s="56">
        <f>SUM(B17:B18)</f>
        <v>496.875</v>
      </c>
    </row>
    <row r="21" spans="1:4">
      <c r="A21" s="83" t="s">
        <v>60</v>
      </c>
    </row>
    <row r="22" spans="1:4">
      <c r="A22" s="59" t="s">
        <v>84</v>
      </c>
      <c r="B22" s="70">
        <v>0.2</v>
      </c>
      <c r="C22" s="32"/>
    </row>
    <row r="23" spans="1:4">
      <c r="A23" s="59" t="s">
        <v>62</v>
      </c>
      <c r="B23" s="60">
        <v>3</v>
      </c>
    </row>
    <row r="24" spans="1:4">
      <c r="A24" s="59" t="s">
        <v>61</v>
      </c>
      <c r="B24" s="54">
        <f>B25/B23</f>
        <v>33.125</v>
      </c>
    </row>
    <row r="25" spans="1:4">
      <c r="A25" s="58" t="s">
        <v>58</v>
      </c>
      <c r="B25" s="56">
        <f>B22*(B14+B19)</f>
        <v>99.375</v>
      </c>
    </row>
    <row r="28" spans="1:4">
      <c r="A28" s="84" t="s">
        <v>83</v>
      </c>
      <c r="B28" s="56">
        <f>B14+B19+B25</f>
        <v>596.25</v>
      </c>
    </row>
  </sheetData>
  <mergeCells count="2">
    <mergeCell ref="A3:B3"/>
    <mergeCell ref="A16:B16"/>
  </mergeCells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RESTAURANTE - META DE VENDA</vt:lpstr>
      <vt:lpstr>GERENTE - PRÊMIO QUALITATIVO</vt:lpstr>
      <vt:lpstr>GERENTE - ASPECTOS OPERACIONAIS</vt:lpstr>
      <vt:lpstr>ATENDENTE - PRÊMIO COMERCIAL</vt:lpstr>
      <vt:lpstr>RESTAURANTE - A PAGAR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</dc:creator>
  <cp:lastModifiedBy>Rener Garcia</cp:lastModifiedBy>
  <cp:lastPrinted>2016-07-15T22:29:53Z</cp:lastPrinted>
  <dcterms:created xsi:type="dcterms:W3CDTF">2013-06-22T03:09:33Z</dcterms:created>
  <dcterms:modified xsi:type="dcterms:W3CDTF">2017-08-25T22:30:00Z</dcterms:modified>
</cp:coreProperties>
</file>