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ti\Desktop\R\Tablas R\"/>
    </mc:Choice>
  </mc:AlternateContent>
  <xr:revisionPtr revIDLastSave="0" documentId="13_ncr:1_{81DEDD8B-AF03-47EF-852F-473B5B2B794C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Resultados" sheetId="4" r:id="rId1"/>
    <sheet name="TABLA CSO80 generada" sheetId="2" r:id="rId2"/>
    <sheet name="TABLA CSO1980 original" sheetId="3" r:id="rId3"/>
    <sheet name="tabla modif" sheetId="1" r:id="rId4"/>
  </sheets>
  <definedNames>
    <definedName name="aaaa">'tabla modif'!$L$1</definedName>
    <definedName name="C_modif_fina">'TABLA CSO1980 original'!$O$103</definedName>
    <definedName name="C_modif_final">'TABLA CSO1980 original'!$O$103</definedName>
    <definedName name="D_modif_final">'TABLA CSO1980 original'!$L$103</definedName>
    <definedName name="M_modif_final">'TABLA CSO1980 original'!$P$103</definedName>
    <definedName name="N_modif_final">'TABLA CSO1980 original'!$M$103</definedName>
    <definedName name="ssss">'tabla modif'!$M$103</definedName>
    <definedName name="TASA">'TABLA CSO1980 original'!$D$2</definedName>
    <definedName name="tasa_variacionR">'TABLA CSO1980 original'!$M$2</definedName>
    <definedName name="tmodif">'TABLA CSO1980 original'!$Q$2</definedName>
    <definedName name="V_modif">'TABLA CSO1980 original'!$L$2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4" l="1"/>
  <c r="D16" i="4"/>
  <c r="E15" i="4"/>
  <c r="D15" i="4"/>
  <c r="D14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F112" i="2"/>
  <c r="E113" i="3"/>
  <c r="E112" i="3"/>
  <c r="F111" i="2"/>
  <c r="E111" i="3"/>
  <c r="E110" i="3"/>
  <c r="F110" i="2"/>
  <c r="F109" i="2"/>
  <c r="F109" i="3"/>
  <c r="E109" i="3"/>
  <c r="F108" i="3"/>
  <c r="E108" i="3"/>
  <c r="E107" i="3"/>
  <c r="E106" i="3"/>
  <c r="E105" i="3"/>
  <c r="G108" i="2"/>
  <c r="G107" i="2"/>
  <c r="F108" i="2"/>
  <c r="F107" i="2"/>
  <c r="F106" i="2"/>
  <c r="F105" i="2"/>
  <c r="F104" i="2"/>
  <c r="M4" i="1"/>
  <c r="P4" i="1"/>
  <c r="M5" i="1"/>
  <c r="P5" i="1"/>
  <c r="M6" i="1"/>
  <c r="P6" i="1"/>
  <c r="M7" i="1"/>
  <c r="P7" i="1"/>
  <c r="M8" i="1"/>
  <c r="P8" i="1"/>
  <c r="M9" i="1"/>
  <c r="P9" i="1"/>
  <c r="M10" i="1"/>
  <c r="P10" i="1"/>
  <c r="M11" i="1"/>
  <c r="P11" i="1"/>
  <c r="M12" i="1"/>
  <c r="P12" i="1"/>
  <c r="M13" i="1"/>
  <c r="P13" i="1"/>
  <c r="M14" i="1"/>
  <c r="P14" i="1"/>
  <c r="M15" i="1"/>
  <c r="P15" i="1"/>
  <c r="M16" i="1"/>
  <c r="P16" i="1"/>
  <c r="M17" i="1"/>
  <c r="P17" i="1"/>
  <c r="M18" i="1"/>
  <c r="P18" i="1"/>
  <c r="M19" i="1"/>
  <c r="P19" i="1"/>
  <c r="M20" i="1"/>
  <c r="P20" i="1"/>
  <c r="M21" i="1"/>
  <c r="P21" i="1"/>
  <c r="M22" i="1"/>
  <c r="P22" i="1"/>
  <c r="M23" i="1"/>
  <c r="P23" i="1"/>
  <c r="M24" i="1"/>
  <c r="P24" i="1"/>
  <c r="M25" i="1"/>
  <c r="P25" i="1"/>
  <c r="M26" i="1"/>
  <c r="P26" i="1"/>
  <c r="M27" i="1"/>
  <c r="P27" i="1"/>
  <c r="M28" i="1"/>
  <c r="P28" i="1"/>
  <c r="M29" i="1"/>
  <c r="P29" i="1"/>
  <c r="M30" i="1"/>
  <c r="P30" i="1"/>
  <c r="M31" i="1"/>
  <c r="P31" i="1"/>
  <c r="M32" i="1"/>
  <c r="P32" i="1"/>
  <c r="M33" i="1"/>
  <c r="P33" i="1"/>
  <c r="M34" i="1"/>
  <c r="P34" i="1"/>
  <c r="M35" i="1"/>
  <c r="P35" i="1"/>
  <c r="M36" i="1"/>
  <c r="P36" i="1"/>
  <c r="M37" i="1"/>
  <c r="P37" i="1"/>
  <c r="M38" i="1"/>
  <c r="P38" i="1"/>
  <c r="M39" i="1"/>
  <c r="P39" i="1"/>
  <c r="M40" i="1"/>
  <c r="P40" i="1"/>
  <c r="M41" i="1"/>
  <c r="P41" i="1"/>
  <c r="M42" i="1"/>
  <c r="P42" i="1"/>
  <c r="M43" i="1"/>
  <c r="P43" i="1"/>
  <c r="M44" i="1"/>
  <c r="P44" i="1"/>
  <c r="M45" i="1"/>
  <c r="P45" i="1"/>
  <c r="M46" i="1"/>
  <c r="P46" i="1"/>
  <c r="M47" i="1"/>
  <c r="P47" i="1"/>
  <c r="M48" i="1"/>
  <c r="P48" i="1"/>
  <c r="M49" i="1"/>
  <c r="P49" i="1"/>
  <c r="M50" i="1"/>
  <c r="P50" i="1"/>
  <c r="M51" i="1"/>
  <c r="P51" i="1"/>
  <c r="M52" i="1"/>
  <c r="P52" i="1"/>
  <c r="M53" i="1"/>
  <c r="P53" i="1"/>
  <c r="M54" i="1"/>
  <c r="P54" i="1"/>
  <c r="M55" i="1"/>
  <c r="P55" i="1"/>
  <c r="M56" i="1"/>
  <c r="P56" i="1"/>
  <c r="M57" i="1"/>
  <c r="P57" i="1"/>
  <c r="M58" i="1"/>
  <c r="P58" i="1"/>
  <c r="M59" i="1"/>
  <c r="P59" i="1"/>
  <c r="M60" i="1"/>
  <c r="P60" i="1"/>
  <c r="M61" i="1"/>
  <c r="P61" i="1"/>
  <c r="M62" i="1"/>
  <c r="P62" i="1"/>
  <c r="M63" i="1"/>
  <c r="P63" i="1"/>
  <c r="M64" i="1"/>
  <c r="P64" i="1"/>
  <c r="M65" i="1"/>
  <c r="P65" i="1"/>
  <c r="M66" i="1"/>
  <c r="P66" i="1"/>
  <c r="M67" i="1"/>
  <c r="P67" i="1"/>
  <c r="M68" i="1"/>
  <c r="P68" i="1"/>
  <c r="M69" i="1"/>
  <c r="P69" i="1"/>
  <c r="M70" i="1"/>
  <c r="P70" i="1"/>
  <c r="M71" i="1"/>
  <c r="P71" i="1"/>
  <c r="M72" i="1"/>
  <c r="P72" i="1"/>
  <c r="M73" i="1"/>
  <c r="P73" i="1"/>
  <c r="M74" i="1"/>
  <c r="P74" i="1"/>
  <c r="M75" i="1"/>
  <c r="P75" i="1"/>
  <c r="M76" i="1"/>
  <c r="P76" i="1"/>
  <c r="M77" i="1"/>
  <c r="P77" i="1"/>
  <c r="M78" i="1"/>
  <c r="P78" i="1"/>
  <c r="M79" i="1"/>
  <c r="P79" i="1"/>
  <c r="M80" i="1"/>
  <c r="P80" i="1"/>
  <c r="M81" i="1"/>
  <c r="P81" i="1"/>
  <c r="M82" i="1"/>
  <c r="P82" i="1"/>
  <c r="M83" i="1"/>
  <c r="P83" i="1"/>
  <c r="M84" i="1"/>
  <c r="P84" i="1"/>
  <c r="M85" i="1"/>
  <c r="P85" i="1"/>
  <c r="M86" i="1"/>
  <c r="P86" i="1"/>
  <c r="M87" i="1"/>
  <c r="P87" i="1"/>
  <c r="M88" i="1"/>
  <c r="P88" i="1"/>
  <c r="M89" i="1"/>
  <c r="P89" i="1"/>
  <c r="M90" i="1"/>
  <c r="P90" i="1"/>
  <c r="M91" i="1"/>
  <c r="P91" i="1"/>
  <c r="M92" i="1"/>
  <c r="P92" i="1"/>
  <c r="M93" i="1"/>
  <c r="P93" i="1"/>
  <c r="M94" i="1"/>
  <c r="P94" i="1"/>
  <c r="M95" i="1"/>
  <c r="P95" i="1"/>
  <c r="M96" i="1"/>
  <c r="P96" i="1"/>
  <c r="M97" i="1"/>
  <c r="P97" i="1"/>
  <c r="M98" i="1"/>
  <c r="P98" i="1"/>
  <c r="M99" i="1"/>
  <c r="P99" i="1"/>
  <c r="M100" i="1"/>
  <c r="P100" i="1"/>
  <c r="M101" i="1"/>
  <c r="P101" i="1"/>
  <c r="M102" i="1"/>
  <c r="P102" i="1"/>
  <c r="P3" i="1"/>
  <c r="M3" i="1"/>
  <c r="P103" i="3"/>
  <c r="Q102" i="1" s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M78" i="3"/>
  <c r="N77" i="1" s="1"/>
  <c r="M80" i="3"/>
  <c r="N79" i="1" s="1"/>
  <c r="M86" i="3"/>
  <c r="N85" i="1" s="1"/>
  <c r="M88" i="3"/>
  <c r="N87" i="1" s="1"/>
  <c r="M94" i="3"/>
  <c r="N93" i="1" s="1"/>
  <c r="M96" i="3"/>
  <c r="N95" i="1" s="1"/>
  <c r="O103" i="3"/>
  <c r="O102" i="3"/>
  <c r="M103" i="3"/>
  <c r="N102" i="1" s="1"/>
  <c r="P101" i="3"/>
  <c r="Q100" i="1" s="1"/>
  <c r="O101" i="3"/>
  <c r="M101" i="3"/>
  <c r="N100" i="1" s="1"/>
  <c r="P100" i="3"/>
  <c r="Q99" i="1" s="1"/>
  <c r="O100" i="3"/>
  <c r="M100" i="3"/>
  <c r="N99" i="1" s="1"/>
  <c r="O99" i="3"/>
  <c r="P97" i="3" s="1"/>
  <c r="Q96" i="1" s="1"/>
  <c r="M99" i="3"/>
  <c r="N98" i="1" s="1"/>
  <c r="O98" i="3"/>
  <c r="P98" i="3" s="1"/>
  <c r="Q97" i="1" s="1"/>
  <c r="M98" i="3"/>
  <c r="N97" i="1" s="1"/>
  <c r="O97" i="3"/>
  <c r="M97" i="3"/>
  <c r="N96" i="1" s="1"/>
  <c r="P96" i="3"/>
  <c r="Q95" i="1" s="1"/>
  <c r="O96" i="3"/>
  <c r="O95" i="3"/>
  <c r="P93" i="3" s="1"/>
  <c r="Q92" i="1" s="1"/>
  <c r="M95" i="3"/>
  <c r="N94" i="1" s="1"/>
  <c r="O94" i="3"/>
  <c r="P94" i="3" s="1"/>
  <c r="Q93" i="1" s="1"/>
  <c r="O93" i="3"/>
  <c r="M93" i="3"/>
  <c r="N92" i="1" s="1"/>
  <c r="P92" i="3"/>
  <c r="Q91" i="1" s="1"/>
  <c r="O92" i="3"/>
  <c r="M92" i="3"/>
  <c r="N91" i="1" s="1"/>
  <c r="O91" i="3"/>
  <c r="P89" i="3" s="1"/>
  <c r="Q88" i="1" s="1"/>
  <c r="M91" i="3"/>
  <c r="N90" i="1" s="1"/>
  <c r="O90" i="3"/>
  <c r="P90" i="3" s="1"/>
  <c r="Q89" i="1" s="1"/>
  <c r="M90" i="3"/>
  <c r="N89" i="1" s="1"/>
  <c r="O89" i="3"/>
  <c r="M89" i="3"/>
  <c r="N88" i="1" s="1"/>
  <c r="P88" i="3"/>
  <c r="Q87" i="1" s="1"/>
  <c r="O88" i="3"/>
  <c r="O87" i="3"/>
  <c r="P85" i="3" s="1"/>
  <c r="Q84" i="1" s="1"/>
  <c r="M87" i="3"/>
  <c r="N86" i="1" s="1"/>
  <c r="O86" i="3"/>
  <c r="P86" i="3" s="1"/>
  <c r="Q85" i="1" s="1"/>
  <c r="O85" i="3"/>
  <c r="M85" i="3"/>
  <c r="N84" i="1" s="1"/>
  <c r="P84" i="3"/>
  <c r="Q83" i="1" s="1"/>
  <c r="O84" i="3"/>
  <c r="M84" i="3"/>
  <c r="N83" i="1" s="1"/>
  <c r="O83" i="3"/>
  <c r="P81" i="3" s="1"/>
  <c r="Q80" i="1" s="1"/>
  <c r="M83" i="3"/>
  <c r="N82" i="1" s="1"/>
  <c r="O82" i="3"/>
  <c r="M82" i="3"/>
  <c r="N81" i="1" s="1"/>
  <c r="O81" i="3"/>
  <c r="M81" i="3"/>
  <c r="N80" i="1" s="1"/>
  <c r="P80" i="3"/>
  <c r="Q79" i="1" s="1"/>
  <c r="O80" i="3"/>
  <c r="O79" i="3"/>
  <c r="P77" i="3" s="1"/>
  <c r="Q76" i="1" s="1"/>
  <c r="M79" i="3"/>
  <c r="N78" i="1" s="1"/>
  <c r="O78" i="3"/>
  <c r="O77" i="3"/>
  <c r="M77" i="3"/>
  <c r="N76" i="1" s="1"/>
  <c r="P76" i="3"/>
  <c r="Q75" i="1" s="1"/>
  <c r="O76" i="3"/>
  <c r="M76" i="3"/>
  <c r="N75" i="1" s="1"/>
  <c r="O75" i="3"/>
  <c r="P73" i="3" s="1"/>
  <c r="Q72" i="1" s="1"/>
  <c r="M75" i="3"/>
  <c r="N74" i="1" s="1"/>
  <c r="O74" i="3"/>
  <c r="M74" i="3"/>
  <c r="N73" i="1" s="1"/>
  <c r="O73" i="3"/>
  <c r="M73" i="3"/>
  <c r="N72" i="1" s="1"/>
  <c r="P72" i="3"/>
  <c r="Q71" i="1" s="1"/>
  <c r="O72" i="3"/>
  <c r="M72" i="3"/>
  <c r="N71" i="1" s="1"/>
  <c r="O71" i="3"/>
  <c r="P69" i="3" s="1"/>
  <c r="Q68" i="1" s="1"/>
  <c r="M71" i="3"/>
  <c r="N70" i="1" s="1"/>
  <c r="O70" i="3"/>
  <c r="M70" i="3"/>
  <c r="N69" i="1" s="1"/>
  <c r="O69" i="3"/>
  <c r="M69" i="3"/>
  <c r="N68" i="1" s="1"/>
  <c r="P68" i="3"/>
  <c r="Q67" i="1" s="1"/>
  <c r="O68" i="3"/>
  <c r="M68" i="3"/>
  <c r="N67" i="1" s="1"/>
  <c r="O67" i="3"/>
  <c r="P65" i="3" s="1"/>
  <c r="Q64" i="1" s="1"/>
  <c r="M67" i="3"/>
  <c r="N66" i="1" s="1"/>
  <c r="O66" i="3"/>
  <c r="M66" i="3"/>
  <c r="N65" i="1" s="1"/>
  <c r="O65" i="3"/>
  <c r="M65" i="3"/>
  <c r="N64" i="1" s="1"/>
  <c r="P64" i="3"/>
  <c r="Q63" i="1" s="1"/>
  <c r="O64" i="3"/>
  <c r="M64" i="3"/>
  <c r="N63" i="1" s="1"/>
  <c r="O63" i="3"/>
  <c r="P61" i="3" s="1"/>
  <c r="Q60" i="1" s="1"/>
  <c r="M63" i="3"/>
  <c r="N62" i="1" s="1"/>
  <c r="O62" i="3"/>
  <c r="M62" i="3"/>
  <c r="N61" i="1" s="1"/>
  <c r="O61" i="3"/>
  <c r="M61" i="3"/>
  <c r="N60" i="1" s="1"/>
  <c r="P60" i="3"/>
  <c r="Q59" i="1" s="1"/>
  <c r="O60" i="3"/>
  <c r="M60" i="3"/>
  <c r="N59" i="1" s="1"/>
  <c r="O59" i="3"/>
  <c r="P57" i="3" s="1"/>
  <c r="Q56" i="1" s="1"/>
  <c r="M59" i="3"/>
  <c r="N58" i="1" s="1"/>
  <c r="O58" i="3"/>
  <c r="M58" i="3"/>
  <c r="N57" i="1" s="1"/>
  <c r="O57" i="3"/>
  <c r="M57" i="3"/>
  <c r="N56" i="1" s="1"/>
  <c r="P56" i="3"/>
  <c r="Q55" i="1" s="1"/>
  <c r="O56" i="3"/>
  <c r="M56" i="3"/>
  <c r="N55" i="1" s="1"/>
  <c r="O55" i="3"/>
  <c r="P53" i="3" s="1"/>
  <c r="Q52" i="1" s="1"/>
  <c r="M55" i="3"/>
  <c r="N54" i="1" s="1"/>
  <c r="O54" i="3"/>
  <c r="M54" i="3"/>
  <c r="N53" i="1" s="1"/>
  <c r="O53" i="3"/>
  <c r="M53" i="3"/>
  <c r="N52" i="1" s="1"/>
  <c r="P52" i="3"/>
  <c r="Q51" i="1" s="1"/>
  <c r="O52" i="3"/>
  <c r="M52" i="3"/>
  <c r="N51" i="1" s="1"/>
  <c r="O51" i="3"/>
  <c r="P49" i="3" s="1"/>
  <c r="Q48" i="1" s="1"/>
  <c r="M51" i="3"/>
  <c r="N50" i="1" s="1"/>
  <c r="O50" i="3"/>
  <c r="M50" i="3"/>
  <c r="N49" i="1" s="1"/>
  <c r="O49" i="3"/>
  <c r="M49" i="3"/>
  <c r="N48" i="1" s="1"/>
  <c r="P48" i="3"/>
  <c r="Q47" i="1" s="1"/>
  <c r="O48" i="3"/>
  <c r="M48" i="3"/>
  <c r="N47" i="1" s="1"/>
  <c r="O47" i="3"/>
  <c r="P45" i="3" s="1"/>
  <c r="Q44" i="1" s="1"/>
  <c r="M47" i="3"/>
  <c r="N46" i="1" s="1"/>
  <c r="O46" i="3"/>
  <c r="M46" i="3"/>
  <c r="N45" i="1" s="1"/>
  <c r="O45" i="3"/>
  <c r="M45" i="3"/>
  <c r="N44" i="1" s="1"/>
  <c r="P44" i="3"/>
  <c r="Q43" i="1" s="1"/>
  <c r="O44" i="3"/>
  <c r="M44" i="3"/>
  <c r="N43" i="1" s="1"/>
  <c r="O43" i="3"/>
  <c r="P41" i="3" s="1"/>
  <c r="Q40" i="1" s="1"/>
  <c r="M43" i="3"/>
  <c r="N42" i="1" s="1"/>
  <c r="O42" i="3"/>
  <c r="M42" i="3"/>
  <c r="N41" i="1" s="1"/>
  <c r="O41" i="3"/>
  <c r="M41" i="3"/>
  <c r="N40" i="1" s="1"/>
  <c r="P40" i="3"/>
  <c r="Q39" i="1" s="1"/>
  <c r="O40" i="3"/>
  <c r="M40" i="3"/>
  <c r="N39" i="1" s="1"/>
  <c r="O39" i="3"/>
  <c r="P37" i="3" s="1"/>
  <c r="Q36" i="1" s="1"/>
  <c r="M39" i="3"/>
  <c r="N38" i="1" s="1"/>
  <c r="O38" i="3"/>
  <c r="M38" i="3"/>
  <c r="N37" i="1" s="1"/>
  <c r="O37" i="3"/>
  <c r="P36" i="3"/>
  <c r="Q35" i="1" s="1"/>
  <c r="O36" i="3"/>
  <c r="M36" i="3"/>
  <c r="N35" i="1" s="1"/>
  <c r="O35" i="3"/>
  <c r="P33" i="3" s="1"/>
  <c r="Q32" i="1" s="1"/>
  <c r="M35" i="3"/>
  <c r="N34" i="1" s="1"/>
  <c r="O34" i="3"/>
  <c r="M34" i="3"/>
  <c r="N33" i="1" s="1"/>
  <c r="O33" i="3"/>
  <c r="M33" i="3"/>
  <c r="N32" i="1" s="1"/>
  <c r="P32" i="3"/>
  <c r="Q31" i="1" s="1"/>
  <c r="O32" i="3"/>
  <c r="M32" i="3"/>
  <c r="N31" i="1" s="1"/>
  <c r="O31" i="3"/>
  <c r="P29" i="3" s="1"/>
  <c r="Q28" i="1" s="1"/>
  <c r="M31" i="3"/>
  <c r="N30" i="1" s="1"/>
  <c r="O30" i="3"/>
  <c r="M30" i="3"/>
  <c r="N29" i="1" s="1"/>
  <c r="O29" i="3"/>
  <c r="M29" i="3"/>
  <c r="N28" i="1" s="1"/>
  <c r="P28" i="3"/>
  <c r="Q27" i="1" s="1"/>
  <c r="O28" i="3"/>
  <c r="M28" i="3"/>
  <c r="N27" i="1" s="1"/>
  <c r="O27" i="3"/>
  <c r="P25" i="3" s="1"/>
  <c r="Q24" i="1" s="1"/>
  <c r="M27" i="3"/>
  <c r="N26" i="1" s="1"/>
  <c r="O26" i="3"/>
  <c r="M26" i="3"/>
  <c r="N25" i="1" s="1"/>
  <c r="O25" i="3"/>
  <c r="M25" i="3"/>
  <c r="N24" i="1" s="1"/>
  <c r="P24" i="3"/>
  <c r="Q23" i="1" s="1"/>
  <c r="O24" i="3"/>
  <c r="M24" i="3"/>
  <c r="N23" i="1" s="1"/>
  <c r="O23" i="3"/>
  <c r="P21" i="3" s="1"/>
  <c r="Q20" i="1" s="1"/>
  <c r="M23" i="3"/>
  <c r="N22" i="1" s="1"/>
  <c r="O22" i="3"/>
  <c r="M22" i="3"/>
  <c r="N21" i="1" s="1"/>
  <c r="O21" i="3"/>
  <c r="M21" i="3"/>
  <c r="N20" i="1" s="1"/>
  <c r="P20" i="3"/>
  <c r="Q19" i="1" s="1"/>
  <c r="O20" i="3"/>
  <c r="M20" i="3"/>
  <c r="N19" i="1" s="1"/>
  <c r="O19" i="3"/>
  <c r="M19" i="3"/>
  <c r="N18" i="1" s="1"/>
  <c r="O18" i="3"/>
  <c r="M18" i="3"/>
  <c r="N17" i="1" s="1"/>
  <c r="O17" i="3"/>
  <c r="P17" i="3" s="1"/>
  <c r="Q16" i="1" s="1"/>
  <c r="M17" i="3"/>
  <c r="N16" i="1" s="1"/>
  <c r="O16" i="3"/>
  <c r="M16" i="3"/>
  <c r="N15" i="1" s="1"/>
  <c r="O15" i="3"/>
  <c r="M15" i="3"/>
  <c r="N14" i="1" s="1"/>
  <c r="O14" i="3"/>
  <c r="P14" i="3" s="1"/>
  <c r="Q13" i="1" s="1"/>
  <c r="M14" i="3"/>
  <c r="N13" i="1" s="1"/>
  <c r="O13" i="3"/>
  <c r="M13" i="3"/>
  <c r="N12" i="1" s="1"/>
  <c r="O12" i="3"/>
  <c r="M12" i="3"/>
  <c r="N11" i="1" s="1"/>
  <c r="O11" i="3"/>
  <c r="M11" i="3"/>
  <c r="N10" i="1" s="1"/>
  <c r="O10" i="3"/>
  <c r="M10" i="3"/>
  <c r="N9" i="1" s="1"/>
  <c r="O9" i="3"/>
  <c r="P9" i="3" s="1"/>
  <c r="Q8" i="1" s="1"/>
  <c r="M9" i="3"/>
  <c r="N8" i="1" s="1"/>
  <c r="O8" i="3"/>
  <c r="M8" i="3"/>
  <c r="N7" i="1" s="1"/>
  <c r="O7" i="3"/>
  <c r="M7" i="3"/>
  <c r="N6" i="1" s="1"/>
  <c r="O6" i="3"/>
  <c r="P6" i="3" s="1"/>
  <c r="Q5" i="1" s="1"/>
  <c r="M6" i="3"/>
  <c r="N5" i="1" s="1"/>
  <c r="O5" i="3"/>
  <c r="M5" i="3"/>
  <c r="N4" i="1" s="1"/>
  <c r="O4" i="3"/>
  <c r="M4" i="3"/>
  <c r="N3" i="1" s="1"/>
  <c r="L2" i="3"/>
  <c r="Q2" i="3" s="1"/>
  <c r="P8" i="3" l="1"/>
  <c r="Q7" i="1" s="1"/>
  <c r="P11" i="3"/>
  <c r="Q10" i="1" s="1"/>
  <c r="P16" i="3"/>
  <c r="Q15" i="1" s="1"/>
  <c r="P19" i="3"/>
  <c r="Q18" i="1" s="1"/>
  <c r="P23" i="3"/>
  <c r="Q22" i="1" s="1"/>
  <c r="P27" i="3"/>
  <c r="Q26" i="1" s="1"/>
  <c r="P31" i="3"/>
  <c r="Q30" i="1" s="1"/>
  <c r="P35" i="3"/>
  <c r="Q34" i="1" s="1"/>
  <c r="P39" i="3"/>
  <c r="Q38" i="1" s="1"/>
  <c r="P43" i="3"/>
  <c r="Q42" i="1" s="1"/>
  <c r="P47" i="3"/>
  <c r="Q46" i="1" s="1"/>
  <c r="P51" i="3"/>
  <c r="Q50" i="1" s="1"/>
  <c r="P55" i="3"/>
  <c r="Q54" i="1" s="1"/>
  <c r="P59" i="3"/>
  <c r="Q58" i="1" s="1"/>
  <c r="P63" i="3"/>
  <c r="Q62" i="1" s="1"/>
  <c r="P67" i="3"/>
  <c r="Q66" i="1" s="1"/>
  <c r="P71" i="3"/>
  <c r="Q70" i="1" s="1"/>
  <c r="P75" i="3"/>
  <c r="Q74" i="1" s="1"/>
  <c r="P79" i="3"/>
  <c r="Q78" i="1" s="1"/>
  <c r="P83" i="3"/>
  <c r="Q82" i="1" s="1"/>
  <c r="P87" i="3"/>
  <c r="Q86" i="1" s="1"/>
  <c r="P91" i="3"/>
  <c r="Q90" i="1" s="1"/>
  <c r="P95" i="3"/>
  <c r="Q94" i="1" s="1"/>
  <c r="P99" i="3"/>
  <c r="P5" i="3"/>
  <c r="Q4" i="1" s="1"/>
  <c r="P10" i="3"/>
  <c r="Q9" i="1" s="1"/>
  <c r="P13" i="3"/>
  <c r="Q12" i="1" s="1"/>
  <c r="P18" i="3"/>
  <c r="Q17" i="1" s="1"/>
  <c r="P22" i="3"/>
  <c r="Q21" i="1" s="1"/>
  <c r="P26" i="3"/>
  <c r="Q25" i="1" s="1"/>
  <c r="P30" i="3"/>
  <c r="Q29" i="1" s="1"/>
  <c r="P34" i="3"/>
  <c r="Q33" i="1" s="1"/>
  <c r="P38" i="3"/>
  <c r="Q37" i="1" s="1"/>
  <c r="P42" i="3"/>
  <c r="Q41" i="1" s="1"/>
  <c r="P46" i="3"/>
  <c r="Q45" i="1" s="1"/>
  <c r="P50" i="3"/>
  <c r="Q49" i="1" s="1"/>
  <c r="P54" i="3"/>
  <c r="Q53" i="1" s="1"/>
  <c r="P58" i="3"/>
  <c r="Q57" i="1" s="1"/>
  <c r="P62" i="3"/>
  <c r="Q61" i="1" s="1"/>
  <c r="P66" i="3"/>
  <c r="Q65" i="1" s="1"/>
  <c r="P70" i="3"/>
  <c r="Q69" i="1" s="1"/>
  <c r="P74" i="3"/>
  <c r="Q73" i="1" s="1"/>
  <c r="P78" i="3"/>
  <c r="Q77" i="1" s="1"/>
  <c r="P82" i="3"/>
  <c r="P4" i="3"/>
  <c r="Q3" i="1" s="1"/>
  <c r="P7" i="3"/>
  <c r="Q6" i="1" s="1"/>
  <c r="P12" i="3"/>
  <c r="Q11" i="1" s="1"/>
  <c r="P15" i="3"/>
  <c r="Q14" i="1" s="1"/>
  <c r="M37" i="3"/>
  <c r="Q97" i="3"/>
  <c r="R96" i="1" s="1"/>
  <c r="P102" i="3"/>
  <c r="Q101" i="1" s="1"/>
  <c r="M102" i="3"/>
  <c r="F108" i="1"/>
  <c r="F110" i="1"/>
  <c r="F109" i="1"/>
  <c r="N8" i="3" l="1"/>
  <c r="O7" i="1" s="1"/>
  <c r="N36" i="1"/>
  <c r="N41" i="3"/>
  <c r="O40" i="1" s="1"/>
  <c r="N101" i="1"/>
  <c r="Q81" i="3"/>
  <c r="R80" i="1" s="1"/>
  <c r="Q81" i="1"/>
  <c r="Q89" i="3"/>
  <c r="R88" i="1" s="1"/>
  <c r="Q98" i="1"/>
  <c r="N4" i="3"/>
  <c r="O3" i="1" s="1"/>
  <c r="Q9" i="3"/>
  <c r="R8" i="1" s="1"/>
  <c r="N95" i="3"/>
  <c r="O94" i="1" s="1"/>
  <c r="N79" i="3"/>
  <c r="O78" i="1" s="1"/>
  <c r="N63" i="3"/>
  <c r="O62" i="1" s="1"/>
  <c r="N55" i="3"/>
  <c r="O54" i="1" s="1"/>
  <c r="N47" i="3"/>
  <c r="O46" i="1" s="1"/>
  <c r="Q25" i="3"/>
  <c r="R24" i="1" s="1"/>
  <c r="N96" i="3"/>
  <c r="O95" i="1" s="1"/>
  <c r="N88" i="3"/>
  <c r="O87" i="1" s="1"/>
  <c r="N80" i="3"/>
  <c r="O79" i="1" s="1"/>
  <c r="N72" i="3"/>
  <c r="O71" i="1" s="1"/>
  <c r="N64" i="3"/>
  <c r="O63" i="1" s="1"/>
  <c r="N56" i="3"/>
  <c r="O55" i="1" s="1"/>
  <c r="N48" i="3"/>
  <c r="O47" i="1" s="1"/>
  <c r="N40" i="3"/>
  <c r="O39" i="1" s="1"/>
  <c r="Q35" i="3"/>
  <c r="R34" i="1" s="1"/>
  <c r="Q31" i="3"/>
  <c r="R30" i="1" s="1"/>
  <c r="Q27" i="3"/>
  <c r="R26" i="1" s="1"/>
  <c r="Q99" i="3"/>
  <c r="R98" i="1" s="1"/>
  <c r="Q91" i="3"/>
  <c r="R90" i="1" s="1"/>
  <c r="Q83" i="3"/>
  <c r="R82" i="1" s="1"/>
  <c r="Q75" i="3"/>
  <c r="R74" i="1" s="1"/>
  <c r="Q67" i="3"/>
  <c r="R66" i="1" s="1"/>
  <c r="Q59" i="3"/>
  <c r="R58" i="1" s="1"/>
  <c r="Q51" i="3"/>
  <c r="R50" i="1" s="1"/>
  <c r="Q43" i="3"/>
  <c r="R42" i="1" s="1"/>
  <c r="Q23" i="3"/>
  <c r="R22" i="1" s="1"/>
  <c r="N94" i="3"/>
  <c r="O93" i="1" s="1"/>
  <c r="N86" i="3"/>
  <c r="O85" i="1" s="1"/>
  <c r="N78" i="3"/>
  <c r="O77" i="1" s="1"/>
  <c r="N70" i="3"/>
  <c r="O69" i="1" s="1"/>
  <c r="N62" i="3"/>
  <c r="O61" i="1" s="1"/>
  <c r="N54" i="3"/>
  <c r="O53" i="1" s="1"/>
  <c r="N46" i="3"/>
  <c r="O45" i="1" s="1"/>
  <c r="N39" i="3"/>
  <c r="O38" i="1" s="1"/>
  <c r="N31" i="3"/>
  <c r="O30" i="1" s="1"/>
  <c r="Q15" i="3"/>
  <c r="R14" i="1" s="1"/>
  <c r="Q7" i="3"/>
  <c r="R6" i="1" s="1"/>
  <c r="Q5" i="3"/>
  <c r="R4" i="1" s="1"/>
  <c r="N28" i="3"/>
  <c r="O27" i="1" s="1"/>
  <c r="N15" i="3"/>
  <c r="O14" i="1" s="1"/>
  <c r="N33" i="3"/>
  <c r="O32" i="1" s="1"/>
  <c r="Q19" i="3"/>
  <c r="R18" i="1" s="1"/>
  <c r="Q11" i="3"/>
  <c r="R10" i="1" s="1"/>
  <c r="N34" i="3"/>
  <c r="O33" i="1" s="1"/>
  <c r="N19" i="3"/>
  <c r="O18" i="1" s="1"/>
  <c r="N11" i="3"/>
  <c r="O10" i="1" s="1"/>
  <c r="N87" i="3"/>
  <c r="O86" i="1" s="1"/>
  <c r="N71" i="3"/>
  <c r="O70" i="1" s="1"/>
  <c r="Q101" i="3"/>
  <c r="R100" i="1" s="1"/>
  <c r="Q93" i="3"/>
  <c r="R92" i="1" s="1"/>
  <c r="Q85" i="3"/>
  <c r="R84" i="1" s="1"/>
  <c r="Q77" i="3"/>
  <c r="R76" i="1" s="1"/>
  <c r="Q69" i="3"/>
  <c r="R68" i="1" s="1"/>
  <c r="Q61" i="3"/>
  <c r="R60" i="1" s="1"/>
  <c r="Q53" i="3"/>
  <c r="R52" i="1" s="1"/>
  <c r="Q45" i="3"/>
  <c r="R44" i="1" s="1"/>
  <c r="Q21" i="3"/>
  <c r="R20" i="1" s="1"/>
  <c r="Q94" i="3"/>
  <c r="R93" i="1" s="1"/>
  <c r="Q86" i="3"/>
  <c r="R85" i="1" s="1"/>
  <c r="Q78" i="3"/>
  <c r="R77" i="1" s="1"/>
  <c r="Q70" i="3"/>
  <c r="R69" i="1" s="1"/>
  <c r="Q62" i="3"/>
  <c r="R61" i="1" s="1"/>
  <c r="Q54" i="3"/>
  <c r="R53" i="1" s="1"/>
  <c r="Q46" i="3"/>
  <c r="R45" i="1" s="1"/>
  <c r="Q38" i="3"/>
  <c r="R37" i="1" s="1"/>
  <c r="Q34" i="3"/>
  <c r="R33" i="1" s="1"/>
  <c r="Q30" i="3"/>
  <c r="R29" i="1" s="1"/>
  <c r="Q24" i="3"/>
  <c r="R23" i="1" s="1"/>
  <c r="N97" i="3"/>
  <c r="O96" i="1" s="1"/>
  <c r="N89" i="3"/>
  <c r="O88" i="1" s="1"/>
  <c r="N81" i="3"/>
  <c r="O80" i="1" s="1"/>
  <c r="N73" i="3"/>
  <c r="O72" i="1" s="1"/>
  <c r="N65" i="3"/>
  <c r="O64" i="1" s="1"/>
  <c r="N57" i="3"/>
  <c r="O56" i="1" s="1"/>
  <c r="N49" i="3"/>
  <c r="O48" i="1" s="1"/>
  <c r="Q100" i="3"/>
  <c r="R99" i="1" s="1"/>
  <c r="Q92" i="3"/>
  <c r="R91" i="1" s="1"/>
  <c r="Q84" i="3"/>
  <c r="R83" i="1" s="1"/>
  <c r="Q76" i="3"/>
  <c r="R75" i="1" s="1"/>
  <c r="Q68" i="3"/>
  <c r="R67" i="1" s="1"/>
  <c r="Q60" i="3"/>
  <c r="R59" i="1" s="1"/>
  <c r="Q52" i="3"/>
  <c r="R51" i="1" s="1"/>
  <c r="Q44" i="3"/>
  <c r="R43" i="1" s="1"/>
  <c r="Q26" i="3"/>
  <c r="R25" i="1" s="1"/>
  <c r="N27" i="3"/>
  <c r="O26" i="1" s="1"/>
  <c r="N14" i="3"/>
  <c r="O13" i="1" s="1"/>
  <c r="N6" i="3"/>
  <c r="O5" i="1" s="1"/>
  <c r="N5" i="3"/>
  <c r="O4" i="1" s="1"/>
  <c r="N24" i="3"/>
  <c r="O23" i="1" s="1"/>
  <c r="Q13" i="3"/>
  <c r="R12" i="1" s="1"/>
  <c r="N29" i="3"/>
  <c r="O28" i="1" s="1"/>
  <c r="N18" i="3"/>
  <c r="O17" i="1" s="1"/>
  <c r="N10" i="3"/>
  <c r="O9" i="1" s="1"/>
  <c r="N30" i="3"/>
  <c r="O29" i="1" s="1"/>
  <c r="Q17" i="3"/>
  <c r="R16" i="1" s="1"/>
  <c r="N102" i="3"/>
  <c r="O101" i="1" s="1"/>
  <c r="N103" i="3"/>
  <c r="O102" i="1" s="1"/>
  <c r="Q103" i="3"/>
  <c r="R102" i="1" s="1"/>
  <c r="Q102" i="3"/>
  <c r="R101" i="1" s="1"/>
  <c r="N99" i="3"/>
  <c r="O98" i="1" s="1"/>
  <c r="N91" i="3"/>
  <c r="O90" i="1" s="1"/>
  <c r="N83" i="3"/>
  <c r="O82" i="1" s="1"/>
  <c r="N75" i="3"/>
  <c r="O74" i="1" s="1"/>
  <c r="N67" i="3"/>
  <c r="O66" i="1" s="1"/>
  <c r="N59" i="3"/>
  <c r="O58" i="1" s="1"/>
  <c r="N51" i="3"/>
  <c r="O50" i="1" s="1"/>
  <c r="N43" i="3"/>
  <c r="O42" i="1" s="1"/>
  <c r="N100" i="3"/>
  <c r="O99" i="1" s="1"/>
  <c r="N92" i="3"/>
  <c r="O91" i="1" s="1"/>
  <c r="N84" i="3"/>
  <c r="O83" i="1" s="1"/>
  <c r="N76" i="3"/>
  <c r="O75" i="1" s="1"/>
  <c r="N68" i="3"/>
  <c r="O67" i="1" s="1"/>
  <c r="N60" i="3"/>
  <c r="O59" i="1" s="1"/>
  <c r="N52" i="3"/>
  <c r="O51" i="1" s="1"/>
  <c r="N44" i="3"/>
  <c r="O43" i="1" s="1"/>
  <c r="Q37" i="3"/>
  <c r="R36" i="1" s="1"/>
  <c r="Q33" i="3"/>
  <c r="R32" i="1" s="1"/>
  <c r="Q29" i="3"/>
  <c r="R28" i="1" s="1"/>
  <c r="Q20" i="3"/>
  <c r="R19" i="1" s="1"/>
  <c r="Q95" i="3"/>
  <c r="R94" i="1" s="1"/>
  <c r="Q87" i="3"/>
  <c r="R86" i="1" s="1"/>
  <c r="Q79" i="3"/>
  <c r="R78" i="1" s="1"/>
  <c r="Q71" i="3"/>
  <c r="R70" i="1" s="1"/>
  <c r="Q63" i="3"/>
  <c r="R62" i="1" s="1"/>
  <c r="Q55" i="3"/>
  <c r="R54" i="1" s="1"/>
  <c r="Q47" i="3"/>
  <c r="R46" i="1" s="1"/>
  <c r="Q39" i="3"/>
  <c r="R38" i="1" s="1"/>
  <c r="N98" i="3"/>
  <c r="O97" i="1" s="1"/>
  <c r="N90" i="3"/>
  <c r="O89" i="1" s="1"/>
  <c r="N82" i="3"/>
  <c r="O81" i="1" s="1"/>
  <c r="N74" i="3"/>
  <c r="O73" i="1" s="1"/>
  <c r="N66" i="3"/>
  <c r="O65" i="1" s="1"/>
  <c r="N58" i="3"/>
  <c r="O57" i="1" s="1"/>
  <c r="N50" i="3"/>
  <c r="O49" i="1" s="1"/>
  <c r="N42" i="3"/>
  <c r="O41" i="1" s="1"/>
  <c r="Q22" i="3"/>
  <c r="R21" i="1" s="1"/>
  <c r="N23" i="3"/>
  <c r="O22" i="1" s="1"/>
  <c r="Q12" i="3"/>
  <c r="R11" i="1" s="1"/>
  <c r="Q4" i="3"/>
  <c r="R3" i="1" s="1"/>
  <c r="N36" i="3"/>
  <c r="O35" i="1" s="1"/>
  <c r="N20" i="3"/>
  <c r="O19" i="1" s="1"/>
  <c r="N12" i="3"/>
  <c r="O11" i="1" s="1"/>
  <c r="N25" i="3"/>
  <c r="O24" i="1" s="1"/>
  <c r="Q16" i="3"/>
  <c r="R15" i="1" s="1"/>
  <c r="Q8" i="3"/>
  <c r="R7" i="1" s="1"/>
  <c r="N26" i="3"/>
  <c r="O25" i="1" s="1"/>
  <c r="N16" i="3"/>
  <c r="O15" i="1" s="1"/>
  <c r="Q73" i="3"/>
  <c r="R72" i="1" s="1"/>
  <c r="Q65" i="3"/>
  <c r="R64" i="1" s="1"/>
  <c r="Q57" i="3"/>
  <c r="R56" i="1" s="1"/>
  <c r="Q49" i="3"/>
  <c r="R48" i="1" s="1"/>
  <c r="Q41" i="3"/>
  <c r="R40" i="1" s="1"/>
  <c r="Q98" i="3"/>
  <c r="R97" i="1" s="1"/>
  <c r="Q90" i="3"/>
  <c r="R89" i="1" s="1"/>
  <c r="Q82" i="3"/>
  <c r="R81" i="1" s="1"/>
  <c r="Q74" i="3"/>
  <c r="R73" i="1" s="1"/>
  <c r="Q66" i="3"/>
  <c r="R65" i="1" s="1"/>
  <c r="Q58" i="3"/>
  <c r="R57" i="1" s="1"/>
  <c r="Q50" i="3"/>
  <c r="R49" i="1" s="1"/>
  <c r="Q42" i="3"/>
  <c r="R41" i="1" s="1"/>
  <c r="Q36" i="3"/>
  <c r="R35" i="1" s="1"/>
  <c r="Q32" i="3"/>
  <c r="R31" i="1" s="1"/>
  <c r="Q28" i="3"/>
  <c r="R27" i="1" s="1"/>
  <c r="N101" i="3"/>
  <c r="O100" i="1" s="1"/>
  <c r="N93" i="3"/>
  <c r="O92" i="1" s="1"/>
  <c r="N85" i="3"/>
  <c r="O84" i="1" s="1"/>
  <c r="N77" i="3"/>
  <c r="O76" i="1" s="1"/>
  <c r="N69" i="3"/>
  <c r="O68" i="1" s="1"/>
  <c r="N61" i="3"/>
  <c r="O60" i="1" s="1"/>
  <c r="N53" i="3"/>
  <c r="O52" i="1" s="1"/>
  <c r="N45" i="3"/>
  <c r="O44" i="1" s="1"/>
  <c r="N37" i="3"/>
  <c r="O36" i="1" s="1"/>
  <c r="Q96" i="3"/>
  <c r="R95" i="1" s="1"/>
  <c r="Q88" i="3"/>
  <c r="R87" i="1" s="1"/>
  <c r="Q80" i="3"/>
  <c r="R79" i="1" s="1"/>
  <c r="Q72" i="3"/>
  <c r="R71" i="1" s="1"/>
  <c r="Q64" i="3"/>
  <c r="R63" i="1" s="1"/>
  <c r="Q56" i="3"/>
  <c r="R55" i="1" s="1"/>
  <c r="Q48" i="3"/>
  <c r="R47" i="1" s="1"/>
  <c r="Q40" i="3"/>
  <c r="R39" i="1" s="1"/>
  <c r="N35" i="3"/>
  <c r="O34" i="1" s="1"/>
  <c r="N17" i="3"/>
  <c r="O16" i="1" s="1"/>
  <c r="N9" i="3"/>
  <c r="O8" i="1" s="1"/>
  <c r="N7" i="3"/>
  <c r="O6" i="1" s="1"/>
  <c r="N32" i="3"/>
  <c r="O31" i="1" s="1"/>
  <c r="Q18" i="3"/>
  <c r="R17" i="1" s="1"/>
  <c r="Q10" i="3"/>
  <c r="R9" i="1" s="1"/>
  <c r="N21" i="3"/>
  <c r="O20" i="1" s="1"/>
  <c r="N13" i="3"/>
  <c r="O12" i="1" s="1"/>
  <c r="N38" i="3"/>
  <c r="O37" i="1" s="1"/>
  <c r="N22" i="3"/>
  <c r="O21" i="1" s="1"/>
  <c r="Q14" i="3"/>
  <c r="R13" i="1" s="1"/>
  <c r="Q6" i="3"/>
  <c r="R5" i="1" s="1"/>
  <c r="M106" i="1"/>
  <c r="M105" i="1"/>
  <c r="M104" i="1"/>
  <c r="F104" i="1"/>
  <c r="F105" i="1"/>
  <c r="F106" i="1"/>
  <c r="F107" i="1" s="1"/>
  <c r="M107" i="1" l="1"/>
  <c r="E13" i="4" s="1"/>
  <c r="M110" i="1" l="1"/>
  <c r="M109" i="1"/>
  <c r="M108" i="1" l="1"/>
  <c r="E14" i="4" s="1"/>
</calcChain>
</file>

<file path=xl/sharedStrings.xml><?xml version="1.0" encoding="utf-8"?>
<sst xmlns="http://schemas.openxmlformats.org/spreadsheetml/2006/main" count="112" uniqueCount="58">
  <si>
    <t>X</t>
  </si>
  <si>
    <t>qx</t>
  </si>
  <si>
    <t>lx</t>
  </si>
  <si>
    <t>dx</t>
  </si>
  <si>
    <t>Dx</t>
  </si>
  <si>
    <t>Nx</t>
  </si>
  <si>
    <t>Sx</t>
  </si>
  <si>
    <t>Cx</t>
  </si>
  <si>
    <t>Mx</t>
  </si>
  <si>
    <t>Rx</t>
  </si>
  <si>
    <t>N</t>
  </si>
  <si>
    <t>S</t>
  </si>
  <si>
    <t>C</t>
  </si>
  <si>
    <t>M</t>
  </si>
  <si>
    <t>R</t>
  </si>
  <si>
    <t>d35</t>
  </si>
  <si>
    <t>n35</t>
  </si>
  <si>
    <t>n45</t>
  </si>
  <si>
    <t>Tabla generada con crear.tabla(init.data,tasa=(1,03/1,04)^-1-1)</t>
  </si>
  <si>
    <t>Tabla de control calculada con Excel</t>
  </si>
  <si>
    <t>avg(35,0,10,r=0,03)</t>
  </si>
  <si>
    <t>Tabla generada con crear.tabla(): Valconm_CSO80</t>
  </si>
  <si>
    <t>TABLA DE MORTALIDAD:</t>
  </si>
  <si>
    <t>COMMISSIONER'S STANDARD ORDINARY  1980  -  HOMBRES</t>
  </si>
  <si>
    <t>TASA ANUAL INTERÉS TÉCNICO:</t>
  </si>
  <si>
    <t>x</t>
  </si>
  <si>
    <t xml:space="preserve"> q(x)*1000 </t>
  </si>
  <si>
    <t xml:space="preserve"> l(x) </t>
  </si>
  <si>
    <t xml:space="preserve"> d(x) </t>
  </si>
  <si>
    <t xml:space="preserve"> D(x) </t>
  </si>
  <si>
    <t xml:space="preserve"> N(x) </t>
  </si>
  <si>
    <t xml:space="preserve"> S(x) </t>
  </si>
  <si>
    <t xml:space="preserve"> C(x) </t>
  </si>
  <si>
    <t xml:space="preserve"> M(x) </t>
  </si>
  <si>
    <t xml:space="preserve"> R(x) </t>
  </si>
  <si>
    <t>q(x)</t>
  </si>
  <si>
    <t>Avg(35,0,10,r=0,03)</t>
  </si>
  <si>
    <t>m35</t>
  </si>
  <si>
    <t>m45</t>
  </si>
  <si>
    <t>COBERTURA</t>
  </si>
  <si>
    <t>Calculado directamente desde R</t>
  </si>
  <si>
    <t>Calculado en Excel con la tabla generada en R</t>
  </si>
  <si>
    <t>Calculado en Excel con la tabla de refencia</t>
  </si>
  <si>
    <t>E(35;10)</t>
  </si>
  <si>
    <t>avg(35;0;10;0,03)</t>
  </si>
  <si>
    <t>Avg(35;0;10;0,03)</t>
  </si>
  <si>
    <t>a(35;5;5)</t>
  </si>
  <si>
    <t>A(35;5;5)</t>
  </si>
  <si>
    <t>aI(35;5;5)</t>
  </si>
  <si>
    <t>AI(35;5;5)</t>
  </si>
  <si>
    <t>av(35;5;5;5)</t>
  </si>
  <si>
    <t>Av(35;5;5;5)</t>
  </si>
  <si>
    <t>TABLA MODIF</t>
  </si>
  <si>
    <t>aI(35;6;4)</t>
  </si>
  <si>
    <t>AI(35;6;4)</t>
  </si>
  <si>
    <t>avg(35;0;5;0,04)</t>
  </si>
  <si>
    <t>Avg(35;0;5;0,04)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</si>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</sst>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00"/>
    <numFmt numFmtId="166" formatCode="0.00000000"/>
    <numFmt numFmtId="167" formatCode="0.00000"/>
    <numFmt numFmtId="168" formatCode="#,##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11" fontId="0" fillId="0" borderId="0" xfId="0" applyNumberFormat="1"/>
    <xf numFmtId="1" fontId="0" fillId="0" borderId="0" xfId="0" applyNumberFormat="1"/>
    <xf numFmtId="3" fontId="18" fillId="0" borderId="10" xfId="0" applyNumberFormat="1" applyFont="1" applyFill="1" applyBorder="1"/>
    <xf numFmtId="0" fontId="0" fillId="33" borderId="0" xfId="0" applyFill="1"/>
    <xf numFmtId="0" fontId="0" fillId="34" borderId="0" xfId="0" applyFill="1"/>
    <xf numFmtId="1" fontId="0" fillId="34" borderId="0" xfId="0" applyNumberFormat="1" applyFill="1"/>
    <xf numFmtId="0" fontId="0" fillId="35" borderId="0" xfId="0" applyFill="1"/>
    <xf numFmtId="1" fontId="0" fillId="35" borderId="0" xfId="0" applyNumberFormat="1" applyFill="1"/>
    <xf numFmtId="0" fontId="0" fillId="36" borderId="0" xfId="0" applyFill="1"/>
    <xf numFmtId="0" fontId="0" fillId="0" borderId="0" xfId="0" applyAlignment="1">
      <alignment horizontal="center"/>
    </xf>
    <xf numFmtId="9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applyAlignment="1"/>
    <xf numFmtId="1" fontId="0" fillId="36" borderId="0" xfId="0" applyNumberFormat="1" applyFill="1"/>
    <xf numFmtId="1" fontId="0" fillId="0" borderId="0" xfId="0" applyNumberFormat="1" applyFill="1"/>
    <xf numFmtId="0" fontId="0" fillId="0" borderId="0" xfId="0" applyFill="1"/>
    <xf numFmtId="166" fontId="0" fillId="36" borderId="0" xfId="0" applyNumberFormat="1" applyFill="1"/>
    <xf numFmtId="16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167" fontId="0" fillId="0" borderId="0" xfId="0" applyNumberFormat="1"/>
    <xf numFmtId="167" fontId="0" fillId="39" borderId="0" xfId="0" applyNumberFormat="1" applyFill="1"/>
    <xf numFmtId="1" fontId="0" fillId="40" borderId="0" xfId="0" applyNumberFormat="1" applyFill="1"/>
    <xf numFmtId="3" fontId="0" fillId="40" borderId="0" xfId="0" applyNumberFormat="1" applyFill="1"/>
    <xf numFmtId="0" fontId="0" fillId="41" borderId="0" xfId="0" applyFill="1"/>
    <xf numFmtId="3" fontId="0" fillId="0" borderId="0" xfId="0" applyNumberFormat="1" applyFill="1"/>
    <xf numFmtId="168" fontId="0" fillId="0" borderId="0" xfId="0" applyNumberFormat="1"/>
    <xf numFmtId="167" fontId="0" fillId="0" borderId="0" xfId="0" applyNumberFormat="1" applyFill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4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8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6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left style="medium">
          <color indexed="64"/>
        </left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E437B0-9028-4901-86A7-365E80AB325F}" name="Tabla3" displayName="Tabla3" ref="L3:Q103" totalsRowShown="0" headerRowDxfId="8" dataDxfId="7" tableBorderDxfId="6">
  <autoFilter ref="L3:Q103" xr:uid="{06F902F0-EF33-4A0B-B6C4-7A0C99E3E1B1}"/>
  <tableColumns count="6">
    <tableColumn id="1" xr3:uid="{841E1CDD-B1F2-4DDE-A547-185845CCADD6}" name="Dx" dataDxfId="5">
      <calculatedColumnFormula>ROUND(C4*V_modif^A4,0)</calculatedColumnFormula>
    </tableColumn>
    <tableColumn id="2" xr3:uid="{DBCCCDEC-345C-4A4E-AF10-3717DE106F83}" name="N" dataDxfId="4">
      <calculatedColumnFormula>ROUND(SUM(L4:D_modif_final),0)</calculatedColumnFormula>
    </tableColumn>
    <tableColumn id="3" xr3:uid="{92F911A1-658B-44C0-9369-F405D1980A99}" name="S" dataDxfId="3">
      <calculatedColumnFormula>ROUND(SUM(M4:N_modif_final),0)</calculatedColumnFormula>
    </tableColumn>
    <tableColumn id="4" xr3:uid="{A6B0D174-BF20-4071-9EC9-25109B5AB1DE}" name="C" dataDxfId="2">
      <calculatedColumnFormula>ROUND(D4*((1+tmodif)^-(1+A4)),0)</calculatedColumnFormula>
    </tableColumn>
    <tableColumn id="5" xr3:uid="{8BAF50D8-5E3C-41B0-96B5-AA5DE518A379}" name="M" dataDxfId="1">
      <calculatedColumnFormula>ROUND(SUM(O4:C_modif_final),0)</calculatedColumnFormula>
    </tableColumn>
    <tableColumn id="6" xr3:uid="{AD8E5AD5-B31F-40BF-AA6A-DDB242A36E01}" name="R" dataDxfId="0">
      <calculatedColumnFormula>ROUND(SUM(P4:M_modif_final),0)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F93D-97F4-43E8-B272-C6C0B0260CEC}">
  <sheetPr codeName="Hoja1"/>
  <dimension ref="B1:F17"/>
  <sheetViews>
    <sheetView tabSelected="1" workbookViewId="0">
      <selection activeCell="C15" sqref="C15"/>
    </sheetView>
  </sheetViews>
  <sheetFormatPr baseColWidth="10" defaultRowHeight="15" x14ac:dyDescent="0.25"/>
  <cols>
    <col min="2" max="2" width="16.140625" style="20" customWidth="1"/>
    <col min="3" max="3" width="21" style="10" customWidth="1"/>
    <col min="4" max="4" width="19.28515625" style="10" customWidth="1"/>
    <col min="5" max="5" width="18.28515625" style="10" customWidth="1"/>
  </cols>
  <sheetData>
    <row r="1" spans="2:6" x14ac:dyDescent="0.25">
      <c r="B1" s="39" t="s">
        <v>57</v>
      </c>
      <c r="C1" s="39"/>
      <c r="D1" s="39"/>
      <c r="E1" s="39"/>
    </row>
    <row r="4" spans="2:6" ht="9" customHeight="1" x14ac:dyDescent="0.25"/>
    <row r="5" spans="2:6" s="20" customFormat="1" ht="48.75" customHeight="1" x14ac:dyDescent="0.25">
      <c r="B5" s="30" t="s">
        <v>39</v>
      </c>
      <c r="C5" s="31" t="s">
        <v>40</v>
      </c>
      <c r="D5" s="31" t="s">
        <v>41</v>
      </c>
      <c r="E5" s="31" t="s">
        <v>42</v>
      </c>
      <c r="F5" s="35"/>
    </row>
    <row r="6" spans="2:6" x14ac:dyDescent="0.25">
      <c r="B6" s="30" t="s">
        <v>43</v>
      </c>
      <c r="C6" s="32">
        <v>0.65553419999999996</v>
      </c>
      <c r="D6" s="32">
        <f>+'TABLA CSO80 generada'!F104</f>
        <v>0.65553421904562748</v>
      </c>
      <c r="E6" s="32">
        <f>+'TABLA CSO1980 original'!E105</f>
        <v>0.65553421904562748</v>
      </c>
      <c r="F6" s="36"/>
    </row>
    <row r="7" spans="2:6" x14ac:dyDescent="0.25">
      <c r="B7" s="30" t="s">
        <v>46</v>
      </c>
      <c r="C7" s="32">
        <v>3.735859</v>
      </c>
      <c r="D7" s="32">
        <f>+'TABLA CSO80 generada'!F105</f>
        <v>3.7358590421186588</v>
      </c>
      <c r="E7" s="32">
        <f>+'TABLA CSO1980 original'!E106</f>
        <v>3.7358590421186588</v>
      </c>
      <c r="F7" s="36"/>
    </row>
    <row r="8" spans="2:6" x14ac:dyDescent="0.25">
      <c r="B8" s="30" t="s">
        <v>47</v>
      </c>
      <c r="C8" s="32">
        <v>1.2792619999999999E-2</v>
      </c>
      <c r="D8" s="32">
        <f>+'TABLA CSO80 generada'!F106</f>
        <v>1.2792621179851258E-2</v>
      </c>
      <c r="E8" s="32">
        <f>+'TABLA CSO1980 original'!E107</f>
        <v>1.2792621179851258E-2</v>
      </c>
      <c r="F8" s="36"/>
    </row>
    <row r="9" spans="2:6" x14ac:dyDescent="0.25">
      <c r="B9" s="30" t="s">
        <v>48</v>
      </c>
      <c r="C9" s="32">
        <v>10.889150000000001</v>
      </c>
      <c r="D9" s="32">
        <f>+'TABLA CSO80 generada'!F107</f>
        <v>10.889150156046615</v>
      </c>
      <c r="E9" s="32">
        <f>+'TABLA CSO1980 original'!E108</f>
        <v>10.889150156046615</v>
      </c>
      <c r="F9" s="36"/>
    </row>
    <row r="10" spans="2:6" x14ac:dyDescent="0.25">
      <c r="B10" s="30" t="s">
        <v>49</v>
      </c>
      <c r="C10" s="32">
        <v>3.9376050000000003E-2</v>
      </c>
      <c r="D10" s="32">
        <f>+'TABLA CSO80 generada'!F108</f>
        <v>3.9376046356258555E-2</v>
      </c>
      <c r="E10" s="32">
        <f>+'TABLA CSO1980 original'!E109</f>
        <v>3.9376046356258555E-2</v>
      </c>
      <c r="F10" s="36"/>
    </row>
    <row r="11" spans="2:6" x14ac:dyDescent="0.25">
      <c r="B11" s="30" t="s">
        <v>50</v>
      </c>
      <c r="C11" s="32">
        <v>39.502310000000001</v>
      </c>
      <c r="D11" s="32">
        <f>+'TABLA CSO80 generada'!F109</f>
        <v>39.502314611758436</v>
      </c>
      <c r="E11" s="32">
        <f>+'TABLA CSO1980 original'!E110</f>
        <v>39.502314611758436</v>
      </c>
      <c r="F11" s="36"/>
    </row>
    <row r="12" spans="2:6" x14ac:dyDescent="0.25">
      <c r="B12" s="30" t="s">
        <v>51</v>
      </c>
      <c r="C12" s="32">
        <v>0.1457097</v>
      </c>
      <c r="D12" s="32">
        <f>+'TABLA CSO80 generada'!F110</f>
        <v>0.14570974706188775</v>
      </c>
      <c r="E12" s="32">
        <f>+'TABLA CSO1980 original'!E111</f>
        <v>0.14570974706188775</v>
      </c>
      <c r="F12" s="36"/>
    </row>
    <row r="13" spans="2:6" x14ac:dyDescent="0.25">
      <c r="B13" s="30" t="s">
        <v>44</v>
      </c>
      <c r="C13" s="32">
        <v>9.4700009999999999</v>
      </c>
      <c r="D13" s="32">
        <f>+'tabla modif'!F107</f>
        <v>9.4700011021836534</v>
      </c>
      <c r="E13" s="32">
        <f>+'tabla modif'!M107</f>
        <v>9.4700011021836534</v>
      </c>
      <c r="F13" s="36"/>
    </row>
    <row r="14" spans="2:6" x14ac:dyDescent="0.25">
      <c r="B14" s="30" t="s">
        <v>45</v>
      </c>
      <c r="C14" s="32">
        <v>2.7958819999999999E-2</v>
      </c>
      <c r="D14" s="32">
        <f>+'tabla modif'!F108</f>
        <v>2.7958823837070663E-2</v>
      </c>
      <c r="E14" s="32">
        <f>+'tabla modif'!M108</f>
        <v>2.7958823837070663E-2</v>
      </c>
      <c r="F14" s="36"/>
    </row>
    <row r="15" spans="2:6" x14ac:dyDescent="0.25">
      <c r="B15" s="30" t="s">
        <v>55</v>
      </c>
      <c r="C15">
        <v>4.9775119999999999</v>
      </c>
      <c r="D15" s="33">
        <f>+'TABLA CSO80 generada'!F111</f>
        <v>4.9775122903362865</v>
      </c>
      <c r="E15" s="33">
        <f>+'TABLA CSO1980 original'!E112</f>
        <v>4.9775122903362865</v>
      </c>
      <c r="F15" s="36"/>
    </row>
    <row r="16" spans="2:6" x14ac:dyDescent="0.25">
      <c r="B16" s="30" t="s">
        <v>56</v>
      </c>
      <c r="C16" s="34">
        <v>1.165385E-2</v>
      </c>
      <c r="D16" s="34">
        <f>+'TABLA CSO80 generada'!F112</f>
        <v>1.1653846153846152E-2</v>
      </c>
      <c r="E16" s="32">
        <f>+'TABLA CSO1980 original'!E113</f>
        <v>1.1653846153846152E-2</v>
      </c>
      <c r="F16" s="36"/>
    </row>
    <row r="17" spans="2:5" x14ac:dyDescent="0.25">
      <c r="B17" s="37"/>
      <c r="C17" s="38"/>
      <c r="D17" s="38"/>
      <c r="E17" s="38"/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7BC7F-CFC3-4765-8BB4-6A5668217F21}">
  <sheetPr codeName="Hoja2"/>
  <dimension ref="B1:K112"/>
  <sheetViews>
    <sheetView topLeftCell="A79" zoomScaleNormal="100" workbookViewId="0">
      <selection activeCell="G113" sqref="G113"/>
    </sheetView>
  </sheetViews>
  <sheetFormatPr baseColWidth="10" defaultRowHeight="15" x14ac:dyDescent="0.25"/>
  <cols>
    <col min="3" max="6" width="11.5703125" bestFit="1" customWidth="1"/>
    <col min="7" max="7" width="12.5703125" bestFit="1" customWidth="1"/>
    <col min="8" max="8" width="13.5703125" bestFit="1" customWidth="1"/>
    <col min="9" max="11" width="11.5703125" bestFit="1" customWidth="1"/>
  </cols>
  <sheetData>
    <row r="1" spans="2:11" x14ac:dyDescent="0.25">
      <c r="B1" s="40" t="s">
        <v>21</v>
      </c>
      <c r="C1" s="40"/>
      <c r="D1" s="40"/>
      <c r="E1" s="40"/>
      <c r="F1" s="40"/>
      <c r="G1" s="40"/>
      <c r="H1" s="40"/>
      <c r="I1" s="40"/>
      <c r="J1" s="40"/>
      <c r="K1" s="40"/>
    </row>
    <row r="2" spans="2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 x14ac:dyDescent="0.25">
      <c r="B3">
        <v>0</v>
      </c>
      <c r="C3" s="22">
        <v>4.1799999999999997E-3</v>
      </c>
      <c r="D3" s="2">
        <v>10000000</v>
      </c>
      <c r="E3" s="2">
        <v>41800</v>
      </c>
      <c r="F3" s="2">
        <v>10000000</v>
      </c>
      <c r="G3" s="2">
        <v>237830366</v>
      </c>
      <c r="H3" s="2">
        <v>5049895939</v>
      </c>
      <c r="I3" s="2">
        <v>40192</v>
      </c>
      <c r="J3" s="2">
        <v>852677</v>
      </c>
      <c r="K3" s="2">
        <v>43603205</v>
      </c>
    </row>
    <row r="4" spans="2:11" x14ac:dyDescent="0.25">
      <c r="B4">
        <v>1</v>
      </c>
      <c r="C4" s="22">
        <v>1.07E-3</v>
      </c>
      <c r="D4" s="2">
        <v>9958200</v>
      </c>
      <c r="E4" s="2">
        <v>10655</v>
      </c>
      <c r="F4" s="2">
        <v>9575192</v>
      </c>
      <c r="G4" s="2">
        <v>227830366</v>
      </c>
      <c r="H4" s="2">
        <v>4812065573</v>
      </c>
      <c r="I4" s="2">
        <v>9851</v>
      </c>
      <c r="J4" s="2">
        <v>812485</v>
      </c>
      <c r="K4" s="2">
        <v>42750528</v>
      </c>
    </row>
    <row r="5" spans="2:11" x14ac:dyDescent="0.25">
      <c r="B5">
        <v>2</v>
      </c>
      <c r="C5" s="22">
        <v>9.8999999999999999E-4</v>
      </c>
      <c r="D5" s="2">
        <v>9947545</v>
      </c>
      <c r="E5" s="2">
        <v>9848</v>
      </c>
      <c r="F5" s="2">
        <v>9197065</v>
      </c>
      <c r="G5" s="2">
        <v>218255174</v>
      </c>
      <c r="H5" s="2">
        <v>4584235207</v>
      </c>
      <c r="I5" s="2">
        <v>8755</v>
      </c>
      <c r="J5" s="2">
        <v>802634</v>
      </c>
      <c r="K5" s="2">
        <v>41938043</v>
      </c>
    </row>
    <row r="6" spans="2:11" x14ac:dyDescent="0.25">
      <c r="B6">
        <v>3</v>
      </c>
      <c r="C6" s="22">
        <v>9.7999999999999997E-4</v>
      </c>
      <c r="D6" s="2">
        <v>9937697</v>
      </c>
      <c r="E6" s="2">
        <v>9739</v>
      </c>
      <c r="F6" s="2">
        <v>8834576</v>
      </c>
      <c r="G6" s="2">
        <v>209058109</v>
      </c>
      <c r="H6" s="2">
        <v>4365980033</v>
      </c>
      <c r="I6" s="2">
        <v>8325</v>
      </c>
      <c r="J6" s="2">
        <v>793879</v>
      </c>
      <c r="K6" s="2">
        <v>41135409</v>
      </c>
    </row>
    <row r="7" spans="2:11" x14ac:dyDescent="0.25">
      <c r="B7">
        <v>4</v>
      </c>
      <c r="C7" s="22">
        <v>9.5E-4</v>
      </c>
      <c r="D7" s="2">
        <v>9927958</v>
      </c>
      <c r="E7" s="2">
        <v>9432</v>
      </c>
      <c r="F7" s="2">
        <v>8486460</v>
      </c>
      <c r="G7" s="2">
        <v>200223533</v>
      </c>
      <c r="H7" s="2">
        <v>4156921924</v>
      </c>
      <c r="I7" s="2">
        <v>7752</v>
      </c>
      <c r="J7" s="2">
        <v>785554</v>
      </c>
      <c r="K7" s="2">
        <v>40341530</v>
      </c>
    </row>
    <row r="8" spans="2:11" x14ac:dyDescent="0.25">
      <c r="B8">
        <v>5</v>
      </c>
      <c r="C8" s="22">
        <v>8.9999999999999998E-4</v>
      </c>
      <c r="D8" s="2">
        <v>9918526</v>
      </c>
      <c r="E8" s="2">
        <v>8927</v>
      </c>
      <c r="F8" s="2">
        <v>8152305</v>
      </c>
      <c r="G8" s="2">
        <v>191737073</v>
      </c>
      <c r="H8" s="2">
        <v>3956698391</v>
      </c>
      <c r="I8" s="2">
        <v>7055</v>
      </c>
      <c r="J8" s="2">
        <v>777802</v>
      </c>
      <c r="K8" s="2">
        <v>39555976</v>
      </c>
    </row>
    <row r="9" spans="2:11" x14ac:dyDescent="0.25">
      <c r="B9">
        <v>6</v>
      </c>
      <c r="C9" s="22">
        <v>8.4999999999999995E-4</v>
      </c>
      <c r="D9" s="2">
        <v>9909599</v>
      </c>
      <c r="E9" s="2">
        <v>8423</v>
      </c>
      <c r="F9" s="2">
        <v>7831700</v>
      </c>
      <c r="G9" s="2">
        <v>183584768</v>
      </c>
      <c r="H9" s="2">
        <v>3764961318</v>
      </c>
      <c r="I9" s="2">
        <v>6401</v>
      </c>
      <c r="J9" s="2">
        <v>770747</v>
      </c>
      <c r="K9" s="2">
        <v>38778174</v>
      </c>
    </row>
    <row r="10" spans="2:11" x14ac:dyDescent="0.25">
      <c r="B10">
        <v>7</v>
      </c>
      <c r="C10" s="22">
        <v>8.0000000000000004E-4</v>
      </c>
      <c r="D10" s="2">
        <v>9901176</v>
      </c>
      <c r="E10" s="2">
        <v>7921</v>
      </c>
      <c r="F10" s="2">
        <v>7524080</v>
      </c>
      <c r="G10" s="2">
        <v>175753068</v>
      </c>
      <c r="H10" s="2">
        <v>3581376550</v>
      </c>
      <c r="I10" s="2">
        <v>5788</v>
      </c>
      <c r="J10" s="2">
        <v>764346</v>
      </c>
      <c r="K10" s="2">
        <v>38007427</v>
      </c>
    </row>
    <row r="11" spans="2:11" x14ac:dyDescent="0.25">
      <c r="B11">
        <v>8</v>
      </c>
      <c r="C11" s="22">
        <v>7.6000000000000004E-4</v>
      </c>
      <c r="D11" s="2">
        <v>9893255</v>
      </c>
      <c r="E11" s="2">
        <v>7519</v>
      </c>
      <c r="F11" s="2">
        <v>7228905</v>
      </c>
      <c r="G11" s="2">
        <v>168228988</v>
      </c>
      <c r="H11" s="2">
        <v>3405623482</v>
      </c>
      <c r="I11" s="2">
        <v>5283</v>
      </c>
      <c r="J11" s="2">
        <v>758558</v>
      </c>
      <c r="K11" s="2">
        <v>37243081</v>
      </c>
    </row>
    <row r="12" spans="2:11" x14ac:dyDescent="0.25">
      <c r="B12">
        <v>9</v>
      </c>
      <c r="C12" s="22">
        <v>7.3999999999999999E-4</v>
      </c>
      <c r="D12" s="2">
        <v>9885736</v>
      </c>
      <c r="E12" s="2">
        <v>7315</v>
      </c>
      <c r="F12" s="2">
        <v>6945587</v>
      </c>
      <c r="G12" s="2">
        <v>161000083</v>
      </c>
      <c r="H12" s="2">
        <v>3237394494</v>
      </c>
      <c r="I12" s="2">
        <v>4942</v>
      </c>
      <c r="J12" s="2">
        <v>753275</v>
      </c>
      <c r="K12" s="2">
        <v>36484523</v>
      </c>
    </row>
    <row r="13" spans="2:11" x14ac:dyDescent="0.25">
      <c r="B13">
        <v>10</v>
      </c>
      <c r="C13" s="22">
        <v>7.2999999999999996E-4</v>
      </c>
      <c r="D13" s="2">
        <v>9878421</v>
      </c>
      <c r="E13" s="2">
        <v>7211</v>
      </c>
      <c r="F13" s="2">
        <v>6673507</v>
      </c>
      <c r="G13" s="2">
        <v>154054496</v>
      </c>
      <c r="H13" s="2">
        <v>3076394411</v>
      </c>
      <c r="I13" s="2">
        <v>4684</v>
      </c>
      <c r="J13" s="2">
        <v>748333</v>
      </c>
      <c r="K13" s="2">
        <v>35731248</v>
      </c>
    </row>
    <row r="14" spans="2:11" x14ac:dyDescent="0.25">
      <c r="B14">
        <v>11</v>
      </c>
      <c r="C14" s="22">
        <v>7.6999999999999996E-4</v>
      </c>
      <c r="D14" s="2">
        <v>9871210</v>
      </c>
      <c r="E14" s="2">
        <v>7601</v>
      </c>
      <c r="F14" s="2">
        <v>6412150</v>
      </c>
      <c r="G14" s="2">
        <v>147380989</v>
      </c>
      <c r="H14" s="2">
        <v>2922339915</v>
      </c>
      <c r="I14" s="2">
        <v>4748</v>
      </c>
      <c r="J14" s="2">
        <v>743649</v>
      </c>
      <c r="K14" s="2">
        <v>34982915</v>
      </c>
    </row>
    <row r="15" spans="2:11" x14ac:dyDescent="0.25">
      <c r="B15">
        <v>12</v>
      </c>
      <c r="C15" s="22">
        <v>8.4999999999999995E-4</v>
      </c>
      <c r="D15" s="2">
        <v>9863609</v>
      </c>
      <c r="E15" s="2">
        <v>8384</v>
      </c>
      <c r="F15" s="2">
        <v>6160781</v>
      </c>
      <c r="G15" s="2">
        <v>140968839</v>
      </c>
      <c r="H15" s="2">
        <v>2774958926</v>
      </c>
      <c r="I15" s="2">
        <v>5035</v>
      </c>
      <c r="J15" s="2">
        <v>738901</v>
      </c>
      <c r="K15" s="2">
        <v>34239266</v>
      </c>
    </row>
    <row r="16" spans="2:11" x14ac:dyDescent="0.25">
      <c r="B16">
        <v>13</v>
      </c>
      <c r="C16" s="22">
        <v>9.8999999999999999E-4</v>
      </c>
      <c r="D16" s="2">
        <v>9855225</v>
      </c>
      <c r="E16" s="2">
        <v>9757</v>
      </c>
      <c r="F16" s="2">
        <v>5918793</v>
      </c>
      <c r="G16" s="2">
        <v>134808058</v>
      </c>
      <c r="H16" s="2">
        <v>2633990087</v>
      </c>
      <c r="I16" s="2">
        <v>5634</v>
      </c>
      <c r="J16" s="2">
        <v>733866</v>
      </c>
      <c r="K16" s="2">
        <v>33500365</v>
      </c>
    </row>
    <row r="17" spans="2:11" x14ac:dyDescent="0.25">
      <c r="B17">
        <v>14</v>
      </c>
      <c r="C17" s="22">
        <v>1.15E-3</v>
      </c>
      <c r="D17" s="2">
        <v>9845468</v>
      </c>
      <c r="E17" s="2">
        <v>11322</v>
      </c>
      <c r="F17" s="2">
        <v>5685512</v>
      </c>
      <c r="G17" s="2">
        <v>128889265</v>
      </c>
      <c r="H17" s="2">
        <v>2499182029</v>
      </c>
      <c r="I17" s="2">
        <v>6287</v>
      </c>
      <c r="J17" s="2">
        <v>728232</v>
      </c>
      <c r="K17" s="2">
        <v>32766499</v>
      </c>
    </row>
    <row r="18" spans="2:11" x14ac:dyDescent="0.25">
      <c r="B18">
        <v>15</v>
      </c>
      <c r="C18" s="22">
        <v>1.33E-3</v>
      </c>
      <c r="D18" s="2">
        <v>9834146</v>
      </c>
      <c r="E18" s="2">
        <v>13079</v>
      </c>
      <c r="F18" s="2">
        <v>5460552</v>
      </c>
      <c r="G18" s="2">
        <v>123203753</v>
      </c>
      <c r="H18" s="2">
        <v>2370292764</v>
      </c>
      <c r="I18" s="2">
        <v>6983</v>
      </c>
      <c r="J18" s="2">
        <v>721945</v>
      </c>
      <c r="K18" s="2">
        <v>32038267</v>
      </c>
    </row>
    <row r="19" spans="2:11" x14ac:dyDescent="0.25">
      <c r="B19">
        <v>16</v>
      </c>
      <c r="C19" s="22">
        <v>1.5100000000000001E-3</v>
      </c>
      <c r="D19" s="2">
        <v>9821067</v>
      </c>
      <c r="E19" s="2">
        <v>14830</v>
      </c>
      <c r="F19" s="2">
        <v>5243548</v>
      </c>
      <c r="G19" s="2">
        <v>117743201</v>
      </c>
      <c r="H19" s="2">
        <v>2247089011</v>
      </c>
      <c r="I19" s="2">
        <v>7613</v>
      </c>
      <c r="J19" s="2">
        <v>714962</v>
      </c>
      <c r="K19" s="2">
        <v>31316322</v>
      </c>
    </row>
    <row r="20" spans="2:11" x14ac:dyDescent="0.25">
      <c r="B20">
        <v>17</v>
      </c>
      <c r="C20" s="22">
        <v>1.67E-3</v>
      </c>
      <c r="D20" s="2">
        <v>9806237</v>
      </c>
      <c r="E20" s="2">
        <v>16376</v>
      </c>
      <c r="F20" s="2">
        <v>5034260</v>
      </c>
      <c r="G20" s="2">
        <v>112499653</v>
      </c>
      <c r="H20" s="2">
        <v>2129345810</v>
      </c>
      <c r="I20" s="2">
        <v>8084</v>
      </c>
      <c r="J20" s="2">
        <v>707349</v>
      </c>
      <c r="K20" s="2">
        <v>30601360</v>
      </c>
    </row>
    <row r="21" spans="2:11" x14ac:dyDescent="0.25">
      <c r="B21">
        <v>18</v>
      </c>
      <c r="C21" s="22">
        <v>1.7799999999999999E-3</v>
      </c>
      <c r="D21" s="2">
        <v>9789861</v>
      </c>
      <c r="E21" s="2">
        <v>17426</v>
      </c>
      <c r="F21" s="2">
        <v>4832551</v>
      </c>
      <c r="G21" s="2">
        <v>107465393</v>
      </c>
      <c r="H21" s="2">
        <v>2016846157</v>
      </c>
      <c r="I21" s="2">
        <v>8271</v>
      </c>
      <c r="J21" s="2">
        <v>699265</v>
      </c>
      <c r="K21" s="2">
        <v>29894011</v>
      </c>
    </row>
    <row r="22" spans="2:11" x14ac:dyDescent="0.25">
      <c r="B22">
        <v>19</v>
      </c>
      <c r="C22" s="22">
        <v>1.8600000000000001E-3</v>
      </c>
      <c r="D22" s="2">
        <v>9772435</v>
      </c>
      <c r="E22" s="2">
        <v>18177</v>
      </c>
      <c r="F22" s="2">
        <v>4638412</v>
      </c>
      <c r="G22" s="2">
        <v>102632842</v>
      </c>
      <c r="H22" s="2">
        <v>1909380764</v>
      </c>
      <c r="I22" s="2">
        <v>8296</v>
      </c>
      <c r="J22" s="2">
        <v>690994</v>
      </c>
      <c r="K22" s="2">
        <v>29194746</v>
      </c>
    </row>
    <row r="23" spans="2:11" x14ac:dyDescent="0.25">
      <c r="B23">
        <v>20</v>
      </c>
      <c r="C23" s="22">
        <v>1.9E-3</v>
      </c>
      <c r="D23" s="2">
        <v>9754258</v>
      </c>
      <c r="E23" s="2">
        <v>18533</v>
      </c>
      <c r="F23" s="2">
        <v>4451716</v>
      </c>
      <c r="G23" s="2">
        <v>97994430</v>
      </c>
      <c r="H23" s="2">
        <v>1806747922</v>
      </c>
      <c r="I23" s="2">
        <v>8133</v>
      </c>
      <c r="J23" s="2">
        <v>682698</v>
      </c>
      <c r="K23" s="2">
        <v>28503752</v>
      </c>
    </row>
    <row r="24" spans="2:11" x14ac:dyDescent="0.25">
      <c r="B24">
        <v>21</v>
      </c>
      <c r="C24" s="22">
        <v>1.91E-3</v>
      </c>
      <c r="D24" s="2">
        <v>9735725</v>
      </c>
      <c r="E24" s="2">
        <v>18595</v>
      </c>
      <c r="F24" s="2">
        <v>4272363</v>
      </c>
      <c r="G24" s="2">
        <v>93542714</v>
      </c>
      <c r="H24" s="2">
        <v>1708753492</v>
      </c>
      <c r="I24" s="2">
        <v>7846</v>
      </c>
      <c r="J24" s="2">
        <v>674565</v>
      </c>
      <c r="K24" s="2">
        <v>27821054</v>
      </c>
    </row>
    <row r="25" spans="2:11" x14ac:dyDescent="0.25">
      <c r="B25">
        <v>22</v>
      </c>
      <c r="C25" s="22">
        <v>1.89E-3</v>
      </c>
      <c r="D25" s="2">
        <v>9717130</v>
      </c>
      <c r="E25" s="2">
        <v>18365</v>
      </c>
      <c r="F25" s="2">
        <v>4100195</v>
      </c>
      <c r="G25" s="2">
        <v>89270351</v>
      </c>
      <c r="H25" s="2">
        <v>1615210778</v>
      </c>
      <c r="I25" s="2">
        <v>7451</v>
      </c>
      <c r="J25" s="2">
        <v>666719</v>
      </c>
      <c r="K25" s="2">
        <v>27146489</v>
      </c>
    </row>
    <row r="26" spans="2:11" x14ac:dyDescent="0.25">
      <c r="B26">
        <v>23</v>
      </c>
      <c r="C26" s="22">
        <v>1.8600000000000001E-3</v>
      </c>
      <c r="D26" s="2">
        <v>9698765</v>
      </c>
      <c r="E26" s="2">
        <v>18040</v>
      </c>
      <c r="F26" s="2">
        <v>3935044</v>
      </c>
      <c r="G26" s="2">
        <v>85170156</v>
      </c>
      <c r="H26" s="2">
        <v>1525940427</v>
      </c>
      <c r="I26" s="2">
        <v>7038</v>
      </c>
      <c r="J26" s="2">
        <v>659268</v>
      </c>
      <c r="K26" s="2">
        <v>26479770</v>
      </c>
    </row>
    <row r="27" spans="2:11" x14ac:dyDescent="0.25">
      <c r="B27">
        <v>24</v>
      </c>
      <c r="C27" s="22">
        <v>1.82E-3</v>
      </c>
      <c r="D27" s="2">
        <v>9680725</v>
      </c>
      <c r="E27" s="2">
        <v>17619</v>
      </c>
      <c r="F27" s="2">
        <v>3776659</v>
      </c>
      <c r="G27" s="2">
        <v>81235112</v>
      </c>
      <c r="H27" s="2">
        <v>1440770271</v>
      </c>
      <c r="I27" s="2">
        <v>6609</v>
      </c>
      <c r="J27" s="2">
        <v>652230</v>
      </c>
      <c r="K27" s="2">
        <v>25820502</v>
      </c>
    </row>
    <row r="28" spans="2:11" x14ac:dyDescent="0.25">
      <c r="B28">
        <v>25</v>
      </c>
      <c r="C28" s="22">
        <v>1.7700000000000001E-3</v>
      </c>
      <c r="D28" s="2">
        <v>9663106</v>
      </c>
      <c r="E28" s="2">
        <v>17104</v>
      </c>
      <c r="F28" s="2">
        <v>3624793</v>
      </c>
      <c r="G28" s="2">
        <v>77458453</v>
      </c>
      <c r="H28" s="2">
        <v>1359535159</v>
      </c>
      <c r="I28" s="2">
        <v>6169</v>
      </c>
      <c r="J28" s="2">
        <v>645621</v>
      </c>
      <c r="K28" s="2">
        <v>25168272</v>
      </c>
    </row>
    <row r="29" spans="2:11" x14ac:dyDescent="0.25">
      <c r="B29">
        <v>26</v>
      </c>
      <c r="C29" s="22">
        <v>1.73E-3</v>
      </c>
      <c r="D29" s="2">
        <v>9646002</v>
      </c>
      <c r="E29" s="2">
        <v>16688</v>
      </c>
      <c r="F29" s="2">
        <v>3479209</v>
      </c>
      <c r="G29" s="2">
        <v>73833660</v>
      </c>
      <c r="H29" s="2">
        <v>1282076706</v>
      </c>
      <c r="I29" s="2">
        <v>5788</v>
      </c>
      <c r="J29" s="2">
        <v>639452</v>
      </c>
      <c r="K29" s="2">
        <v>24522651</v>
      </c>
    </row>
    <row r="30" spans="2:11" x14ac:dyDescent="0.25">
      <c r="B30">
        <v>27</v>
      </c>
      <c r="C30" s="22">
        <v>1.7099999999999999E-3</v>
      </c>
      <c r="D30" s="2">
        <v>9629314</v>
      </c>
      <c r="E30" s="2">
        <v>16466</v>
      </c>
      <c r="F30" s="2">
        <v>3339606</v>
      </c>
      <c r="G30" s="2">
        <v>70354451</v>
      </c>
      <c r="H30" s="2">
        <v>1208243046</v>
      </c>
      <c r="I30" s="2">
        <v>5491</v>
      </c>
      <c r="J30" s="2">
        <v>633664</v>
      </c>
      <c r="K30" s="2">
        <v>23883199</v>
      </c>
    </row>
    <row r="31" spans="2:11" x14ac:dyDescent="0.25">
      <c r="B31">
        <v>28</v>
      </c>
      <c r="C31" s="22">
        <v>1.6999999999999999E-3</v>
      </c>
      <c r="D31" s="2">
        <v>9612848</v>
      </c>
      <c r="E31" s="2">
        <v>16342</v>
      </c>
      <c r="F31" s="2">
        <v>3205668</v>
      </c>
      <c r="G31" s="2">
        <v>67014845</v>
      </c>
      <c r="H31" s="2">
        <v>1137888595</v>
      </c>
      <c r="I31" s="2">
        <v>5240</v>
      </c>
      <c r="J31" s="2">
        <v>628173</v>
      </c>
      <c r="K31" s="2">
        <v>23249535</v>
      </c>
    </row>
    <row r="32" spans="2:11" x14ac:dyDescent="0.25">
      <c r="B32">
        <v>29</v>
      </c>
      <c r="C32" s="22">
        <v>1.7099999999999999E-3</v>
      </c>
      <c r="D32" s="2">
        <v>9596506</v>
      </c>
      <c r="E32" s="2">
        <v>16410</v>
      </c>
      <c r="F32" s="2">
        <v>3077133</v>
      </c>
      <c r="G32" s="2">
        <v>63809177</v>
      </c>
      <c r="H32" s="2">
        <v>1070873750</v>
      </c>
      <c r="I32" s="2">
        <v>5060</v>
      </c>
      <c r="J32" s="2">
        <v>622933</v>
      </c>
      <c r="K32" s="2">
        <v>22621362</v>
      </c>
    </row>
    <row r="33" spans="2:11" x14ac:dyDescent="0.25">
      <c r="B33">
        <v>30</v>
      </c>
      <c r="C33" s="22">
        <v>1.73E-3</v>
      </c>
      <c r="D33" s="2">
        <v>9580096</v>
      </c>
      <c r="E33" s="2">
        <v>16574</v>
      </c>
      <c r="F33" s="2">
        <v>2953722</v>
      </c>
      <c r="G33" s="2">
        <v>60732044</v>
      </c>
      <c r="H33" s="2">
        <v>1007064573</v>
      </c>
      <c r="I33" s="2">
        <v>4914</v>
      </c>
      <c r="J33" s="2">
        <v>617873</v>
      </c>
      <c r="K33" s="2">
        <v>21998429</v>
      </c>
    </row>
    <row r="34" spans="2:11" x14ac:dyDescent="0.25">
      <c r="B34">
        <v>31</v>
      </c>
      <c r="C34" s="22">
        <v>1.7799999999999999E-3</v>
      </c>
      <c r="D34" s="2">
        <v>9563522</v>
      </c>
      <c r="E34" s="2">
        <v>17023</v>
      </c>
      <c r="F34" s="2">
        <v>2835204</v>
      </c>
      <c r="G34" s="2">
        <v>57778322</v>
      </c>
      <c r="H34" s="2">
        <v>946332529</v>
      </c>
      <c r="I34" s="2">
        <v>4853</v>
      </c>
      <c r="J34" s="2">
        <v>612959</v>
      </c>
      <c r="K34" s="2">
        <v>21380556</v>
      </c>
    </row>
    <row r="35" spans="2:11" x14ac:dyDescent="0.25">
      <c r="B35">
        <v>32</v>
      </c>
      <c r="C35" s="22">
        <v>1.83E-3</v>
      </c>
      <c r="D35" s="2">
        <v>9546499</v>
      </c>
      <c r="E35" s="2">
        <v>17470</v>
      </c>
      <c r="F35" s="2">
        <v>2721305</v>
      </c>
      <c r="G35" s="2">
        <v>54943118</v>
      </c>
      <c r="H35" s="2">
        <v>888554207</v>
      </c>
      <c r="I35" s="2">
        <v>4788</v>
      </c>
      <c r="J35" s="2">
        <v>608106</v>
      </c>
      <c r="K35" s="2">
        <v>20767597</v>
      </c>
    </row>
    <row r="36" spans="2:11" x14ac:dyDescent="0.25">
      <c r="B36">
        <v>33</v>
      </c>
      <c r="C36" s="22">
        <v>1.91E-3</v>
      </c>
      <c r="D36" s="2">
        <v>9529029</v>
      </c>
      <c r="E36" s="2">
        <v>18200</v>
      </c>
      <c r="F36" s="2">
        <v>2611851</v>
      </c>
      <c r="G36" s="2">
        <v>52221813</v>
      </c>
      <c r="H36" s="2">
        <v>833611089</v>
      </c>
      <c r="I36" s="2">
        <v>4797</v>
      </c>
      <c r="J36" s="2">
        <v>603318</v>
      </c>
      <c r="K36" s="2">
        <v>20159491</v>
      </c>
    </row>
    <row r="37" spans="2:11" x14ac:dyDescent="0.25">
      <c r="B37">
        <v>34</v>
      </c>
      <c r="C37" s="22">
        <v>2E-3</v>
      </c>
      <c r="D37" s="2">
        <v>9510829</v>
      </c>
      <c r="E37" s="2">
        <v>19022</v>
      </c>
      <c r="F37" s="2">
        <v>2506599</v>
      </c>
      <c r="G37" s="2">
        <v>49609962</v>
      </c>
      <c r="H37" s="2">
        <v>781389276</v>
      </c>
      <c r="I37" s="2">
        <v>4820</v>
      </c>
      <c r="J37" s="2">
        <v>598521</v>
      </c>
      <c r="K37" s="2">
        <v>19556173</v>
      </c>
    </row>
    <row r="38" spans="2:11" x14ac:dyDescent="0.25">
      <c r="B38" s="9">
        <v>35</v>
      </c>
      <c r="C38" s="23">
        <v>2.1099999999999999E-3</v>
      </c>
      <c r="D38" s="24">
        <v>9491807</v>
      </c>
      <c r="E38" s="2">
        <v>20028</v>
      </c>
      <c r="F38" s="15">
        <v>2405371</v>
      </c>
      <c r="G38" s="2">
        <v>47103363</v>
      </c>
      <c r="H38" s="2">
        <v>731779314</v>
      </c>
      <c r="I38" s="2">
        <v>4880</v>
      </c>
      <c r="J38" s="2">
        <v>593701</v>
      </c>
      <c r="K38" s="2">
        <v>18957652</v>
      </c>
    </row>
    <row r="39" spans="2:11" x14ac:dyDescent="0.25">
      <c r="B39">
        <v>36</v>
      </c>
      <c r="C39" s="23">
        <v>2.2399999999999998E-3</v>
      </c>
      <c r="D39" s="24">
        <v>9471779</v>
      </c>
      <c r="E39" s="2">
        <v>21217</v>
      </c>
      <c r="F39" s="2">
        <v>2307976</v>
      </c>
      <c r="G39" s="2">
        <v>44697992</v>
      </c>
      <c r="H39" s="2">
        <v>684675951</v>
      </c>
      <c r="I39" s="2">
        <v>4971</v>
      </c>
      <c r="J39" s="2">
        <v>588821</v>
      </c>
      <c r="K39" s="2">
        <v>18363951</v>
      </c>
    </row>
    <row r="40" spans="2:11" x14ac:dyDescent="0.25">
      <c r="B40">
        <v>37</v>
      </c>
      <c r="C40" s="23">
        <v>2.3999999999999998E-3</v>
      </c>
      <c r="D40" s="24">
        <v>9450562</v>
      </c>
      <c r="E40" s="2">
        <v>22681</v>
      </c>
      <c r="F40" s="2">
        <v>2214237</v>
      </c>
      <c r="G40" s="2">
        <v>42390016</v>
      </c>
      <c r="H40" s="2">
        <v>639977959</v>
      </c>
      <c r="I40" s="2">
        <v>5110</v>
      </c>
      <c r="J40" s="2">
        <v>583850</v>
      </c>
      <c r="K40" s="2">
        <v>17775130</v>
      </c>
    </row>
    <row r="41" spans="2:11" x14ac:dyDescent="0.25">
      <c r="B41">
        <v>38</v>
      </c>
      <c r="C41" s="23">
        <v>2.5799999999999998E-3</v>
      </c>
      <c r="D41" s="24">
        <v>9427881</v>
      </c>
      <c r="E41" s="2">
        <v>24324</v>
      </c>
      <c r="F41" s="2">
        <v>2123964</v>
      </c>
      <c r="G41" s="2">
        <v>40175779</v>
      </c>
      <c r="H41" s="2">
        <v>597587943</v>
      </c>
      <c r="I41" s="2">
        <v>5269</v>
      </c>
      <c r="J41" s="2">
        <v>578740</v>
      </c>
      <c r="K41" s="2">
        <v>17191280</v>
      </c>
    </row>
    <row r="42" spans="2:11" x14ac:dyDescent="0.25">
      <c r="B42">
        <v>39</v>
      </c>
      <c r="C42" s="23">
        <v>2.7899999999999999E-3</v>
      </c>
      <c r="D42" s="24">
        <v>9403557</v>
      </c>
      <c r="E42" s="2">
        <v>26236</v>
      </c>
      <c r="F42" s="2">
        <v>2037004</v>
      </c>
      <c r="G42" s="2">
        <v>38051815</v>
      </c>
      <c r="H42" s="2">
        <v>557412164</v>
      </c>
      <c r="I42" s="2">
        <v>5465</v>
      </c>
      <c r="J42" s="2">
        <v>573471</v>
      </c>
      <c r="K42" s="2">
        <v>16612540</v>
      </c>
    </row>
    <row r="43" spans="2:11" x14ac:dyDescent="0.25">
      <c r="B43" s="9">
        <v>40</v>
      </c>
      <c r="C43" s="29">
        <v>3.0200000000000001E-3</v>
      </c>
      <c r="D43" s="16">
        <v>9377321</v>
      </c>
      <c r="E43" s="2">
        <v>28320</v>
      </c>
      <c r="F43" s="2">
        <v>1953193</v>
      </c>
      <c r="G43" s="15">
        <v>36014811</v>
      </c>
      <c r="H43" s="15">
        <v>519360349</v>
      </c>
      <c r="I43" s="2">
        <v>5672</v>
      </c>
      <c r="J43" s="15">
        <v>568006</v>
      </c>
      <c r="K43" s="15">
        <v>16039069</v>
      </c>
    </row>
    <row r="44" spans="2:11" x14ac:dyDescent="0.25">
      <c r="B44">
        <v>41</v>
      </c>
      <c r="C44" s="29">
        <v>3.29E-3</v>
      </c>
      <c r="D44" s="16">
        <v>9349001</v>
      </c>
      <c r="E44" s="2">
        <v>30758</v>
      </c>
      <c r="F44" s="2">
        <v>1872399</v>
      </c>
      <c r="G44" s="2">
        <v>34061618</v>
      </c>
      <c r="H44" s="2">
        <v>483345538</v>
      </c>
      <c r="I44" s="2">
        <v>5923</v>
      </c>
      <c r="J44" s="2">
        <v>562334</v>
      </c>
      <c r="K44" s="2">
        <v>15471063</v>
      </c>
    </row>
    <row r="45" spans="2:11" x14ac:dyDescent="0.25">
      <c r="B45">
        <v>42</v>
      </c>
      <c r="C45" s="29">
        <v>3.5599999999999998E-3</v>
      </c>
      <c r="D45" s="16">
        <v>9318243</v>
      </c>
      <c r="E45" s="2">
        <v>33173</v>
      </c>
      <c r="F45" s="2">
        <v>1794460</v>
      </c>
      <c r="G45" s="2">
        <v>32189219</v>
      </c>
      <c r="H45" s="2">
        <v>449283920</v>
      </c>
      <c r="I45" s="2">
        <v>6143</v>
      </c>
      <c r="J45" s="2">
        <v>556411</v>
      </c>
      <c r="K45" s="2">
        <v>14908729</v>
      </c>
    </row>
    <row r="46" spans="2:11" x14ac:dyDescent="0.25">
      <c r="B46">
        <v>43</v>
      </c>
      <c r="C46" s="29">
        <v>3.8700000000000002E-3</v>
      </c>
      <c r="D46" s="16">
        <v>9285070</v>
      </c>
      <c r="E46" s="2">
        <v>35933</v>
      </c>
      <c r="F46" s="2">
        <v>1719300</v>
      </c>
      <c r="G46" s="2">
        <v>30394759</v>
      </c>
      <c r="H46" s="2">
        <v>417094701</v>
      </c>
      <c r="I46" s="2">
        <v>6398</v>
      </c>
      <c r="J46" s="2">
        <v>550268</v>
      </c>
      <c r="K46" s="2">
        <v>14352318</v>
      </c>
    </row>
    <row r="47" spans="2:11" x14ac:dyDescent="0.25">
      <c r="B47">
        <v>44</v>
      </c>
      <c r="C47" s="29">
        <v>4.1900000000000001E-3</v>
      </c>
      <c r="D47" s="16">
        <v>9249137</v>
      </c>
      <c r="E47" s="2">
        <v>38754</v>
      </c>
      <c r="F47" s="2">
        <v>1646775</v>
      </c>
      <c r="G47" s="2">
        <v>28675459</v>
      </c>
      <c r="H47" s="2">
        <v>386699942</v>
      </c>
      <c r="I47" s="2">
        <v>6635</v>
      </c>
      <c r="J47" s="2">
        <v>543870</v>
      </c>
      <c r="K47" s="2">
        <v>13802050</v>
      </c>
    </row>
    <row r="48" spans="2:11" x14ac:dyDescent="0.25">
      <c r="B48" s="9">
        <v>45</v>
      </c>
      <c r="C48" s="29">
        <v>4.5500000000000002E-3</v>
      </c>
      <c r="D48" s="16">
        <v>9210383</v>
      </c>
      <c r="E48" s="2">
        <v>41907</v>
      </c>
      <c r="F48" s="15">
        <v>1576803</v>
      </c>
      <c r="G48" s="15">
        <v>27028684</v>
      </c>
      <c r="H48" s="15">
        <v>358024483</v>
      </c>
      <c r="I48" s="2">
        <v>6898</v>
      </c>
      <c r="J48" s="15">
        <v>537235</v>
      </c>
      <c r="K48" s="15">
        <v>13258180</v>
      </c>
    </row>
    <row r="49" spans="2:11" x14ac:dyDescent="0.25">
      <c r="B49">
        <v>46</v>
      </c>
      <c r="C49" s="22">
        <v>4.9199999999999999E-3</v>
      </c>
      <c r="D49" s="2">
        <v>9168476</v>
      </c>
      <c r="E49" s="2">
        <v>45109</v>
      </c>
      <c r="F49" s="2">
        <v>1509258</v>
      </c>
      <c r="G49" s="2">
        <v>25451881</v>
      </c>
      <c r="H49" s="2">
        <v>330995799</v>
      </c>
      <c r="I49" s="2">
        <v>7140</v>
      </c>
      <c r="J49" s="2">
        <v>530337</v>
      </c>
      <c r="K49" s="2">
        <v>12720945</v>
      </c>
    </row>
    <row r="50" spans="2:11" x14ac:dyDescent="0.25">
      <c r="B50">
        <v>47</v>
      </c>
      <c r="C50" s="22">
        <v>5.3200000000000001E-3</v>
      </c>
      <c r="D50" s="2">
        <v>9123367</v>
      </c>
      <c r="E50" s="2">
        <v>48536</v>
      </c>
      <c r="F50" s="2">
        <v>1444070</v>
      </c>
      <c r="G50" s="2">
        <v>23942623</v>
      </c>
      <c r="H50" s="2">
        <v>305543918</v>
      </c>
      <c r="I50" s="2">
        <v>7387</v>
      </c>
      <c r="J50" s="2">
        <v>523197</v>
      </c>
      <c r="K50" s="2">
        <v>12190608</v>
      </c>
    </row>
    <row r="51" spans="2:11" x14ac:dyDescent="0.25">
      <c r="B51">
        <v>48</v>
      </c>
      <c r="C51" s="22">
        <v>5.7400000000000003E-3</v>
      </c>
      <c r="D51" s="2">
        <v>9074831</v>
      </c>
      <c r="E51" s="2">
        <v>52090</v>
      </c>
      <c r="F51" s="2">
        <v>1381142</v>
      </c>
      <c r="G51" s="2">
        <v>22498553</v>
      </c>
      <c r="H51" s="2">
        <v>281601295</v>
      </c>
      <c r="I51" s="2">
        <v>7623</v>
      </c>
      <c r="J51" s="2">
        <v>515810</v>
      </c>
      <c r="K51" s="2">
        <v>11667411</v>
      </c>
    </row>
    <row r="52" spans="2:11" x14ac:dyDescent="0.25">
      <c r="B52">
        <v>49</v>
      </c>
      <c r="C52" s="22">
        <v>6.2100000000000002E-3</v>
      </c>
      <c r="D52" s="2">
        <v>9022741</v>
      </c>
      <c r="E52" s="2">
        <v>56031</v>
      </c>
      <c r="F52" s="2">
        <v>1320398</v>
      </c>
      <c r="G52" s="2">
        <v>21117411</v>
      </c>
      <c r="H52" s="2">
        <v>259102742</v>
      </c>
      <c r="I52" s="2">
        <v>7884</v>
      </c>
      <c r="J52" s="2">
        <v>508187</v>
      </c>
      <c r="K52" s="2">
        <v>11151601</v>
      </c>
    </row>
    <row r="53" spans="2:11" x14ac:dyDescent="0.25">
      <c r="B53">
        <v>50</v>
      </c>
      <c r="C53" s="22">
        <v>6.7099999999999998E-3</v>
      </c>
      <c r="D53" s="2">
        <v>8966710</v>
      </c>
      <c r="E53" s="2">
        <v>60167</v>
      </c>
      <c r="F53" s="2">
        <v>1261729</v>
      </c>
      <c r="G53" s="2">
        <v>19797013</v>
      </c>
      <c r="H53" s="2">
        <v>237985331</v>
      </c>
      <c r="I53" s="2">
        <v>8141</v>
      </c>
      <c r="J53" s="2">
        <v>500303</v>
      </c>
      <c r="K53" s="2">
        <v>10643414</v>
      </c>
    </row>
    <row r="54" spans="2:11" x14ac:dyDescent="0.25">
      <c r="B54">
        <v>51</v>
      </c>
      <c r="C54" s="22">
        <v>7.3000000000000001E-3</v>
      </c>
      <c r="D54" s="2">
        <v>8906543</v>
      </c>
      <c r="E54" s="2">
        <v>65018</v>
      </c>
      <c r="F54" s="2">
        <v>1205061</v>
      </c>
      <c r="G54" s="2">
        <v>18535284</v>
      </c>
      <c r="H54" s="2">
        <v>218188318</v>
      </c>
      <c r="I54" s="2">
        <v>8459</v>
      </c>
      <c r="J54" s="2">
        <v>492162</v>
      </c>
      <c r="K54" s="2">
        <v>10143111</v>
      </c>
    </row>
    <row r="55" spans="2:11" x14ac:dyDescent="0.25">
      <c r="B55">
        <v>52</v>
      </c>
      <c r="C55" s="22">
        <v>7.9600000000000001E-3</v>
      </c>
      <c r="D55" s="2">
        <v>8841525</v>
      </c>
      <c r="E55" s="2">
        <v>70379</v>
      </c>
      <c r="F55" s="2">
        <v>1150253</v>
      </c>
      <c r="G55" s="2">
        <v>17330223</v>
      </c>
      <c r="H55" s="2">
        <v>199653034</v>
      </c>
      <c r="I55" s="2">
        <v>8804</v>
      </c>
      <c r="J55" s="2">
        <v>483703</v>
      </c>
      <c r="K55" s="2">
        <v>9650949</v>
      </c>
    </row>
    <row r="56" spans="2:11" x14ac:dyDescent="0.25">
      <c r="B56">
        <v>53</v>
      </c>
      <c r="C56" s="22">
        <v>8.7100000000000007E-3</v>
      </c>
      <c r="D56" s="2">
        <v>8771146</v>
      </c>
      <c r="E56" s="2">
        <v>76397</v>
      </c>
      <c r="F56" s="2">
        <v>1097209</v>
      </c>
      <c r="G56" s="2">
        <v>16179970</v>
      </c>
      <c r="H56" s="2">
        <v>182322811</v>
      </c>
      <c r="I56" s="2">
        <v>9189</v>
      </c>
      <c r="J56" s="2">
        <v>474899</v>
      </c>
      <c r="K56" s="2">
        <v>9167246</v>
      </c>
    </row>
    <row r="57" spans="2:11" x14ac:dyDescent="0.25">
      <c r="B57">
        <v>54</v>
      </c>
      <c r="C57" s="22">
        <v>9.5600000000000008E-3</v>
      </c>
      <c r="D57" s="2">
        <v>8694749</v>
      </c>
      <c r="E57" s="2">
        <v>83122</v>
      </c>
      <c r="F57" s="2">
        <v>1045819</v>
      </c>
      <c r="G57" s="2">
        <v>15082761</v>
      </c>
      <c r="H57" s="2">
        <v>166142841</v>
      </c>
      <c r="I57" s="2">
        <v>9614</v>
      </c>
      <c r="J57" s="2">
        <v>465710</v>
      </c>
      <c r="K57" s="2">
        <v>8692347</v>
      </c>
    </row>
    <row r="58" spans="2:11" x14ac:dyDescent="0.25">
      <c r="B58">
        <v>55</v>
      </c>
      <c r="C58" s="22">
        <v>1.047E-2</v>
      </c>
      <c r="D58" s="2">
        <v>8611627</v>
      </c>
      <c r="E58" s="2">
        <v>90164</v>
      </c>
      <c r="F58" s="2">
        <v>995982</v>
      </c>
      <c r="G58" s="2">
        <v>14036942</v>
      </c>
      <c r="H58" s="2">
        <v>151060080</v>
      </c>
      <c r="I58" s="2">
        <v>10027</v>
      </c>
      <c r="J58" s="2">
        <v>456096</v>
      </c>
      <c r="K58" s="2">
        <v>8226637</v>
      </c>
    </row>
    <row r="59" spans="2:11" x14ac:dyDescent="0.25">
      <c r="B59">
        <v>56</v>
      </c>
      <c r="C59" s="22">
        <v>1.146E-2</v>
      </c>
      <c r="D59" s="2">
        <v>8521463</v>
      </c>
      <c r="E59" s="2">
        <v>97656</v>
      </c>
      <c r="F59" s="2">
        <v>947648</v>
      </c>
      <c r="G59" s="2">
        <v>13040960</v>
      </c>
      <c r="H59" s="2">
        <v>137023138</v>
      </c>
      <c r="I59" s="2">
        <v>10442</v>
      </c>
      <c r="J59" s="2">
        <v>446069</v>
      </c>
      <c r="K59" s="2">
        <v>7770541</v>
      </c>
    </row>
    <row r="60" spans="2:11" x14ac:dyDescent="0.25">
      <c r="B60">
        <v>57</v>
      </c>
      <c r="C60" s="22">
        <v>1.2489999999999999E-2</v>
      </c>
      <c r="D60" s="2">
        <v>8423807</v>
      </c>
      <c r="E60" s="2">
        <v>105213</v>
      </c>
      <c r="F60" s="2">
        <v>900758</v>
      </c>
      <c r="G60" s="2">
        <v>12093312</v>
      </c>
      <c r="H60" s="2">
        <v>123982178</v>
      </c>
      <c r="I60" s="2">
        <v>10818</v>
      </c>
      <c r="J60" s="2">
        <v>435627</v>
      </c>
      <c r="K60" s="2">
        <v>7324472</v>
      </c>
    </row>
    <row r="61" spans="2:11" x14ac:dyDescent="0.25">
      <c r="B61">
        <v>58</v>
      </c>
      <c r="C61" s="22">
        <v>1.359E-2</v>
      </c>
      <c r="D61" s="2">
        <v>8318594</v>
      </c>
      <c r="E61" s="2">
        <v>113050</v>
      </c>
      <c r="F61" s="2">
        <v>855296</v>
      </c>
      <c r="G61" s="2">
        <v>11192554</v>
      </c>
      <c r="H61" s="2">
        <v>111888866</v>
      </c>
      <c r="I61" s="2">
        <v>11176</v>
      </c>
      <c r="J61" s="2">
        <v>424809</v>
      </c>
      <c r="K61" s="2">
        <v>6888845</v>
      </c>
    </row>
    <row r="62" spans="2:11" x14ac:dyDescent="0.25">
      <c r="B62">
        <v>59</v>
      </c>
      <c r="C62" s="22">
        <v>1.477E-2</v>
      </c>
      <c r="D62" s="2">
        <v>8205544</v>
      </c>
      <c r="E62" s="2">
        <v>121196</v>
      </c>
      <c r="F62" s="2">
        <v>811223</v>
      </c>
      <c r="G62" s="2">
        <v>10337258</v>
      </c>
      <c r="H62" s="2">
        <v>100696312</v>
      </c>
      <c r="I62" s="2">
        <v>11521</v>
      </c>
      <c r="J62" s="2">
        <v>413633</v>
      </c>
      <c r="K62" s="2">
        <v>6464036</v>
      </c>
    </row>
    <row r="63" spans="2:11" x14ac:dyDescent="0.25">
      <c r="B63">
        <v>60</v>
      </c>
      <c r="C63" s="22">
        <v>1.6080000000000001E-2</v>
      </c>
      <c r="D63" s="2">
        <v>8084348</v>
      </c>
      <c r="E63" s="2">
        <v>129996</v>
      </c>
      <c r="F63" s="2">
        <v>768501</v>
      </c>
      <c r="G63" s="2">
        <v>9526035</v>
      </c>
      <c r="H63" s="2">
        <v>90359054</v>
      </c>
      <c r="I63" s="2">
        <v>11882</v>
      </c>
      <c r="J63" s="2">
        <v>402112</v>
      </c>
      <c r="K63" s="2">
        <v>6050403</v>
      </c>
    </row>
    <row r="64" spans="2:11" x14ac:dyDescent="0.25">
      <c r="B64">
        <v>61</v>
      </c>
      <c r="C64" s="22">
        <v>1.754E-2</v>
      </c>
      <c r="D64" s="2">
        <v>7954352</v>
      </c>
      <c r="E64" s="2">
        <v>139519</v>
      </c>
      <c r="F64" s="2">
        <v>727061</v>
      </c>
      <c r="G64" s="2">
        <v>8757534</v>
      </c>
      <c r="H64" s="2">
        <v>80833019</v>
      </c>
      <c r="I64" s="2">
        <v>12262</v>
      </c>
      <c r="J64" s="2">
        <v>390230</v>
      </c>
      <c r="K64" s="2">
        <v>5648291</v>
      </c>
    </row>
    <row r="65" spans="2:11" x14ac:dyDescent="0.25">
      <c r="B65">
        <v>62</v>
      </c>
      <c r="C65" s="22">
        <v>1.9189999999999999E-2</v>
      </c>
      <c r="D65" s="2">
        <v>7814833</v>
      </c>
      <c r="E65" s="2">
        <v>149967</v>
      </c>
      <c r="F65" s="2">
        <v>686835</v>
      </c>
      <c r="G65" s="2">
        <v>8030473</v>
      </c>
      <c r="H65" s="2">
        <v>72075485</v>
      </c>
      <c r="I65" s="2">
        <v>12673</v>
      </c>
      <c r="J65" s="2">
        <v>377968</v>
      </c>
      <c r="K65" s="2">
        <v>5258061</v>
      </c>
    </row>
    <row r="66" spans="2:11" x14ac:dyDescent="0.25">
      <c r="B66">
        <v>63</v>
      </c>
      <c r="C66" s="22">
        <v>2.1059999999999999E-2</v>
      </c>
      <c r="D66" s="2">
        <v>7664866</v>
      </c>
      <c r="E66" s="2">
        <v>161422</v>
      </c>
      <c r="F66" s="2">
        <v>647745</v>
      </c>
      <c r="G66" s="2">
        <v>7343638</v>
      </c>
      <c r="H66" s="2">
        <v>64045012</v>
      </c>
      <c r="I66" s="2">
        <v>13117</v>
      </c>
      <c r="J66" s="2">
        <v>365295</v>
      </c>
      <c r="K66" s="2">
        <v>4880093</v>
      </c>
    </row>
    <row r="67" spans="2:11" x14ac:dyDescent="0.25">
      <c r="B67">
        <v>64</v>
      </c>
      <c r="C67" s="22">
        <v>2.3140000000000001E-2</v>
      </c>
      <c r="D67" s="2">
        <v>7503444</v>
      </c>
      <c r="E67" s="2">
        <v>173630</v>
      </c>
      <c r="F67" s="2">
        <v>609715</v>
      </c>
      <c r="G67" s="2">
        <v>6695893</v>
      </c>
      <c r="H67" s="2">
        <v>56701374</v>
      </c>
      <c r="I67" s="2">
        <v>13566</v>
      </c>
      <c r="J67" s="2">
        <v>352178</v>
      </c>
      <c r="K67" s="2">
        <v>4514798</v>
      </c>
    </row>
    <row r="68" spans="2:11" x14ac:dyDescent="0.25">
      <c r="B68">
        <v>65</v>
      </c>
      <c r="C68" s="22">
        <v>2.5420000000000002E-2</v>
      </c>
      <c r="D68" s="2">
        <v>7329814</v>
      </c>
      <c r="E68" s="2">
        <v>186324</v>
      </c>
      <c r="F68" s="2">
        <v>572698</v>
      </c>
      <c r="G68" s="2">
        <v>6086178</v>
      </c>
      <c r="H68" s="2">
        <v>50005481</v>
      </c>
      <c r="I68" s="2">
        <v>13998</v>
      </c>
      <c r="J68" s="2">
        <v>338612</v>
      </c>
      <c r="K68" s="2">
        <v>4162620</v>
      </c>
    </row>
    <row r="69" spans="2:11" x14ac:dyDescent="0.25">
      <c r="B69">
        <v>66</v>
      </c>
      <c r="C69" s="22">
        <v>2.785E-2</v>
      </c>
      <c r="D69" s="2">
        <v>7143490</v>
      </c>
      <c r="E69" s="2">
        <v>198946</v>
      </c>
      <c r="F69" s="2">
        <v>536673</v>
      </c>
      <c r="G69" s="2">
        <v>5513480</v>
      </c>
      <c r="H69" s="2">
        <v>43919303</v>
      </c>
      <c r="I69" s="2">
        <v>14371</v>
      </c>
      <c r="J69" s="2">
        <v>324614</v>
      </c>
      <c r="K69" s="2">
        <v>3824008</v>
      </c>
    </row>
    <row r="70" spans="2:11" x14ac:dyDescent="0.25">
      <c r="B70">
        <v>67</v>
      </c>
      <c r="C70" s="22">
        <v>3.0439999999999998E-2</v>
      </c>
      <c r="D70" s="2">
        <v>6944544</v>
      </c>
      <c r="E70" s="2">
        <v>211392</v>
      </c>
      <c r="F70" s="2">
        <v>501661</v>
      </c>
      <c r="G70" s="2">
        <v>4976807</v>
      </c>
      <c r="H70" s="2">
        <v>38405823</v>
      </c>
      <c r="I70" s="2">
        <v>14683</v>
      </c>
      <c r="J70" s="2">
        <v>310243</v>
      </c>
      <c r="K70" s="2">
        <v>3499394</v>
      </c>
    </row>
    <row r="71" spans="2:11" x14ac:dyDescent="0.25">
      <c r="B71">
        <v>68</v>
      </c>
      <c r="C71" s="22">
        <v>3.3189999999999997E-2</v>
      </c>
      <c r="D71" s="2">
        <v>6733152</v>
      </c>
      <c r="E71" s="2">
        <v>223473</v>
      </c>
      <c r="F71" s="2">
        <v>467683</v>
      </c>
      <c r="G71" s="2">
        <v>4475146</v>
      </c>
      <c r="H71" s="2">
        <v>33429016</v>
      </c>
      <c r="I71" s="2">
        <v>14925</v>
      </c>
      <c r="J71" s="2">
        <v>295560</v>
      </c>
      <c r="K71" s="2">
        <v>3189151</v>
      </c>
    </row>
    <row r="72" spans="2:11" x14ac:dyDescent="0.25">
      <c r="B72">
        <v>69</v>
      </c>
      <c r="C72" s="22">
        <v>3.6170000000000001E-2</v>
      </c>
      <c r="D72" s="2">
        <v>6509679</v>
      </c>
      <c r="E72" s="2">
        <v>235455</v>
      </c>
      <c r="F72" s="2">
        <v>434770</v>
      </c>
      <c r="G72" s="2">
        <v>4007463</v>
      </c>
      <c r="H72" s="2">
        <v>28953870</v>
      </c>
      <c r="I72" s="2">
        <v>15121</v>
      </c>
      <c r="J72" s="2">
        <v>280635</v>
      </c>
      <c r="K72" s="2">
        <v>2893591</v>
      </c>
    </row>
    <row r="73" spans="2:11" x14ac:dyDescent="0.25">
      <c r="B73">
        <v>70</v>
      </c>
      <c r="C73" s="22">
        <v>3.9510000000000003E-2</v>
      </c>
      <c r="D73" s="2">
        <v>6274224</v>
      </c>
      <c r="E73" s="2">
        <v>247895</v>
      </c>
      <c r="F73" s="2">
        <v>402927</v>
      </c>
      <c r="G73" s="2">
        <v>3572693</v>
      </c>
      <c r="H73" s="2">
        <v>24946407</v>
      </c>
      <c r="I73" s="2">
        <v>15307</v>
      </c>
      <c r="J73" s="2">
        <v>265514</v>
      </c>
      <c r="K73" s="2">
        <v>2612956</v>
      </c>
    </row>
    <row r="74" spans="2:11" x14ac:dyDescent="0.25">
      <c r="B74">
        <v>71</v>
      </c>
      <c r="C74" s="22">
        <v>4.3299999999999998E-2</v>
      </c>
      <c r="D74" s="2">
        <v>6026329</v>
      </c>
      <c r="E74" s="2">
        <v>260940</v>
      </c>
      <c r="F74" s="2">
        <v>372122</v>
      </c>
      <c r="G74" s="2">
        <v>3169766</v>
      </c>
      <c r="H74" s="2">
        <v>21373714</v>
      </c>
      <c r="I74" s="2">
        <v>15493</v>
      </c>
      <c r="J74" s="2">
        <v>250207</v>
      </c>
      <c r="K74" s="2">
        <v>2347442</v>
      </c>
    </row>
    <row r="75" spans="2:11" x14ac:dyDescent="0.25">
      <c r="B75">
        <v>72</v>
      </c>
      <c r="C75" s="22">
        <v>4.7649999999999998E-2</v>
      </c>
      <c r="D75" s="2">
        <v>5765389</v>
      </c>
      <c r="E75" s="2">
        <v>274721</v>
      </c>
      <c r="F75" s="2">
        <v>342317</v>
      </c>
      <c r="G75" s="2">
        <v>2797644</v>
      </c>
      <c r="H75" s="2">
        <v>18203948</v>
      </c>
      <c r="I75" s="2">
        <v>15684</v>
      </c>
      <c r="J75" s="2">
        <v>234714</v>
      </c>
      <c r="K75" s="2">
        <v>2097235</v>
      </c>
    </row>
    <row r="76" spans="2:11" x14ac:dyDescent="0.25">
      <c r="B76">
        <v>73</v>
      </c>
      <c r="C76" s="22">
        <v>5.2639999999999999E-2</v>
      </c>
      <c r="D76" s="2">
        <v>5490668</v>
      </c>
      <c r="E76" s="2">
        <v>289029</v>
      </c>
      <c r="F76" s="2">
        <v>313467</v>
      </c>
      <c r="G76" s="2">
        <v>2455327</v>
      </c>
      <c r="H76" s="2">
        <v>15406304</v>
      </c>
      <c r="I76" s="2">
        <v>15866</v>
      </c>
      <c r="J76" s="2">
        <v>219030</v>
      </c>
      <c r="K76" s="2">
        <v>1862521</v>
      </c>
    </row>
    <row r="77" spans="2:11" x14ac:dyDescent="0.25">
      <c r="B77">
        <v>74</v>
      </c>
      <c r="C77" s="22">
        <v>5.8189999999999999E-2</v>
      </c>
      <c r="D77" s="2">
        <v>5201639</v>
      </c>
      <c r="E77" s="2">
        <v>302683</v>
      </c>
      <c r="F77" s="2">
        <v>285544</v>
      </c>
      <c r="G77" s="2">
        <v>2141860</v>
      </c>
      <c r="H77" s="2">
        <v>12950977</v>
      </c>
      <c r="I77" s="2">
        <v>15977</v>
      </c>
      <c r="J77" s="2">
        <v>203164</v>
      </c>
      <c r="K77" s="2">
        <v>1643491</v>
      </c>
    </row>
    <row r="78" spans="2:11" x14ac:dyDescent="0.25">
      <c r="B78">
        <v>75</v>
      </c>
      <c r="C78" s="22">
        <v>6.4189999999999997E-2</v>
      </c>
      <c r="D78" s="2">
        <v>4898956</v>
      </c>
      <c r="E78" s="2">
        <v>314464</v>
      </c>
      <c r="F78" s="2">
        <v>258585</v>
      </c>
      <c r="G78" s="2">
        <v>1856316</v>
      </c>
      <c r="H78" s="2">
        <v>10809117</v>
      </c>
      <c r="I78" s="2">
        <v>15960</v>
      </c>
      <c r="J78" s="2">
        <v>187187</v>
      </c>
      <c r="K78" s="2">
        <v>1440327</v>
      </c>
    </row>
    <row r="79" spans="2:11" x14ac:dyDescent="0.25">
      <c r="B79">
        <v>76</v>
      </c>
      <c r="C79" s="22">
        <v>7.0529999999999995E-2</v>
      </c>
      <c r="D79" s="2">
        <v>4584492</v>
      </c>
      <c r="E79" s="2">
        <v>323344</v>
      </c>
      <c r="F79" s="2">
        <v>232679</v>
      </c>
      <c r="G79" s="2">
        <v>1597731</v>
      </c>
      <c r="H79" s="2">
        <v>8952801</v>
      </c>
      <c r="I79" s="2">
        <v>15780</v>
      </c>
      <c r="J79" s="2">
        <v>171227</v>
      </c>
      <c r="K79" s="2">
        <v>1253140</v>
      </c>
    </row>
    <row r="80" spans="2:11" x14ac:dyDescent="0.25">
      <c r="B80">
        <v>77</v>
      </c>
      <c r="C80" s="22">
        <v>7.7119999999999994E-2</v>
      </c>
      <c r="D80" s="2">
        <v>4261148</v>
      </c>
      <c r="E80" s="2">
        <v>328620</v>
      </c>
      <c r="F80" s="2">
        <v>207950</v>
      </c>
      <c r="G80" s="2">
        <v>1365052</v>
      </c>
      <c r="H80" s="2">
        <v>7355070</v>
      </c>
      <c r="I80" s="2">
        <v>15420</v>
      </c>
      <c r="J80" s="2">
        <v>155447</v>
      </c>
      <c r="K80" s="2">
        <v>1081913</v>
      </c>
    </row>
    <row r="81" spans="2:11" x14ac:dyDescent="0.25">
      <c r="B81">
        <v>78</v>
      </c>
      <c r="C81" s="22">
        <v>8.3900000000000002E-2</v>
      </c>
      <c r="D81" s="2">
        <v>3932528</v>
      </c>
      <c r="E81" s="2">
        <v>329939</v>
      </c>
      <c r="F81" s="2">
        <v>184532</v>
      </c>
      <c r="G81" s="2">
        <v>1157102</v>
      </c>
      <c r="H81" s="2">
        <v>5990018</v>
      </c>
      <c r="I81" s="2">
        <v>14887</v>
      </c>
      <c r="J81" s="2">
        <v>140027</v>
      </c>
      <c r="K81" s="2">
        <v>926466</v>
      </c>
    </row>
    <row r="82" spans="2:11" x14ac:dyDescent="0.25">
      <c r="B82">
        <v>79</v>
      </c>
      <c r="C82" s="22">
        <v>9.1050000000000006E-2</v>
      </c>
      <c r="D82" s="2">
        <v>3602589</v>
      </c>
      <c r="E82" s="2">
        <v>328016</v>
      </c>
      <c r="F82" s="2">
        <v>162548</v>
      </c>
      <c r="G82" s="2">
        <v>972570</v>
      </c>
      <c r="H82" s="2">
        <v>4832916</v>
      </c>
      <c r="I82" s="2">
        <v>14231</v>
      </c>
      <c r="J82" s="2">
        <v>125140</v>
      </c>
      <c r="K82" s="2">
        <v>786439</v>
      </c>
    </row>
    <row r="83" spans="2:11" x14ac:dyDescent="0.25">
      <c r="B83">
        <v>80</v>
      </c>
      <c r="C83" s="22">
        <v>9.8839999999999997E-2</v>
      </c>
      <c r="D83" s="2">
        <v>3274573</v>
      </c>
      <c r="E83" s="2">
        <v>323659</v>
      </c>
      <c r="F83" s="2">
        <v>142065</v>
      </c>
      <c r="G83" s="2">
        <v>810022</v>
      </c>
      <c r="H83" s="2">
        <v>3860346</v>
      </c>
      <c r="I83" s="2">
        <v>13502</v>
      </c>
      <c r="J83" s="2">
        <v>110909</v>
      </c>
      <c r="K83" s="2">
        <v>661299</v>
      </c>
    </row>
    <row r="84" spans="2:11" x14ac:dyDescent="0.25">
      <c r="B84">
        <v>81</v>
      </c>
      <c r="C84" s="22">
        <v>0.10748000000000001</v>
      </c>
      <c r="D84" s="2">
        <v>2950914</v>
      </c>
      <c r="E84" s="2">
        <v>317164</v>
      </c>
      <c r="F84" s="2">
        <v>123099</v>
      </c>
      <c r="G84" s="2">
        <v>667957</v>
      </c>
      <c r="H84" s="2">
        <v>3050324</v>
      </c>
      <c r="I84" s="2">
        <v>12722</v>
      </c>
      <c r="J84" s="2">
        <v>97407</v>
      </c>
      <c r="K84" s="2">
        <v>550390</v>
      </c>
    </row>
    <row r="85" spans="2:11" x14ac:dyDescent="0.25">
      <c r="B85">
        <v>82</v>
      </c>
      <c r="C85" s="22">
        <v>0.11724999999999999</v>
      </c>
      <c r="D85" s="2">
        <v>2633750</v>
      </c>
      <c r="E85" s="2">
        <v>308807</v>
      </c>
      <c r="F85" s="2">
        <v>105643</v>
      </c>
      <c r="G85" s="2">
        <v>544858</v>
      </c>
      <c r="H85" s="2">
        <v>2382367</v>
      </c>
      <c r="I85" s="2">
        <v>11910</v>
      </c>
      <c r="J85" s="2">
        <v>84685</v>
      </c>
      <c r="K85" s="2">
        <v>452983</v>
      </c>
    </row>
    <row r="86" spans="2:11" x14ac:dyDescent="0.25">
      <c r="B86">
        <v>83</v>
      </c>
      <c r="C86" s="22">
        <v>0.12826000000000001</v>
      </c>
      <c r="D86" s="2">
        <v>2324943</v>
      </c>
      <c r="E86" s="2">
        <v>298197</v>
      </c>
      <c r="F86" s="2">
        <v>89670</v>
      </c>
      <c r="G86" s="2">
        <v>439215</v>
      </c>
      <c r="H86" s="2">
        <v>1837509</v>
      </c>
      <c r="I86" s="2">
        <v>11059</v>
      </c>
      <c r="J86" s="2">
        <v>72775</v>
      </c>
      <c r="K86" s="2">
        <v>368298</v>
      </c>
    </row>
    <row r="87" spans="2:11" x14ac:dyDescent="0.25">
      <c r="B87">
        <v>84</v>
      </c>
      <c r="C87" s="22">
        <v>0.14025000000000001</v>
      </c>
      <c r="D87" s="2">
        <v>2026746</v>
      </c>
      <c r="E87" s="2">
        <v>284251</v>
      </c>
      <c r="F87" s="2">
        <v>75162</v>
      </c>
      <c r="G87" s="2">
        <v>349545</v>
      </c>
      <c r="H87" s="2">
        <v>1398294</v>
      </c>
      <c r="I87" s="2">
        <v>10136</v>
      </c>
      <c r="J87" s="2">
        <v>61716</v>
      </c>
      <c r="K87" s="2">
        <v>295523</v>
      </c>
    </row>
    <row r="88" spans="2:11" x14ac:dyDescent="0.25">
      <c r="B88">
        <v>85</v>
      </c>
      <c r="C88" s="22">
        <v>0.15295</v>
      </c>
      <c r="D88" s="2">
        <v>1742495</v>
      </c>
      <c r="E88" s="2">
        <v>266515</v>
      </c>
      <c r="F88" s="2">
        <v>62135</v>
      </c>
      <c r="G88" s="2">
        <v>274383</v>
      </c>
      <c r="H88" s="2">
        <v>1048749</v>
      </c>
      <c r="I88" s="2">
        <v>9138</v>
      </c>
      <c r="J88" s="2">
        <v>51580</v>
      </c>
      <c r="K88" s="2">
        <v>233807</v>
      </c>
    </row>
    <row r="89" spans="2:11" x14ac:dyDescent="0.25">
      <c r="B89">
        <v>86</v>
      </c>
      <c r="C89" s="22">
        <v>0.16608999999999999</v>
      </c>
      <c r="D89" s="2">
        <v>1475980</v>
      </c>
      <c r="E89" s="2">
        <v>245146</v>
      </c>
      <c r="F89" s="2">
        <v>50607</v>
      </c>
      <c r="G89" s="2">
        <v>212248</v>
      </c>
      <c r="H89" s="2">
        <v>774366</v>
      </c>
      <c r="I89" s="2">
        <v>8082</v>
      </c>
      <c r="J89" s="2">
        <v>42442</v>
      </c>
      <c r="K89" s="2">
        <v>182227</v>
      </c>
    </row>
    <row r="90" spans="2:11" x14ac:dyDescent="0.25">
      <c r="B90">
        <v>87</v>
      </c>
      <c r="C90" s="22">
        <v>0.17954999999999999</v>
      </c>
      <c r="D90" s="2">
        <v>1230834</v>
      </c>
      <c r="E90" s="2">
        <v>220996</v>
      </c>
      <c r="F90" s="2">
        <v>40579</v>
      </c>
      <c r="G90" s="2">
        <v>161641</v>
      </c>
      <c r="H90" s="2">
        <v>562118</v>
      </c>
      <c r="I90" s="2">
        <v>7006</v>
      </c>
      <c r="J90" s="2">
        <v>34360</v>
      </c>
      <c r="K90" s="2">
        <v>139785</v>
      </c>
    </row>
    <row r="91" spans="2:11" x14ac:dyDescent="0.25">
      <c r="B91">
        <v>88</v>
      </c>
      <c r="C91" s="22">
        <v>0.19327</v>
      </c>
      <c r="D91" s="2">
        <v>1009838</v>
      </c>
      <c r="E91" s="2">
        <v>195171</v>
      </c>
      <c r="F91" s="2">
        <v>32012</v>
      </c>
      <c r="G91" s="2">
        <v>121062</v>
      </c>
      <c r="H91" s="2">
        <v>400477</v>
      </c>
      <c r="I91" s="2">
        <v>5949</v>
      </c>
      <c r="J91" s="2">
        <v>27354</v>
      </c>
      <c r="K91" s="2">
        <v>105425</v>
      </c>
    </row>
    <row r="92" spans="2:11" x14ac:dyDescent="0.25">
      <c r="B92">
        <v>89</v>
      </c>
      <c r="C92" s="22">
        <v>0.20729</v>
      </c>
      <c r="D92" s="2">
        <v>814667</v>
      </c>
      <c r="E92" s="2">
        <v>168872</v>
      </c>
      <c r="F92" s="2">
        <v>24832</v>
      </c>
      <c r="G92" s="2">
        <v>89050</v>
      </c>
      <c r="H92" s="2">
        <v>279415</v>
      </c>
      <c r="I92" s="2">
        <v>4949</v>
      </c>
      <c r="J92" s="2">
        <v>21405</v>
      </c>
      <c r="K92" s="2">
        <v>78071</v>
      </c>
    </row>
    <row r="93" spans="2:11" x14ac:dyDescent="0.25">
      <c r="B93">
        <v>90</v>
      </c>
      <c r="C93" s="22">
        <v>0.22176999999999999</v>
      </c>
      <c r="D93" s="2">
        <v>645795</v>
      </c>
      <c r="E93" s="2">
        <v>143218</v>
      </c>
      <c r="F93" s="2">
        <v>18928</v>
      </c>
      <c r="G93" s="2">
        <v>64218</v>
      </c>
      <c r="H93" s="2">
        <v>190365</v>
      </c>
      <c r="I93" s="2">
        <v>4036</v>
      </c>
      <c r="J93" s="2">
        <v>16456</v>
      </c>
      <c r="K93" s="2">
        <v>56666</v>
      </c>
    </row>
    <row r="94" spans="2:11" x14ac:dyDescent="0.25">
      <c r="B94">
        <v>91</v>
      </c>
      <c r="C94" s="22">
        <v>0.23698</v>
      </c>
      <c r="D94" s="2">
        <v>502577</v>
      </c>
      <c r="E94" s="2">
        <v>119101</v>
      </c>
      <c r="F94" s="2">
        <v>14163</v>
      </c>
      <c r="G94" s="2">
        <v>45290</v>
      </c>
      <c r="H94" s="2">
        <v>126147</v>
      </c>
      <c r="I94" s="2">
        <v>3227</v>
      </c>
      <c r="J94" s="2">
        <v>12420</v>
      </c>
      <c r="K94" s="2">
        <v>40210</v>
      </c>
    </row>
    <row r="95" spans="2:11" x14ac:dyDescent="0.25">
      <c r="B95">
        <v>92</v>
      </c>
      <c r="C95" s="22">
        <v>0.25345000000000001</v>
      </c>
      <c r="D95" s="2">
        <v>383476</v>
      </c>
      <c r="E95" s="2">
        <v>97192</v>
      </c>
      <c r="F95" s="2">
        <v>10391</v>
      </c>
      <c r="G95" s="2">
        <v>31127</v>
      </c>
      <c r="H95" s="2">
        <v>80857</v>
      </c>
      <c r="I95" s="2">
        <v>2532</v>
      </c>
      <c r="J95" s="2">
        <v>9193</v>
      </c>
      <c r="K95" s="2">
        <v>27790</v>
      </c>
    </row>
    <row r="96" spans="2:11" x14ac:dyDescent="0.25">
      <c r="B96">
        <v>93</v>
      </c>
      <c r="C96" s="22">
        <v>0.27211000000000002</v>
      </c>
      <c r="D96" s="2">
        <v>286284</v>
      </c>
      <c r="E96" s="2">
        <v>77901</v>
      </c>
      <c r="F96" s="2">
        <v>7459</v>
      </c>
      <c r="G96" s="2">
        <v>20736</v>
      </c>
      <c r="H96" s="2">
        <v>49730</v>
      </c>
      <c r="I96" s="2">
        <v>1952</v>
      </c>
      <c r="J96" s="2">
        <v>6661</v>
      </c>
      <c r="K96" s="2">
        <v>18597</v>
      </c>
    </row>
    <row r="97" spans="2:11" x14ac:dyDescent="0.25">
      <c r="B97">
        <v>94</v>
      </c>
      <c r="C97" s="22">
        <v>0.2959</v>
      </c>
      <c r="D97" s="2">
        <v>208383</v>
      </c>
      <c r="E97" s="2">
        <v>61661</v>
      </c>
      <c r="F97" s="2">
        <v>5221</v>
      </c>
      <c r="G97" s="2">
        <v>13277</v>
      </c>
      <c r="H97" s="2">
        <v>28994</v>
      </c>
      <c r="I97" s="2">
        <v>1485</v>
      </c>
      <c r="J97" s="2">
        <v>4709</v>
      </c>
      <c r="K97" s="2">
        <v>11936</v>
      </c>
    </row>
    <row r="98" spans="2:11" x14ac:dyDescent="0.25">
      <c r="B98">
        <v>95</v>
      </c>
      <c r="C98" s="22">
        <v>0.32995999999999998</v>
      </c>
      <c r="D98" s="2">
        <v>146722</v>
      </c>
      <c r="E98" s="2">
        <v>48412</v>
      </c>
      <c r="F98" s="2">
        <v>3535</v>
      </c>
      <c r="G98" s="2">
        <v>8056</v>
      </c>
      <c r="H98" s="2">
        <v>15717</v>
      </c>
      <c r="I98" s="2">
        <v>1121</v>
      </c>
      <c r="J98" s="2">
        <v>3224</v>
      </c>
      <c r="K98" s="2">
        <v>7227</v>
      </c>
    </row>
    <row r="99" spans="2:11" x14ac:dyDescent="0.25">
      <c r="B99">
        <v>96</v>
      </c>
      <c r="C99" s="22">
        <v>0.38455</v>
      </c>
      <c r="D99" s="2">
        <v>98310</v>
      </c>
      <c r="E99" s="2">
        <v>37805</v>
      </c>
      <c r="F99" s="2">
        <v>2277</v>
      </c>
      <c r="G99" s="2">
        <v>4521</v>
      </c>
      <c r="H99" s="2">
        <v>7661</v>
      </c>
      <c r="I99" s="2">
        <v>842</v>
      </c>
      <c r="J99" s="2">
        <v>2103</v>
      </c>
      <c r="K99" s="2">
        <v>4003</v>
      </c>
    </row>
    <row r="100" spans="2:11" x14ac:dyDescent="0.25">
      <c r="B100">
        <v>97</v>
      </c>
      <c r="C100" s="22">
        <v>0.48020000000000002</v>
      </c>
      <c r="D100" s="2">
        <v>60505</v>
      </c>
      <c r="E100" s="2">
        <v>29055</v>
      </c>
      <c r="F100" s="2">
        <v>1348</v>
      </c>
      <c r="G100" s="2">
        <v>2244</v>
      </c>
      <c r="H100" s="2">
        <v>3140</v>
      </c>
      <c r="I100" s="2">
        <v>622</v>
      </c>
      <c r="J100" s="2">
        <v>1261</v>
      </c>
      <c r="K100" s="2">
        <v>1900</v>
      </c>
    </row>
    <row r="101" spans="2:11" x14ac:dyDescent="0.25">
      <c r="B101">
        <v>98</v>
      </c>
      <c r="C101" s="22">
        <v>0.65798000000000001</v>
      </c>
      <c r="D101" s="2">
        <v>31450</v>
      </c>
      <c r="E101" s="2">
        <v>20693</v>
      </c>
      <c r="F101" s="2">
        <v>674</v>
      </c>
      <c r="G101" s="2">
        <v>896</v>
      </c>
      <c r="H101" s="2">
        <v>896</v>
      </c>
      <c r="I101" s="2">
        <v>426</v>
      </c>
      <c r="J101" s="2">
        <v>639</v>
      </c>
      <c r="K101" s="2">
        <v>639</v>
      </c>
    </row>
    <row r="102" spans="2:11" x14ac:dyDescent="0.25">
      <c r="B102">
        <v>99</v>
      </c>
      <c r="C102" s="22">
        <v>1</v>
      </c>
      <c r="D102" s="2">
        <v>10757</v>
      </c>
      <c r="E102" s="2">
        <v>10757</v>
      </c>
      <c r="F102" s="2">
        <v>222</v>
      </c>
      <c r="G102" s="2">
        <v>222</v>
      </c>
      <c r="H102" s="2">
        <v>222</v>
      </c>
      <c r="I102" s="2">
        <v>213</v>
      </c>
      <c r="J102" s="2">
        <v>213</v>
      </c>
      <c r="K102" s="2">
        <v>213</v>
      </c>
    </row>
    <row r="103" spans="2:11" x14ac:dyDescent="0.25">
      <c r="E103" s="20" t="s">
        <v>39</v>
      </c>
    </row>
    <row r="104" spans="2:11" x14ac:dyDescent="0.25">
      <c r="E104" s="20" t="s">
        <v>43</v>
      </c>
      <c r="F104">
        <f>F48/F38</f>
        <v>0.65553421904562748</v>
      </c>
    </row>
    <row r="105" spans="2:11" x14ac:dyDescent="0.25">
      <c r="E105" s="20" t="s">
        <v>46</v>
      </c>
      <c r="F105">
        <f>(G43-G48)/F38</f>
        <v>3.7358590421186588</v>
      </c>
    </row>
    <row r="106" spans="2:11" x14ac:dyDescent="0.25">
      <c r="E106" s="20" t="s">
        <v>47</v>
      </c>
      <c r="F106">
        <f>(J43-J48)/F38</f>
        <v>1.2792621179851258E-2</v>
      </c>
    </row>
    <row r="107" spans="2:11" x14ac:dyDescent="0.25">
      <c r="E107" s="20" t="s">
        <v>48</v>
      </c>
      <c r="F107">
        <f>(H43-H48-5*G48)/F38</f>
        <v>10.889150156046615</v>
      </c>
      <c r="G107">
        <f>(H44-H48-4*G48)/F38</f>
        <v>7.1532911139279554</v>
      </c>
      <c r="H107" t="s">
        <v>53</v>
      </c>
    </row>
    <row r="108" spans="2:11" x14ac:dyDescent="0.25">
      <c r="E108" s="20" t="s">
        <v>49</v>
      </c>
      <c r="F108">
        <f>(K43-K48-5*J48)/F38</f>
        <v>3.9376046356258555E-2</v>
      </c>
      <c r="G108">
        <f>(K44-K48-4*J48)/F38</f>
        <v>2.6583425176407299E-2</v>
      </c>
      <c r="H108" t="s">
        <v>54</v>
      </c>
    </row>
    <row r="109" spans="2:11" x14ac:dyDescent="0.25">
      <c r="E109" s="20" t="s">
        <v>50</v>
      </c>
      <c r="F109">
        <f>F105+5*G107</f>
        <v>39.502314611758436</v>
      </c>
    </row>
    <row r="110" spans="2:11" x14ac:dyDescent="0.25">
      <c r="E110" s="20" t="s">
        <v>51</v>
      </c>
      <c r="F110">
        <f>F106+5*G108</f>
        <v>0.14570974706188775</v>
      </c>
    </row>
    <row r="111" spans="2:11" x14ac:dyDescent="0.25">
      <c r="E111" s="21" t="s">
        <v>55</v>
      </c>
      <c r="F111">
        <f>SUM(D38:D42)/D38</f>
        <v>4.9775122903362865</v>
      </c>
    </row>
    <row r="112" spans="2:11" x14ac:dyDescent="0.25">
      <c r="E112" s="21" t="s">
        <v>56</v>
      </c>
      <c r="F112">
        <f>1/1.04*SUM(C38:C42)</f>
        <v>1.1653846153846152E-2</v>
      </c>
    </row>
  </sheetData>
  <mergeCells count="1">
    <mergeCell ref="B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CB7F0-F5F5-4C68-AF98-8FB5F67D7F2E}">
  <sheetPr codeName="Hoja3"/>
  <dimension ref="A1:T113"/>
  <sheetViews>
    <sheetView topLeftCell="A77" workbookViewId="0">
      <selection activeCell="E113" sqref="E113"/>
    </sheetView>
  </sheetViews>
  <sheetFormatPr baseColWidth="10" defaultRowHeight="15" x14ac:dyDescent="0.25"/>
  <cols>
    <col min="7" max="7" width="14.5703125" customWidth="1"/>
    <col min="12" max="12" width="11.5703125" bestFit="1" customWidth="1"/>
    <col min="13" max="13" width="12.5703125" bestFit="1" customWidth="1"/>
    <col min="14" max="14" width="14.7109375" bestFit="1" customWidth="1"/>
    <col min="15" max="15" width="11.5703125" bestFit="1" customWidth="1"/>
    <col min="16" max="17" width="11.85546875" bestFit="1" customWidth="1"/>
  </cols>
  <sheetData>
    <row r="1" spans="1:20" x14ac:dyDescent="0.25">
      <c r="A1" t="s">
        <v>22</v>
      </c>
      <c r="D1" t="s">
        <v>23</v>
      </c>
    </row>
    <row r="2" spans="1:20" x14ac:dyDescent="0.25">
      <c r="A2" t="s">
        <v>24</v>
      </c>
      <c r="D2" s="11">
        <v>0.04</v>
      </c>
      <c r="L2">
        <f>(1+tasa_variacionR)/1.04</f>
        <v>0.99038461538461542</v>
      </c>
      <c r="M2">
        <v>0.03</v>
      </c>
      <c r="N2" s="40" t="s">
        <v>52</v>
      </c>
      <c r="O2" s="40"/>
      <c r="P2" s="40"/>
      <c r="Q2">
        <f>1/V_modif-1</f>
        <v>9.7087378640776656E-3</v>
      </c>
    </row>
    <row r="3" spans="1:20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s="3" t="s">
        <v>4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</row>
    <row r="4" spans="1:20" x14ac:dyDescent="0.25">
      <c r="A4">
        <v>0</v>
      </c>
      <c r="B4">
        <v>4.18</v>
      </c>
      <c r="C4" s="12">
        <v>10000000</v>
      </c>
      <c r="D4" s="12">
        <v>41800</v>
      </c>
      <c r="E4" s="12">
        <v>10000000</v>
      </c>
      <c r="F4" s="12">
        <v>237830366</v>
      </c>
      <c r="G4" s="12">
        <v>5049896161</v>
      </c>
      <c r="H4" s="12">
        <v>40192</v>
      </c>
      <c r="I4" s="12">
        <v>852677</v>
      </c>
      <c r="J4" s="12">
        <v>43603418</v>
      </c>
      <c r="K4">
        <v>4.1799999999999997E-3</v>
      </c>
      <c r="L4" s="2">
        <f t="shared" ref="L4:L35" si="0">ROUND(C4*V_modif^A4,0)</f>
        <v>10000000</v>
      </c>
      <c r="M4" s="2">
        <f>ROUND(SUM(L4:D_modif_final),0)</f>
        <v>509889817</v>
      </c>
      <c r="N4" s="2">
        <f>ROUND(SUM(M4:N_modif_final),0)</f>
        <v>16972741654</v>
      </c>
      <c r="O4" s="2">
        <f t="shared" ref="O4:O35" si="1">ROUND(D4*((1+tmodif)^-(1+A4)),0)</f>
        <v>41398</v>
      </c>
      <c r="P4" s="2">
        <f>ROUND(SUM(O4:C_modif_final),0)</f>
        <v>5097211</v>
      </c>
      <c r="Q4" s="2">
        <f>ROUND(SUM(P4:M_modif_final),0)</f>
        <v>346690177</v>
      </c>
    </row>
    <row r="5" spans="1:20" x14ac:dyDescent="0.25">
      <c r="A5">
        <v>1</v>
      </c>
      <c r="B5">
        <v>1.07</v>
      </c>
      <c r="C5" s="12">
        <v>9958200</v>
      </c>
      <c r="D5" s="12">
        <v>10655</v>
      </c>
      <c r="E5" s="12">
        <v>9575192</v>
      </c>
      <c r="F5" s="12">
        <v>227830366</v>
      </c>
      <c r="G5" s="12">
        <v>4812065795</v>
      </c>
      <c r="H5" s="12">
        <v>9851</v>
      </c>
      <c r="I5" s="12">
        <v>812485</v>
      </c>
      <c r="J5" s="12">
        <v>42750741</v>
      </c>
      <c r="K5">
        <v>1.07E-3</v>
      </c>
      <c r="L5" s="2">
        <f t="shared" si="0"/>
        <v>9862448</v>
      </c>
      <c r="M5" s="2">
        <f>ROUND(SUM(L5:D_modif_final),0)</f>
        <v>499889817</v>
      </c>
      <c r="N5" s="2">
        <f>ROUND(SUM(M5:N_modif_final),0)</f>
        <v>16462851837</v>
      </c>
      <c r="O5" s="2">
        <f t="shared" si="1"/>
        <v>10451</v>
      </c>
      <c r="P5" s="2">
        <f>ROUND(SUM(O5:C_modif_final),0)</f>
        <v>5055813</v>
      </c>
      <c r="Q5" s="2">
        <f>ROUND(SUM(P5:M_modif_final),0)</f>
        <v>341592966</v>
      </c>
    </row>
    <row r="6" spans="1:20" x14ac:dyDescent="0.25">
      <c r="A6">
        <v>2</v>
      </c>
      <c r="B6">
        <v>0.99</v>
      </c>
      <c r="C6" s="12">
        <v>9947545</v>
      </c>
      <c r="D6" s="12">
        <v>9848</v>
      </c>
      <c r="E6" s="12">
        <v>9197065</v>
      </c>
      <c r="F6" s="12">
        <v>218255174</v>
      </c>
      <c r="G6" s="12">
        <v>4584235429</v>
      </c>
      <c r="H6" s="12">
        <v>8755</v>
      </c>
      <c r="I6" s="12">
        <v>802634</v>
      </c>
      <c r="J6" s="12">
        <v>41938256</v>
      </c>
      <c r="K6">
        <v>9.8999999999999999E-4</v>
      </c>
      <c r="L6" s="2">
        <f t="shared" si="0"/>
        <v>9757166</v>
      </c>
      <c r="M6" s="2">
        <f>ROUND(SUM(L6:D_modif_final),0)</f>
        <v>490027369</v>
      </c>
      <c r="N6" s="2">
        <f>ROUND(SUM(M6:N_modif_final),0)</f>
        <v>15962962020</v>
      </c>
      <c r="O6" s="2">
        <f t="shared" si="1"/>
        <v>9567</v>
      </c>
      <c r="P6" s="2">
        <f>ROUND(SUM(O6:C_modif_final),0)</f>
        <v>5045362</v>
      </c>
      <c r="Q6" s="2">
        <f>ROUND(SUM(P6:M_modif_final),0)</f>
        <v>336537153</v>
      </c>
    </row>
    <row r="7" spans="1:20" x14ac:dyDescent="0.25">
      <c r="A7">
        <v>3</v>
      </c>
      <c r="B7">
        <v>0.98</v>
      </c>
      <c r="C7" s="12">
        <v>9937697</v>
      </c>
      <c r="D7" s="12">
        <v>9739</v>
      </c>
      <c r="E7" s="12">
        <v>8834576</v>
      </c>
      <c r="F7" s="12">
        <v>209058109</v>
      </c>
      <c r="G7" s="12">
        <v>4365980255</v>
      </c>
      <c r="H7" s="12">
        <v>8325</v>
      </c>
      <c r="I7" s="12">
        <v>793879</v>
      </c>
      <c r="J7" s="12">
        <v>41135622</v>
      </c>
      <c r="K7">
        <v>9.7999999999999997E-4</v>
      </c>
      <c r="L7" s="2">
        <f t="shared" si="0"/>
        <v>9653780</v>
      </c>
      <c r="M7" s="2">
        <f>ROUND(SUM(L7:D_modif_final),0)</f>
        <v>480270203</v>
      </c>
      <c r="N7" s="2">
        <f>ROUND(SUM(M7:N_modif_final),0)</f>
        <v>15472934651</v>
      </c>
      <c r="O7" s="2">
        <f t="shared" si="1"/>
        <v>9370</v>
      </c>
      <c r="P7" s="2">
        <f>ROUND(SUM(O7:C_modif_final),0)</f>
        <v>5035795</v>
      </c>
      <c r="Q7" s="2">
        <f>ROUND(SUM(P7:M_modif_final),0)</f>
        <v>331491791</v>
      </c>
    </row>
    <row r="8" spans="1:20" x14ac:dyDescent="0.25">
      <c r="A8">
        <v>4</v>
      </c>
      <c r="B8">
        <v>0.95</v>
      </c>
      <c r="C8" s="12">
        <v>9927958</v>
      </c>
      <c r="D8" s="12">
        <v>9432</v>
      </c>
      <c r="E8" s="12">
        <v>8486460</v>
      </c>
      <c r="F8" s="12">
        <v>200223533</v>
      </c>
      <c r="G8" s="12">
        <v>4156922146</v>
      </c>
      <c r="H8" s="12">
        <v>7752</v>
      </c>
      <c r="I8" s="12">
        <v>785554</v>
      </c>
      <c r="J8" s="12">
        <v>40341743</v>
      </c>
      <c r="K8">
        <v>9.5E-4</v>
      </c>
      <c r="L8" s="2">
        <f t="shared" si="0"/>
        <v>9551586</v>
      </c>
      <c r="M8" s="2">
        <f>ROUND(SUM(L8:D_modif_final),0)</f>
        <v>470616423</v>
      </c>
      <c r="N8" s="2">
        <f>ROUND(SUM(M8:N_modif_final),0)</f>
        <v>14992664448</v>
      </c>
      <c r="O8" s="2">
        <f t="shared" si="1"/>
        <v>8987</v>
      </c>
      <c r="P8" s="2">
        <f>ROUND(SUM(O8:C_modif_final),0)</f>
        <v>5026425</v>
      </c>
      <c r="Q8" s="2">
        <f>ROUND(SUM(P8:M_modif_final),0)</f>
        <v>326455996</v>
      </c>
      <c r="T8" s="20" t="s">
        <v>39</v>
      </c>
    </row>
    <row r="9" spans="1:20" x14ac:dyDescent="0.25">
      <c r="A9">
        <v>5</v>
      </c>
      <c r="B9">
        <v>0.9</v>
      </c>
      <c r="C9" s="12">
        <v>9918526</v>
      </c>
      <c r="D9" s="12">
        <v>8927</v>
      </c>
      <c r="E9" s="12">
        <v>8152305</v>
      </c>
      <c r="F9" s="12">
        <v>191737073</v>
      </c>
      <c r="G9" s="12">
        <v>3956698613</v>
      </c>
      <c r="H9" s="12">
        <v>7055</v>
      </c>
      <c r="I9" s="12">
        <v>777802</v>
      </c>
      <c r="J9" s="12">
        <v>39556189</v>
      </c>
      <c r="K9">
        <v>8.9999999999999998E-4</v>
      </c>
      <c r="L9" s="2">
        <f t="shared" si="0"/>
        <v>9450756</v>
      </c>
      <c r="M9" s="2">
        <f>ROUND(SUM(L9:D_modif_final),0)</f>
        <v>461064837</v>
      </c>
      <c r="N9" s="2">
        <f>ROUND(SUM(M9:N_modif_final),0)</f>
        <v>14522048025</v>
      </c>
      <c r="O9" s="2">
        <f t="shared" si="1"/>
        <v>8424</v>
      </c>
      <c r="P9" s="2">
        <f>ROUND(SUM(O9:C_modif_final),0)</f>
        <v>5017438</v>
      </c>
      <c r="Q9" s="2">
        <f>ROUND(SUM(P9:M_modif_final),0)</f>
        <v>321429571</v>
      </c>
      <c r="T9" s="20" t="s">
        <v>43</v>
      </c>
    </row>
    <row r="10" spans="1:20" x14ac:dyDescent="0.25">
      <c r="A10">
        <v>6</v>
      </c>
      <c r="B10">
        <v>0.85</v>
      </c>
      <c r="C10" s="12">
        <v>9909599</v>
      </c>
      <c r="D10" s="12">
        <v>8423</v>
      </c>
      <c r="E10" s="12">
        <v>7831700</v>
      </c>
      <c r="F10" s="12">
        <v>183584768</v>
      </c>
      <c r="G10" s="12">
        <v>3764961540</v>
      </c>
      <c r="H10" s="12">
        <v>6401</v>
      </c>
      <c r="I10" s="12">
        <v>770747</v>
      </c>
      <c r="J10" s="12">
        <v>38778387</v>
      </c>
      <c r="K10">
        <v>8.4999999999999995E-4</v>
      </c>
      <c r="L10" s="2">
        <f t="shared" si="0"/>
        <v>9351459</v>
      </c>
      <c r="M10" s="2">
        <f>ROUND(SUM(L10:D_modif_final),0)</f>
        <v>451614081</v>
      </c>
      <c r="N10" s="2">
        <f>ROUND(SUM(M10:N_modif_final),0)</f>
        <v>14060983188</v>
      </c>
      <c r="O10" s="2">
        <f t="shared" si="1"/>
        <v>7872</v>
      </c>
      <c r="P10" s="2">
        <f>ROUND(SUM(O10:C_modif_final),0)</f>
        <v>5009014</v>
      </c>
      <c r="Q10" s="2">
        <f>ROUND(SUM(P10:M_modif_final),0)</f>
        <v>316412133</v>
      </c>
      <c r="T10" s="20" t="s">
        <v>46</v>
      </c>
    </row>
    <row r="11" spans="1:20" x14ac:dyDescent="0.25">
      <c r="A11">
        <v>7</v>
      </c>
      <c r="B11">
        <v>0.8</v>
      </c>
      <c r="C11" s="12">
        <v>9901176</v>
      </c>
      <c r="D11" s="12">
        <v>7921</v>
      </c>
      <c r="E11" s="12">
        <v>7524080</v>
      </c>
      <c r="F11" s="12">
        <v>175753068</v>
      </c>
      <c r="G11" s="12">
        <v>3581376772</v>
      </c>
      <c r="H11" s="12">
        <v>5788</v>
      </c>
      <c r="I11" s="12">
        <v>764346</v>
      </c>
      <c r="J11" s="12">
        <v>38007640</v>
      </c>
      <c r="K11">
        <v>8.0000000000000004E-4</v>
      </c>
      <c r="L11" s="2">
        <f t="shared" si="0"/>
        <v>9253669</v>
      </c>
      <c r="M11" s="2">
        <f>ROUND(SUM(L11:D_modif_final),0)</f>
        <v>442262622</v>
      </c>
      <c r="N11" s="2">
        <f>ROUND(SUM(M11:N_modif_final),0)</f>
        <v>13609369107</v>
      </c>
      <c r="O11" s="2">
        <f t="shared" si="1"/>
        <v>7332</v>
      </c>
      <c r="P11" s="2">
        <f>ROUND(SUM(O11:C_modif_final),0)</f>
        <v>5001142</v>
      </c>
      <c r="Q11" s="2">
        <f>ROUND(SUM(P11:M_modif_final),0)</f>
        <v>311403119</v>
      </c>
      <c r="T11" s="20" t="s">
        <v>47</v>
      </c>
    </row>
    <row r="12" spans="1:20" x14ac:dyDescent="0.25">
      <c r="A12">
        <v>8</v>
      </c>
      <c r="B12">
        <v>0.76</v>
      </c>
      <c r="C12" s="12">
        <v>9893255</v>
      </c>
      <c r="D12" s="12">
        <v>7519</v>
      </c>
      <c r="E12" s="12">
        <v>7228905</v>
      </c>
      <c r="F12" s="12">
        <v>168228988</v>
      </c>
      <c r="G12" s="12">
        <v>3405623704</v>
      </c>
      <c r="H12" s="12">
        <v>5283</v>
      </c>
      <c r="I12" s="12">
        <v>758558</v>
      </c>
      <c r="J12" s="12">
        <v>37243294</v>
      </c>
      <c r="K12">
        <v>7.6000000000000004E-4</v>
      </c>
      <c r="L12" s="2">
        <f t="shared" si="0"/>
        <v>9157360</v>
      </c>
      <c r="M12" s="2">
        <f>ROUND(SUM(L12:D_modif_final),0)</f>
        <v>433008953</v>
      </c>
      <c r="N12" s="2">
        <f>ROUND(SUM(M12:N_modif_final),0)</f>
        <v>13167106485</v>
      </c>
      <c r="O12" s="2">
        <f t="shared" si="1"/>
        <v>6893</v>
      </c>
      <c r="P12" s="2">
        <f>ROUND(SUM(O12:C_modif_final),0)</f>
        <v>4993810</v>
      </c>
      <c r="Q12" s="2">
        <f>ROUND(SUM(P12:M_modif_final),0)</f>
        <v>306401977</v>
      </c>
      <c r="T12" s="20" t="s">
        <v>48</v>
      </c>
    </row>
    <row r="13" spans="1:20" x14ac:dyDescent="0.25">
      <c r="A13">
        <v>9</v>
      </c>
      <c r="B13">
        <v>0.74</v>
      </c>
      <c r="C13" s="12">
        <v>9885736</v>
      </c>
      <c r="D13" s="12">
        <v>7315</v>
      </c>
      <c r="E13" s="12">
        <v>6945587</v>
      </c>
      <c r="F13" s="12">
        <v>161000083</v>
      </c>
      <c r="G13" s="12">
        <v>3237394716</v>
      </c>
      <c r="H13" s="12">
        <v>4942</v>
      </c>
      <c r="I13" s="12">
        <v>753275</v>
      </c>
      <c r="J13" s="12">
        <v>36484736</v>
      </c>
      <c r="K13">
        <v>7.3999999999999999E-4</v>
      </c>
      <c r="L13" s="2">
        <f t="shared" si="0"/>
        <v>9062416</v>
      </c>
      <c r="M13" s="2">
        <f>ROUND(SUM(L13:D_modif_final),0)</f>
        <v>423851593</v>
      </c>
      <c r="N13" s="2">
        <f>ROUND(SUM(M13:N_modif_final),0)</f>
        <v>12734097532</v>
      </c>
      <c r="O13" s="2">
        <f t="shared" si="1"/>
        <v>6641</v>
      </c>
      <c r="P13" s="2">
        <f>ROUND(SUM(O13:C_modif_final),0)</f>
        <v>4986917</v>
      </c>
      <c r="Q13" s="2">
        <f>ROUND(SUM(P13:M_modif_final),0)</f>
        <v>301408167</v>
      </c>
      <c r="T13" s="20" t="s">
        <v>49</v>
      </c>
    </row>
    <row r="14" spans="1:20" x14ac:dyDescent="0.25">
      <c r="A14">
        <v>10</v>
      </c>
      <c r="B14">
        <v>0.73</v>
      </c>
      <c r="C14" s="12">
        <v>9878421</v>
      </c>
      <c r="D14" s="12">
        <v>7211</v>
      </c>
      <c r="E14" s="12">
        <v>6673507</v>
      </c>
      <c r="F14" s="12">
        <v>154054496</v>
      </c>
      <c r="G14" s="12">
        <v>3076394633</v>
      </c>
      <c r="H14" s="12">
        <v>4684</v>
      </c>
      <c r="I14" s="12">
        <v>748333</v>
      </c>
      <c r="J14" s="12">
        <v>35731461</v>
      </c>
      <c r="K14">
        <v>7.2999999999999996E-4</v>
      </c>
      <c r="L14" s="2">
        <f t="shared" si="0"/>
        <v>8968636</v>
      </c>
      <c r="M14" s="2">
        <f>ROUND(SUM(L14:D_modif_final),0)</f>
        <v>414789177</v>
      </c>
      <c r="N14" s="2">
        <f>ROUND(SUM(M14:N_modif_final),0)</f>
        <v>12310245939</v>
      </c>
      <c r="O14" s="2">
        <f t="shared" si="1"/>
        <v>6484</v>
      </c>
      <c r="P14" s="2">
        <f>ROUND(SUM(O14:C_modif_final),0)</f>
        <v>4980276</v>
      </c>
      <c r="Q14" s="2">
        <f>ROUND(SUM(P14:M_modif_final),0)</f>
        <v>296421250</v>
      </c>
      <c r="T14" s="20" t="s">
        <v>50</v>
      </c>
    </row>
    <row r="15" spans="1:20" x14ac:dyDescent="0.25">
      <c r="A15">
        <v>11</v>
      </c>
      <c r="B15">
        <v>0.77</v>
      </c>
      <c r="C15" s="12">
        <v>9871210</v>
      </c>
      <c r="D15" s="12">
        <v>7601</v>
      </c>
      <c r="E15" s="12">
        <v>6412150</v>
      </c>
      <c r="F15" s="12">
        <v>147380989</v>
      </c>
      <c r="G15" s="12">
        <v>2922340137</v>
      </c>
      <c r="H15" s="12">
        <v>4748</v>
      </c>
      <c r="I15" s="12">
        <v>743649</v>
      </c>
      <c r="J15" s="12">
        <v>34983128</v>
      </c>
      <c r="K15">
        <v>7.6999999999999996E-4</v>
      </c>
      <c r="L15" s="2">
        <f t="shared" si="0"/>
        <v>8875915</v>
      </c>
      <c r="M15" s="2">
        <f>ROUND(SUM(L15:D_modif_final),0)</f>
        <v>405820541</v>
      </c>
      <c r="N15" s="2">
        <f>ROUND(SUM(M15:N_modif_final),0)</f>
        <v>11895456762</v>
      </c>
      <c r="O15" s="2">
        <f t="shared" si="1"/>
        <v>6769</v>
      </c>
      <c r="P15" s="2">
        <f>ROUND(SUM(O15:C_modif_final),0)</f>
        <v>4973792</v>
      </c>
      <c r="Q15" s="2">
        <f>ROUND(SUM(P15:M_modif_final),0)</f>
        <v>291440974</v>
      </c>
      <c r="T15" s="20" t="s">
        <v>51</v>
      </c>
    </row>
    <row r="16" spans="1:20" x14ac:dyDescent="0.25">
      <c r="A16">
        <v>12</v>
      </c>
      <c r="B16">
        <v>0.85</v>
      </c>
      <c r="C16" s="12">
        <v>9863609</v>
      </c>
      <c r="D16" s="12">
        <v>8384</v>
      </c>
      <c r="E16" s="12">
        <v>6160781</v>
      </c>
      <c r="F16" s="12">
        <v>140968839</v>
      </c>
      <c r="G16" s="12">
        <v>2774959148</v>
      </c>
      <c r="H16" s="12">
        <v>5035</v>
      </c>
      <c r="I16" s="12">
        <v>738901</v>
      </c>
      <c r="J16" s="12">
        <v>34239479</v>
      </c>
      <c r="K16">
        <v>8.4999999999999995E-4</v>
      </c>
      <c r="L16" s="2">
        <f t="shared" si="0"/>
        <v>8783801</v>
      </c>
      <c r="M16" s="2">
        <f>ROUND(SUM(L16:D_modif_final),0)</f>
        <v>396944626</v>
      </c>
      <c r="N16" s="2">
        <f>ROUND(SUM(M16:N_modif_final),0)</f>
        <v>11489636221</v>
      </c>
      <c r="O16" s="2">
        <f t="shared" si="1"/>
        <v>7394</v>
      </c>
      <c r="P16" s="2">
        <f>ROUND(SUM(O16:C_modif_final),0)</f>
        <v>4967023</v>
      </c>
      <c r="Q16" s="2">
        <f>ROUND(SUM(P16:M_modif_final),0)</f>
        <v>286467182</v>
      </c>
    </row>
    <row r="17" spans="1:17" x14ac:dyDescent="0.25">
      <c r="A17">
        <v>13</v>
      </c>
      <c r="B17">
        <v>0.99</v>
      </c>
      <c r="C17" s="12">
        <v>9855225</v>
      </c>
      <c r="D17" s="12">
        <v>9757</v>
      </c>
      <c r="E17" s="12">
        <v>5918793</v>
      </c>
      <c r="F17" s="12">
        <v>134808058</v>
      </c>
      <c r="G17" s="12">
        <v>2633990309</v>
      </c>
      <c r="H17" s="12">
        <v>5634</v>
      </c>
      <c r="I17" s="12">
        <v>733866</v>
      </c>
      <c r="J17" s="12">
        <v>33500578</v>
      </c>
      <c r="K17">
        <v>9.8999999999999999E-4</v>
      </c>
      <c r="L17" s="2">
        <f t="shared" si="0"/>
        <v>8691947</v>
      </c>
      <c r="M17" s="2">
        <f>ROUND(SUM(L17:D_modif_final),0)</f>
        <v>388160825</v>
      </c>
      <c r="N17" s="2">
        <f>ROUND(SUM(M17:N_modif_final),0)</f>
        <v>11092691595</v>
      </c>
      <c r="O17" s="2">
        <f t="shared" si="1"/>
        <v>8523</v>
      </c>
      <c r="P17" s="2">
        <f>ROUND(SUM(O17:C_modif_final),0)</f>
        <v>4959629</v>
      </c>
      <c r="Q17" s="2">
        <f>ROUND(SUM(P17:M_modif_final),0)</f>
        <v>281500159</v>
      </c>
    </row>
    <row r="18" spans="1:17" x14ac:dyDescent="0.25">
      <c r="A18">
        <v>14</v>
      </c>
      <c r="B18">
        <v>1.1499999999999999</v>
      </c>
      <c r="C18" s="12">
        <v>9845468</v>
      </c>
      <c r="D18" s="12">
        <v>11322</v>
      </c>
      <c r="E18" s="12">
        <v>5685512</v>
      </c>
      <c r="F18" s="12">
        <v>128889265</v>
      </c>
      <c r="G18" s="12">
        <v>2499182251</v>
      </c>
      <c r="H18" s="12">
        <v>6287</v>
      </c>
      <c r="I18" s="12">
        <v>728232</v>
      </c>
      <c r="J18" s="12">
        <v>32766712</v>
      </c>
      <c r="K18">
        <v>1.15E-3</v>
      </c>
      <c r="L18" s="2">
        <f t="shared" si="0"/>
        <v>8599848</v>
      </c>
      <c r="M18" s="2">
        <f>ROUND(SUM(L18:D_modif_final),0)</f>
        <v>379468878</v>
      </c>
      <c r="N18" s="2">
        <f>ROUND(SUM(M18:N_modif_final),0)</f>
        <v>10704530770</v>
      </c>
      <c r="O18" s="2">
        <f t="shared" si="1"/>
        <v>9794</v>
      </c>
      <c r="P18" s="2">
        <f>ROUND(SUM(O18:C_modif_final),0)</f>
        <v>4951106</v>
      </c>
      <c r="Q18" s="2">
        <f>ROUND(SUM(P18:M_modif_final),0)</f>
        <v>276540530</v>
      </c>
    </row>
    <row r="19" spans="1:17" x14ac:dyDescent="0.25">
      <c r="A19">
        <v>15</v>
      </c>
      <c r="B19">
        <v>1.33</v>
      </c>
      <c r="C19" s="12">
        <v>9834146</v>
      </c>
      <c r="D19" s="12">
        <v>13079</v>
      </c>
      <c r="E19" s="12">
        <v>5460552</v>
      </c>
      <c r="F19" s="12">
        <v>123203753</v>
      </c>
      <c r="G19" s="12">
        <v>2370292986</v>
      </c>
      <c r="H19" s="12">
        <v>6983</v>
      </c>
      <c r="I19" s="12">
        <v>721945</v>
      </c>
      <c r="J19" s="12">
        <v>32038480</v>
      </c>
      <c r="K19">
        <v>1.33E-3</v>
      </c>
      <c r="L19" s="2">
        <f t="shared" si="0"/>
        <v>8507362</v>
      </c>
      <c r="M19" s="2">
        <f>ROUND(SUM(L19:D_modif_final),0)</f>
        <v>370869030</v>
      </c>
      <c r="N19" s="2">
        <f>ROUND(SUM(M19:N_modif_final),0)</f>
        <v>10325061892</v>
      </c>
      <c r="O19" s="2">
        <f t="shared" si="1"/>
        <v>11206</v>
      </c>
      <c r="P19" s="2">
        <f>ROUND(SUM(O19:C_modif_final),0)</f>
        <v>4941312</v>
      </c>
      <c r="Q19" s="2">
        <f>ROUND(SUM(P19:M_modif_final),0)</f>
        <v>271589424</v>
      </c>
    </row>
    <row r="20" spans="1:17" x14ac:dyDescent="0.25">
      <c r="A20">
        <v>16</v>
      </c>
      <c r="B20">
        <v>1.51</v>
      </c>
      <c r="C20" s="12">
        <v>9821067</v>
      </c>
      <c r="D20" s="12">
        <v>14830</v>
      </c>
      <c r="E20" s="12">
        <v>5243548</v>
      </c>
      <c r="F20" s="12">
        <v>117743201</v>
      </c>
      <c r="G20" s="12">
        <v>2247089233</v>
      </c>
      <c r="H20" s="12">
        <v>7613</v>
      </c>
      <c r="I20" s="12">
        <v>714962</v>
      </c>
      <c r="J20" s="12">
        <v>31316535</v>
      </c>
      <c r="K20">
        <v>1.5100000000000001E-3</v>
      </c>
      <c r="L20" s="2">
        <f t="shared" si="0"/>
        <v>8414355</v>
      </c>
      <c r="M20" s="2">
        <f>ROUND(SUM(L20:D_modif_final),0)</f>
        <v>362361668</v>
      </c>
      <c r="N20" s="2">
        <f>ROUND(SUM(M20:N_modif_final),0)</f>
        <v>9954192862</v>
      </c>
      <c r="O20" s="2">
        <f t="shared" si="1"/>
        <v>12584</v>
      </c>
      <c r="P20" s="2">
        <f>ROUND(SUM(O20:C_modif_final),0)</f>
        <v>4930106</v>
      </c>
      <c r="Q20" s="2">
        <f>ROUND(SUM(P20:M_modif_final),0)</f>
        <v>266648112</v>
      </c>
    </row>
    <row r="21" spans="1:17" x14ac:dyDescent="0.25">
      <c r="A21">
        <v>17</v>
      </c>
      <c r="B21">
        <v>1.67</v>
      </c>
      <c r="C21" s="12">
        <v>9806237</v>
      </c>
      <c r="D21" s="12">
        <v>16376</v>
      </c>
      <c r="E21" s="12">
        <v>5034260</v>
      </c>
      <c r="F21" s="12">
        <v>112499653</v>
      </c>
      <c r="G21" s="12">
        <v>2129346032</v>
      </c>
      <c r="H21" s="12">
        <v>8084</v>
      </c>
      <c r="I21" s="12">
        <v>707349</v>
      </c>
      <c r="J21" s="12">
        <v>30601573</v>
      </c>
      <c r="K21">
        <v>1.67E-3</v>
      </c>
      <c r="L21" s="2">
        <f t="shared" si="0"/>
        <v>8320864</v>
      </c>
      <c r="M21" s="2">
        <f>ROUND(SUM(L21:D_modif_final),0)</f>
        <v>353947313</v>
      </c>
      <c r="N21" s="2">
        <f>ROUND(SUM(M21:N_modif_final),0)</f>
        <v>9591831194</v>
      </c>
      <c r="O21" s="2">
        <f t="shared" si="1"/>
        <v>13762</v>
      </c>
      <c r="P21" s="2">
        <f>ROUND(SUM(O21:C_modif_final),0)</f>
        <v>4917522</v>
      </c>
      <c r="Q21" s="2">
        <f>ROUND(SUM(P21:M_modif_final),0)</f>
        <v>261718006</v>
      </c>
    </row>
    <row r="22" spans="1:17" x14ac:dyDescent="0.25">
      <c r="A22">
        <v>18</v>
      </c>
      <c r="B22">
        <v>1.78</v>
      </c>
      <c r="C22" s="12">
        <v>9789861</v>
      </c>
      <c r="D22" s="12">
        <v>17426</v>
      </c>
      <c r="E22" s="12">
        <v>4832551</v>
      </c>
      <c r="F22" s="12">
        <v>107465393</v>
      </c>
      <c r="G22" s="12">
        <v>2016846379</v>
      </c>
      <c r="H22" s="12">
        <v>8271</v>
      </c>
      <c r="I22" s="12">
        <v>699265</v>
      </c>
      <c r="J22" s="12">
        <v>29894224</v>
      </c>
      <c r="K22">
        <v>1.7799999999999999E-3</v>
      </c>
      <c r="L22" s="2">
        <f t="shared" si="0"/>
        <v>8227094</v>
      </c>
      <c r="M22" s="2">
        <f>ROUND(SUM(L22:D_modif_final),0)</f>
        <v>345626449</v>
      </c>
      <c r="N22" s="2">
        <f>ROUND(SUM(M22:N_modif_final),0)</f>
        <v>9237883881</v>
      </c>
      <c r="O22" s="2">
        <f t="shared" si="1"/>
        <v>14503</v>
      </c>
      <c r="P22" s="2">
        <f>ROUND(SUM(O22:C_modif_final),0)</f>
        <v>4903760</v>
      </c>
      <c r="Q22" s="2">
        <f>ROUND(SUM(P22:M_modif_final),0)</f>
        <v>256800484</v>
      </c>
    </row>
    <row r="23" spans="1:17" x14ac:dyDescent="0.25">
      <c r="A23">
        <v>19</v>
      </c>
      <c r="B23">
        <v>1.86</v>
      </c>
      <c r="C23" s="12">
        <v>9772435</v>
      </c>
      <c r="D23" s="12">
        <v>18177</v>
      </c>
      <c r="E23" s="12">
        <v>4638412</v>
      </c>
      <c r="F23" s="12">
        <v>102632842</v>
      </c>
      <c r="G23" s="12">
        <v>1909380986</v>
      </c>
      <c r="H23" s="12">
        <v>8296</v>
      </c>
      <c r="I23" s="12">
        <v>690994</v>
      </c>
      <c r="J23" s="12">
        <v>29194959</v>
      </c>
      <c r="K23">
        <v>1.8600000000000001E-3</v>
      </c>
      <c r="L23" s="2">
        <f t="shared" si="0"/>
        <v>8133484</v>
      </c>
      <c r="M23" s="2">
        <f>ROUND(SUM(L23:D_modif_final),0)</f>
        <v>337399355</v>
      </c>
      <c r="N23" s="2">
        <f>ROUND(SUM(M23:N_modif_final),0)</f>
        <v>8892257432</v>
      </c>
      <c r="O23" s="2">
        <f t="shared" si="1"/>
        <v>14983</v>
      </c>
      <c r="P23" s="2">
        <f>ROUND(SUM(O23:C_modif_final),0)</f>
        <v>4889257</v>
      </c>
      <c r="Q23" s="2">
        <f>ROUND(SUM(P23:M_modif_final),0)</f>
        <v>251896724</v>
      </c>
    </row>
    <row r="24" spans="1:17" x14ac:dyDescent="0.25">
      <c r="A24">
        <v>20</v>
      </c>
      <c r="B24">
        <v>1.9</v>
      </c>
      <c r="C24" s="12">
        <v>9754258</v>
      </c>
      <c r="D24" s="12">
        <v>18533</v>
      </c>
      <c r="E24" s="12">
        <v>4451716</v>
      </c>
      <c r="F24" s="12">
        <v>97994430</v>
      </c>
      <c r="G24" s="12">
        <v>1806748144</v>
      </c>
      <c r="H24" s="12">
        <v>8133</v>
      </c>
      <c r="I24" s="12">
        <v>682698</v>
      </c>
      <c r="J24" s="12">
        <v>28503965</v>
      </c>
      <c r="K24">
        <v>1.9E-3</v>
      </c>
      <c r="L24" s="2">
        <f t="shared" si="0"/>
        <v>8040294</v>
      </c>
      <c r="M24" s="2">
        <f>ROUND(SUM(L24:D_modif_final),0)</f>
        <v>329265871</v>
      </c>
      <c r="N24" s="2">
        <f>ROUND(SUM(M24:N_modif_final),0)</f>
        <v>8554858077</v>
      </c>
      <c r="O24" s="2">
        <f t="shared" si="1"/>
        <v>15130</v>
      </c>
      <c r="P24" s="2">
        <f>ROUND(SUM(O24:C_modif_final),0)</f>
        <v>4874274</v>
      </c>
      <c r="Q24" s="2">
        <f>ROUND(SUM(P24:M_modif_final),0)</f>
        <v>247007467</v>
      </c>
    </row>
    <row r="25" spans="1:17" x14ac:dyDescent="0.25">
      <c r="A25">
        <v>21</v>
      </c>
      <c r="B25">
        <v>1.91</v>
      </c>
      <c r="C25" s="12">
        <v>9735725</v>
      </c>
      <c r="D25" s="12">
        <v>18595</v>
      </c>
      <c r="E25" s="12">
        <v>4272363</v>
      </c>
      <c r="F25" s="12">
        <v>93542714</v>
      </c>
      <c r="G25" s="12">
        <v>1708753714</v>
      </c>
      <c r="H25" s="12">
        <v>7846</v>
      </c>
      <c r="I25" s="12">
        <v>674565</v>
      </c>
      <c r="J25" s="12">
        <v>27821267</v>
      </c>
      <c r="K25">
        <v>1.91E-3</v>
      </c>
      <c r="L25" s="2">
        <f t="shared" si="0"/>
        <v>7947854</v>
      </c>
      <c r="M25" s="2">
        <f>ROUND(SUM(L25:D_modif_final),0)</f>
        <v>321225577</v>
      </c>
      <c r="N25" s="2">
        <f>ROUND(SUM(M25:N_modif_final),0)</f>
        <v>8225592206</v>
      </c>
      <c r="O25" s="2">
        <f t="shared" si="1"/>
        <v>15034</v>
      </c>
      <c r="P25" s="2">
        <f>ROUND(SUM(O25:C_modif_final),0)</f>
        <v>4859144</v>
      </c>
      <c r="Q25" s="2">
        <f>ROUND(SUM(P25:M_modif_final),0)</f>
        <v>242133193</v>
      </c>
    </row>
    <row r="26" spans="1:17" x14ac:dyDescent="0.25">
      <c r="A26">
        <v>22</v>
      </c>
      <c r="B26">
        <v>1.89</v>
      </c>
      <c r="C26" s="12">
        <v>9717130</v>
      </c>
      <c r="D26" s="12">
        <v>18365</v>
      </c>
      <c r="E26" s="12">
        <v>4100195</v>
      </c>
      <c r="F26" s="12">
        <v>89270351</v>
      </c>
      <c r="G26" s="12">
        <v>1615211000</v>
      </c>
      <c r="H26" s="12">
        <v>7451</v>
      </c>
      <c r="I26" s="12">
        <v>666719</v>
      </c>
      <c r="J26" s="12">
        <v>27146702</v>
      </c>
      <c r="K26">
        <v>1.89E-3</v>
      </c>
      <c r="L26" s="2">
        <f t="shared" si="0"/>
        <v>7856398</v>
      </c>
      <c r="M26" s="2">
        <f>ROUND(SUM(L26:D_modif_final),0)</f>
        <v>313277723</v>
      </c>
      <c r="N26" s="2">
        <f>ROUND(SUM(M26:N_modif_final),0)</f>
        <v>7904366629</v>
      </c>
      <c r="O26" s="2">
        <f t="shared" si="1"/>
        <v>14706</v>
      </c>
      <c r="P26" s="2">
        <f>ROUND(SUM(O26:C_modif_final),0)</f>
        <v>4844110</v>
      </c>
      <c r="Q26" s="2">
        <f>ROUND(SUM(P26:M_modif_final),0)</f>
        <v>237274049</v>
      </c>
    </row>
    <row r="27" spans="1:17" x14ac:dyDescent="0.25">
      <c r="A27">
        <v>23</v>
      </c>
      <c r="B27">
        <v>1.86</v>
      </c>
      <c r="C27" s="12">
        <v>9698765</v>
      </c>
      <c r="D27" s="12">
        <v>18040</v>
      </c>
      <c r="E27" s="12">
        <v>3935044</v>
      </c>
      <c r="F27" s="12">
        <v>85170156</v>
      </c>
      <c r="G27" s="12">
        <v>1525940649</v>
      </c>
      <c r="H27" s="12">
        <v>7038</v>
      </c>
      <c r="I27" s="12">
        <v>659268</v>
      </c>
      <c r="J27" s="12">
        <v>26479983</v>
      </c>
      <c r="K27">
        <v>1.8600000000000001E-3</v>
      </c>
      <c r="L27" s="2">
        <f t="shared" si="0"/>
        <v>7766150</v>
      </c>
      <c r="M27" s="2">
        <f>ROUND(SUM(L27:D_modif_final),0)</f>
        <v>305421325</v>
      </c>
      <c r="N27" s="2">
        <f>ROUND(SUM(M27:N_modif_final),0)</f>
        <v>7591088906</v>
      </c>
      <c r="O27" s="2">
        <f t="shared" si="1"/>
        <v>14306</v>
      </c>
      <c r="P27" s="2">
        <f>ROUND(SUM(O27:C_modif_final),0)</f>
        <v>4829404</v>
      </c>
      <c r="Q27" s="2">
        <f>ROUND(SUM(P27:M_modif_final),0)</f>
        <v>232429939</v>
      </c>
    </row>
    <row r="28" spans="1:17" x14ac:dyDescent="0.25">
      <c r="A28">
        <v>24</v>
      </c>
      <c r="B28">
        <v>1.82</v>
      </c>
      <c r="C28" s="12">
        <v>9680725</v>
      </c>
      <c r="D28" s="12">
        <v>17619</v>
      </c>
      <c r="E28" s="12">
        <v>3776659</v>
      </c>
      <c r="F28" s="12">
        <v>81235112</v>
      </c>
      <c r="G28" s="12">
        <v>1440770493</v>
      </c>
      <c r="H28" s="12">
        <v>6609</v>
      </c>
      <c r="I28" s="12">
        <v>652230</v>
      </c>
      <c r="J28" s="12">
        <v>25820715</v>
      </c>
      <c r="K28">
        <v>1.82E-3</v>
      </c>
      <c r="L28" s="2">
        <f t="shared" si="0"/>
        <v>7677170</v>
      </c>
      <c r="M28" s="2">
        <f>ROUND(SUM(L28:D_modif_final),0)</f>
        <v>297655175</v>
      </c>
      <c r="N28" s="2">
        <f>ROUND(SUM(M28:N_modif_final),0)</f>
        <v>7285667581</v>
      </c>
      <c r="O28" s="2">
        <f t="shared" si="1"/>
        <v>13838</v>
      </c>
      <c r="P28" s="2">
        <f>ROUND(SUM(O28:C_modif_final),0)</f>
        <v>4815098</v>
      </c>
      <c r="Q28" s="2">
        <f>ROUND(SUM(P28:M_modif_final),0)</f>
        <v>227600535</v>
      </c>
    </row>
    <row r="29" spans="1:17" x14ac:dyDescent="0.25">
      <c r="A29">
        <v>25</v>
      </c>
      <c r="B29">
        <v>1.77</v>
      </c>
      <c r="C29" s="12">
        <v>9663106</v>
      </c>
      <c r="D29" s="12">
        <v>17104</v>
      </c>
      <c r="E29" s="12">
        <v>3624793</v>
      </c>
      <c r="F29" s="12">
        <v>77458453</v>
      </c>
      <c r="G29" s="12">
        <v>1359535381</v>
      </c>
      <c r="H29" s="12">
        <v>6169</v>
      </c>
      <c r="I29" s="12">
        <v>645621</v>
      </c>
      <c r="J29" s="12">
        <v>25168485</v>
      </c>
      <c r="K29">
        <v>1.7700000000000001E-3</v>
      </c>
      <c r="L29" s="2">
        <f t="shared" si="0"/>
        <v>7589512</v>
      </c>
      <c r="M29" s="2">
        <f>ROUND(SUM(L29:D_modif_final),0)</f>
        <v>289978005</v>
      </c>
      <c r="N29" s="2">
        <f>ROUND(SUM(M29:N_modif_final),0)</f>
        <v>6988012406</v>
      </c>
      <c r="O29" s="2">
        <f t="shared" si="1"/>
        <v>13305</v>
      </c>
      <c r="P29" s="2">
        <f>ROUND(SUM(O29:C_modif_final),0)</f>
        <v>4801260</v>
      </c>
      <c r="Q29" s="2">
        <f>ROUND(SUM(P29:M_modif_final),0)</f>
        <v>222785437</v>
      </c>
    </row>
    <row r="30" spans="1:17" x14ac:dyDescent="0.25">
      <c r="A30">
        <v>26</v>
      </c>
      <c r="B30">
        <v>1.73</v>
      </c>
      <c r="C30" s="12">
        <v>9646002</v>
      </c>
      <c r="D30" s="12">
        <v>16688</v>
      </c>
      <c r="E30" s="12">
        <v>3479209</v>
      </c>
      <c r="F30" s="12">
        <v>73833660</v>
      </c>
      <c r="G30" s="12">
        <v>1282076928</v>
      </c>
      <c r="H30" s="12">
        <v>5788</v>
      </c>
      <c r="I30" s="12">
        <v>639452</v>
      </c>
      <c r="J30" s="12">
        <v>24522864</v>
      </c>
      <c r="K30">
        <v>1.73E-3</v>
      </c>
      <c r="L30" s="2">
        <f t="shared" si="0"/>
        <v>7503232</v>
      </c>
      <c r="M30" s="2">
        <f>ROUND(SUM(L30:D_modif_final),0)</f>
        <v>282388493</v>
      </c>
      <c r="N30" s="2">
        <f>ROUND(SUM(M30:N_modif_final),0)</f>
        <v>6698034401</v>
      </c>
      <c r="O30" s="2">
        <f t="shared" si="1"/>
        <v>12856</v>
      </c>
      <c r="P30" s="2">
        <f>ROUND(SUM(O30:C_modif_final),0)</f>
        <v>4787955</v>
      </c>
      <c r="Q30" s="2">
        <f>ROUND(SUM(P30:M_modif_final),0)</f>
        <v>217984177</v>
      </c>
    </row>
    <row r="31" spans="1:17" x14ac:dyDescent="0.25">
      <c r="A31">
        <v>27</v>
      </c>
      <c r="B31">
        <v>1.71</v>
      </c>
      <c r="C31" s="12">
        <v>9629314</v>
      </c>
      <c r="D31" s="12">
        <v>16466</v>
      </c>
      <c r="E31" s="12">
        <v>3339606</v>
      </c>
      <c r="F31" s="12">
        <v>70354451</v>
      </c>
      <c r="G31" s="12">
        <v>1208243268</v>
      </c>
      <c r="H31" s="12">
        <v>5491</v>
      </c>
      <c r="I31" s="12">
        <v>633664</v>
      </c>
      <c r="J31" s="12">
        <v>23883412</v>
      </c>
      <c r="K31">
        <v>1.7099999999999999E-3</v>
      </c>
      <c r="L31" s="2">
        <f t="shared" si="0"/>
        <v>7418229</v>
      </c>
      <c r="M31" s="2">
        <f>ROUND(SUM(L31:D_modif_final),0)</f>
        <v>274885261</v>
      </c>
      <c r="N31" s="2">
        <f>ROUND(SUM(M31:N_modif_final),0)</f>
        <v>6415645908</v>
      </c>
      <c r="O31" s="2">
        <f t="shared" si="1"/>
        <v>12563</v>
      </c>
      <c r="P31" s="2">
        <f>ROUND(SUM(O31:C_modif_final),0)</f>
        <v>4775099</v>
      </c>
      <c r="Q31" s="2">
        <f>ROUND(SUM(P31:M_modif_final),0)</f>
        <v>213196222</v>
      </c>
    </row>
    <row r="32" spans="1:17" x14ac:dyDescent="0.25">
      <c r="A32">
        <v>28</v>
      </c>
      <c r="B32">
        <v>1.7</v>
      </c>
      <c r="C32" s="12">
        <v>9612848</v>
      </c>
      <c r="D32" s="12">
        <v>16342</v>
      </c>
      <c r="E32" s="12">
        <v>3205668</v>
      </c>
      <c r="F32" s="12">
        <v>67014845</v>
      </c>
      <c r="G32" s="12">
        <v>1137888817</v>
      </c>
      <c r="H32" s="12">
        <v>5240</v>
      </c>
      <c r="I32" s="12">
        <v>628173</v>
      </c>
      <c r="J32" s="12">
        <v>23249748</v>
      </c>
      <c r="K32">
        <v>1.6999999999999999E-3</v>
      </c>
      <c r="L32" s="2">
        <f t="shared" si="0"/>
        <v>7334337</v>
      </c>
      <c r="M32" s="2">
        <f>ROUND(SUM(L32:D_modif_final),0)</f>
        <v>267467032</v>
      </c>
      <c r="N32" s="2">
        <f>ROUND(SUM(M32:N_modif_final),0)</f>
        <v>6140760647</v>
      </c>
      <c r="O32" s="2">
        <f t="shared" si="1"/>
        <v>12349</v>
      </c>
      <c r="P32" s="2">
        <f>ROUND(SUM(O32:C_modif_final),0)</f>
        <v>4762536</v>
      </c>
      <c r="Q32" s="2">
        <f>ROUND(SUM(P32:M_modif_final),0)</f>
        <v>208421123</v>
      </c>
    </row>
    <row r="33" spans="1:17" x14ac:dyDescent="0.25">
      <c r="A33">
        <v>29</v>
      </c>
      <c r="B33">
        <v>1.71</v>
      </c>
      <c r="C33" s="12">
        <v>9596506</v>
      </c>
      <c r="D33" s="12">
        <v>16410</v>
      </c>
      <c r="E33" s="12">
        <v>3077133</v>
      </c>
      <c r="F33" s="12">
        <v>63809177</v>
      </c>
      <c r="G33" s="12">
        <v>1070873972</v>
      </c>
      <c r="H33" s="12">
        <v>5060</v>
      </c>
      <c r="I33" s="12">
        <v>622933</v>
      </c>
      <c r="J33" s="12">
        <v>22621575</v>
      </c>
      <c r="K33">
        <v>1.7099999999999999E-3</v>
      </c>
      <c r="L33" s="2">
        <f t="shared" si="0"/>
        <v>7251466</v>
      </c>
      <c r="M33" s="2">
        <f>ROUND(SUM(L33:D_modif_final),0)</f>
        <v>260132695</v>
      </c>
      <c r="N33" s="2">
        <f>ROUND(SUM(M33:N_modif_final),0)</f>
        <v>5873293615</v>
      </c>
      <c r="O33" s="2">
        <f t="shared" si="1"/>
        <v>12281</v>
      </c>
      <c r="P33" s="2">
        <f>ROUND(SUM(O33:C_modif_final),0)</f>
        <v>4750187</v>
      </c>
      <c r="Q33" s="2">
        <f>ROUND(SUM(P33:M_modif_final),0)</f>
        <v>203658587</v>
      </c>
    </row>
    <row r="34" spans="1:17" x14ac:dyDescent="0.25">
      <c r="A34">
        <v>30</v>
      </c>
      <c r="B34">
        <v>1.73</v>
      </c>
      <c r="C34" s="12">
        <v>9580096</v>
      </c>
      <c r="D34" s="12">
        <v>16574</v>
      </c>
      <c r="E34" s="12">
        <v>2953722</v>
      </c>
      <c r="F34" s="12">
        <v>60732044</v>
      </c>
      <c r="G34" s="12">
        <v>1007064795</v>
      </c>
      <c r="H34" s="12">
        <v>4914</v>
      </c>
      <c r="I34" s="12">
        <v>617873</v>
      </c>
      <c r="J34" s="12">
        <v>21998642</v>
      </c>
      <c r="K34">
        <v>1.73E-3</v>
      </c>
      <c r="L34" s="2">
        <f t="shared" si="0"/>
        <v>7169460</v>
      </c>
      <c r="M34" s="2">
        <f>ROUND(SUM(L34:D_modif_final),0)</f>
        <v>252881229</v>
      </c>
      <c r="N34" s="2">
        <f>ROUND(SUM(M34:N_modif_final),0)</f>
        <v>5613160920</v>
      </c>
      <c r="O34" s="2">
        <f t="shared" si="1"/>
        <v>12284</v>
      </c>
      <c r="P34" s="2">
        <f>ROUND(SUM(O34:C_modif_final),0)</f>
        <v>4737906</v>
      </c>
      <c r="Q34" s="2">
        <f>ROUND(SUM(P34:M_modif_final),0)</f>
        <v>198908400</v>
      </c>
    </row>
    <row r="35" spans="1:17" x14ac:dyDescent="0.25">
      <c r="A35">
        <v>31</v>
      </c>
      <c r="B35">
        <v>1.78</v>
      </c>
      <c r="C35" s="12">
        <v>9563522</v>
      </c>
      <c r="D35" s="12">
        <v>17023</v>
      </c>
      <c r="E35" s="12">
        <v>2835204</v>
      </c>
      <c r="F35" s="12">
        <v>57778322</v>
      </c>
      <c r="G35" s="12">
        <v>946332751</v>
      </c>
      <c r="H35" s="12">
        <v>4853</v>
      </c>
      <c r="I35" s="12">
        <v>612959</v>
      </c>
      <c r="J35" s="12">
        <v>21380769</v>
      </c>
      <c r="K35">
        <v>1.7799999999999999E-3</v>
      </c>
      <c r="L35" s="2">
        <f t="shared" si="0"/>
        <v>7088238</v>
      </c>
      <c r="M35" s="2">
        <f>ROUND(SUM(L35:D_modif_final),0)</f>
        <v>245711769</v>
      </c>
      <c r="N35" s="2">
        <f>ROUND(SUM(M35:N_modif_final),0)</f>
        <v>5360279691</v>
      </c>
      <c r="O35" s="2">
        <f t="shared" si="1"/>
        <v>12496</v>
      </c>
      <c r="P35" s="2">
        <f>ROUND(SUM(O35:C_modif_final),0)</f>
        <v>4725622</v>
      </c>
      <c r="Q35" s="2">
        <f>ROUND(SUM(P35:M_modif_final),0)</f>
        <v>194170494</v>
      </c>
    </row>
    <row r="36" spans="1:17" x14ac:dyDescent="0.25">
      <c r="A36">
        <v>32</v>
      </c>
      <c r="B36">
        <v>1.83</v>
      </c>
      <c r="C36" s="12">
        <v>9546499</v>
      </c>
      <c r="D36" s="12">
        <v>17470</v>
      </c>
      <c r="E36" s="12">
        <v>2721305</v>
      </c>
      <c r="F36" s="12">
        <v>54943118</v>
      </c>
      <c r="G36" s="12">
        <v>888554429</v>
      </c>
      <c r="H36" s="12">
        <v>4788</v>
      </c>
      <c r="I36" s="12">
        <v>608106</v>
      </c>
      <c r="J36" s="12">
        <v>20767810</v>
      </c>
      <c r="K36">
        <v>1.83E-3</v>
      </c>
      <c r="L36" s="2">
        <f t="shared" ref="L36:L67" si="2">ROUND(C36*V_modif^A36,0)</f>
        <v>7007586</v>
      </c>
      <c r="M36" s="2">
        <f>ROUND(SUM(L36:D_modif_final),0)</f>
        <v>238623531</v>
      </c>
      <c r="N36" s="2">
        <f>ROUND(SUM(M36:N_modif_final),0)</f>
        <v>5114567922</v>
      </c>
      <c r="O36" s="2">
        <f t="shared" ref="O36:O67" si="3">ROUND(D36*((1+tmodif)^-(1+A36)),0)</f>
        <v>12701</v>
      </c>
      <c r="P36" s="2">
        <f>ROUND(SUM(O36:C_modif_final),0)</f>
        <v>4713126</v>
      </c>
      <c r="Q36" s="2">
        <f>ROUND(SUM(P36:M_modif_final),0)</f>
        <v>189444872</v>
      </c>
    </row>
    <row r="37" spans="1:17" x14ac:dyDescent="0.25">
      <c r="A37">
        <v>33</v>
      </c>
      <c r="B37">
        <v>1.91</v>
      </c>
      <c r="C37" s="12">
        <v>9529029</v>
      </c>
      <c r="D37" s="12">
        <v>18200</v>
      </c>
      <c r="E37" s="12">
        <v>2611851</v>
      </c>
      <c r="F37" s="12">
        <v>52221813</v>
      </c>
      <c r="G37" s="12">
        <v>833611311</v>
      </c>
      <c r="H37" s="12">
        <v>4797</v>
      </c>
      <c r="I37" s="12">
        <v>603318</v>
      </c>
      <c r="J37" s="12">
        <v>20159704</v>
      </c>
      <c r="K37">
        <v>1.91E-3</v>
      </c>
      <c r="L37" s="2">
        <f t="shared" si="2"/>
        <v>6927505</v>
      </c>
      <c r="M37" s="2">
        <f>ROUND(SUM(L37:D_modif_final),0)</f>
        <v>231615945</v>
      </c>
      <c r="N37" s="2">
        <f>ROUND(SUM(M37:N_modif_final),0)</f>
        <v>4875944391</v>
      </c>
      <c r="O37" s="2">
        <f t="shared" si="3"/>
        <v>13104</v>
      </c>
      <c r="P37" s="2">
        <f>ROUND(SUM(O37:C_modif_final),0)</f>
        <v>4700425</v>
      </c>
      <c r="Q37" s="2">
        <f>ROUND(SUM(P37:M_modif_final),0)</f>
        <v>184731746</v>
      </c>
    </row>
    <row r="38" spans="1:17" x14ac:dyDescent="0.25">
      <c r="A38">
        <v>34</v>
      </c>
      <c r="B38">
        <v>2</v>
      </c>
      <c r="C38" s="12">
        <v>9510829</v>
      </c>
      <c r="D38" s="12">
        <v>19022</v>
      </c>
      <c r="E38" s="12">
        <v>2506599</v>
      </c>
      <c r="F38" s="12">
        <v>49609962</v>
      </c>
      <c r="G38" s="12">
        <v>781389498</v>
      </c>
      <c r="H38" s="12">
        <v>4820</v>
      </c>
      <c r="I38" s="12">
        <v>598521</v>
      </c>
      <c r="J38" s="12">
        <v>19556386</v>
      </c>
      <c r="K38">
        <v>2E-3</v>
      </c>
      <c r="L38" s="2">
        <f t="shared" si="2"/>
        <v>6847791</v>
      </c>
      <c r="M38" s="2">
        <f>ROUND(SUM(L38:D_modif_final),0)</f>
        <v>224688440</v>
      </c>
      <c r="N38" s="2">
        <f>ROUND(SUM(M38:N_modif_final),0)</f>
        <v>4644328446</v>
      </c>
      <c r="O38" s="2">
        <f t="shared" si="3"/>
        <v>13564</v>
      </c>
      <c r="P38" s="2">
        <f>ROUND(SUM(O38:C_modif_final),0)</f>
        <v>4687321</v>
      </c>
      <c r="Q38" s="2">
        <f>ROUND(SUM(P38:M_modif_final),0)</f>
        <v>180031321</v>
      </c>
    </row>
    <row r="39" spans="1:17" x14ac:dyDescent="0.25">
      <c r="A39">
        <v>35</v>
      </c>
      <c r="B39">
        <v>2.11</v>
      </c>
      <c r="C39" s="25">
        <v>9491807</v>
      </c>
      <c r="D39" s="12">
        <v>20028</v>
      </c>
      <c r="E39" s="12">
        <v>2405371</v>
      </c>
      <c r="F39" s="12">
        <v>47103363</v>
      </c>
      <c r="G39" s="12">
        <v>731779536</v>
      </c>
      <c r="H39" s="12">
        <v>4880</v>
      </c>
      <c r="I39" s="12">
        <v>593701</v>
      </c>
      <c r="J39" s="12">
        <v>18957865</v>
      </c>
      <c r="K39" s="26">
        <v>2.1099999999999999E-3</v>
      </c>
      <c r="L39" s="2">
        <f t="shared" si="2"/>
        <v>6768382</v>
      </c>
      <c r="M39" s="2">
        <f>ROUND(SUM(L39:D_modif_final),0)</f>
        <v>217840649</v>
      </c>
      <c r="N39" s="2">
        <f>ROUND(SUM(M39:N_modif_final),0)</f>
        <v>4419640006</v>
      </c>
      <c r="O39" s="2">
        <f t="shared" si="3"/>
        <v>14144</v>
      </c>
      <c r="P39" s="2">
        <f>ROUND(SUM(O39:C_modif_final),0)</f>
        <v>4673757</v>
      </c>
      <c r="Q39" s="2">
        <f>ROUND(SUM(P39:M_modif_final),0)</f>
        <v>175344000</v>
      </c>
    </row>
    <row r="40" spans="1:17" x14ac:dyDescent="0.25">
      <c r="A40">
        <v>36</v>
      </c>
      <c r="B40">
        <v>2.2400000000000002</v>
      </c>
      <c r="C40" s="25">
        <v>9471779</v>
      </c>
      <c r="D40" s="12">
        <v>21217</v>
      </c>
      <c r="E40" s="12">
        <v>2307976</v>
      </c>
      <c r="F40" s="12">
        <v>44697992</v>
      </c>
      <c r="G40" s="12">
        <v>684676173</v>
      </c>
      <c r="H40" s="12">
        <v>4971</v>
      </c>
      <c r="I40" s="12">
        <v>588821</v>
      </c>
      <c r="J40" s="12">
        <v>18364164</v>
      </c>
      <c r="K40" s="26">
        <v>2.2399999999999998E-3</v>
      </c>
      <c r="L40" s="2">
        <f t="shared" si="2"/>
        <v>6689158</v>
      </c>
      <c r="M40" s="2">
        <f>ROUND(SUM(L40:D_modif_final),0)</f>
        <v>211072267</v>
      </c>
      <c r="N40" s="2">
        <f>ROUND(SUM(M40:N_modif_final),0)</f>
        <v>4201799357</v>
      </c>
      <c r="O40" s="2">
        <f t="shared" si="3"/>
        <v>14840</v>
      </c>
      <c r="P40" s="2">
        <f>ROUND(SUM(O40:C_modif_final),0)</f>
        <v>4659613</v>
      </c>
      <c r="Q40" s="2">
        <f>ROUND(SUM(P40:M_modif_final),0)</f>
        <v>170670243</v>
      </c>
    </row>
    <row r="41" spans="1:17" x14ac:dyDescent="0.25">
      <c r="A41">
        <v>37</v>
      </c>
      <c r="B41">
        <v>2.4</v>
      </c>
      <c r="C41" s="25">
        <v>9450562</v>
      </c>
      <c r="D41" s="12">
        <v>22681</v>
      </c>
      <c r="E41" s="12">
        <v>2214237</v>
      </c>
      <c r="F41" s="12">
        <v>42390016</v>
      </c>
      <c r="G41" s="12">
        <v>639978181</v>
      </c>
      <c r="H41" s="12">
        <v>5110</v>
      </c>
      <c r="I41" s="12">
        <v>583850</v>
      </c>
      <c r="J41" s="12">
        <v>17775343</v>
      </c>
      <c r="K41" s="26">
        <v>2.3999999999999998E-3</v>
      </c>
      <c r="L41" s="2">
        <f t="shared" si="2"/>
        <v>6609999</v>
      </c>
      <c r="M41" s="2">
        <f>ROUND(SUM(L41:D_modif_final),0)</f>
        <v>204383109</v>
      </c>
      <c r="N41" s="2">
        <f>ROUND(SUM(M41:N_modif_final),0)</f>
        <v>3990727090</v>
      </c>
      <c r="O41" s="2">
        <f t="shared" si="3"/>
        <v>15711</v>
      </c>
      <c r="P41" s="2">
        <f>ROUND(SUM(O41:C_modif_final),0)</f>
        <v>4644773</v>
      </c>
      <c r="Q41" s="2">
        <f>ROUND(SUM(P41:M_modif_final),0)</f>
        <v>166010630</v>
      </c>
    </row>
    <row r="42" spans="1:17" x14ac:dyDescent="0.25">
      <c r="A42">
        <v>38</v>
      </c>
      <c r="B42">
        <v>2.58</v>
      </c>
      <c r="C42" s="25">
        <v>9427881</v>
      </c>
      <c r="D42" s="12">
        <v>24324</v>
      </c>
      <c r="E42" s="12">
        <v>2123964</v>
      </c>
      <c r="F42" s="12">
        <v>40175779</v>
      </c>
      <c r="G42" s="12">
        <v>597588165</v>
      </c>
      <c r="H42" s="12">
        <v>5269</v>
      </c>
      <c r="I42" s="12">
        <v>578740</v>
      </c>
      <c r="J42" s="12">
        <v>17191493</v>
      </c>
      <c r="K42" s="26">
        <v>2.5799999999999998E-3</v>
      </c>
      <c r="L42" s="2">
        <f t="shared" si="2"/>
        <v>6530730</v>
      </c>
      <c r="M42" s="2">
        <f>ROUND(SUM(L42:D_modif_final),0)</f>
        <v>197773110</v>
      </c>
      <c r="N42" s="2">
        <f>ROUND(SUM(M42:N_modif_final),0)</f>
        <v>3786343981</v>
      </c>
      <c r="O42" s="2">
        <f t="shared" si="3"/>
        <v>16687</v>
      </c>
      <c r="P42" s="2">
        <f>ROUND(SUM(O42:C_modif_final),0)</f>
        <v>4629062</v>
      </c>
      <c r="Q42" s="2">
        <f>ROUND(SUM(P42:M_modif_final),0)</f>
        <v>161365857</v>
      </c>
    </row>
    <row r="43" spans="1:17" x14ac:dyDescent="0.25">
      <c r="A43">
        <v>39</v>
      </c>
      <c r="B43">
        <v>2.79</v>
      </c>
      <c r="C43" s="25">
        <v>9403557</v>
      </c>
      <c r="D43" s="12">
        <v>26236</v>
      </c>
      <c r="E43" s="12">
        <v>2037004</v>
      </c>
      <c r="F43" s="12">
        <v>38051815</v>
      </c>
      <c r="G43" s="12">
        <v>557412386</v>
      </c>
      <c r="H43" s="12">
        <v>5465</v>
      </c>
      <c r="I43" s="12">
        <v>573471</v>
      </c>
      <c r="J43" s="12">
        <v>16612753</v>
      </c>
      <c r="K43" s="26">
        <v>2.7899999999999999E-3</v>
      </c>
      <c r="L43" s="2">
        <f t="shared" si="2"/>
        <v>6451247</v>
      </c>
      <c r="M43" s="2">
        <f>ROUND(SUM(L43:D_modif_final),0)</f>
        <v>191242380</v>
      </c>
      <c r="N43" s="2">
        <f>ROUND(SUM(M43:N_modif_final),0)</f>
        <v>3588570871</v>
      </c>
      <c r="O43" s="2">
        <f t="shared" si="3"/>
        <v>17826</v>
      </c>
      <c r="P43" s="2">
        <f>ROUND(SUM(O43:C_modif_final),0)</f>
        <v>4612375</v>
      </c>
      <c r="Q43" s="2">
        <f>ROUND(SUM(P43:M_modif_final),0)</f>
        <v>156736795</v>
      </c>
    </row>
    <row r="44" spans="1:17" x14ac:dyDescent="0.25">
      <c r="A44">
        <v>40</v>
      </c>
      <c r="B44">
        <v>3.02</v>
      </c>
      <c r="C44" s="27">
        <v>9377321</v>
      </c>
      <c r="D44" s="12">
        <v>28320</v>
      </c>
      <c r="E44" s="12">
        <v>1953193</v>
      </c>
      <c r="F44" s="12">
        <v>36014811</v>
      </c>
      <c r="G44" s="12">
        <v>519360571</v>
      </c>
      <c r="H44" s="12">
        <v>5672</v>
      </c>
      <c r="I44" s="12">
        <v>568006</v>
      </c>
      <c r="J44" s="12">
        <v>16039282</v>
      </c>
      <c r="K44" s="17">
        <v>3.0200000000000001E-3</v>
      </c>
      <c r="L44" s="2">
        <f t="shared" si="2"/>
        <v>6371390</v>
      </c>
      <c r="M44" s="2">
        <f>ROUND(SUM(L44:D_modif_final),0)</f>
        <v>184791133</v>
      </c>
      <c r="N44" s="2">
        <f>ROUND(SUM(M44:N_modif_final),0)</f>
        <v>3397328491</v>
      </c>
      <c r="O44" s="2">
        <f t="shared" si="3"/>
        <v>19057</v>
      </c>
      <c r="P44" s="2">
        <f>ROUND(SUM(O44:C_modif_final),0)</f>
        <v>4594549</v>
      </c>
      <c r="Q44" s="2">
        <f>ROUND(SUM(P44:M_modif_final),0)</f>
        <v>152124420</v>
      </c>
    </row>
    <row r="45" spans="1:17" x14ac:dyDescent="0.25">
      <c r="A45">
        <v>41</v>
      </c>
      <c r="B45">
        <v>3.29</v>
      </c>
      <c r="C45" s="27">
        <v>9349001</v>
      </c>
      <c r="D45" s="12">
        <v>30758</v>
      </c>
      <c r="E45" s="12">
        <v>1872399</v>
      </c>
      <c r="F45" s="12">
        <v>34061618</v>
      </c>
      <c r="G45" s="12">
        <v>483345760</v>
      </c>
      <c r="H45" s="12">
        <v>5923</v>
      </c>
      <c r="I45" s="12">
        <v>562334</v>
      </c>
      <c r="J45" s="12">
        <v>15471276</v>
      </c>
      <c r="K45" s="17">
        <v>3.29E-3</v>
      </c>
      <c r="L45" s="2">
        <f t="shared" si="2"/>
        <v>6291070</v>
      </c>
      <c r="M45" s="2">
        <f>ROUND(SUM(L45:D_modif_final),0)</f>
        <v>178419743</v>
      </c>
      <c r="N45" s="2">
        <f>ROUND(SUM(M45:N_modif_final),0)</f>
        <v>3212537358</v>
      </c>
      <c r="O45" s="2">
        <f t="shared" si="3"/>
        <v>20498</v>
      </c>
      <c r="P45" s="2">
        <f>ROUND(SUM(O45:C_modif_final),0)</f>
        <v>4575492</v>
      </c>
      <c r="Q45" s="2">
        <f>ROUND(SUM(P45:M_modif_final),0)</f>
        <v>147529871</v>
      </c>
    </row>
    <row r="46" spans="1:17" x14ac:dyDescent="0.25">
      <c r="A46">
        <v>42</v>
      </c>
      <c r="B46">
        <v>3.56</v>
      </c>
      <c r="C46" s="27">
        <v>9318243</v>
      </c>
      <c r="D46" s="12">
        <v>33173</v>
      </c>
      <c r="E46" s="12">
        <v>1794460</v>
      </c>
      <c r="F46" s="12">
        <v>32189219</v>
      </c>
      <c r="G46" s="12">
        <v>449284142</v>
      </c>
      <c r="H46" s="12">
        <v>6143</v>
      </c>
      <c r="I46" s="12">
        <v>556411</v>
      </c>
      <c r="J46" s="12">
        <v>14908942</v>
      </c>
      <c r="K46" s="17">
        <v>3.5599999999999998E-3</v>
      </c>
      <c r="L46" s="2">
        <f t="shared" si="2"/>
        <v>6210080</v>
      </c>
      <c r="M46" s="2">
        <f>ROUND(SUM(L46:D_modif_final),0)</f>
        <v>172128673</v>
      </c>
      <c r="N46" s="2">
        <f>ROUND(SUM(M46:N_modif_final),0)</f>
        <v>3034117615</v>
      </c>
      <c r="O46" s="2">
        <f t="shared" si="3"/>
        <v>21895</v>
      </c>
      <c r="P46" s="2">
        <f>ROUND(SUM(O46:C_modif_final),0)</f>
        <v>4554994</v>
      </c>
      <c r="Q46" s="2">
        <f>ROUND(SUM(P46:M_modif_final),0)</f>
        <v>142954379</v>
      </c>
    </row>
    <row r="47" spans="1:17" x14ac:dyDescent="0.25">
      <c r="A47">
        <v>43</v>
      </c>
      <c r="B47">
        <v>3.87</v>
      </c>
      <c r="C47" s="27">
        <v>9285070</v>
      </c>
      <c r="D47" s="12">
        <v>35933</v>
      </c>
      <c r="E47" s="12">
        <v>1719300</v>
      </c>
      <c r="F47" s="12">
        <v>30394759</v>
      </c>
      <c r="G47" s="12">
        <v>417094923</v>
      </c>
      <c r="H47" s="12">
        <v>6398</v>
      </c>
      <c r="I47" s="12">
        <v>550268</v>
      </c>
      <c r="J47" s="12">
        <v>14352531</v>
      </c>
      <c r="K47" s="17">
        <v>3.8700000000000002E-3</v>
      </c>
      <c r="L47" s="2">
        <f t="shared" si="2"/>
        <v>6128473</v>
      </c>
      <c r="M47" s="2">
        <f>ROUND(SUM(L47:D_modif_final),0)</f>
        <v>165918593</v>
      </c>
      <c r="N47" s="2">
        <f>ROUND(SUM(M47:N_modif_final),0)</f>
        <v>2861988942</v>
      </c>
      <c r="O47" s="2">
        <f t="shared" si="3"/>
        <v>23489</v>
      </c>
      <c r="P47" s="2">
        <f>ROUND(SUM(O47:C_modif_final),0)</f>
        <v>4533099</v>
      </c>
      <c r="Q47" s="2">
        <f>ROUND(SUM(P47:M_modif_final),0)</f>
        <v>138399385</v>
      </c>
    </row>
    <row r="48" spans="1:17" x14ac:dyDescent="0.25">
      <c r="A48">
        <v>44</v>
      </c>
      <c r="B48">
        <v>4.1900000000000004</v>
      </c>
      <c r="C48" s="27">
        <v>9249137</v>
      </c>
      <c r="D48" s="12">
        <v>38754</v>
      </c>
      <c r="E48" s="12">
        <v>1646775</v>
      </c>
      <c r="F48" s="12">
        <v>28675459</v>
      </c>
      <c r="G48" s="12">
        <v>386700164</v>
      </c>
      <c r="H48" s="12">
        <v>6635</v>
      </c>
      <c r="I48" s="12">
        <v>543870</v>
      </c>
      <c r="J48" s="12">
        <v>13802263</v>
      </c>
      <c r="K48" s="17">
        <v>4.1900000000000001E-3</v>
      </c>
      <c r="L48" s="2">
        <f t="shared" si="2"/>
        <v>6046056</v>
      </c>
      <c r="M48" s="2">
        <f>ROUND(SUM(L48:D_modif_final),0)</f>
        <v>159790120</v>
      </c>
      <c r="N48" s="2">
        <f>ROUND(SUM(M48:N_modif_final),0)</f>
        <v>2696070349</v>
      </c>
      <c r="O48" s="2">
        <f t="shared" si="3"/>
        <v>25089</v>
      </c>
      <c r="P48" s="2">
        <f>ROUND(SUM(O48:C_modif_final),0)</f>
        <v>4509610</v>
      </c>
      <c r="Q48" s="2">
        <f>ROUND(SUM(P48:M_modif_final),0)</f>
        <v>133866286</v>
      </c>
    </row>
    <row r="49" spans="1:17" x14ac:dyDescent="0.25">
      <c r="A49">
        <v>45</v>
      </c>
      <c r="B49">
        <v>4.55</v>
      </c>
      <c r="C49" s="27">
        <v>9210383</v>
      </c>
      <c r="D49" s="12">
        <v>41907</v>
      </c>
      <c r="E49" s="12">
        <v>1576803</v>
      </c>
      <c r="F49" s="12">
        <v>27028684</v>
      </c>
      <c r="G49" s="12">
        <v>358024705</v>
      </c>
      <c r="H49" s="12">
        <v>6898</v>
      </c>
      <c r="I49" s="12">
        <v>537235</v>
      </c>
      <c r="J49" s="12">
        <v>13258393</v>
      </c>
      <c r="K49" s="17">
        <v>4.5500000000000002E-3</v>
      </c>
      <c r="L49" s="2">
        <f t="shared" si="2"/>
        <v>5962831</v>
      </c>
      <c r="M49" s="2">
        <f>ROUND(SUM(L49:D_modif_final),0)</f>
        <v>153744064</v>
      </c>
      <c r="N49" s="2">
        <f>ROUND(SUM(M49:N_modif_final),0)</f>
        <v>2536280229</v>
      </c>
      <c r="O49" s="2">
        <f t="shared" si="3"/>
        <v>26870</v>
      </c>
      <c r="P49" s="2">
        <f>ROUND(SUM(O49:C_modif_final),0)</f>
        <v>4484521</v>
      </c>
      <c r="Q49" s="2">
        <f>ROUND(SUM(P49:M_modif_final),0)</f>
        <v>129356676</v>
      </c>
    </row>
    <row r="50" spans="1:17" x14ac:dyDescent="0.25">
      <c r="A50">
        <v>46</v>
      </c>
      <c r="B50">
        <v>4.92</v>
      </c>
      <c r="C50" s="12">
        <v>9168476</v>
      </c>
      <c r="D50" s="12">
        <v>45109</v>
      </c>
      <c r="E50" s="12">
        <v>1509258</v>
      </c>
      <c r="F50" s="12">
        <v>25451881</v>
      </c>
      <c r="G50" s="12">
        <v>330996021</v>
      </c>
      <c r="H50" s="12">
        <v>7140</v>
      </c>
      <c r="I50" s="12">
        <v>530337</v>
      </c>
      <c r="J50" s="12">
        <v>12721158</v>
      </c>
      <c r="K50">
        <v>4.9199999999999999E-3</v>
      </c>
      <c r="L50" s="2">
        <f t="shared" si="2"/>
        <v>5878627</v>
      </c>
      <c r="M50" s="2">
        <f>ROUND(SUM(L50:D_modif_final),0)</f>
        <v>147781233</v>
      </c>
      <c r="N50" s="2">
        <f>ROUND(SUM(M50:N_modif_final),0)</f>
        <v>2382536165</v>
      </c>
      <c r="O50" s="2">
        <f t="shared" si="3"/>
        <v>28645</v>
      </c>
      <c r="P50" s="2">
        <f>ROUND(SUM(O50:C_modif_final),0)</f>
        <v>4457651</v>
      </c>
      <c r="Q50" s="2">
        <f>ROUND(SUM(P50:M_modif_final),0)</f>
        <v>124872155</v>
      </c>
    </row>
    <row r="51" spans="1:17" x14ac:dyDescent="0.25">
      <c r="A51">
        <v>47</v>
      </c>
      <c r="B51">
        <v>5.32</v>
      </c>
      <c r="C51" s="12">
        <v>9123367</v>
      </c>
      <c r="D51" s="12">
        <v>48536</v>
      </c>
      <c r="E51" s="12">
        <v>1444070</v>
      </c>
      <c r="F51" s="12">
        <v>23942623</v>
      </c>
      <c r="G51" s="12">
        <v>305544140</v>
      </c>
      <c r="H51" s="12">
        <v>7387</v>
      </c>
      <c r="I51" s="12">
        <v>523197</v>
      </c>
      <c r="J51" s="12">
        <v>12190821</v>
      </c>
      <c r="K51">
        <v>5.3200000000000001E-3</v>
      </c>
      <c r="L51" s="2">
        <f t="shared" si="2"/>
        <v>5793457</v>
      </c>
      <c r="M51" s="2">
        <f>ROUND(SUM(L51:D_modif_final),0)</f>
        <v>141902606</v>
      </c>
      <c r="N51" s="2">
        <f>ROUND(SUM(M51:N_modif_final),0)</f>
        <v>2234754932</v>
      </c>
      <c r="O51" s="2">
        <f t="shared" si="3"/>
        <v>30525</v>
      </c>
      <c r="P51" s="2">
        <f>ROUND(SUM(O51:C_modif_final),0)</f>
        <v>4429006</v>
      </c>
      <c r="Q51" s="2">
        <f>ROUND(SUM(P51:M_modif_final),0)</f>
        <v>120414504</v>
      </c>
    </row>
    <row r="52" spans="1:17" x14ac:dyDescent="0.25">
      <c r="A52">
        <v>48</v>
      </c>
      <c r="B52">
        <v>5.74</v>
      </c>
      <c r="C52" s="12">
        <v>9074831</v>
      </c>
      <c r="D52" s="12">
        <v>52090</v>
      </c>
      <c r="E52" s="12">
        <v>1381142</v>
      </c>
      <c r="F52" s="12">
        <v>22498553</v>
      </c>
      <c r="G52" s="12">
        <v>281601517</v>
      </c>
      <c r="H52" s="12">
        <v>7623</v>
      </c>
      <c r="I52" s="12">
        <v>515810</v>
      </c>
      <c r="J52" s="12">
        <v>11667624</v>
      </c>
      <c r="K52">
        <v>5.7400000000000003E-3</v>
      </c>
      <c r="L52" s="2">
        <f t="shared" si="2"/>
        <v>5707226</v>
      </c>
      <c r="M52" s="2">
        <f>ROUND(SUM(L52:D_modif_final),0)</f>
        <v>136109149</v>
      </c>
      <c r="N52" s="2">
        <f>ROUND(SUM(M52:N_modif_final),0)</f>
        <v>2092852326</v>
      </c>
      <c r="O52" s="2">
        <f t="shared" si="3"/>
        <v>32445</v>
      </c>
      <c r="P52" s="2">
        <f>ROUND(SUM(O52:C_modif_final),0)</f>
        <v>4398481</v>
      </c>
      <c r="Q52" s="2">
        <f>ROUND(SUM(P52:M_modif_final),0)</f>
        <v>115985498</v>
      </c>
    </row>
    <row r="53" spans="1:17" x14ac:dyDescent="0.25">
      <c r="A53">
        <v>49</v>
      </c>
      <c r="B53">
        <v>6.21</v>
      </c>
      <c r="C53" s="12">
        <v>9022741</v>
      </c>
      <c r="D53" s="12">
        <v>56031</v>
      </c>
      <c r="E53" s="12">
        <v>1320398</v>
      </c>
      <c r="F53" s="12">
        <v>21117411</v>
      </c>
      <c r="G53" s="12">
        <v>259102964</v>
      </c>
      <c r="H53" s="12">
        <v>7884</v>
      </c>
      <c r="I53" s="12">
        <v>508187</v>
      </c>
      <c r="J53" s="12">
        <v>11151814</v>
      </c>
      <c r="K53">
        <v>6.2100000000000002E-3</v>
      </c>
      <c r="L53" s="2">
        <f t="shared" si="2"/>
        <v>5619904</v>
      </c>
      <c r="M53" s="2">
        <f>ROUND(SUM(L53:D_modif_final),0)</f>
        <v>130401923</v>
      </c>
      <c r="N53" s="2">
        <f>ROUND(SUM(M53:N_modif_final),0)</f>
        <v>1956743177</v>
      </c>
      <c r="O53" s="2">
        <f t="shared" si="3"/>
        <v>34564</v>
      </c>
      <c r="P53" s="2">
        <f>ROUND(SUM(O53:C_modif_final),0)</f>
        <v>4366036</v>
      </c>
      <c r="Q53" s="2">
        <f>ROUND(SUM(P53:M_modif_final),0)</f>
        <v>111587017</v>
      </c>
    </row>
    <row r="54" spans="1:17" x14ac:dyDescent="0.25">
      <c r="A54">
        <v>50</v>
      </c>
      <c r="B54">
        <v>6.71</v>
      </c>
      <c r="C54" s="12">
        <v>8966710</v>
      </c>
      <c r="D54" s="12">
        <v>60167</v>
      </c>
      <c r="E54" s="12">
        <v>1261729</v>
      </c>
      <c r="F54" s="12">
        <v>19797013</v>
      </c>
      <c r="G54" s="12">
        <v>237985553</v>
      </c>
      <c r="H54" s="12">
        <v>8141</v>
      </c>
      <c r="I54" s="12">
        <v>500303</v>
      </c>
      <c r="J54" s="12">
        <v>10643627</v>
      </c>
      <c r="K54">
        <v>6.7099999999999998E-3</v>
      </c>
      <c r="L54" s="2">
        <f t="shared" si="2"/>
        <v>5531302</v>
      </c>
      <c r="M54" s="2">
        <f>ROUND(SUM(L54:D_modif_final),0)</f>
        <v>124782019</v>
      </c>
      <c r="N54" s="2">
        <f>ROUND(SUM(M54:N_modif_final),0)</f>
        <v>1826341254</v>
      </c>
      <c r="O54" s="2">
        <f t="shared" si="3"/>
        <v>36758</v>
      </c>
      <c r="P54" s="2">
        <f>ROUND(SUM(O54:C_modif_final),0)</f>
        <v>4331472</v>
      </c>
      <c r="Q54" s="2">
        <f>ROUND(SUM(P54:M_modif_final),0)</f>
        <v>107220981</v>
      </c>
    </row>
    <row r="55" spans="1:17" x14ac:dyDescent="0.25">
      <c r="A55">
        <v>51</v>
      </c>
      <c r="B55">
        <v>7.3</v>
      </c>
      <c r="C55" s="12">
        <v>8906543</v>
      </c>
      <c r="D55" s="12">
        <v>65018</v>
      </c>
      <c r="E55" s="12">
        <v>1205061</v>
      </c>
      <c r="F55" s="12">
        <v>18535284</v>
      </c>
      <c r="G55" s="12">
        <v>218188540</v>
      </c>
      <c r="H55" s="12">
        <v>8459</v>
      </c>
      <c r="I55" s="12">
        <v>492162</v>
      </c>
      <c r="J55" s="12">
        <v>10143324</v>
      </c>
      <c r="K55">
        <v>7.3000000000000001E-3</v>
      </c>
      <c r="L55" s="2">
        <f t="shared" si="2"/>
        <v>5441358</v>
      </c>
      <c r="M55" s="2">
        <f>ROUND(SUM(L55:D_modif_final),0)</f>
        <v>119250717</v>
      </c>
      <c r="N55" s="2">
        <f>ROUND(SUM(M55:N_modif_final),0)</f>
        <v>1701559235</v>
      </c>
      <c r="O55" s="2">
        <f t="shared" si="3"/>
        <v>39340</v>
      </c>
      <c r="P55" s="2">
        <f>ROUND(SUM(O55:C_modif_final),0)</f>
        <v>4294714</v>
      </c>
      <c r="Q55" s="2">
        <f>ROUND(SUM(P55:M_modif_final),0)</f>
        <v>102889509</v>
      </c>
    </row>
    <row r="56" spans="1:17" x14ac:dyDescent="0.25">
      <c r="A56">
        <v>52</v>
      </c>
      <c r="B56">
        <v>7.96</v>
      </c>
      <c r="C56" s="12">
        <v>8841525</v>
      </c>
      <c r="D56" s="12">
        <v>70379</v>
      </c>
      <c r="E56" s="12">
        <v>1150253</v>
      </c>
      <c r="F56" s="12">
        <v>17330223</v>
      </c>
      <c r="G56" s="12">
        <v>199653256</v>
      </c>
      <c r="H56" s="12">
        <v>8804</v>
      </c>
      <c r="I56" s="12">
        <v>483703</v>
      </c>
      <c r="J56" s="12">
        <v>9651162</v>
      </c>
      <c r="K56">
        <v>7.9600000000000001E-3</v>
      </c>
      <c r="L56" s="2">
        <f t="shared" si="2"/>
        <v>5349697</v>
      </c>
      <c r="M56" s="2">
        <f>ROUND(SUM(L56:D_modif_final),0)</f>
        <v>113809359</v>
      </c>
      <c r="N56" s="2">
        <f>ROUND(SUM(M56:N_modif_final),0)</f>
        <v>1582308518</v>
      </c>
      <c r="O56" s="2">
        <f t="shared" si="3"/>
        <v>42174</v>
      </c>
      <c r="P56" s="2">
        <f>ROUND(SUM(O56:C_modif_final),0)</f>
        <v>4255374</v>
      </c>
      <c r="Q56" s="2">
        <f>ROUND(SUM(P56:M_modif_final),0)</f>
        <v>98594795</v>
      </c>
    </row>
    <row r="57" spans="1:17" x14ac:dyDescent="0.25">
      <c r="A57">
        <v>53</v>
      </c>
      <c r="B57">
        <v>8.7100000000000009</v>
      </c>
      <c r="C57" s="12">
        <v>8771146</v>
      </c>
      <c r="D57" s="12">
        <v>76397</v>
      </c>
      <c r="E57" s="12">
        <v>1097209</v>
      </c>
      <c r="F57" s="12">
        <v>16179970</v>
      </c>
      <c r="G57" s="12">
        <v>182323033</v>
      </c>
      <c r="H57" s="12">
        <v>9189</v>
      </c>
      <c r="I57" s="12">
        <v>474899</v>
      </c>
      <c r="J57" s="12">
        <v>9167459</v>
      </c>
      <c r="K57">
        <v>8.7100000000000007E-3</v>
      </c>
      <c r="L57" s="2">
        <f t="shared" si="2"/>
        <v>5256084</v>
      </c>
      <c r="M57" s="2">
        <f>ROUND(SUM(L57:D_modif_final),0)</f>
        <v>108459662</v>
      </c>
      <c r="N57" s="2">
        <f>ROUND(SUM(M57:N_modif_final),0)</f>
        <v>1468499159</v>
      </c>
      <c r="O57" s="2">
        <f t="shared" si="3"/>
        <v>45340</v>
      </c>
      <c r="P57" s="2">
        <f>ROUND(SUM(O57:C_modif_final),0)</f>
        <v>4213200</v>
      </c>
      <c r="Q57" s="2">
        <f>ROUND(SUM(P57:M_modif_final),0)</f>
        <v>94339421</v>
      </c>
    </row>
    <row r="58" spans="1:17" x14ac:dyDescent="0.25">
      <c r="A58">
        <v>54</v>
      </c>
      <c r="B58">
        <v>9.56</v>
      </c>
      <c r="C58" s="12">
        <v>8694749</v>
      </c>
      <c r="D58" s="12">
        <v>83122</v>
      </c>
      <c r="E58" s="12">
        <v>1045819</v>
      </c>
      <c r="F58" s="12">
        <v>15082761</v>
      </c>
      <c r="G58" s="12">
        <v>166143063</v>
      </c>
      <c r="H58" s="12">
        <v>9614</v>
      </c>
      <c r="I58" s="12">
        <v>465710</v>
      </c>
      <c r="J58" s="12">
        <v>8692560</v>
      </c>
      <c r="K58">
        <v>9.5600000000000008E-3</v>
      </c>
      <c r="L58" s="2">
        <f t="shared" si="2"/>
        <v>5160204</v>
      </c>
      <c r="M58" s="2">
        <f>ROUND(SUM(L58:D_modif_final),0)</f>
        <v>103203578</v>
      </c>
      <c r="N58" s="2">
        <f>ROUND(SUM(M58:N_modif_final),0)</f>
        <v>1360039497</v>
      </c>
      <c r="O58" s="2">
        <f t="shared" si="3"/>
        <v>48857</v>
      </c>
      <c r="P58" s="2">
        <f>ROUND(SUM(O58:C_modif_final),0)</f>
        <v>4167860</v>
      </c>
      <c r="Q58" s="2">
        <f>ROUND(SUM(P58:M_modif_final),0)</f>
        <v>90126221</v>
      </c>
    </row>
    <row r="59" spans="1:17" x14ac:dyDescent="0.25">
      <c r="A59">
        <v>55</v>
      </c>
      <c r="B59">
        <v>10.47</v>
      </c>
      <c r="C59" s="12">
        <v>8611627</v>
      </c>
      <c r="D59" s="12">
        <v>90164</v>
      </c>
      <c r="E59" s="12">
        <v>995982</v>
      </c>
      <c r="F59" s="12">
        <v>14036942</v>
      </c>
      <c r="G59" s="12">
        <v>151060302</v>
      </c>
      <c r="H59" s="12">
        <v>10027</v>
      </c>
      <c r="I59" s="12">
        <v>456096</v>
      </c>
      <c r="J59" s="12">
        <v>8226850</v>
      </c>
      <c r="K59">
        <v>1.047E-2</v>
      </c>
      <c r="L59" s="2">
        <f t="shared" si="2"/>
        <v>5061729</v>
      </c>
      <c r="M59" s="2">
        <f>ROUND(SUM(L59:D_modif_final),0)</f>
        <v>98043374</v>
      </c>
      <c r="N59" s="2">
        <f>ROUND(SUM(M59:N_modif_final),0)</f>
        <v>1256835919</v>
      </c>
      <c r="O59" s="2">
        <f t="shared" si="3"/>
        <v>52487</v>
      </c>
      <c r="P59" s="2">
        <f>ROUND(SUM(O59:C_modif_final),0)</f>
        <v>4119003</v>
      </c>
      <c r="Q59" s="2">
        <f>ROUND(SUM(P59:M_modif_final),0)</f>
        <v>85958361</v>
      </c>
    </row>
    <row r="60" spans="1:17" x14ac:dyDescent="0.25">
      <c r="A60">
        <v>56</v>
      </c>
      <c r="B60">
        <v>11.46</v>
      </c>
      <c r="C60" s="12">
        <v>8521463</v>
      </c>
      <c r="D60" s="12">
        <v>97656</v>
      </c>
      <c r="E60" s="12">
        <v>947648</v>
      </c>
      <c r="F60" s="12">
        <v>13040960</v>
      </c>
      <c r="G60" s="12">
        <v>137023360</v>
      </c>
      <c r="H60" s="12">
        <v>10442</v>
      </c>
      <c r="I60" s="12">
        <v>446069</v>
      </c>
      <c r="J60" s="12">
        <v>7770754</v>
      </c>
      <c r="K60">
        <v>1.146E-2</v>
      </c>
      <c r="L60" s="2">
        <f t="shared" si="2"/>
        <v>4960572</v>
      </c>
      <c r="M60" s="2">
        <f>ROUND(SUM(L60:D_modif_final),0)</f>
        <v>92981645</v>
      </c>
      <c r="N60" s="2">
        <f>ROUND(SUM(M60:N_modif_final),0)</f>
        <v>1158792545</v>
      </c>
      <c r="O60" s="2">
        <f t="shared" si="3"/>
        <v>56302</v>
      </c>
      <c r="P60" s="2">
        <f>ROUND(SUM(O60:C_modif_final),0)</f>
        <v>4066516</v>
      </c>
      <c r="Q60" s="2">
        <f>ROUND(SUM(P60:M_modif_final),0)</f>
        <v>81839358</v>
      </c>
    </row>
    <row r="61" spans="1:17" x14ac:dyDescent="0.25">
      <c r="A61">
        <v>57</v>
      </c>
      <c r="B61">
        <v>12.49</v>
      </c>
      <c r="C61" s="12">
        <v>8423807</v>
      </c>
      <c r="D61" s="12">
        <v>105213</v>
      </c>
      <c r="E61" s="12">
        <v>900758</v>
      </c>
      <c r="F61" s="12">
        <v>12093312</v>
      </c>
      <c r="G61" s="12">
        <v>123982400</v>
      </c>
      <c r="H61" s="12">
        <v>10818</v>
      </c>
      <c r="I61" s="12">
        <v>435627</v>
      </c>
      <c r="J61" s="12">
        <v>7324685</v>
      </c>
      <c r="K61">
        <v>1.2489999999999999E-2</v>
      </c>
      <c r="L61" s="2">
        <f t="shared" si="2"/>
        <v>4856572</v>
      </c>
      <c r="M61" s="2">
        <f>ROUND(SUM(L61:D_modif_final),0)</f>
        <v>88021073</v>
      </c>
      <c r="N61" s="2">
        <f>ROUND(SUM(M61:N_modif_final),0)</f>
        <v>1065810900</v>
      </c>
      <c r="O61" s="2">
        <f t="shared" si="3"/>
        <v>60075</v>
      </c>
      <c r="P61" s="2">
        <f>ROUND(SUM(O61:C_modif_final),0)</f>
        <v>4010214</v>
      </c>
      <c r="Q61" s="2">
        <f>ROUND(SUM(P61:M_modif_final),0)</f>
        <v>77772842</v>
      </c>
    </row>
    <row r="62" spans="1:17" x14ac:dyDescent="0.25">
      <c r="A62">
        <v>58</v>
      </c>
      <c r="B62">
        <v>13.59</v>
      </c>
      <c r="C62" s="12">
        <v>8318594</v>
      </c>
      <c r="D62" s="12">
        <v>113050</v>
      </c>
      <c r="E62" s="12">
        <v>855296</v>
      </c>
      <c r="F62" s="12">
        <v>11192554</v>
      </c>
      <c r="G62" s="12">
        <v>111889088</v>
      </c>
      <c r="H62" s="12">
        <v>11176</v>
      </c>
      <c r="I62" s="12">
        <v>424809</v>
      </c>
      <c r="J62" s="12">
        <v>6889058</v>
      </c>
      <c r="K62">
        <v>1.359E-2</v>
      </c>
      <c r="L62" s="2">
        <f t="shared" si="2"/>
        <v>4749800</v>
      </c>
      <c r="M62" s="2">
        <f>ROUND(SUM(L62:D_modif_final),0)</f>
        <v>83164501</v>
      </c>
      <c r="N62" s="2">
        <f>ROUND(SUM(M62:N_modif_final),0)</f>
        <v>977789827</v>
      </c>
      <c r="O62" s="2">
        <f t="shared" si="3"/>
        <v>63929</v>
      </c>
      <c r="P62" s="2">
        <f>ROUND(SUM(O62:C_modif_final),0)</f>
        <v>3950139</v>
      </c>
      <c r="Q62" s="2">
        <f>ROUND(SUM(P62:M_modif_final),0)</f>
        <v>73762628</v>
      </c>
    </row>
    <row r="63" spans="1:17" x14ac:dyDescent="0.25">
      <c r="A63">
        <v>59</v>
      </c>
      <c r="B63">
        <v>14.77</v>
      </c>
      <c r="C63" s="12">
        <v>8205544</v>
      </c>
      <c r="D63" s="12">
        <v>121196</v>
      </c>
      <c r="E63" s="12">
        <v>811223</v>
      </c>
      <c r="F63" s="12">
        <v>10337258</v>
      </c>
      <c r="G63" s="12">
        <v>100696534</v>
      </c>
      <c r="H63" s="12">
        <v>11521</v>
      </c>
      <c r="I63" s="12">
        <v>413633</v>
      </c>
      <c r="J63" s="12">
        <v>6464249</v>
      </c>
      <c r="K63">
        <v>1.477E-2</v>
      </c>
      <c r="L63" s="2">
        <f t="shared" si="2"/>
        <v>4640199</v>
      </c>
      <c r="M63" s="2">
        <f>ROUND(SUM(L63:D_modif_final),0)</f>
        <v>78414701</v>
      </c>
      <c r="N63" s="2">
        <f>ROUND(SUM(M63:N_modif_final),0)</f>
        <v>894625326</v>
      </c>
      <c r="O63" s="2">
        <f t="shared" si="3"/>
        <v>67877</v>
      </c>
      <c r="P63" s="2">
        <f>ROUND(SUM(O63:C_modif_final),0)</f>
        <v>3886210</v>
      </c>
      <c r="Q63" s="2">
        <f>ROUND(SUM(P63:M_modif_final),0)</f>
        <v>69812489</v>
      </c>
    </row>
    <row r="64" spans="1:17" x14ac:dyDescent="0.25">
      <c r="A64">
        <v>60</v>
      </c>
      <c r="B64">
        <v>16.079999999999998</v>
      </c>
      <c r="C64" s="12">
        <v>8084348</v>
      </c>
      <c r="D64" s="12">
        <v>129996</v>
      </c>
      <c r="E64" s="12">
        <v>768501</v>
      </c>
      <c r="F64" s="12">
        <v>9526035</v>
      </c>
      <c r="G64" s="12">
        <v>90359276</v>
      </c>
      <c r="H64" s="12">
        <v>11882</v>
      </c>
      <c r="I64" s="12">
        <v>402112</v>
      </c>
      <c r="J64" s="12">
        <v>6050616</v>
      </c>
      <c r="K64">
        <v>1.6080000000000001E-2</v>
      </c>
      <c r="L64" s="2">
        <f t="shared" si="2"/>
        <v>4527705</v>
      </c>
      <c r="M64" s="2">
        <f>ROUND(SUM(L64:D_modif_final),0)</f>
        <v>73774502</v>
      </c>
      <c r="N64" s="2">
        <f>ROUND(SUM(M64:N_modif_final),0)</f>
        <v>816210625</v>
      </c>
      <c r="O64" s="2">
        <f t="shared" si="3"/>
        <v>72105</v>
      </c>
      <c r="P64" s="2">
        <f>ROUND(SUM(O64:C_modif_final),0)</f>
        <v>3818333</v>
      </c>
      <c r="Q64" s="2">
        <f>ROUND(SUM(P64:M_modif_final),0)</f>
        <v>65926279</v>
      </c>
    </row>
    <row r="65" spans="1:17" x14ac:dyDescent="0.25">
      <c r="A65">
        <v>61</v>
      </c>
      <c r="B65">
        <v>17.54</v>
      </c>
      <c r="C65" s="12">
        <v>7954352</v>
      </c>
      <c r="D65" s="12">
        <v>139519</v>
      </c>
      <c r="E65" s="12">
        <v>727061</v>
      </c>
      <c r="F65" s="12">
        <v>8757534</v>
      </c>
      <c r="G65" s="12">
        <v>80833241</v>
      </c>
      <c r="H65" s="12">
        <v>12262</v>
      </c>
      <c r="I65" s="12">
        <v>390230</v>
      </c>
      <c r="J65" s="12">
        <v>5648504</v>
      </c>
      <c r="K65">
        <v>1.754E-2</v>
      </c>
      <c r="L65" s="2">
        <f t="shared" si="2"/>
        <v>4412064</v>
      </c>
      <c r="M65" s="2">
        <f>ROUND(SUM(L65:D_modif_final),0)</f>
        <v>69246797</v>
      </c>
      <c r="N65" s="2">
        <f>ROUND(SUM(M65:N_modif_final),0)</f>
        <v>742436123</v>
      </c>
      <c r="O65" s="2">
        <f t="shared" si="3"/>
        <v>76643</v>
      </c>
      <c r="P65" s="2">
        <f>ROUND(SUM(O65:C_modif_final),0)</f>
        <v>3746228</v>
      </c>
      <c r="Q65" s="2">
        <f>ROUND(SUM(P65:M_modif_final),0)</f>
        <v>62107946</v>
      </c>
    </row>
    <row r="66" spans="1:17" x14ac:dyDescent="0.25">
      <c r="A66">
        <v>62</v>
      </c>
      <c r="B66">
        <v>19.190000000000001</v>
      </c>
      <c r="C66" s="12">
        <v>7814833</v>
      </c>
      <c r="D66" s="12">
        <v>149967</v>
      </c>
      <c r="E66" s="12">
        <v>686835</v>
      </c>
      <c r="F66" s="12">
        <v>8030473</v>
      </c>
      <c r="G66" s="12">
        <v>72075707</v>
      </c>
      <c r="H66" s="12">
        <v>12673</v>
      </c>
      <c r="I66" s="12">
        <v>377968</v>
      </c>
      <c r="J66" s="12">
        <v>5258274</v>
      </c>
      <c r="K66">
        <v>1.9189999999999999E-2</v>
      </c>
      <c r="L66" s="2">
        <f t="shared" si="2"/>
        <v>4292997</v>
      </c>
      <c r="M66" s="2">
        <f>ROUND(SUM(L66:D_modif_final),0)</f>
        <v>64834733</v>
      </c>
      <c r="N66" s="2">
        <f>ROUND(SUM(M66:N_modif_final),0)</f>
        <v>673189326</v>
      </c>
      <c r="O66" s="2">
        <f t="shared" si="3"/>
        <v>81591</v>
      </c>
      <c r="P66" s="2">
        <f>ROUND(SUM(O66:C_modif_final),0)</f>
        <v>3669585</v>
      </c>
      <c r="Q66" s="2">
        <f>ROUND(SUM(P66:M_modif_final),0)</f>
        <v>58361718</v>
      </c>
    </row>
    <row r="67" spans="1:17" x14ac:dyDescent="0.25">
      <c r="A67">
        <v>63</v>
      </c>
      <c r="B67">
        <v>21.06</v>
      </c>
      <c r="C67" s="12">
        <v>7664866</v>
      </c>
      <c r="D67" s="12">
        <v>161422</v>
      </c>
      <c r="E67" s="12">
        <v>647745</v>
      </c>
      <c r="F67" s="12">
        <v>7343638</v>
      </c>
      <c r="G67" s="12">
        <v>64045234</v>
      </c>
      <c r="H67" s="12">
        <v>13117</v>
      </c>
      <c r="I67" s="12">
        <v>365295</v>
      </c>
      <c r="J67" s="12">
        <v>4880306</v>
      </c>
      <c r="K67">
        <v>2.1059999999999999E-2</v>
      </c>
      <c r="L67" s="2">
        <f t="shared" si="2"/>
        <v>4170128</v>
      </c>
      <c r="M67" s="2">
        <f>ROUND(SUM(L67:D_modif_final),0)</f>
        <v>60541736</v>
      </c>
      <c r="N67" s="2">
        <f>ROUND(SUM(M67:N_modif_final),0)</f>
        <v>608354593</v>
      </c>
      <c r="O67" s="2">
        <f t="shared" si="3"/>
        <v>86978</v>
      </c>
      <c r="P67" s="2">
        <f>ROUND(SUM(O67:C_modif_final),0)</f>
        <v>3587994</v>
      </c>
      <c r="Q67" s="2">
        <f>ROUND(SUM(P67:M_modif_final),0)</f>
        <v>54692133</v>
      </c>
    </row>
    <row r="68" spans="1:17" x14ac:dyDescent="0.25">
      <c r="A68">
        <v>64</v>
      </c>
      <c r="B68">
        <v>23.14</v>
      </c>
      <c r="C68" s="12">
        <v>7503444</v>
      </c>
      <c r="D68" s="12">
        <v>173630</v>
      </c>
      <c r="E68" s="12">
        <v>609715</v>
      </c>
      <c r="F68" s="12">
        <v>6695893</v>
      </c>
      <c r="G68" s="12">
        <v>56701596</v>
      </c>
      <c r="H68" s="12">
        <v>13566</v>
      </c>
      <c r="I68" s="12">
        <v>352178</v>
      </c>
      <c r="J68" s="12">
        <v>4515011</v>
      </c>
      <c r="K68">
        <v>2.3140000000000001E-2</v>
      </c>
      <c r="L68" s="2">
        <f t="shared" ref="L68:L103" si="4">ROUND(C68*V_modif^A68,0)</f>
        <v>4043052</v>
      </c>
      <c r="M68" s="2">
        <f>ROUND(SUM(L68:D_modif_final),0)</f>
        <v>56371608</v>
      </c>
      <c r="N68" s="2">
        <f>ROUND(SUM(M68:N_modif_final),0)</f>
        <v>547812857</v>
      </c>
      <c r="O68" s="2">
        <f t="shared" ref="O68:O103" si="5">ROUND(D68*((1+tmodif)^-(1+A68)),0)</f>
        <v>92657</v>
      </c>
      <c r="P68" s="2">
        <f>ROUND(SUM(O68:C_modif_final),0)</f>
        <v>3501016</v>
      </c>
      <c r="Q68" s="2">
        <f>ROUND(SUM(P68:M_modif_final),0)</f>
        <v>51104139</v>
      </c>
    </row>
    <row r="69" spans="1:17" x14ac:dyDescent="0.25">
      <c r="A69">
        <v>65</v>
      </c>
      <c r="B69">
        <v>25.42</v>
      </c>
      <c r="C69" s="12">
        <v>7329814</v>
      </c>
      <c r="D69" s="12">
        <v>186324</v>
      </c>
      <c r="E69" s="12">
        <v>572698</v>
      </c>
      <c r="F69" s="12">
        <v>6086178</v>
      </c>
      <c r="G69" s="12">
        <v>50005703</v>
      </c>
      <c r="H69" s="12">
        <v>13998</v>
      </c>
      <c r="I69" s="12">
        <v>338612</v>
      </c>
      <c r="J69" s="12">
        <v>4162833</v>
      </c>
      <c r="K69">
        <v>2.5420000000000002E-2</v>
      </c>
      <c r="L69" s="2">
        <f t="shared" si="4"/>
        <v>3911520</v>
      </c>
      <c r="M69" s="2">
        <f>ROUND(SUM(L69:D_modif_final),0)</f>
        <v>52328556</v>
      </c>
      <c r="N69" s="2">
        <f>ROUND(SUM(M69:N_modif_final),0)</f>
        <v>491441249</v>
      </c>
      <c r="O69" s="2">
        <f t="shared" si="5"/>
        <v>98475</v>
      </c>
      <c r="P69" s="2">
        <f>ROUND(SUM(O69:C_modif_final),0)</f>
        <v>3408359</v>
      </c>
      <c r="Q69" s="2">
        <f>ROUND(SUM(P69:M_modif_final),0)</f>
        <v>47603123</v>
      </c>
    </row>
    <row r="70" spans="1:17" x14ac:dyDescent="0.25">
      <c r="A70">
        <v>66</v>
      </c>
      <c r="B70">
        <v>27.85</v>
      </c>
      <c r="C70" s="12">
        <v>7143490</v>
      </c>
      <c r="D70" s="12">
        <v>198946</v>
      </c>
      <c r="E70" s="12">
        <v>536673</v>
      </c>
      <c r="F70" s="12">
        <v>5513480</v>
      </c>
      <c r="G70" s="12">
        <v>43919525</v>
      </c>
      <c r="H70" s="12">
        <v>14371</v>
      </c>
      <c r="I70" s="12">
        <v>324614</v>
      </c>
      <c r="J70" s="12">
        <v>3824221</v>
      </c>
      <c r="K70">
        <v>2.785E-2</v>
      </c>
      <c r="L70" s="2">
        <f t="shared" si="4"/>
        <v>3775434</v>
      </c>
      <c r="M70" s="2">
        <f>ROUND(SUM(L70:D_modif_final),0)</f>
        <v>48417036</v>
      </c>
      <c r="N70" s="2">
        <f>ROUND(SUM(M70:N_modif_final),0)</f>
        <v>439112693</v>
      </c>
      <c r="O70" s="2">
        <f t="shared" si="5"/>
        <v>104135</v>
      </c>
      <c r="P70" s="2">
        <f>ROUND(SUM(O70:C_modif_final),0)</f>
        <v>3309884</v>
      </c>
      <c r="Q70" s="2">
        <f>ROUND(SUM(P70:M_modif_final),0)</f>
        <v>44194764</v>
      </c>
    </row>
    <row r="71" spans="1:17" x14ac:dyDescent="0.25">
      <c r="A71">
        <v>67</v>
      </c>
      <c r="B71">
        <v>30.44</v>
      </c>
      <c r="C71" s="12">
        <v>6944544</v>
      </c>
      <c r="D71" s="12">
        <v>211392</v>
      </c>
      <c r="E71" s="12">
        <v>501661</v>
      </c>
      <c r="F71" s="12">
        <v>4976807</v>
      </c>
      <c r="G71" s="12">
        <v>38406045</v>
      </c>
      <c r="H71" s="12">
        <v>14683</v>
      </c>
      <c r="I71" s="12">
        <v>310243</v>
      </c>
      <c r="J71" s="12">
        <v>3499607</v>
      </c>
      <c r="K71">
        <v>3.0439999999999998E-2</v>
      </c>
      <c r="L71" s="2">
        <f t="shared" si="4"/>
        <v>3634997</v>
      </c>
      <c r="M71" s="2">
        <f>ROUND(SUM(L71:D_modif_final),0)</f>
        <v>44641602</v>
      </c>
      <c r="N71" s="2">
        <f>ROUND(SUM(M71:N_modif_final),0)</f>
        <v>390695657</v>
      </c>
      <c r="O71" s="2">
        <f t="shared" si="5"/>
        <v>109585</v>
      </c>
      <c r="P71" s="2">
        <f>ROUND(SUM(O71:C_modif_final),0)</f>
        <v>3205749</v>
      </c>
      <c r="Q71" s="2">
        <f>ROUND(SUM(P71:M_modif_final),0)</f>
        <v>40884880</v>
      </c>
    </row>
    <row r="72" spans="1:17" x14ac:dyDescent="0.25">
      <c r="A72">
        <v>68</v>
      </c>
      <c r="B72">
        <v>33.19</v>
      </c>
      <c r="C72" s="12">
        <v>6733152</v>
      </c>
      <c r="D72" s="12">
        <v>223473</v>
      </c>
      <c r="E72" s="12">
        <v>467683</v>
      </c>
      <c r="F72" s="12">
        <v>4475146</v>
      </c>
      <c r="G72" s="12">
        <v>33429238</v>
      </c>
      <c r="H72" s="12">
        <v>14925</v>
      </c>
      <c r="I72" s="12">
        <v>295560</v>
      </c>
      <c r="J72" s="12">
        <v>3189364</v>
      </c>
      <c r="K72">
        <v>3.3189999999999997E-2</v>
      </c>
      <c r="L72" s="2">
        <f t="shared" si="4"/>
        <v>3490460</v>
      </c>
      <c r="M72" s="2">
        <f>ROUND(SUM(L72:D_modif_final),0)</f>
        <v>41006605</v>
      </c>
      <c r="N72" s="2">
        <f>ROUND(SUM(M72:N_modif_final),0)</f>
        <v>346054055</v>
      </c>
      <c r="O72" s="2">
        <f t="shared" si="5"/>
        <v>114734</v>
      </c>
      <c r="P72" s="2">
        <f>ROUND(SUM(O72:C_modif_final),0)</f>
        <v>3096164</v>
      </c>
      <c r="Q72" s="2">
        <f>ROUND(SUM(P72:M_modif_final),0)</f>
        <v>37679131</v>
      </c>
    </row>
    <row r="73" spans="1:17" x14ac:dyDescent="0.25">
      <c r="A73">
        <v>69</v>
      </c>
      <c r="B73">
        <v>36.17</v>
      </c>
      <c r="C73" s="12">
        <v>6509679</v>
      </c>
      <c r="D73" s="12">
        <v>235455</v>
      </c>
      <c r="E73" s="12">
        <v>434770</v>
      </c>
      <c r="F73" s="12">
        <v>4007463</v>
      </c>
      <c r="G73" s="12">
        <v>28954092</v>
      </c>
      <c r="H73" s="12">
        <v>15121</v>
      </c>
      <c r="I73" s="12">
        <v>280635</v>
      </c>
      <c r="J73" s="12">
        <v>2893804</v>
      </c>
      <c r="K73">
        <v>3.6170000000000001E-2</v>
      </c>
      <c r="L73" s="2">
        <f t="shared" si="4"/>
        <v>3342163</v>
      </c>
      <c r="M73" s="2">
        <f>ROUND(SUM(L73:D_modif_final),0)</f>
        <v>37516145</v>
      </c>
      <c r="N73" s="2">
        <f>ROUND(SUM(M73:N_modif_final),0)</f>
        <v>305047450</v>
      </c>
      <c r="O73" s="2">
        <f t="shared" si="5"/>
        <v>119724</v>
      </c>
      <c r="P73" s="2">
        <f>ROUND(SUM(O73:C_modif_final),0)</f>
        <v>2981430</v>
      </c>
      <c r="Q73" s="2">
        <f>ROUND(SUM(P73:M_modif_final),0)</f>
        <v>34582967</v>
      </c>
    </row>
    <row r="74" spans="1:17" x14ac:dyDescent="0.25">
      <c r="A74">
        <v>70</v>
      </c>
      <c r="B74">
        <v>39.51</v>
      </c>
      <c r="C74" s="12">
        <v>6274224</v>
      </c>
      <c r="D74" s="12">
        <v>247895</v>
      </c>
      <c r="E74" s="12">
        <v>402927</v>
      </c>
      <c r="F74" s="12">
        <v>3572693</v>
      </c>
      <c r="G74" s="12">
        <v>24946629</v>
      </c>
      <c r="H74" s="12">
        <v>15307</v>
      </c>
      <c r="I74" s="12">
        <v>265514</v>
      </c>
      <c r="J74" s="12">
        <v>2613169</v>
      </c>
      <c r="K74">
        <v>3.9510000000000003E-2</v>
      </c>
      <c r="L74" s="2">
        <f t="shared" si="4"/>
        <v>3190303</v>
      </c>
      <c r="M74" s="2">
        <f>ROUND(SUM(L74:D_modif_final),0)</f>
        <v>34173982</v>
      </c>
      <c r="N74" s="2">
        <f>ROUND(SUM(M74:N_modif_final),0)</f>
        <v>267531305</v>
      </c>
      <c r="O74" s="2">
        <f t="shared" si="5"/>
        <v>124837</v>
      </c>
      <c r="P74" s="2">
        <f>ROUND(SUM(O74:C_modif_final),0)</f>
        <v>2861706</v>
      </c>
      <c r="Q74" s="2">
        <f>ROUND(SUM(P74:M_modif_final),0)</f>
        <v>31601537</v>
      </c>
    </row>
    <row r="75" spans="1:17" x14ac:dyDescent="0.25">
      <c r="A75">
        <v>71</v>
      </c>
      <c r="B75">
        <v>43.3</v>
      </c>
      <c r="C75" s="12">
        <v>6026329</v>
      </c>
      <c r="D75" s="12">
        <v>260940</v>
      </c>
      <c r="E75" s="12">
        <v>372122</v>
      </c>
      <c r="F75" s="12">
        <v>3169766</v>
      </c>
      <c r="G75" s="12">
        <v>21373936</v>
      </c>
      <c r="H75" s="12">
        <v>15493</v>
      </c>
      <c r="I75" s="12">
        <v>250207</v>
      </c>
      <c r="J75" s="12">
        <v>2347655</v>
      </c>
      <c r="K75">
        <v>4.3299999999999998E-2</v>
      </c>
      <c r="L75" s="2">
        <f t="shared" si="4"/>
        <v>3034790</v>
      </c>
      <c r="M75" s="2">
        <f>ROUND(SUM(L75:D_modif_final),0)</f>
        <v>30983679</v>
      </c>
      <c r="N75" s="2">
        <f>ROUND(SUM(M75:N_modif_final),0)</f>
        <v>233357323</v>
      </c>
      <c r="O75" s="2">
        <f t="shared" si="5"/>
        <v>130143</v>
      </c>
      <c r="P75" s="2">
        <f>ROUND(SUM(O75:C_modif_final),0)</f>
        <v>2736869</v>
      </c>
      <c r="Q75" s="2">
        <f>ROUND(SUM(P75:M_modif_final),0)</f>
        <v>28739831</v>
      </c>
    </row>
    <row r="76" spans="1:17" x14ac:dyDescent="0.25">
      <c r="A76">
        <v>72</v>
      </c>
      <c r="B76">
        <v>47.65</v>
      </c>
      <c r="C76" s="12">
        <v>5765389</v>
      </c>
      <c r="D76" s="12">
        <v>274721</v>
      </c>
      <c r="E76" s="12">
        <v>342317</v>
      </c>
      <c r="F76" s="12">
        <v>2797644</v>
      </c>
      <c r="G76" s="12">
        <v>18204170</v>
      </c>
      <c r="H76" s="12">
        <v>15684</v>
      </c>
      <c r="I76" s="12">
        <v>234714</v>
      </c>
      <c r="J76" s="12">
        <v>2097448</v>
      </c>
      <c r="K76">
        <v>4.7649999999999998E-2</v>
      </c>
      <c r="L76" s="2">
        <f t="shared" si="4"/>
        <v>2875467</v>
      </c>
      <c r="M76" s="2">
        <f>ROUND(SUM(L76:D_modif_final),0)</f>
        <v>27948889</v>
      </c>
      <c r="N76" s="2">
        <f>ROUND(SUM(M76:N_modif_final),0)</f>
        <v>202373644</v>
      </c>
      <c r="O76" s="2">
        <f t="shared" si="5"/>
        <v>135699</v>
      </c>
      <c r="P76" s="2">
        <f>ROUND(SUM(O76:C_modif_final),0)</f>
        <v>2606726</v>
      </c>
      <c r="Q76" s="2">
        <f>ROUND(SUM(P76:M_modif_final),0)</f>
        <v>26002962</v>
      </c>
    </row>
    <row r="77" spans="1:17" x14ac:dyDescent="0.25">
      <c r="A77">
        <v>73</v>
      </c>
      <c r="B77">
        <v>52.64</v>
      </c>
      <c r="C77" s="12">
        <v>5490668</v>
      </c>
      <c r="D77" s="12">
        <v>289029</v>
      </c>
      <c r="E77" s="12">
        <v>313467</v>
      </c>
      <c r="F77" s="12">
        <v>2455327</v>
      </c>
      <c r="G77" s="12">
        <v>15406526</v>
      </c>
      <c r="H77" s="12">
        <v>15866</v>
      </c>
      <c r="I77" s="12">
        <v>219030</v>
      </c>
      <c r="J77" s="12">
        <v>1862734</v>
      </c>
      <c r="K77">
        <v>5.2639999999999999E-2</v>
      </c>
      <c r="L77" s="2">
        <f t="shared" si="4"/>
        <v>2712119</v>
      </c>
      <c r="M77" s="2">
        <f>ROUND(SUM(L77:D_modif_final),0)</f>
        <v>25073422</v>
      </c>
      <c r="N77" s="2">
        <f>ROUND(SUM(M77:N_modif_final),0)</f>
        <v>174424755</v>
      </c>
      <c r="O77" s="2">
        <f t="shared" si="5"/>
        <v>141393</v>
      </c>
      <c r="P77" s="2">
        <f>ROUND(SUM(O77:C_modif_final),0)</f>
        <v>2471027</v>
      </c>
      <c r="Q77" s="2">
        <f>ROUND(SUM(P77:M_modif_final),0)</f>
        <v>23396236</v>
      </c>
    </row>
    <row r="78" spans="1:17" x14ac:dyDescent="0.25">
      <c r="A78">
        <v>74</v>
      </c>
      <c r="B78">
        <v>58.19</v>
      </c>
      <c r="C78" s="12">
        <v>5201639</v>
      </c>
      <c r="D78" s="12">
        <v>302683</v>
      </c>
      <c r="E78" s="12">
        <v>285544</v>
      </c>
      <c r="F78" s="12">
        <v>2141860</v>
      </c>
      <c r="G78" s="12">
        <v>12951199</v>
      </c>
      <c r="H78" s="12">
        <v>15977</v>
      </c>
      <c r="I78" s="12">
        <v>203164</v>
      </c>
      <c r="J78" s="12">
        <v>1643704</v>
      </c>
      <c r="K78">
        <v>5.8189999999999999E-2</v>
      </c>
      <c r="L78" s="2">
        <f t="shared" si="4"/>
        <v>2544648</v>
      </c>
      <c r="M78" s="2">
        <f>ROUND(SUM(L78:D_modif_final),0)</f>
        <v>22361303</v>
      </c>
      <c r="N78" s="2">
        <f>ROUND(SUM(M78:N_modif_final),0)</f>
        <v>149351333</v>
      </c>
      <c r="O78" s="2">
        <f t="shared" si="5"/>
        <v>146649</v>
      </c>
      <c r="P78" s="2">
        <f>ROUND(SUM(O78:C_modif_final),0)</f>
        <v>2329634</v>
      </c>
      <c r="Q78" s="2">
        <f>ROUND(SUM(P78:M_modif_final),0)</f>
        <v>20925209</v>
      </c>
    </row>
    <row r="79" spans="1:17" x14ac:dyDescent="0.25">
      <c r="A79">
        <v>75</v>
      </c>
      <c r="B79">
        <v>64.19</v>
      </c>
      <c r="C79" s="12">
        <v>4898956</v>
      </c>
      <c r="D79" s="12">
        <v>314464</v>
      </c>
      <c r="E79" s="12">
        <v>258585</v>
      </c>
      <c r="F79" s="12">
        <v>1856316</v>
      </c>
      <c r="G79" s="12">
        <v>10809339</v>
      </c>
      <c r="H79" s="12">
        <v>15960</v>
      </c>
      <c r="I79" s="12">
        <v>187187</v>
      </c>
      <c r="J79" s="12">
        <v>1440540</v>
      </c>
      <c r="K79">
        <v>6.4189999999999997E-2</v>
      </c>
      <c r="L79" s="2">
        <f t="shared" si="4"/>
        <v>2373531</v>
      </c>
      <c r="M79" s="2">
        <f>ROUND(SUM(L79:D_modif_final),0)</f>
        <v>19816655</v>
      </c>
      <c r="N79" s="2">
        <f>ROUND(SUM(M79:N_modif_final),0)</f>
        <v>126990030</v>
      </c>
      <c r="O79" s="2">
        <f t="shared" si="5"/>
        <v>150892</v>
      </c>
      <c r="P79" s="2">
        <f>ROUND(SUM(O79:C_modif_final),0)</f>
        <v>2182985</v>
      </c>
      <c r="Q79" s="2">
        <f>ROUND(SUM(P79:M_modif_final),0)</f>
        <v>18595575</v>
      </c>
    </row>
    <row r="80" spans="1:17" x14ac:dyDescent="0.25">
      <c r="A80">
        <v>76</v>
      </c>
      <c r="B80">
        <v>70.53</v>
      </c>
      <c r="C80" s="12">
        <v>4584492</v>
      </c>
      <c r="D80" s="12">
        <v>323344</v>
      </c>
      <c r="E80" s="12">
        <v>232679</v>
      </c>
      <c r="F80" s="12">
        <v>1597731</v>
      </c>
      <c r="G80" s="12">
        <v>8953023</v>
      </c>
      <c r="H80" s="12">
        <v>15780</v>
      </c>
      <c r="I80" s="12">
        <v>171227</v>
      </c>
      <c r="J80" s="12">
        <v>1253353</v>
      </c>
      <c r="K80">
        <v>7.0529999999999995E-2</v>
      </c>
      <c r="L80" s="2">
        <f t="shared" si="4"/>
        <v>2199817</v>
      </c>
      <c r="M80" s="2">
        <f>ROUND(SUM(L80:D_modif_final),0)</f>
        <v>17443124</v>
      </c>
      <c r="N80" s="2">
        <f>ROUND(SUM(M80:N_modif_final),0)</f>
        <v>107173375</v>
      </c>
      <c r="O80" s="2">
        <f t="shared" si="5"/>
        <v>153661</v>
      </c>
      <c r="P80" s="2">
        <f>ROUND(SUM(O80:C_modif_final),0)</f>
        <v>2032093</v>
      </c>
      <c r="Q80" s="2">
        <f>ROUND(SUM(P80:M_modif_final),0)</f>
        <v>16412590</v>
      </c>
    </row>
    <row r="81" spans="1:17" x14ac:dyDescent="0.25">
      <c r="A81">
        <v>77</v>
      </c>
      <c r="B81">
        <v>77.12</v>
      </c>
      <c r="C81" s="12">
        <v>4261148</v>
      </c>
      <c r="D81" s="12">
        <v>328620</v>
      </c>
      <c r="E81" s="12">
        <v>207950</v>
      </c>
      <c r="F81" s="12">
        <v>1365052</v>
      </c>
      <c r="G81" s="12">
        <v>7355292</v>
      </c>
      <c r="H81" s="12">
        <v>15420</v>
      </c>
      <c r="I81" s="12">
        <v>155447</v>
      </c>
      <c r="J81" s="12">
        <v>1082126</v>
      </c>
      <c r="K81">
        <v>7.7119999999999994E-2</v>
      </c>
      <c r="L81" s="2">
        <f t="shared" si="4"/>
        <v>2025004</v>
      </c>
      <c r="M81" s="2">
        <f>ROUND(SUM(L81:D_modif_final),0)</f>
        <v>15243307</v>
      </c>
      <c r="N81" s="2">
        <f>ROUND(SUM(M81:N_modif_final),0)</f>
        <v>89730251</v>
      </c>
      <c r="O81" s="2">
        <f t="shared" si="5"/>
        <v>154667</v>
      </c>
      <c r="P81" s="2">
        <f>ROUND(SUM(O81:C_modif_final),0)</f>
        <v>1878432</v>
      </c>
      <c r="Q81" s="2">
        <f>ROUND(SUM(P81:M_modif_final),0)</f>
        <v>14380497</v>
      </c>
    </row>
    <row r="82" spans="1:17" x14ac:dyDescent="0.25">
      <c r="A82">
        <v>78</v>
      </c>
      <c r="B82">
        <v>83.9</v>
      </c>
      <c r="C82" s="12">
        <v>3932528</v>
      </c>
      <c r="D82" s="12">
        <v>329939</v>
      </c>
      <c r="E82" s="12">
        <v>184532</v>
      </c>
      <c r="F82" s="12">
        <v>1157102</v>
      </c>
      <c r="G82" s="12">
        <v>5990240</v>
      </c>
      <c r="H82" s="12">
        <v>14887</v>
      </c>
      <c r="I82" s="12">
        <v>140027</v>
      </c>
      <c r="J82" s="12">
        <v>926679</v>
      </c>
      <c r="K82">
        <v>8.3900000000000002E-2</v>
      </c>
      <c r="L82" s="2">
        <f t="shared" si="4"/>
        <v>1850866</v>
      </c>
      <c r="M82" s="2">
        <f>ROUND(SUM(L82:D_modif_final),0)</f>
        <v>13218303</v>
      </c>
      <c r="N82" s="2">
        <f>ROUND(SUM(M82:N_modif_final),0)</f>
        <v>74486944</v>
      </c>
      <c r="O82" s="2">
        <f t="shared" si="5"/>
        <v>153794</v>
      </c>
      <c r="P82" s="2">
        <f>ROUND(SUM(O82:C_modif_final),0)</f>
        <v>1723765</v>
      </c>
      <c r="Q82" s="2">
        <f>ROUND(SUM(P82:M_modif_final),0)</f>
        <v>12502065</v>
      </c>
    </row>
    <row r="83" spans="1:17" x14ac:dyDescent="0.25">
      <c r="A83">
        <v>79</v>
      </c>
      <c r="B83">
        <v>91.05</v>
      </c>
      <c r="C83" s="12">
        <v>3602589</v>
      </c>
      <c r="D83" s="12">
        <v>328016</v>
      </c>
      <c r="E83" s="12">
        <v>162548</v>
      </c>
      <c r="F83" s="12">
        <v>972570</v>
      </c>
      <c r="G83" s="12">
        <v>4833138</v>
      </c>
      <c r="H83" s="12">
        <v>14231</v>
      </c>
      <c r="I83" s="12">
        <v>125140</v>
      </c>
      <c r="J83" s="12">
        <v>786652</v>
      </c>
      <c r="K83">
        <v>9.1050000000000006E-2</v>
      </c>
      <c r="L83" s="2">
        <f t="shared" si="4"/>
        <v>1679274</v>
      </c>
      <c r="M83" s="2">
        <f>ROUND(SUM(L83:D_modif_final),0)</f>
        <v>11367437</v>
      </c>
      <c r="N83" s="2">
        <f>ROUND(SUM(M83:N_modif_final),0)</f>
        <v>61268641</v>
      </c>
      <c r="O83" s="2">
        <f t="shared" si="5"/>
        <v>151428</v>
      </c>
      <c r="P83" s="2">
        <f>ROUND(SUM(O83:C_modif_final),0)</f>
        <v>1569971</v>
      </c>
      <c r="Q83" s="2">
        <f>ROUND(SUM(P83:M_modif_final),0)</f>
        <v>10778300</v>
      </c>
    </row>
    <row r="84" spans="1:17" x14ac:dyDescent="0.25">
      <c r="A84">
        <v>80</v>
      </c>
      <c r="B84">
        <v>98.84</v>
      </c>
      <c r="C84" s="12">
        <v>3274573</v>
      </c>
      <c r="D84" s="12">
        <v>323659</v>
      </c>
      <c r="E84" s="12">
        <v>142065</v>
      </c>
      <c r="F84" s="12">
        <v>810022</v>
      </c>
      <c r="G84" s="12">
        <v>3860568</v>
      </c>
      <c r="H84" s="12">
        <v>13502</v>
      </c>
      <c r="I84" s="12">
        <v>110909</v>
      </c>
      <c r="J84" s="12">
        <v>661512</v>
      </c>
      <c r="K84">
        <v>9.8839999999999997E-2</v>
      </c>
      <c r="L84" s="2">
        <f t="shared" si="4"/>
        <v>1511700</v>
      </c>
      <c r="M84" s="2">
        <f>ROUND(SUM(L84:D_modif_final),0)</f>
        <v>9688163</v>
      </c>
      <c r="N84" s="2">
        <f>ROUND(SUM(M84:N_modif_final),0)</f>
        <v>49901204</v>
      </c>
      <c r="O84" s="2">
        <f t="shared" si="5"/>
        <v>147980</v>
      </c>
      <c r="P84" s="2">
        <f>ROUND(SUM(O84:C_modif_final),0)</f>
        <v>1418543</v>
      </c>
      <c r="Q84" s="2">
        <f>ROUND(SUM(P84:M_modif_final),0)</f>
        <v>9208329</v>
      </c>
    </row>
    <row r="85" spans="1:17" x14ac:dyDescent="0.25">
      <c r="A85">
        <v>81</v>
      </c>
      <c r="B85">
        <v>107.48</v>
      </c>
      <c r="C85" s="12">
        <v>2950914</v>
      </c>
      <c r="D85" s="12">
        <v>317164</v>
      </c>
      <c r="E85" s="12">
        <v>123099</v>
      </c>
      <c r="F85" s="12">
        <v>667957</v>
      </c>
      <c r="G85" s="12">
        <v>3050546</v>
      </c>
      <c r="H85" s="12">
        <v>12722</v>
      </c>
      <c r="I85" s="12">
        <v>97407</v>
      </c>
      <c r="J85" s="12">
        <v>550603</v>
      </c>
      <c r="K85">
        <v>0.10748000000000001</v>
      </c>
      <c r="L85" s="2">
        <f t="shared" si="4"/>
        <v>1349184</v>
      </c>
      <c r="M85" s="2">
        <f>ROUND(SUM(L85:D_modif_final),0)</f>
        <v>8176463</v>
      </c>
      <c r="N85" s="2">
        <f>ROUND(SUM(M85:N_modif_final),0)</f>
        <v>40213041</v>
      </c>
      <c r="O85" s="2">
        <f t="shared" si="5"/>
        <v>143616</v>
      </c>
      <c r="P85" s="2">
        <f>ROUND(SUM(O85:C_modif_final),0)</f>
        <v>1270563</v>
      </c>
      <c r="Q85" s="2">
        <f>ROUND(SUM(P85:M_modif_final),0)</f>
        <v>7789786</v>
      </c>
    </row>
    <row r="86" spans="1:17" x14ac:dyDescent="0.25">
      <c r="A86">
        <v>82</v>
      </c>
      <c r="B86">
        <v>117.25</v>
      </c>
      <c r="C86" s="12">
        <v>2633750</v>
      </c>
      <c r="D86" s="12">
        <v>308807</v>
      </c>
      <c r="E86" s="12">
        <v>105643</v>
      </c>
      <c r="F86" s="12">
        <v>544858</v>
      </c>
      <c r="G86" s="12">
        <v>2382589</v>
      </c>
      <c r="H86" s="12">
        <v>11910</v>
      </c>
      <c r="I86" s="12">
        <v>84685</v>
      </c>
      <c r="J86" s="12">
        <v>453196</v>
      </c>
      <c r="K86">
        <v>0.11724999999999999</v>
      </c>
      <c r="L86" s="2">
        <f t="shared" si="4"/>
        <v>1192595</v>
      </c>
      <c r="M86" s="2">
        <f>ROUND(SUM(L86:D_modif_final),0)</f>
        <v>6827279</v>
      </c>
      <c r="N86" s="2">
        <f>ROUND(SUM(M86:N_modif_final),0)</f>
        <v>32036578</v>
      </c>
      <c r="O86" s="2">
        <f t="shared" si="5"/>
        <v>138487</v>
      </c>
      <c r="P86" s="2">
        <f>ROUND(SUM(O86:C_modif_final),0)</f>
        <v>1126947</v>
      </c>
      <c r="Q86" s="2">
        <f>ROUND(SUM(P86:M_modif_final),0)</f>
        <v>6519223</v>
      </c>
    </row>
    <row r="87" spans="1:17" x14ac:dyDescent="0.25">
      <c r="A87">
        <v>83</v>
      </c>
      <c r="B87">
        <v>128.26</v>
      </c>
      <c r="C87" s="12">
        <v>2324943</v>
      </c>
      <c r="D87" s="12">
        <v>298197</v>
      </c>
      <c r="E87" s="12">
        <v>89670</v>
      </c>
      <c r="F87" s="12">
        <v>439215</v>
      </c>
      <c r="G87" s="12">
        <v>1837731</v>
      </c>
      <c r="H87" s="12">
        <v>11059</v>
      </c>
      <c r="I87" s="12">
        <v>72775</v>
      </c>
      <c r="J87" s="12">
        <v>368511</v>
      </c>
      <c r="K87">
        <v>0.12826000000000001</v>
      </c>
      <c r="L87" s="2">
        <f t="shared" si="4"/>
        <v>1042641</v>
      </c>
      <c r="M87" s="2">
        <f>ROUND(SUM(L87:D_modif_final),0)</f>
        <v>5634684</v>
      </c>
      <c r="N87" s="2">
        <f>ROUND(SUM(M87:N_modif_final),0)</f>
        <v>25209299</v>
      </c>
      <c r="O87" s="2">
        <f t="shared" si="5"/>
        <v>132443</v>
      </c>
      <c r="P87" s="2">
        <f>ROUND(SUM(O87:C_modif_final),0)</f>
        <v>988460</v>
      </c>
      <c r="Q87" s="2">
        <f>ROUND(SUM(P87:M_modif_final),0)</f>
        <v>5392276</v>
      </c>
    </row>
    <row r="88" spans="1:17" x14ac:dyDescent="0.25">
      <c r="A88">
        <v>84</v>
      </c>
      <c r="B88">
        <v>140.25</v>
      </c>
      <c r="C88" s="12">
        <v>2026746</v>
      </c>
      <c r="D88" s="12">
        <v>284251</v>
      </c>
      <c r="E88" s="12">
        <v>75162</v>
      </c>
      <c r="F88" s="12">
        <v>349545</v>
      </c>
      <c r="G88" s="12">
        <v>1398516</v>
      </c>
      <c r="H88" s="12">
        <v>10136</v>
      </c>
      <c r="I88" s="12">
        <v>61716</v>
      </c>
      <c r="J88" s="12">
        <v>295736</v>
      </c>
      <c r="K88">
        <v>0.14025000000000001</v>
      </c>
      <c r="L88" s="2">
        <f t="shared" si="4"/>
        <v>900172</v>
      </c>
      <c r="M88" s="2">
        <f>ROUND(SUM(L88:D_modif_final),0)</f>
        <v>4592043</v>
      </c>
      <c r="N88" s="2">
        <f>ROUND(SUM(M88:N_modif_final),0)</f>
        <v>19574615</v>
      </c>
      <c r="O88" s="2">
        <f t="shared" si="5"/>
        <v>125035</v>
      </c>
      <c r="P88" s="2">
        <f>ROUND(SUM(O88:C_modif_final),0)</f>
        <v>856017</v>
      </c>
      <c r="Q88" s="2">
        <f>ROUND(SUM(P88:M_modif_final),0)</f>
        <v>4403816</v>
      </c>
    </row>
    <row r="89" spans="1:17" x14ac:dyDescent="0.25">
      <c r="A89">
        <v>85</v>
      </c>
      <c r="B89">
        <v>152.94999999999999</v>
      </c>
      <c r="C89" s="12">
        <v>1742495</v>
      </c>
      <c r="D89" s="12">
        <v>266515</v>
      </c>
      <c r="E89" s="12">
        <v>62135</v>
      </c>
      <c r="F89" s="12">
        <v>274383</v>
      </c>
      <c r="G89" s="12">
        <v>1048971</v>
      </c>
      <c r="H89" s="12">
        <v>9138</v>
      </c>
      <c r="I89" s="12">
        <v>51580</v>
      </c>
      <c r="J89" s="12">
        <v>234020</v>
      </c>
      <c r="K89">
        <v>0.15295</v>
      </c>
      <c r="L89" s="2">
        <f t="shared" si="4"/>
        <v>766482</v>
      </c>
      <c r="M89" s="2">
        <f>ROUND(SUM(L89:D_modif_final),0)</f>
        <v>3691871</v>
      </c>
      <c r="N89" s="2">
        <f>ROUND(SUM(M89:N_modif_final),0)</f>
        <v>14982572</v>
      </c>
      <c r="O89" s="2">
        <f t="shared" si="5"/>
        <v>116106</v>
      </c>
      <c r="P89" s="2">
        <f>ROUND(SUM(O89:C_modif_final),0)</f>
        <v>730982</v>
      </c>
      <c r="Q89" s="2">
        <f>ROUND(SUM(P89:M_modif_final),0)</f>
        <v>3547799</v>
      </c>
    </row>
    <row r="90" spans="1:17" x14ac:dyDescent="0.25">
      <c r="A90">
        <v>86</v>
      </c>
      <c r="B90">
        <v>166.09</v>
      </c>
      <c r="C90" s="12">
        <v>1475980</v>
      </c>
      <c r="D90" s="12">
        <v>245146</v>
      </c>
      <c r="E90" s="12">
        <v>50607</v>
      </c>
      <c r="F90" s="12">
        <v>212248</v>
      </c>
      <c r="G90" s="12">
        <v>774588</v>
      </c>
      <c r="H90" s="12">
        <v>8082</v>
      </c>
      <c r="I90" s="12">
        <v>42442</v>
      </c>
      <c r="J90" s="12">
        <v>182440</v>
      </c>
      <c r="K90">
        <v>0.16608999999999999</v>
      </c>
      <c r="L90" s="2">
        <f t="shared" si="4"/>
        <v>643005</v>
      </c>
      <c r="M90" s="2">
        <f>ROUND(SUM(L90:D_modif_final),0)</f>
        <v>2925389</v>
      </c>
      <c r="N90" s="2">
        <f>ROUND(SUM(M90:N_modif_final),0)</f>
        <v>11290701</v>
      </c>
      <c r="O90" s="2">
        <f t="shared" si="5"/>
        <v>105770</v>
      </c>
      <c r="P90" s="2">
        <f>ROUND(SUM(O90:C_modif_final),0)</f>
        <v>614876</v>
      </c>
      <c r="Q90" s="2">
        <f>ROUND(SUM(P90:M_modif_final),0)</f>
        <v>2816817</v>
      </c>
    </row>
    <row r="91" spans="1:17" x14ac:dyDescent="0.25">
      <c r="A91">
        <v>87</v>
      </c>
      <c r="B91">
        <v>179.55</v>
      </c>
      <c r="C91" s="12">
        <v>1230834</v>
      </c>
      <c r="D91" s="12">
        <v>220996</v>
      </c>
      <c r="E91" s="12">
        <v>40579</v>
      </c>
      <c r="F91" s="12">
        <v>161641</v>
      </c>
      <c r="G91" s="12">
        <v>562340</v>
      </c>
      <c r="H91" s="12">
        <v>7006</v>
      </c>
      <c r="I91" s="12">
        <v>34360</v>
      </c>
      <c r="J91" s="12">
        <v>139998</v>
      </c>
      <c r="K91">
        <v>0.17954999999999999</v>
      </c>
      <c r="L91" s="2">
        <f t="shared" si="4"/>
        <v>531053</v>
      </c>
      <c r="M91" s="2">
        <f>ROUND(SUM(L91:D_modif_final),0)</f>
        <v>2282384</v>
      </c>
      <c r="N91" s="2">
        <f>ROUND(SUM(M91:N_modif_final),0)</f>
        <v>8365312</v>
      </c>
      <c r="O91" s="2">
        <f t="shared" si="5"/>
        <v>94434</v>
      </c>
      <c r="P91" s="2">
        <f>ROUND(SUM(O91:C_modif_final),0)</f>
        <v>509106</v>
      </c>
      <c r="Q91" s="2">
        <f>ROUND(SUM(P91:M_modif_final),0)</f>
        <v>2201941</v>
      </c>
    </row>
    <row r="92" spans="1:17" x14ac:dyDescent="0.25">
      <c r="A92">
        <v>88</v>
      </c>
      <c r="B92">
        <v>193.27</v>
      </c>
      <c r="C92" s="12">
        <v>1009838</v>
      </c>
      <c r="D92" s="12">
        <v>195171</v>
      </c>
      <c r="E92" s="12">
        <v>32012</v>
      </c>
      <c r="F92" s="12">
        <v>121062</v>
      </c>
      <c r="G92" s="12">
        <v>400699</v>
      </c>
      <c r="H92" s="12">
        <v>5949</v>
      </c>
      <c r="I92" s="12">
        <v>27354</v>
      </c>
      <c r="J92" s="12">
        <v>105638</v>
      </c>
      <c r="K92">
        <v>0.19327</v>
      </c>
      <c r="L92" s="2">
        <f t="shared" si="4"/>
        <v>431513</v>
      </c>
      <c r="M92" s="2">
        <f>ROUND(SUM(L92:D_modif_final),0)</f>
        <v>1751331</v>
      </c>
      <c r="N92" s="2">
        <f>ROUND(SUM(M92:N_modif_final),0)</f>
        <v>6082928</v>
      </c>
      <c r="O92" s="2">
        <f t="shared" si="5"/>
        <v>82596</v>
      </c>
      <c r="P92" s="2">
        <f>ROUND(SUM(O92:C_modif_final),0)</f>
        <v>414672</v>
      </c>
      <c r="Q92" s="2">
        <f>ROUND(SUM(P92:M_modif_final),0)</f>
        <v>1692835</v>
      </c>
    </row>
    <row r="93" spans="1:17" x14ac:dyDescent="0.25">
      <c r="A93">
        <v>89</v>
      </c>
      <c r="B93">
        <v>207.29</v>
      </c>
      <c r="C93" s="12">
        <v>814667</v>
      </c>
      <c r="D93" s="12">
        <v>168872</v>
      </c>
      <c r="E93" s="12">
        <v>24832</v>
      </c>
      <c r="F93" s="12">
        <v>89050</v>
      </c>
      <c r="G93" s="12">
        <v>279637</v>
      </c>
      <c r="H93" s="12">
        <v>4949</v>
      </c>
      <c r="I93" s="12">
        <v>21405</v>
      </c>
      <c r="J93" s="12">
        <v>78284</v>
      </c>
      <c r="K93">
        <v>0.20729</v>
      </c>
      <c r="L93" s="2">
        <f t="shared" si="4"/>
        <v>344767</v>
      </c>
      <c r="M93" s="2">
        <f>ROUND(SUM(L93:D_modif_final),0)</f>
        <v>1319818</v>
      </c>
      <c r="N93" s="2">
        <f>ROUND(SUM(M93:N_modif_final),0)</f>
        <v>4331597</v>
      </c>
      <c r="O93" s="2">
        <f t="shared" si="5"/>
        <v>70779</v>
      </c>
      <c r="P93" s="2">
        <f>ROUND(SUM(O93:C_modif_final),0)</f>
        <v>332076</v>
      </c>
      <c r="Q93" s="2">
        <f>ROUND(SUM(P93:M_modif_final),0)</f>
        <v>1278163</v>
      </c>
    </row>
    <row r="94" spans="1:17" x14ac:dyDescent="0.25">
      <c r="A94">
        <v>90</v>
      </c>
      <c r="B94">
        <v>221.77</v>
      </c>
      <c r="C94" s="12">
        <v>645795</v>
      </c>
      <c r="D94" s="12">
        <v>143218</v>
      </c>
      <c r="E94" s="12">
        <v>18928</v>
      </c>
      <c r="F94" s="12">
        <v>64218</v>
      </c>
      <c r="G94" s="12">
        <v>190587</v>
      </c>
      <c r="H94" s="12">
        <v>4036</v>
      </c>
      <c r="I94" s="12">
        <v>16456</v>
      </c>
      <c r="J94" s="12">
        <v>56879</v>
      </c>
      <c r="K94">
        <v>0.22176999999999999</v>
      </c>
      <c r="L94" s="2">
        <f t="shared" si="4"/>
        <v>270673</v>
      </c>
      <c r="M94" s="2">
        <f>ROUND(SUM(L94:D_modif_final),0)</f>
        <v>975051</v>
      </c>
      <c r="N94" s="2">
        <f>ROUND(SUM(M94:N_modif_final),0)</f>
        <v>3011779</v>
      </c>
      <c r="O94" s="2">
        <f t="shared" si="5"/>
        <v>59450</v>
      </c>
      <c r="P94" s="2">
        <f>ROUND(SUM(O94:C_modif_final),0)</f>
        <v>261297</v>
      </c>
      <c r="Q94" s="2">
        <f>ROUND(SUM(P94:M_modif_final),0)</f>
        <v>946087</v>
      </c>
    </row>
    <row r="95" spans="1:17" x14ac:dyDescent="0.25">
      <c r="A95">
        <v>91</v>
      </c>
      <c r="B95">
        <v>236.98</v>
      </c>
      <c r="C95" s="12">
        <v>502577</v>
      </c>
      <c r="D95" s="12">
        <v>119101</v>
      </c>
      <c r="E95" s="12">
        <v>14163</v>
      </c>
      <c r="F95" s="12">
        <v>45290</v>
      </c>
      <c r="G95" s="12">
        <v>126369</v>
      </c>
      <c r="H95" s="12">
        <v>3227</v>
      </c>
      <c r="I95" s="12">
        <v>12420</v>
      </c>
      <c r="J95" s="12">
        <v>40423</v>
      </c>
      <c r="K95">
        <v>0.23698</v>
      </c>
      <c r="L95" s="2">
        <f t="shared" si="4"/>
        <v>208620</v>
      </c>
      <c r="M95" s="2">
        <f>ROUND(SUM(L95:D_modif_final),0)</f>
        <v>704378</v>
      </c>
      <c r="N95" s="2">
        <f>ROUND(SUM(M95:N_modif_final),0)</f>
        <v>2036728</v>
      </c>
      <c r="O95" s="2">
        <f t="shared" si="5"/>
        <v>48964</v>
      </c>
      <c r="P95" s="2">
        <f>ROUND(SUM(O95:C_modif_final),0)</f>
        <v>201847</v>
      </c>
      <c r="Q95" s="2">
        <f>ROUND(SUM(P95:M_modif_final),0)</f>
        <v>684790</v>
      </c>
    </row>
    <row r="96" spans="1:17" x14ac:dyDescent="0.25">
      <c r="A96">
        <v>92</v>
      </c>
      <c r="B96">
        <v>253.45</v>
      </c>
      <c r="C96" s="12">
        <v>383476</v>
      </c>
      <c r="D96" s="12">
        <v>97192</v>
      </c>
      <c r="E96" s="12">
        <v>10391</v>
      </c>
      <c r="F96" s="12">
        <v>31127</v>
      </c>
      <c r="G96" s="12">
        <v>81079</v>
      </c>
      <c r="H96" s="12">
        <v>2532</v>
      </c>
      <c r="I96" s="12">
        <v>9193</v>
      </c>
      <c r="J96" s="12">
        <v>28003</v>
      </c>
      <c r="K96">
        <v>0.25345000000000001</v>
      </c>
      <c r="L96" s="2">
        <f t="shared" si="4"/>
        <v>157651</v>
      </c>
      <c r="M96" s="2">
        <f>ROUND(SUM(L96:D_modif_final),0)</f>
        <v>495758</v>
      </c>
      <c r="N96" s="2">
        <f>ROUND(SUM(M96:N_modif_final),0)</f>
        <v>1332350</v>
      </c>
      <c r="O96" s="2">
        <f t="shared" si="5"/>
        <v>39572</v>
      </c>
      <c r="P96" s="2">
        <f>ROUND(SUM(O96:C_modif_final),0)</f>
        <v>152883</v>
      </c>
      <c r="Q96" s="2">
        <f>ROUND(SUM(P96:M_modif_final),0)</f>
        <v>482943</v>
      </c>
    </row>
    <row r="97" spans="1:17" x14ac:dyDescent="0.25">
      <c r="A97">
        <v>93</v>
      </c>
      <c r="B97">
        <v>272.11</v>
      </c>
      <c r="C97" s="12">
        <v>286284</v>
      </c>
      <c r="D97" s="12">
        <v>77901</v>
      </c>
      <c r="E97" s="12">
        <v>7459</v>
      </c>
      <c r="F97" s="12">
        <v>20736</v>
      </c>
      <c r="G97" s="12">
        <v>49952</v>
      </c>
      <c r="H97" s="12">
        <v>1952</v>
      </c>
      <c r="I97" s="12">
        <v>6661</v>
      </c>
      <c r="J97" s="12">
        <v>18810</v>
      </c>
      <c r="K97">
        <v>0.27211000000000002</v>
      </c>
      <c r="L97" s="2">
        <f t="shared" si="4"/>
        <v>116562</v>
      </c>
      <c r="M97" s="2">
        <f>ROUND(SUM(L97:D_modif_final),0)</f>
        <v>338107</v>
      </c>
      <c r="N97" s="2">
        <f>ROUND(SUM(M97:N_modif_final),0)</f>
        <v>836592</v>
      </c>
      <c r="O97" s="2">
        <f t="shared" si="5"/>
        <v>31413</v>
      </c>
      <c r="P97" s="2">
        <f>ROUND(SUM(O97:C_modif_final),0)</f>
        <v>113311</v>
      </c>
      <c r="Q97" s="2">
        <f>ROUND(SUM(P97:M_modif_final),0)</f>
        <v>330060</v>
      </c>
    </row>
    <row r="98" spans="1:17" x14ac:dyDescent="0.25">
      <c r="A98">
        <v>94</v>
      </c>
      <c r="B98">
        <v>295.89999999999998</v>
      </c>
      <c r="C98" s="12">
        <v>208383</v>
      </c>
      <c r="D98" s="12">
        <v>61661</v>
      </c>
      <c r="E98" s="12">
        <v>5221</v>
      </c>
      <c r="F98" s="12">
        <v>13277</v>
      </c>
      <c r="G98" s="12">
        <v>29216</v>
      </c>
      <c r="H98" s="12">
        <v>1485</v>
      </c>
      <c r="I98" s="12">
        <v>4709</v>
      </c>
      <c r="J98" s="12">
        <v>12149</v>
      </c>
      <c r="K98">
        <v>0.2959</v>
      </c>
      <c r="L98" s="2">
        <f t="shared" si="4"/>
        <v>84029</v>
      </c>
      <c r="M98" s="2">
        <f>ROUND(SUM(L98:D_modif_final),0)</f>
        <v>221545</v>
      </c>
      <c r="N98" s="2">
        <f>ROUND(SUM(M98:N_modif_final),0)</f>
        <v>498485</v>
      </c>
      <c r="O98" s="2">
        <f t="shared" si="5"/>
        <v>24625</v>
      </c>
      <c r="P98" s="2">
        <f>ROUND(SUM(O98:C_modif_final),0)</f>
        <v>81898</v>
      </c>
      <c r="Q98" s="2">
        <f>ROUND(SUM(P98:M_modif_final),0)</f>
        <v>216749</v>
      </c>
    </row>
    <row r="99" spans="1:17" x14ac:dyDescent="0.25">
      <c r="A99">
        <v>95</v>
      </c>
      <c r="B99">
        <v>329.96</v>
      </c>
      <c r="C99" s="12">
        <v>146722</v>
      </c>
      <c r="D99" s="12">
        <v>48412</v>
      </c>
      <c r="E99" s="12">
        <v>3535</v>
      </c>
      <c r="F99" s="12">
        <v>8056</v>
      </c>
      <c r="G99" s="12">
        <v>15939</v>
      </c>
      <c r="H99" s="12">
        <v>1121</v>
      </c>
      <c r="I99" s="12">
        <v>3224</v>
      </c>
      <c r="J99" s="12">
        <v>7440</v>
      </c>
      <c r="K99">
        <v>0.32995999999999998</v>
      </c>
      <c r="L99" s="2">
        <f t="shared" si="4"/>
        <v>58596</v>
      </c>
      <c r="M99" s="2">
        <f>ROUND(SUM(L99:D_modif_final),0)</f>
        <v>137516</v>
      </c>
      <c r="N99" s="2">
        <f>ROUND(SUM(M99:N_modif_final),0)</f>
        <v>276940</v>
      </c>
      <c r="O99" s="2">
        <f t="shared" si="5"/>
        <v>19148</v>
      </c>
      <c r="P99" s="2">
        <f>ROUND(SUM(O99:C_modif_final),0)</f>
        <v>57273</v>
      </c>
      <c r="Q99" s="2">
        <f>ROUND(SUM(P99:M_modif_final),0)</f>
        <v>134851</v>
      </c>
    </row>
    <row r="100" spans="1:17" x14ac:dyDescent="0.25">
      <c r="A100">
        <v>96</v>
      </c>
      <c r="B100">
        <v>384.55</v>
      </c>
      <c r="C100" s="12">
        <v>98310</v>
      </c>
      <c r="D100" s="12">
        <v>37805</v>
      </c>
      <c r="E100" s="12">
        <v>2277</v>
      </c>
      <c r="F100" s="12">
        <v>4521</v>
      </c>
      <c r="G100" s="12">
        <v>7883</v>
      </c>
      <c r="H100">
        <v>842</v>
      </c>
      <c r="I100" s="12">
        <v>2103</v>
      </c>
      <c r="J100" s="12">
        <v>4216</v>
      </c>
      <c r="K100">
        <v>0.38455</v>
      </c>
      <c r="L100" s="2">
        <f t="shared" si="4"/>
        <v>38884</v>
      </c>
      <c r="M100" s="2">
        <f>ROUND(SUM(L100:D_modif_final),0)</f>
        <v>78920</v>
      </c>
      <c r="N100" s="2">
        <f>ROUND(SUM(M100:N_modif_final),0)</f>
        <v>139424</v>
      </c>
      <c r="O100" s="2">
        <f t="shared" si="5"/>
        <v>14809</v>
      </c>
      <c r="P100" s="2">
        <f>ROUND(SUM(O100:C_modif_final),0)</f>
        <v>38125</v>
      </c>
      <c r="Q100" s="2">
        <f>ROUND(SUM(P100:M_modif_final),0)</f>
        <v>77578</v>
      </c>
    </row>
    <row r="101" spans="1:17" x14ac:dyDescent="0.25">
      <c r="A101">
        <v>97</v>
      </c>
      <c r="B101">
        <v>480.2</v>
      </c>
      <c r="C101" s="12">
        <v>60505</v>
      </c>
      <c r="D101" s="12">
        <v>29054</v>
      </c>
      <c r="E101" s="12">
        <v>1348</v>
      </c>
      <c r="F101" s="12">
        <v>2244</v>
      </c>
      <c r="G101" s="12">
        <v>3362</v>
      </c>
      <c r="H101">
        <v>622</v>
      </c>
      <c r="I101" s="12">
        <v>1261</v>
      </c>
      <c r="J101" s="12">
        <v>2113</v>
      </c>
      <c r="K101">
        <v>0.48020000000000002</v>
      </c>
      <c r="L101" s="2">
        <f t="shared" si="4"/>
        <v>23701</v>
      </c>
      <c r="M101" s="2">
        <f>ROUND(SUM(L101:D_modif_final),0)</f>
        <v>40036</v>
      </c>
      <c r="N101" s="2">
        <f>ROUND(SUM(M101:N_modif_final),0)</f>
        <v>60504</v>
      </c>
      <c r="O101" s="2">
        <f t="shared" si="5"/>
        <v>11272</v>
      </c>
      <c r="P101" s="2">
        <f>ROUND(SUM(O101:C_modif_final),0)</f>
        <v>23316</v>
      </c>
      <c r="Q101" s="2">
        <f>ROUND(SUM(P101:M_modif_final),0)</f>
        <v>39453</v>
      </c>
    </row>
    <row r="102" spans="1:17" x14ac:dyDescent="0.25">
      <c r="A102">
        <v>98</v>
      </c>
      <c r="B102">
        <v>657.98</v>
      </c>
      <c r="C102" s="12">
        <v>31451</v>
      </c>
      <c r="D102" s="12">
        <v>20694</v>
      </c>
      <c r="E102">
        <v>674</v>
      </c>
      <c r="F102">
        <v>896</v>
      </c>
      <c r="G102" s="12">
        <v>1118</v>
      </c>
      <c r="H102">
        <v>426</v>
      </c>
      <c r="I102">
        <v>639</v>
      </c>
      <c r="J102">
        <v>852</v>
      </c>
      <c r="K102">
        <v>0.65798000000000001</v>
      </c>
      <c r="L102" s="2">
        <f t="shared" si="4"/>
        <v>12202</v>
      </c>
      <c r="M102" s="2">
        <f>ROUND(SUM(L102:D_modif_final),0)</f>
        <v>16335</v>
      </c>
      <c r="N102" s="2">
        <f>ROUND(SUM(M102:N_modif_final),0)</f>
        <v>20468</v>
      </c>
      <c r="O102" s="2">
        <f t="shared" si="5"/>
        <v>7951</v>
      </c>
      <c r="P102" s="2">
        <f>ROUND(SUM(O102:C_modif_final),0)</f>
        <v>12044</v>
      </c>
      <c r="Q102" s="2">
        <f>ROUND(SUM(P102:M_modif_final),0)</f>
        <v>16137</v>
      </c>
    </row>
    <row r="103" spans="1:17" x14ac:dyDescent="0.25">
      <c r="A103">
        <v>99</v>
      </c>
      <c r="B103" s="13">
        <v>1000</v>
      </c>
      <c r="C103" s="12">
        <v>10757</v>
      </c>
      <c r="D103" s="12">
        <v>10757</v>
      </c>
      <c r="E103">
        <v>222</v>
      </c>
      <c r="F103">
        <v>222</v>
      </c>
      <c r="G103">
        <v>222</v>
      </c>
      <c r="H103">
        <v>213</v>
      </c>
      <c r="I103">
        <v>213</v>
      </c>
      <c r="J103">
        <v>213</v>
      </c>
      <c r="K103">
        <v>1</v>
      </c>
      <c r="L103" s="2">
        <f t="shared" si="4"/>
        <v>4133</v>
      </c>
      <c r="M103" s="2">
        <f>ROUND(SUM(L103:D_modif_final),0)</f>
        <v>4133</v>
      </c>
      <c r="N103" s="2">
        <f>ROUND(SUM(M103:N_modif_final),0)</f>
        <v>4133</v>
      </c>
      <c r="O103" s="2">
        <f t="shared" si="5"/>
        <v>4093</v>
      </c>
      <c r="P103" s="2">
        <f>ROUND(SUM(O103:C_modif_final),0)</f>
        <v>4093</v>
      </c>
      <c r="Q103" s="2">
        <f>ROUND(SUM(P103:M_modif_final),0)</f>
        <v>4093</v>
      </c>
    </row>
    <row r="104" spans="1:17" x14ac:dyDescent="0.25">
      <c r="D104" s="20" t="s">
        <v>39</v>
      </c>
    </row>
    <row r="105" spans="1:17" x14ac:dyDescent="0.25">
      <c r="D105" s="20" t="s">
        <v>43</v>
      </c>
      <c r="E105">
        <f>E49/E39</f>
        <v>0.65553421904562748</v>
      </c>
    </row>
    <row r="106" spans="1:17" x14ac:dyDescent="0.25">
      <c r="D106" s="20" t="s">
        <v>46</v>
      </c>
      <c r="E106">
        <f>(F44-F49)/E39</f>
        <v>3.7358590421186588</v>
      </c>
    </row>
    <row r="107" spans="1:17" x14ac:dyDescent="0.25">
      <c r="D107" s="20" t="s">
        <v>47</v>
      </c>
      <c r="E107">
        <f>(I44-I49)/E39</f>
        <v>1.2792621179851258E-2</v>
      </c>
    </row>
    <row r="108" spans="1:17" x14ac:dyDescent="0.25">
      <c r="D108" s="20" t="s">
        <v>48</v>
      </c>
      <c r="E108">
        <f>(G44-G49-5*F49)/E39</f>
        <v>10.889150156046615</v>
      </c>
      <c r="F108">
        <f>(G45-G49-4*F49)/E39</f>
        <v>7.1532911139279554</v>
      </c>
      <c r="G108" t="s">
        <v>53</v>
      </c>
    </row>
    <row r="109" spans="1:17" x14ac:dyDescent="0.25">
      <c r="D109" s="20" t="s">
        <v>49</v>
      </c>
      <c r="E109">
        <f>(J44-J49-5*I49)/E39</f>
        <v>3.9376046356258555E-2</v>
      </c>
      <c r="F109">
        <f>(J45-J49-4*I49)/E39</f>
        <v>2.6583425176407299E-2</v>
      </c>
      <c r="G109" t="s">
        <v>54</v>
      </c>
    </row>
    <row r="110" spans="1:17" x14ac:dyDescent="0.25">
      <c r="D110" s="20" t="s">
        <v>50</v>
      </c>
      <c r="E110">
        <f>E106+5*F108</f>
        <v>39.502314611758436</v>
      </c>
    </row>
    <row r="111" spans="1:17" x14ac:dyDescent="0.25">
      <c r="D111" s="20" t="s">
        <v>51</v>
      </c>
      <c r="E111">
        <f>E107+5*F109</f>
        <v>0.14570974706188775</v>
      </c>
    </row>
    <row r="112" spans="1:17" x14ac:dyDescent="0.25">
      <c r="D112" s="21" t="s">
        <v>55</v>
      </c>
      <c r="E112" s="28">
        <f>SUM(C39:C43)/C39</f>
        <v>4.9775122903362865</v>
      </c>
    </row>
    <row r="113" spans="4:5" x14ac:dyDescent="0.25">
      <c r="D113" s="21" t="s">
        <v>56</v>
      </c>
      <c r="E113">
        <f>1/1.04*SUM(K39:K43)</f>
        <v>1.1653846153846152E-2</v>
      </c>
    </row>
  </sheetData>
  <mergeCells count="1">
    <mergeCell ref="N2:P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R112"/>
  <sheetViews>
    <sheetView topLeftCell="A82" zoomScale="85" zoomScaleNormal="85" workbookViewId="0">
      <selection activeCell="F54" sqref="F54"/>
    </sheetView>
  </sheetViews>
  <sheetFormatPr baseColWidth="10" defaultRowHeight="15" x14ac:dyDescent="0.25"/>
  <cols>
    <col min="6" max="6" width="19.140625" customWidth="1"/>
    <col min="7" max="7" width="12.5703125" bestFit="1" customWidth="1"/>
    <col min="8" max="8" width="14.5703125" bestFit="1" customWidth="1"/>
    <col min="9" max="10" width="11.5703125" bestFit="1" customWidth="1"/>
    <col min="11" max="11" width="12.5703125" bestFit="1" customWidth="1"/>
    <col min="13" max="13" width="12.7109375" bestFit="1" customWidth="1"/>
    <col min="14" max="14" width="12.5703125" bestFit="1" customWidth="1"/>
    <col min="15" max="15" width="14.5703125" bestFit="1" customWidth="1"/>
    <col min="16" max="18" width="11.5703125" bestFit="1" customWidth="1"/>
  </cols>
  <sheetData>
    <row r="1" spans="1:18" x14ac:dyDescent="0.25">
      <c r="B1" s="42" t="s">
        <v>18</v>
      </c>
      <c r="C1" s="42"/>
      <c r="D1" s="42"/>
      <c r="E1" s="42"/>
      <c r="F1" s="42"/>
      <c r="G1" s="42"/>
      <c r="H1" s="42"/>
      <c r="I1" s="42"/>
      <c r="J1" s="42"/>
      <c r="K1" s="42"/>
      <c r="L1" s="41" t="s">
        <v>19</v>
      </c>
      <c r="M1" s="41"/>
      <c r="N1" s="41"/>
      <c r="O1" s="41"/>
      <c r="P1" s="41"/>
      <c r="Q1" s="41"/>
      <c r="R1" s="41"/>
    </row>
    <row r="2" spans="1:18" x14ac:dyDescent="0.25">
      <c r="B2" s="4" t="s">
        <v>0</v>
      </c>
      <c r="C2" t="s">
        <v>1</v>
      </c>
      <c r="D2" t="s">
        <v>2</v>
      </c>
      <c r="E2" t="s">
        <v>3</v>
      </c>
      <c r="F2" s="5" t="s">
        <v>4</v>
      </c>
      <c r="G2" s="7" t="s">
        <v>5</v>
      </c>
      <c r="H2" t="s">
        <v>6</v>
      </c>
      <c r="I2" t="s">
        <v>7</v>
      </c>
      <c r="J2" t="s">
        <v>8</v>
      </c>
      <c r="K2" t="s">
        <v>9</v>
      </c>
      <c r="M2" s="6" t="s">
        <v>4</v>
      </c>
      <c r="N2" s="8" t="s">
        <v>10</v>
      </c>
      <c r="O2" s="2" t="s">
        <v>11</v>
      </c>
      <c r="P2" s="2" t="s">
        <v>12</v>
      </c>
      <c r="Q2" s="2" t="s">
        <v>13</v>
      </c>
      <c r="R2" s="2" t="s">
        <v>14</v>
      </c>
    </row>
    <row r="3" spans="1:18" x14ac:dyDescent="0.25">
      <c r="A3">
        <v>1</v>
      </c>
      <c r="B3" s="4">
        <v>0</v>
      </c>
      <c r="C3">
        <v>4.1799999999999997E-3</v>
      </c>
      <c r="D3" s="1">
        <v>10000000</v>
      </c>
      <c r="E3">
        <v>41800</v>
      </c>
      <c r="F3" s="6">
        <v>10000000</v>
      </c>
      <c r="G3" s="8">
        <v>509889816</v>
      </c>
      <c r="H3" s="2">
        <v>16972737422</v>
      </c>
      <c r="I3" s="2">
        <v>41398</v>
      </c>
      <c r="J3" s="2">
        <v>5097211</v>
      </c>
      <c r="K3" s="2">
        <v>346686084</v>
      </c>
      <c r="L3" s="4">
        <v>0</v>
      </c>
      <c r="M3" s="6">
        <f>+'TABLA CSO1980 original'!L4</f>
        <v>10000000</v>
      </c>
      <c r="N3" s="8">
        <f>+'TABLA CSO1980 original'!M4</f>
        <v>509889817</v>
      </c>
      <c r="O3" s="2">
        <f>+'TABLA CSO1980 original'!N4</f>
        <v>16972741654</v>
      </c>
      <c r="P3" s="2">
        <f>+'TABLA CSO1980 original'!O4</f>
        <v>41398</v>
      </c>
      <c r="Q3" s="2">
        <f>+'TABLA CSO1980 original'!P4</f>
        <v>5097211</v>
      </c>
      <c r="R3" s="2">
        <f>+'TABLA CSO1980 original'!Q4</f>
        <v>346690177</v>
      </c>
    </row>
    <row r="4" spans="1:18" x14ac:dyDescent="0.25">
      <c r="A4">
        <v>2</v>
      </c>
      <c r="B4" s="4">
        <v>1</v>
      </c>
      <c r="C4">
        <v>1.07E-3</v>
      </c>
      <c r="D4">
        <v>9958200</v>
      </c>
      <c r="E4">
        <v>10655</v>
      </c>
      <c r="F4" s="6">
        <v>9862448</v>
      </c>
      <c r="G4" s="8">
        <v>499889816</v>
      </c>
      <c r="H4" s="2">
        <v>16462847606</v>
      </c>
      <c r="I4" s="2">
        <v>10451</v>
      </c>
      <c r="J4" s="2">
        <v>5055813</v>
      </c>
      <c r="K4" s="2">
        <v>341588873</v>
      </c>
      <c r="L4" s="4">
        <v>1</v>
      </c>
      <c r="M4" s="6">
        <f>+'TABLA CSO1980 original'!L5</f>
        <v>9862448</v>
      </c>
      <c r="N4" s="8">
        <f>+'TABLA CSO1980 original'!M5</f>
        <v>499889817</v>
      </c>
      <c r="O4" s="2">
        <f>+'TABLA CSO1980 original'!N5</f>
        <v>16462851837</v>
      </c>
      <c r="P4" s="2">
        <f>+'TABLA CSO1980 original'!O5</f>
        <v>10451</v>
      </c>
      <c r="Q4" s="2">
        <f>+'TABLA CSO1980 original'!P5</f>
        <v>5055813</v>
      </c>
      <c r="R4" s="2">
        <f>+'TABLA CSO1980 original'!Q5</f>
        <v>341592966</v>
      </c>
    </row>
    <row r="5" spans="1:18" x14ac:dyDescent="0.25">
      <c r="A5">
        <v>3</v>
      </c>
      <c r="B5" s="4">
        <v>2</v>
      </c>
      <c r="C5">
        <v>9.8999999999999999E-4</v>
      </c>
      <c r="D5">
        <v>9947545</v>
      </c>
      <c r="E5">
        <v>9848</v>
      </c>
      <c r="F5" s="6">
        <v>9757166</v>
      </c>
      <c r="G5" s="8">
        <v>490027368</v>
      </c>
      <c r="H5" s="2">
        <v>15962957790</v>
      </c>
      <c r="I5" s="2">
        <v>9567</v>
      </c>
      <c r="J5" s="2">
        <v>5045362</v>
      </c>
      <c r="K5" s="2">
        <v>336533060</v>
      </c>
      <c r="L5" s="4">
        <v>2</v>
      </c>
      <c r="M5" s="6">
        <f>+'TABLA CSO1980 original'!L6</f>
        <v>9757166</v>
      </c>
      <c r="N5" s="8">
        <f>+'TABLA CSO1980 original'!M6</f>
        <v>490027369</v>
      </c>
      <c r="O5" s="2">
        <f>+'TABLA CSO1980 original'!N6</f>
        <v>15962962020</v>
      </c>
      <c r="P5" s="2">
        <f>+'TABLA CSO1980 original'!O6</f>
        <v>9567</v>
      </c>
      <c r="Q5" s="2">
        <f>+'TABLA CSO1980 original'!P6</f>
        <v>5045362</v>
      </c>
      <c r="R5" s="2">
        <f>+'TABLA CSO1980 original'!Q6</f>
        <v>336537153</v>
      </c>
    </row>
    <row r="6" spans="1:18" x14ac:dyDescent="0.25">
      <c r="A6">
        <v>4</v>
      </c>
      <c r="B6" s="4">
        <v>3</v>
      </c>
      <c r="C6">
        <v>9.7999999999999997E-4</v>
      </c>
      <c r="D6">
        <v>9937697</v>
      </c>
      <c r="E6">
        <v>9739</v>
      </c>
      <c r="F6" s="6">
        <v>9653780</v>
      </c>
      <c r="G6" s="8">
        <v>480270202</v>
      </c>
      <c r="H6" s="2">
        <v>15472930422</v>
      </c>
      <c r="I6" s="2">
        <v>9370</v>
      </c>
      <c r="J6" s="2">
        <v>5035795</v>
      </c>
      <c r="K6" s="2">
        <v>331487698</v>
      </c>
      <c r="L6" s="4">
        <v>3</v>
      </c>
      <c r="M6" s="6">
        <f>+'TABLA CSO1980 original'!L7</f>
        <v>9653780</v>
      </c>
      <c r="N6" s="8">
        <f>+'TABLA CSO1980 original'!M7</f>
        <v>480270203</v>
      </c>
      <c r="O6" s="2">
        <f>+'TABLA CSO1980 original'!N7</f>
        <v>15472934651</v>
      </c>
      <c r="P6" s="2">
        <f>+'TABLA CSO1980 original'!O7</f>
        <v>9370</v>
      </c>
      <c r="Q6" s="2">
        <f>+'TABLA CSO1980 original'!P7</f>
        <v>5035795</v>
      </c>
      <c r="R6" s="2">
        <f>+'TABLA CSO1980 original'!Q7</f>
        <v>331491791</v>
      </c>
    </row>
    <row r="7" spans="1:18" x14ac:dyDescent="0.25">
      <c r="A7">
        <v>5</v>
      </c>
      <c r="B7" s="4">
        <v>4</v>
      </c>
      <c r="C7">
        <v>9.5E-4</v>
      </c>
      <c r="D7">
        <v>9927958</v>
      </c>
      <c r="E7">
        <v>9432</v>
      </c>
      <c r="F7" s="6">
        <v>9551586</v>
      </c>
      <c r="G7" s="8">
        <v>470616422</v>
      </c>
      <c r="H7" s="2">
        <v>14992660220</v>
      </c>
      <c r="I7" s="2">
        <v>8987</v>
      </c>
      <c r="J7" s="2">
        <v>5026425</v>
      </c>
      <c r="K7" s="2">
        <v>326451903</v>
      </c>
      <c r="L7" s="4">
        <v>4</v>
      </c>
      <c r="M7" s="6">
        <f>+'TABLA CSO1980 original'!L8</f>
        <v>9551586</v>
      </c>
      <c r="N7" s="8">
        <f>+'TABLA CSO1980 original'!M8</f>
        <v>470616423</v>
      </c>
      <c r="O7" s="2">
        <f>+'TABLA CSO1980 original'!N8</f>
        <v>14992664448</v>
      </c>
      <c r="P7" s="2">
        <f>+'TABLA CSO1980 original'!O8</f>
        <v>8987</v>
      </c>
      <c r="Q7" s="2">
        <f>+'TABLA CSO1980 original'!P8</f>
        <v>5026425</v>
      </c>
      <c r="R7" s="2">
        <f>+'TABLA CSO1980 original'!Q8</f>
        <v>326455996</v>
      </c>
    </row>
    <row r="8" spans="1:18" x14ac:dyDescent="0.25">
      <c r="A8">
        <v>6</v>
      </c>
      <c r="B8" s="4">
        <v>5</v>
      </c>
      <c r="C8" s="1">
        <v>8.9999999999999998E-4</v>
      </c>
      <c r="D8">
        <v>9918526</v>
      </c>
      <c r="E8">
        <v>8927</v>
      </c>
      <c r="F8" s="6">
        <v>9450756</v>
      </c>
      <c r="G8" s="8">
        <v>461064836</v>
      </c>
      <c r="H8" s="2">
        <v>14522043798</v>
      </c>
      <c r="I8" s="2">
        <v>8424</v>
      </c>
      <c r="J8" s="2">
        <v>5017438</v>
      </c>
      <c r="K8" s="2">
        <v>321425478</v>
      </c>
      <c r="L8" s="4">
        <v>5</v>
      </c>
      <c r="M8" s="6">
        <f>+'TABLA CSO1980 original'!L9</f>
        <v>9450756</v>
      </c>
      <c r="N8" s="8">
        <f>+'TABLA CSO1980 original'!M9</f>
        <v>461064837</v>
      </c>
      <c r="O8" s="2">
        <f>+'TABLA CSO1980 original'!N9</f>
        <v>14522048025</v>
      </c>
      <c r="P8" s="2">
        <f>+'TABLA CSO1980 original'!O9</f>
        <v>8424</v>
      </c>
      <c r="Q8" s="2">
        <f>+'TABLA CSO1980 original'!P9</f>
        <v>5017438</v>
      </c>
      <c r="R8" s="2">
        <f>+'TABLA CSO1980 original'!Q9</f>
        <v>321429571</v>
      </c>
    </row>
    <row r="9" spans="1:18" x14ac:dyDescent="0.25">
      <c r="A9">
        <v>7</v>
      </c>
      <c r="B9" s="4">
        <v>6</v>
      </c>
      <c r="C9">
        <v>8.4999999999999995E-4</v>
      </c>
      <c r="D9">
        <v>9909599</v>
      </c>
      <c r="E9">
        <v>8423</v>
      </c>
      <c r="F9" s="6">
        <v>9351459</v>
      </c>
      <c r="G9" s="8">
        <v>451614080</v>
      </c>
      <c r="H9" s="2">
        <v>14060978962</v>
      </c>
      <c r="I9" s="2">
        <v>7872</v>
      </c>
      <c r="J9" s="2">
        <v>5009014</v>
      </c>
      <c r="K9" s="2">
        <v>316408040</v>
      </c>
      <c r="L9" s="4">
        <v>6</v>
      </c>
      <c r="M9" s="6">
        <f>+'TABLA CSO1980 original'!L10</f>
        <v>9351459</v>
      </c>
      <c r="N9" s="8">
        <f>+'TABLA CSO1980 original'!M10</f>
        <v>451614081</v>
      </c>
      <c r="O9" s="2">
        <f>+'TABLA CSO1980 original'!N10</f>
        <v>14060983188</v>
      </c>
      <c r="P9" s="2">
        <f>+'TABLA CSO1980 original'!O10</f>
        <v>7872</v>
      </c>
      <c r="Q9" s="2">
        <f>+'TABLA CSO1980 original'!P10</f>
        <v>5009014</v>
      </c>
      <c r="R9" s="2">
        <f>+'TABLA CSO1980 original'!Q10</f>
        <v>316412133</v>
      </c>
    </row>
    <row r="10" spans="1:18" x14ac:dyDescent="0.25">
      <c r="A10">
        <v>8</v>
      </c>
      <c r="B10" s="4">
        <v>7</v>
      </c>
      <c r="C10" s="1">
        <v>8.0000000000000004E-4</v>
      </c>
      <c r="D10">
        <v>9901176</v>
      </c>
      <c r="E10">
        <v>7921</v>
      </c>
      <c r="F10" s="6">
        <v>9253669</v>
      </c>
      <c r="G10" s="8">
        <v>442262621</v>
      </c>
      <c r="H10" s="2">
        <v>13609364882</v>
      </c>
      <c r="I10" s="2">
        <v>7332</v>
      </c>
      <c r="J10" s="2">
        <v>5001142</v>
      </c>
      <c r="K10" s="2">
        <v>311399026</v>
      </c>
      <c r="L10" s="4">
        <v>7</v>
      </c>
      <c r="M10" s="6">
        <f>+'TABLA CSO1980 original'!L11</f>
        <v>9253669</v>
      </c>
      <c r="N10" s="8">
        <f>+'TABLA CSO1980 original'!M11</f>
        <v>442262622</v>
      </c>
      <c r="O10" s="2">
        <f>+'TABLA CSO1980 original'!N11</f>
        <v>13609369107</v>
      </c>
      <c r="P10" s="2">
        <f>+'TABLA CSO1980 original'!O11</f>
        <v>7332</v>
      </c>
      <c r="Q10" s="2">
        <f>+'TABLA CSO1980 original'!P11</f>
        <v>5001142</v>
      </c>
      <c r="R10" s="2">
        <f>+'TABLA CSO1980 original'!Q11</f>
        <v>311403119</v>
      </c>
    </row>
    <row r="11" spans="1:18" x14ac:dyDescent="0.25">
      <c r="A11">
        <v>9</v>
      </c>
      <c r="B11" s="4">
        <v>8</v>
      </c>
      <c r="C11">
        <v>7.6000000000000004E-4</v>
      </c>
      <c r="D11">
        <v>9893255</v>
      </c>
      <c r="E11">
        <v>7519</v>
      </c>
      <c r="F11" s="6">
        <v>9157360</v>
      </c>
      <c r="G11" s="8">
        <v>433008952</v>
      </c>
      <c r="H11" s="2">
        <v>13167102261</v>
      </c>
      <c r="I11" s="2">
        <v>6893</v>
      </c>
      <c r="J11" s="2">
        <v>4993810</v>
      </c>
      <c r="K11" s="2">
        <v>306397884</v>
      </c>
      <c r="L11" s="4">
        <v>8</v>
      </c>
      <c r="M11" s="6">
        <f>+'TABLA CSO1980 original'!L12</f>
        <v>9157360</v>
      </c>
      <c r="N11" s="8">
        <f>+'TABLA CSO1980 original'!M12</f>
        <v>433008953</v>
      </c>
      <c r="O11" s="2">
        <f>+'TABLA CSO1980 original'!N12</f>
        <v>13167106485</v>
      </c>
      <c r="P11" s="2">
        <f>+'TABLA CSO1980 original'!O12</f>
        <v>6893</v>
      </c>
      <c r="Q11" s="2">
        <f>+'TABLA CSO1980 original'!P12</f>
        <v>4993810</v>
      </c>
      <c r="R11" s="2">
        <f>+'TABLA CSO1980 original'!Q12</f>
        <v>306401977</v>
      </c>
    </row>
    <row r="12" spans="1:18" x14ac:dyDescent="0.25">
      <c r="A12">
        <v>10</v>
      </c>
      <c r="B12" s="4">
        <v>9</v>
      </c>
      <c r="C12">
        <v>7.3999999999999999E-4</v>
      </c>
      <c r="D12">
        <v>9885736</v>
      </c>
      <c r="E12">
        <v>7315</v>
      </c>
      <c r="F12" s="6">
        <v>9062416</v>
      </c>
      <c r="G12" s="8">
        <v>423851592</v>
      </c>
      <c r="H12" s="2">
        <v>12734093309</v>
      </c>
      <c r="I12" s="2">
        <v>6641</v>
      </c>
      <c r="J12" s="2">
        <v>4986917</v>
      </c>
      <c r="K12" s="2">
        <v>301404074</v>
      </c>
      <c r="L12" s="4">
        <v>9</v>
      </c>
      <c r="M12" s="6">
        <f>+'TABLA CSO1980 original'!L13</f>
        <v>9062416</v>
      </c>
      <c r="N12" s="8">
        <f>+'TABLA CSO1980 original'!M13</f>
        <v>423851593</v>
      </c>
      <c r="O12" s="2">
        <f>+'TABLA CSO1980 original'!N13</f>
        <v>12734097532</v>
      </c>
      <c r="P12" s="2">
        <f>+'TABLA CSO1980 original'!O13</f>
        <v>6641</v>
      </c>
      <c r="Q12" s="2">
        <f>+'TABLA CSO1980 original'!P13</f>
        <v>4986917</v>
      </c>
      <c r="R12" s="2">
        <f>+'TABLA CSO1980 original'!Q13</f>
        <v>301408167</v>
      </c>
    </row>
    <row r="13" spans="1:18" x14ac:dyDescent="0.25">
      <c r="A13">
        <v>11</v>
      </c>
      <c r="B13" s="4">
        <v>10</v>
      </c>
      <c r="C13">
        <v>7.2999999999999996E-4</v>
      </c>
      <c r="D13">
        <v>9878421</v>
      </c>
      <c r="E13">
        <v>7211</v>
      </c>
      <c r="F13" s="6">
        <v>8968636</v>
      </c>
      <c r="G13" s="8">
        <v>414789176</v>
      </c>
      <c r="H13" s="2">
        <v>12310241717</v>
      </c>
      <c r="I13" s="2">
        <v>6484</v>
      </c>
      <c r="J13" s="2">
        <v>4980276</v>
      </c>
      <c r="K13" s="2">
        <v>296417157</v>
      </c>
      <c r="L13" s="4">
        <v>10</v>
      </c>
      <c r="M13" s="6">
        <f>+'TABLA CSO1980 original'!L14</f>
        <v>8968636</v>
      </c>
      <c r="N13" s="8">
        <f>+'TABLA CSO1980 original'!M14</f>
        <v>414789177</v>
      </c>
      <c r="O13" s="2">
        <f>+'TABLA CSO1980 original'!N14</f>
        <v>12310245939</v>
      </c>
      <c r="P13" s="2">
        <f>+'TABLA CSO1980 original'!O14</f>
        <v>6484</v>
      </c>
      <c r="Q13" s="2">
        <f>+'TABLA CSO1980 original'!P14</f>
        <v>4980276</v>
      </c>
      <c r="R13" s="2">
        <f>+'TABLA CSO1980 original'!Q14</f>
        <v>296421250</v>
      </c>
    </row>
    <row r="14" spans="1:18" x14ac:dyDescent="0.25">
      <c r="A14">
        <v>12</v>
      </c>
      <c r="B14" s="4">
        <v>11</v>
      </c>
      <c r="C14">
        <v>7.6999999999999996E-4</v>
      </c>
      <c r="D14">
        <v>9871210</v>
      </c>
      <c r="E14">
        <v>7601</v>
      </c>
      <c r="F14" s="6">
        <v>8875915</v>
      </c>
      <c r="G14" s="8">
        <v>405820540</v>
      </c>
      <c r="H14" s="2">
        <v>11895452541</v>
      </c>
      <c r="I14" s="2">
        <v>6769</v>
      </c>
      <c r="J14" s="2">
        <v>4973792</v>
      </c>
      <c r="K14" s="2">
        <v>291436881</v>
      </c>
      <c r="L14" s="4">
        <v>11</v>
      </c>
      <c r="M14" s="6">
        <f>+'TABLA CSO1980 original'!L15</f>
        <v>8875915</v>
      </c>
      <c r="N14" s="8">
        <f>+'TABLA CSO1980 original'!M15</f>
        <v>405820541</v>
      </c>
      <c r="O14" s="2">
        <f>+'TABLA CSO1980 original'!N15</f>
        <v>11895456762</v>
      </c>
      <c r="P14" s="2">
        <f>+'TABLA CSO1980 original'!O15</f>
        <v>6769</v>
      </c>
      <c r="Q14" s="2">
        <f>+'TABLA CSO1980 original'!P15</f>
        <v>4973792</v>
      </c>
      <c r="R14" s="2">
        <f>+'TABLA CSO1980 original'!Q15</f>
        <v>291440974</v>
      </c>
    </row>
    <row r="15" spans="1:18" x14ac:dyDescent="0.25">
      <c r="A15">
        <v>13</v>
      </c>
      <c r="B15" s="4">
        <v>12</v>
      </c>
      <c r="C15">
        <v>8.4999999999999995E-4</v>
      </c>
      <c r="D15">
        <v>9863609</v>
      </c>
      <c r="E15">
        <v>8384</v>
      </c>
      <c r="F15" s="6">
        <v>8783801</v>
      </c>
      <c r="G15" s="8">
        <v>396944625</v>
      </c>
      <c r="H15" s="2">
        <v>11489632001</v>
      </c>
      <c r="I15" s="2">
        <v>7394</v>
      </c>
      <c r="J15" s="2">
        <v>4967023</v>
      </c>
      <c r="K15" s="2">
        <v>286463089</v>
      </c>
      <c r="L15" s="4">
        <v>12</v>
      </c>
      <c r="M15" s="6">
        <f>+'TABLA CSO1980 original'!L16</f>
        <v>8783801</v>
      </c>
      <c r="N15" s="8">
        <f>+'TABLA CSO1980 original'!M16</f>
        <v>396944626</v>
      </c>
      <c r="O15" s="2">
        <f>+'TABLA CSO1980 original'!N16</f>
        <v>11489636221</v>
      </c>
      <c r="P15" s="2">
        <f>+'TABLA CSO1980 original'!O16</f>
        <v>7394</v>
      </c>
      <c r="Q15" s="2">
        <f>+'TABLA CSO1980 original'!P16</f>
        <v>4967023</v>
      </c>
      <c r="R15" s="2">
        <f>+'TABLA CSO1980 original'!Q16</f>
        <v>286467182</v>
      </c>
    </row>
    <row r="16" spans="1:18" x14ac:dyDescent="0.25">
      <c r="A16">
        <v>14</v>
      </c>
      <c r="B16" s="4">
        <v>13</v>
      </c>
      <c r="C16">
        <v>9.8999999999999999E-4</v>
      </c>
      <c r="D16">
        <v>9855225</v>
      </c>
      <c r="E16">
        <v>9757</v>
      </c>
      <c r="F16" s="6">
        <v>8691947</v>
      </c>
      <c r="G16" s="8">
        <v>388160824</v>
      </c>
      <c r="H16" s="2">
        <v>11092687376</v>
      </c>
      <c r="I16" s="2">
        <v>8523</v>
      </c>
      <c r="J16" s="2">
        <v>4959629</v>
      </c>
      <c r="K16" s="2">
        <v>281496066</v>
      </c>
      <c r="L16" s="4">
        <v>13</v>
      </c>
      <c r="M16" s="6">
        <f>+'TABLA CSO1980 original'!L17</f>
        <v>8691947</v>
      </c>
      <c r="N16" s="8">
        <f>+'TABLA CSO1980 original'!M17</f>
        <v>388160825</v>
      </c>
      <c r="O16" s="2">
        <f>+'TABLA CSO1980 original'!N17</f>
        <v>11092691595</v>
      </c>
      <c r="P16" s="2">
        <f>+'TABLA CSO1980 original'!O17</f>
        <v>8523</v>
      </c>
      <c r="Q16" s="2">
        <f>+'TABLA CSO1980 original'!P17</f>
        <v>4959629</v>
      </c>
      <c r="R16" s="2">
        <f>+'TABLA CSO1980 original'!Q17</f>
        <v>281500159</v>
      </c>
    </row>
    <row r="17" spans="1:18" x14ac:dyDescent="0.25">
      <c r="A17">
        <v>15</v>
      </c>
      <c r="B17" s="4">
        <v>14</v>
      </c>
      <c r="C17">
        <v>1.15E-3</v>
      </c>
      <c r="D17">
        <v>9845468</v>
      </c>
      <c r="E17">
        <v>11322</v>
      </c>
      <c r="F17" s="6">
        <v>8599848</v>
      </c>
      <c r="G17" s="8">
        <v>379468877</v>
      </c>
      <c r="H17" s="2">
        <v>10704526552</v>
      </c>
      <c r="I17" s="2">
        <v>9794</v>
      </c>
      <c r="J17" s="2">
        <v>4951106</v>
      </c>
      <c r="K17" s="2">
        <v>276536437</v>
      </c>
      <c r="L17" s="4">
        <v>14</v>
      </c>
      <c r="M17" s="6">
        <f>+'TABLA CSO1980 original'!L18</f>
        <v>8599848</v>
      </c>
      <c r="N17" s="8">
        <f>+'TABLA CSO1980 original'!M18</f>
        <v>379468878</v>
      </c>
      <c r="O17" s="2">
        <f>+'TABLA CSO1980 original'!N18</f>
        <v>10704530770</v>
      </c>
      <c r="P17" s="2">
        <f>+'TABLA CSO1980 original'!O18</f>
        <v>9794</v>
      </c>
      <c r="Q17" s="2">
        <f>+'TABLA CSO1980 original'!P18</f>
        <v>4951106</v>
      </c>
      <c r="R17" s="2">
        <f>+'TABLA CSO1980 original'!Q18</f>
        <v>276540530</v>
      </c>
    </row>
    <row r="18" spans="1:18" x14ac:dyDescent="0.25">
      <c r="A18">
        <v>16</v>
      </c>
      <c r="B18" s="4">
        <v>15</v>
      </c>
      <c r="C18">
        <v>1.33E-3</v>
      </c>
      <c r="D18">
        <v>9834146</v>
      </c>
      <c r="E18">
        <v>13079</v>
      </c>
      <c r="F18" s="6">
        <v>8507362</v>
      </c>
      <c r="G18" s="8">
        <v>370869029</v>
      </c>
      <c r="H18" s="2">
        <v>10325057675</v>
      </c>
      <c r="I18" s="2">
        <v>11206</v>
      </c>
      <c r="J18" s="2">
        <v>4941312</v>
      </c>
      <c r="K18" s="2">
        <v>271585331</v>
      </c>
      <c r="L18" s="4">
        <v>15</v>
      </c>
      <c r="M18" s="6">
        <f>+'TABLA CSO1980 original'!L19</f>
        <v>8507362</v>
      </c>
      <c r="N18" s="8">
        <f>+'TABLA CSO1980 original'!M19</f>
        <v>370869030</v>
      </c>
      <c r="O18" s="2">
        <f>+'TABLA CSO1980 original'!N19</f>
        <v>10325061892</v>
      </c>
      <c r="P18" s="2">
        <f>+'TABLA CSO1980 original'!O19</f>
        <v>11206</v>
      </c>
      <c r="Q18" s="2">
        <f>+'TABLA CSO1980 original'!P19</f>
        <v>4941312</v>
      </c>
      <c r="R18" s="2">
        <f>+'TABLA CSO1980 original'!Q19</f>
        <v>271589424</v>
      </c>
    </row>
    <row r="19" spans="1:18" x14ac:dyDescent="0.25">
      <c r="A19">
        <v>17</v>
      </c>
      <c r="B19" s="4">
        <v>16</v>
      </c>
      <c r="C19">
        <v>1.5100000000000001E-3</v>
      </c>
      <c r="D19">
        <v>9821067</v>
      </c>
      <c r="E19">
        <v>14830</v>
      </c>
      <c r="F19" s="6">
        <v>8414355</v>
      </c>
      <c r="G19" s="8">
        <v>362361667</v>
      </c>
      <c r="H19" s="2">
        <v>9954188646</v>
      </c>
      <c r="I19" s="2">
        <v>12584</v>
      </c>
      <c r="J19" s="2">
        <v>4930106</v>
      </c>
      <c r="K19" s="2">
        <v>266644019</v>
      </c>
      <c r="L19" s="4">
        <v>16</v>
      </c>
      <c r="M19" s="6">
        <f>+'TABLA CSO1980 original'!L20</f>
        <v>8414355</v>
      </c>
      <c r="N19" s="8">
        <f>+'TABLA CSO1980 original'!M20</f>
        <v>362361668</v>
      </c>
      <c r="O19" s="2">
        <f>+'TABLA CSO1980 original'!N20</f>
        <v>9954192862</v>
      </c>
      <c r="P19" s="2">
        <f>+'TABLA CSO1980 original'!O20</f>
        <v>12584</v>
      </c>
      <c r="Q19" s="2">
        <f>+'TABLA CSO1980 original'!P20</f>
        <v>4930106</v>
      </c>
      <c r="R19" s="2">
        <f>+'TABLA CSO1980 original'!Q20</f>
        <v>266648112</v>
      </c>
    </row>
    <row r="20" spans="1:18" x14ac:dyDescent="0.25">
      <c r="A20">
        <v>18</v>
      </c>
      <c r="B20" s="4">
        <v>17</v>
      </c>
      <c r="C20">
        <v>1.67E-3</v>
      </c>
      <c r="D20">
        <v>9806237</v>
      </c>
      <c r="E20">
        <v>16376</v>
      </c>
      <c r="F20" s="6">
        <v>8320864</v>
      </c>
      <c r="G20" s="8">
        <v>353947312</v>
      </c>
      <c r="H20" s="2">
        <v>9591826979</v>
      </c>
      <c r="I20" s="2">
        <v>13762</v>
      </c>
      <c r="J20" s="2">
        <v>4917522</v>
      </c>
      <c r="K20" s="2">
        <v>261713913</v>
      </c>
      <c r="L20" s="4">
        <v>17</v>
      </c>
      <c r="M20" s="6">
        <f>+'TABLA CSO1980 original'!L21</f>
        <v>8320864</v>
      </c>
      <c r="N20" s="8">
        <f>+'TABLA CSO1980 original'!M21</f>
        <v>353947313</v>
      </c>
      <c r="O20" s="2">
        <f>+'TABLA CSO1980 original'!N21</f>
        <v>9591831194</v>
      </c>
      <c r="P20" s="2">
        <f>+'TABLA CSO1980 original'!O21</f>
        <v>13762</v>
      </c>
      <c r="Q20" s="2">
        <f>+'TABLA CSO1980 original'!P21</f>
        <v>4917522</v>
      </c>
      <c r="R20" s="2">
        <f>+'TABLA CSO1980 original'!Q21</f>
        <v>261718006</v>
      </c>
    </row>
    <row r="21" spans="1:18" x14ac:dyDescent="0.25">
      <c r="A21">
        <v>19</v>
      </c>
      <c r="B21" s="4">
        <v>18</v>
      </c>
      <c r="C21">
        <v>1.7799999999999999E-3</v>
      </c>
      <c r="D21">
        <v>9789861</v>
      </c>
      <c r="E21">
        <v>17426</v>
      </c>
      <c r="F21" s="6">
        <v>8227094</v>
      </c>
      <c r="G21" s="8">
        <v>345626448</v>
      </c>
      <c r="H21" s="2">
        <v>9237879667</v>
      </c>
      <c r="I21" s="2">
        <v>14503</v>
      </c>
      <c r="J21" s="2">
        <v>4903760</v>
      </c>
      <c r="K21" s="2">
        <v>256796391</v>
      </c>
      <c r="L21" s="4">
        <v>18</v>
      </c>
      <c r="M21" s="6">
        <f>+'TABLA CSO1980 original'!L22</f>
        <v>8227094</v>
      </c>
      <c r="N21" s="8">
        <f>+'TABLA CSO1980 original'!M22</f>
        <v>345626449</v>
      </c>
      <c r="O21" s="2">
        <f>+'TABLA CSO1980 original'!N22</f>
        <v>9237883881</v>
      </c>
      <c r="P21" s="2">
        <f>+'TABLA CSO1980 original'!O22</f>
        <v>14503</v>
      </c>
      <c r="Q21" s="2">
        <f>+'TABLA CSO1980 original'!P22</f>
        <v>4903760</v>
      </c>
      <c r="R21" s="2">
        <f>+'TABLA CSO1980 original'!Q22</f>
        <v>256800484</v>
      </c>
    </row>
    <row r="22" spans="1:18" x14ac:dyDescent="0.25">
      <c r="A22">
        <v>20</v>
      </c>
      <c r="B22" s="4">
        <v>19</v>
      </c>
      <c r="C22">
        <v>1.8600000000000001E-3</v>
      </c>
      <c r="D22">
        <v>9772435</v>
      </c>
      <c r="E22">
        <v>18177</v>
      </c>
      <c r="F22" s="6">
        <v>8133484</v>
      </c>
      <c r="G22" s="8">
        <v>337399354</v>
      </c>
      <c r="H22" s="2">
        <v>8892253219</v>
      </c>
      <c r="I22" s="2">
        <v>14983</v>
      </c>
      <c r="J22" s="2">
        <v>4889257</v>
      </c>
      <c r="K22" s="2">
        <v>251892631</v>
      </c>
      <c r="L22" s="4">
        <v>19</v>
      </c>
      <c r="M22" s="6">
        <f>+'TABLA CSO1980 original'!L23</f>
        <v>8133484</v>
      </c>
      <c r="N22" s="8">
        <f>+'TABLA CSO1980 original'!M23</f>
        <v>337399355</v>
      </c>
      <c r="O22" s="2">
        <f>+'TABLA CSO1980 original'!N23</f>
        <v>8892257432</v>
      </c>
      <c r="P22" s="2">
        <f>+'TABLA CSO1980 original'!O23</f>
        <v>14983</v>
      </c>
      <c r="Q22" s="2">
        <f>+'TABLA CSO1980 original'!P23</f>
        <v>4889257</v>
      </c>
      <c r="R22" s="2">
        <f>+'TABLA CSO1980 original'!Q23</f>
        <v>251896724</v>
      </c>
    </row>
    <row r="23" spans="1:18" x14ac:dyDescent="0.25">
      <c r="A23">
        <v>21</v>
      </c>
      <c r="B23" s="4">
        <v>20</v>
      </c>
      <c r="C23">
        <v>1.9E-3</v>
      </c>
      <c r="D23">
        <v>9754258</v>
      </c>
      <c r="E23">
        <v>18533</v>
      </c>
      <c r="F23" s="6">
        <v>8040294</v>
      </c>
      <c r="G23" s="8">
        <v>329265870</v>
      </c>
      <c r="H23" s="2">
        <v>8554853865</v>
      </c>
      <c r="I23" s="2">
        <v>15130</v>
      </c>
      <c r="J23" s="2">
        <v>4874274</v>
      </c>
      <c r="K23" s="2">
        <v>247003374</v>
      </c>
      <c r="L23" s="4">
        <v>20</v>
      </c>
      <c r="M23" s="6">
        <f>+'TABLA CSO1980 original'!L24</f>
        <v>8040294</v>
      </c>
      <c r="N23" s="8">
        <f>+'TABLA CSO1980 original'!M24</f>
        <v>329265871</v>
      </c>
      <c r="O23" s="2">
        <f>+'TABLA CSO1980 original'!N24</f>
        <v>8554858077</v>
      </c>
      <c r="P23" s="2">
        <f>+'TABLA CSO1980 original'!O24</f>
        <v>15130</v>
      </c>
      <c r="Q23" s="2">
        <f>+'TABLA CSO1980 original'!P24</f>
        <v>4874274</v>
      </c>
      <c r="R23" s="2">
        <f>+'TABLA CSO1980 original'!Q24</f>
        <v>247007467</v>
      </c>
    </row>
    <row r="24" spans="1:18" x14ac:dyDescent="0.25">
      <c r="A24">
        <v>22</v>
      </c>
      <c r="B24" s="4">
        <v>21</v>
      </c>
      <c r="C24">
        <v>1.91E-3</v>
      </c>
      <c r="D24">
        <v>9735725</v>
      </c>
      <c r="E24">
        <v>18595</v>
      </c>
      <c r="F24" s="6">
        <v>7947854</v>
      </c>
      <c r="G24" s="8">
        <v>321225576</v>
      </c>
      <c r="H24" s="2">
        <v>8225587995</v>
      </c>
      <c r="I24" s="2">
        <v>15034</v>
      </c>
      <c r="J24" s="2">
        <v>4859144</v>
      </c>
      <c r="K24" s="2">
        <v>242129100</v>
      </c>
      <c r="L24" s="4">
        <v>21</v>
      </c>
      <c r="M24" s="6">
        <f>+'TABLA CSO1980 original'!L25</f>
        <v>7947854</v>
      </c>
      <c r="N24" s="8">
        <f>+'TABLA CSO1980 original'!M25</f>
        <v>321225577</v>
      </c>
      <c r="O24" s="2">
        <f>+'TABLA CSO1980 original'!N25</f>
        <v>8225592206</v>
      </c>
      <c r="P24" s="2">
        <f>+'TABLA CSO1980 original'!O25</f>
        <v>15034</v>
      </c>
      <c r="Q24" s="2">
        <f>+'TABLA CSO1980 original'!P25</f>
        <v>4859144</v>
      </c>
      <c r="R24" s="2">
        <f>+'TABLA CSO1980 original'!Q25</f>
        <v>242133193</v>
      </c>
    </row>
    <row r="25" spans="1:18" x14ac:dyDescent="0.25">
      <c r="A25">
        <v>23</v>
      </c>
      <c r="B25" s="4">
        <v>22</v>
      </c>
      <c r="C25">
        <v>1.89E-3</v>
      </c>
      <c r="D25">
        <v>9717130</v>
      </c>
      <c r="E25">
        <v>18365</v>
      </c>
      <c r="F25" s="6">
        <v>7856398</v>
      </c>
      <c r="G25" s="8">
        <v>313277722</v>
      </c>
      <c r="H25" s="2">
        <v>7904362419</v>
      </c>
      <c r="I25" s="2">
        <v>14706</v>
      </c>
      <c r="J25" s="2">
        <v>4844110</v>
      </c>
      <c r="K25" s="2">
        <v>237269956</v>
      </c>
      <c r="L25" s="4">
        <v>22</v>
      </c>
      <c r="M25" s="6">
        <f>+'TABLA CSO1980 original'!L26</f>
        <v>7856398</v>
      </c>
      <c r="N25" s="8">
        <f>+'TABLA CSO1980 original'!M26</f>
        <v>313277723</v>
      </c>
      <c r="O25" s="2">
        <f>+'TABLA CSO1980 original'!N26</f>
        <v>7904366629</v>
      </c>
      <c r="P25" s="2">
        <f>+'TABLA CSO1980 original'!O26</f>
        <v>14706</v>
      </c>
      <c r="Q25" s="2">
        <f>+'TABLA CSO1980 original'!P26</f>
        <v>4844110</v>
      </c>
      <c r="R25" s="2">
        <f>+'TABLA CSO1980 original'!Q26</f>
        <v>237274049</v>
      </c>
    </row>
    <row r="26" spans="1:18" x14ac:dyDescent="0.25">
      <c r="A26">
        <v>24</v>
      </c>
      <c r="B26" s="4">
        <v>23</v>
      </c>
      <c r="C26">
        <v>1.8600000000000001E-3</v>
      </c>
      <c r="D26">
        <v>9698765</v>
      </c>
      <c r="E26">
        <v>18040</v>
      </c>
      <c r="F26" s="6">
        <v>7766150</v>
      </c>
      <c r="G26" s="8">
        <v>305421324</v>
      </c>
      <c r="H26" s="2">
        <v>7591084697</v>
      </c>
      <c r="I26" s="2">
        <v>14306</v>
      </c>
      <c r="J26" s="2">
        <v>4829404</v>
      </c>
      <c r="K26" s="2">
        <v>232425846</v>
      </c>
      <c r="L26" s="4">
        <v>23</v>
      </c>
      <c r="M26" s="6">
        <f>+'TABLA CSO1980 original'!L27</f>
        <v>7766150</v>
      </c>
      <c r="N26" s="8">
        <f>+'TABLA CSO1980 original'!M27</f>
        <v>305421325</v>
      </c>
      <c r="O26" s="2">
        <f>+'TABLA CSO1980 original'!N27</f>
        <v>7591088906</v>
      </c>
      <c r="P26" s="2">
        <f>+'TABLA CSO1980 original'!O27</f>
        <v>14306</v>
      </c>
      <c r="Q26" s="2">
        <f>+'TABLA CSO1980 original'!P27</f>
        <v>4829404</v>
      </c>
      <c r="R26" s="2">
        <f>+'TABLA CSO1980 original'!Q27</f>
        <v>232429939</v>
      </c>
    </row>
    <row r="27" spans="1:18" x14ac:dyDescent="0.25">
      <c r="A27">
        <v>25</v>
      </c>
      <c r="B27" s="4">
        <v>24</v>
      </c>
      <c r="C27">
        <v>1.82E-3</v>
      </c>
      <c r="D27">
        <v>9680725</v>
      </c>
      <c r="E27">
        <v>17619</v>
      </c>
      <c r="F27" s="6">
        <v>7677170</v>
      </c>
      <c r="G27" s="8">
        <v>297655174</v>
      </c>
      <c r="H27" s="2">
        <v>7285663373</v>
      </c>
      <c r="I27" s="2">
        <v>13838</v>
      </c>
      <c r="J27" s="2">
        <v>4815098</v>
      </c>
      <c r="K27" s="2">
        <v>227596442</v>
      </c>
      <c r="L27" s="4">
        <v>24</v>
      </c>
      <c r="M27" s="6">
        <f>+'TABLA CSO1980 original'!L28</f>
        <v>7677170</v>
      </c>
      <c r="N27" s="8">
        <f>+'TABLA CSO1980 original'!M28</f>
        <v>297655175</v>
      </c>
      <c r="O27" s="2">
        <f>+'TABLA CSO1980 original'!N28</f>
        <v>7285667581</v>
      </c>
      <c r="P27" s="2">
        <f>+'TABLA CSO1980 original'!O28</f>
        <v>13838</v>
      </c>
      <c r="Q27" s="2">
        <f>+'TABLA CSO1980 original'!P28</f>
        <v>4815098</v>
      </c>
      <c r="R27" s="2">
        <f>+'TABLA CSO1980 original'!Q28</f>
        <v>227600535</v>
      </c>
    </row>
    <row r="28" spans="1:18" x14ac:dyDescent="0.25">
      <c r="A28">
        <v>26</v>
      </c>
      <c r="B28" s="4">
        <v>25</v>
      </c>
      <c r="C28">
        <v>1.7700000000000001E-3</v>
      </c>
      <c r="D28">
        <v>9663106</v>
      </c>
      <c r="E28">
        <v>17104</v>
      </c>
      <c r="F28" s="6">
        <v>7589512</v>
      </c>
      <c r="G28" s="8">
        <v>289978004</v>
      </c>
      <c r="H28" s="2">
        <v>6988008199</v>
      </c>
      <c r="I28" s="2">
        <v>13305</v>
      </c>
      <c r="J28" s="2">
        <v>4801260</v>
      </c>
      <c r="K28" s="2">
        <v>222781344</v>
      </c>
      <c r="L28" s="4">
        <v>25</v>
      </c>
      <c r="M28" s="6">
        <f>+'TABLA CSO1980 original'!L29</f>
        <v>7589512</v>
      </c>
      <c r="N28" s="8">
        <f>+'TABLA CSO1980 original'!M29</f>
        <v>289978005</v>
      </c>
      <c r="O28" s="2">
        <f>+'TABLA CSO1980 original'!N29</f>
        <v>6988012406</v>
      </c>
      <c r="P28" s="2">
        <f>+'TABLA CSO1980 original'!O29</f>
        <v>13305</v>
      </c>
      <c r="Q28" s="2">
        <f>+'TABLA CSO1980 original'!P29</f>
        <v>4801260</v>
      </c>
      <c r="R28" s="2">
        <f>+'TABLA CSO1980 original'!Q29</f>
        <v>222785437</v>
      </c>
    </row>
    <row r="29" spans="1:18" x14ac:dyDescent="0.25">
      <c r="A29">
        <v>27</v>
      </c>
      <c r="B29" s="4">
        <v>26</v>
      </c>
      <c r="C29">
        <v>1.73E-3</v>
      </c>
      <c r="D29">
        <v>9646002</v>
      </c>
      <c r="E29">
        <v>16688</v>
      </c>
      <c r="F29" s="6">
        <v>7503232</v>
      </c>
      <c r="G29" s="8">
        <v>282388492</v>
      </c>
      <c r="H29" s="2">
        <v>6698030195</v>
      </c>
      <c r="I29" s="2">
        <v>12856</v>
      </c>
      <c r="J29" s="2">
        <v>4787955</v>
      </c>
      <c r="K29" s="2">
        <v>217980084</v>
      </c>
      <c r="L29" s="4">
        <v>26</v>
      </c>
      <c r="M29" s="6">
        <f>+'TABLA CSO1980 original'!L30</f>
        <v>7503232</v>
      </c>
      <c r="N29" s="8">
        <f>+'TABLA CSO1980 original'!M30</f>
        <v>282388493</v>
      </c>
      <c r="O29" s="2">
        <f>+'TABLA CSO1980 original'!N30</f>
        <v>6698034401</v>
      </c>
      <c r="P29" s="2">
        <f>+'TABLA CSO1980 original'!O30</f>
        <v>12856</v>
      </c>
      <c r="Q29" s="2">
        <f>+'TABLA CSO1980 original'!P30</f>
        <v>4787955</v>
      </c>
      <c r="R29" s="2">
        <f>+'TABLA CSO1980 original'!Q30</f>
        <v>217984177</v>
      </c>
    </row>
    <row r="30" spans="1:18" x14ac:dyDescent="0.25">
      <c r="A30">
        <v>28</v>
      </c>
      <c r="B30" s="4">
        <v>27</v>
      </c>
      <c r="C30">
        <v>1.7099999999999999E-3</v>
      </c>
      <c r="D30">
        <v>9629314</v>
      </c>
      <c r="E30">
        <v>16466</v>
      </c>
      <c r="F30" s="6">
        <v>7418229</v>
      </c>
      <c r="G30" s="8">
        <v>274885260</v>
      </c>
      <c r="H30" s="2">
        <v>6415641703</v>
      </c>
      <c r="I30" s="2">
        <v>12563</v>
      </c>
      <c r="J30" s="2">
        <v>4775099</v>
      </c>
      <c r="K30" s="2">
        <v>213192129</v>
      </c>
      <c r="L30" s="4">
        <v>27</v>
      </c>
      <c r="M30" s="6">
        <f>+'TABLA CSO1980 original'!L31</f>
        <v>7418229</v>
      </c>
      <c r="N30" s="8">
        <f>+'TABLA CSO1980 original'!M31</f>
        <v>274885261</v>
      </c>
      <c r="O30" s="2">
        <f>+'TABLA CSO1980 original'!N31</f>
        <v>6415645908</v>
      </c>
      <c r="P30" s="2">
        <f>+'TABLA CSO1980 original'!O31</f>
        <v>12563</v>
      </c>
      <c r="Q30" s="2">
        <f>+'TABLA CSO1980 original'!P31</f>
        <v>4775099</v>
      </c>
      <c r="R30" s="2">
        <f>+'TABLA CSO1980 original'!Q31</f>
        <v>213196222</v>
      </c>
    </row>
    <row r="31" spans="1:18" x14ac:dyDescent="0.25">
      <c r="A31">
        <v>29</v>
      </c>
      <c r="B31" s="4">
        <v>28</v>
      </c>
      <c r="C31">
        <v>1.6999999999999999E-3</v>
      </c>
      <c r="D31">
        <v>9612848</v>
      </c>
      <c r="E31">
        <v>16342</v>
      </c>
      <c r="F31" s="6">
        <v>7334337</v>
      </c>
      <c r="G31" s="8">
        <v>267467031</v>
      </c>
      <c r="H31" s="2">
        <v>6140756443</v>
      </c>
      <c r="I31" s="2">
        <v>12349</v>
      </c>
      <c r="J31" s="2">
        <v>4762536</v>
      </c>
      <c r="K31" s="2">
        <v>208417030</v>
      </c>
      <c r="L31" s="4">
        <v>28</v>
      </c>
      <c r="M31" s="6">
        <f>+'TABLA CSO1980 original'!L32</f>
        <v>7334337</v>
      </c>
      <c r="N31" s="8">
        <f>+'TABLA CSO1980 original'!M32</f>
        <v>267467032</v>
      </c>
      <c r="O31" s="2">
        <f>+'TABLA CSO1980 original'!N32</f>
        <v>6140760647</v>
      </c>
      <c r="P31" s="2">
        <f>+'TABLA CSO1980 original'!O32</f>
        <v>12349</v>
      </c>
      <c r="Q31" s="2">
        <f>+'TABLA CSO1980 original'!P32</f>
        <v>4762536</v>
      </c>
      <c r="R31" s="2">
        <f>+'TABLA CSO1980 original'!Q32</f>
        <v>208421123</v>
      </c>
    </row>
    <row r="32" spans="1:18" x14ac:dyDescent="0.25">
      <c r="A32">
        <v>30</v>
      </c>
      <c r="B32" s="4">
        <v>29</v>
      </c>
      <c r="C32">
        <v>1.7099999999999999E-3</v>
      </c>
      <c r="D32">
        <v>9596506</v>
      </c>
      <c r="E32">
        <v>16410</v>
      </c>
      <c r="F32" s="6">
        <v>7251466</v>
      </c>
      <c r="G32" s="8">
        <v>260132694</v>
      </c>
      <c r="H32" s="2">
        <v>5873289412</v>
      </c>
      <c r="I32" s="2">
        <v>12281</v>
      </c>
      <c r="J32" s="2">
        <v>4750187</v>
      </c>
      <c r="K32" s="2">
        <v>203654494</v>
      </c>
      <c r="L32" s="4">
        <v>29</v>
      </c>
      <c r="M32" s="6">
        <f>+'TABLA CSO1980 original'!L33</f>
        <v>7251466</v>
      </c>
      <c r="N32" s="8">
        <f>+'TABLA CSO1980 original'!M33</f>
        <v>260132695</v>
      </c>
      <c r="O32" s="2">
        <f>+'TABLA CSO1980 original'!N33</f>
        <v>5873293615</v>
      </c>
      <c r="P32" s="2">
        <f>+'TABLA CSO1980 original'!O33</f>
        <v>12281</v>
      </c>
      <c r="Q32" s="2">
        <f>+'TABLA CSO1980 original'!P33</f>
        <v>4750187</v>
      </c>
      <c r="R32" s="2">
        <f>+'TABLA CSO1980 original'!Q33</f>
        <v>203658587</v>
      </c>
    </row>
    <row r="33" spans="1:18" x14ac:dyDescent="0.25">
      <c r="A33">
        <v>31</v>
      </c>
      <c r="B33" s="4">
        <v>30</v>
      </c>
      <c r="C33">
        <v>1.73E-3</v>
      </c>
      <c r="D33">
        <v>9580096</v>
      </c>
      <c r="E33">
        <v>16574</v>
      </c>
      <c r="F33" s="6">
        <v>7169460</v>
      </c>
      <c r="G33" s="8">
        <v>252881228</v>
      </c>
      <c r="H33" s="2">
        <v>5613156718</v>
      </c>
      <c r="I33" s="2">
        <v>12284</v>
      </c>
      <c r="J33" s="2">
        <v>4737906</v>
      </c>
      <c r="K33" s="2">
        <v>198904307</v>
      </c>
      <c r="L33" s="4">
        <v>30</v>
      </c>
      <c r="M33" s="6">
        <f>+'TABLA CSO1980 original'!L34</f>
        <v>7169460</v>
      </c>
      <c r="N33" s="8">
        <f>+'TABLA CSO1980 original'!M34</f>
        <v>252881229</v>
      </c>
      <c r="O33" s="2">
        <f>+'TABLA CSO1980 original'!N34</f>
        <v>5613160920</v>
      </c>
      <c r="P33" s="2">
        <f>+'TABLA CSO1980 original'!O34</f>
        <v>12284</v>
      </c>
      <c r="Q33" s="2">
        <f>+'TABLA CSO1980 original'!P34</f>
        <v>4737906</v>
      </c>
      <c r="R33" s="2">
        <f>+'TABLA CSO1980 original'!Q34</f>
        <v>198908400</v>
      </c>
    </row>
    <row r="34" spans="1:18" x14ac:dyDescent="0.25">
      <c r="A34">
        <v>32</v>
      </c>
      <c r="B34" s="4">
        <v>31</v>
      </c>
      <c r="C34">
        <v>1.7799999999999999E-3</v>
      </c>
      <c r="D34">
        <v>9563522</v>
      </c>
      <c r="E34">
        <v>17023</v>
      </c>
      <c r="F34" s="6">
        <v>7088238</v>
      </c>
      <c r="G34" s="8">
        <v>245711768</v>
      </c>
      <c r="H34" s="2">
        <v>5360275490</v>
      </c>
      <c r="I34" s="2">
        <v>12496</v>
      </c>
      <c r="J34" s="2">
        <v>4725622</v>
      </c>
      <c r="K34" s="2">
        <v>194166401</v>
      </c>
      <c r="L34" s="4">
        <v>31</v>
      </c>
      <c r="M34" s="6">
        <f>+'TABLA CSO1980 original'!L35</f>
        <v>7088238</v>
      </c>
      <c r="N34" s="8">
        <f>+'TABLA CSO1980 original'!M35</f>
        <v>245711769</v>
      </c>
      <c r="O34" s="2">
        <f>+'TABLA CSO1980 original'!N35</f>
        <v>5360279691</v>
      </c>
      <c r="P34" s="2">
        <f>+'TABLA CSO1980 original'!O35</f>
        <v>12496</v>
      </c>
      <c r="Q34" s="2">
        <f>+'TABLA CSO1980 original'!P35</f>
        <v>4725622</v>
      </c>
      <c r="R34" s="2">
        <f>+'TABLA CSO1980 original'!Q35</f>
        <v>194170494</v>
      </c>
    </row>
    <row r="35" spans="1:18" x14ac:dyDescent="0.25">
      <c r="A35">
        <v>33</v>
      </c>
      <c r="B35" s="4">
        <v>32</v>
      </c>
      <c r="C35">
        <v>1.83E-3</v>
      </c>
      <c r="D35">
        <v>9546499</v>
      </c>
      <c r="E35">
        <v>17470</v>
      </c>
      <c r="F35" s="6">
        <v>7007586</v>
      </c>
      <c r="G35" s="8">
        <v>238623530</v>
      </c>
      <c r="H35" s="2">
        <v>5114563722</v>
      </c>
      <c r="I35" s="2">
        <v>12701</v>
      </c>
      <c r="J35" s="2">
        <v>4713126</v>
      </c>
      <c r="K35" s="2">
        <v>189440779</v>
      </c>
      <c r="L35" s="4">
        <v>32</v>
      </c>
      <c r="M35" s="6">
        <f>+'TABLA CSO1980 original'!L36</f>
        <v>7007586</v>
      </c>
      <c r="N35" s="8">
        <f>+'TABLA CSO1980 original'!M36</f>
        <v>238623531</v>
      </c>
      <c r="O35" s="2">
        <f>+'TABLA CSO1980 original'!N36</f>
        <v>5114567922</v>
      </c>
      <c r="P35" s="2">
        <f>+'TABLA CSO1980 original'!O36</f>
        <v>12701</v>
      </c>
      <c r="Q35" s="2">
        <f>+'TABLA CSO1980 original'!P36</f>
        <v>4713126</v>
      </c>
      <c r="R35" s="2">
        <f>+'TABLA CSO1980 original'!Q36</f>
        <v>189444872</v>
      </c>
    </row>
    <row r="36" spans="1:18" x14ac:dyDescent="0.25">
      <c r="A36">
        <v>34</v>
      </c>
      <c r="B36" s="4">
        <v>33</v>
      </c>
      <c r="C36">
        <v>1.91E-3</v>
      </c>
      <c r="D36">
        <v>9529029</v>
      </c>
      <c r="E36">
        <v>18200</v>
      </c>
      <c r="F36" s="6">
        <v>6927505</v>
      </c>
      <c r="G36" s="8">
        <v>231615944</v>
      </c>
      <c r="H36" s="2">
        <v>4875940192</v>
      </c>
      <c r="I36" s="2">
        <v>13104</v>
      </c>
      <c r="J36" s="2">
        <v>4700425</v>
      </c>
      <c r="K36" s="2">
        <v>184727653</v>
      </c>
      <c r="L36" s="4">
        <v>33</v>
      </c>
      <c r="M36" s="6">
        <f>+'TABLA CSO1980 original'!L37</f>
        <v>6927505</v>
      </c>
      <c r="N36" s="8">
        <f>+'TABLA CSO1980 original'!M37</f>
        <v>231615945</v>
      </c>
      <c r="O36" s="2">
        <f>+'TABLA CSO1980 original'!N37</f>
        <v>4875944391</v>
      </c>
      <c r="P36" s="2">
        <f>+'TABLA CSO1980 original'!O37</f>
        <v>13104</v>
      </c>
      <c r="Q36" s="2">
        <f>+'TABLA CSO1980 original'!P37</f>
        <v>4700425</v>
      </c>
      <c r="R36" s="2">
        <f>+'TABLA CSO1980 original'!Q37</f>
        <v>184731746</v>
      </c>
    </row>
    <row r="37" spans="1:18" x14ac:dyDescent="0.25">
      <c r="A37">
        <v>35</v>
      </c>
      <c r="B37" s="4">
        <v>34</v>
      </c>
      <c r="C37">
        <v>2E-3</v>
      </c>
      <c r="D37">
        <v>9510829</v>
      </c>
      <c r="E37">
        <v>19022</v>
      </c>
      <c r="F37" s="6">
        <v>6847791</v>
      </c>
      <c r="G37" s="8">
        <v>224688439</v>
      </c>
      <c r="H37" s="2">
        <v>4644324248</v>
      </c>
      <c r="I37" s="2">
        <v>13564</v>
      </c>
      <c r="J37" s="2">
        <v>4687321</v>
      </c>
      <c r="K37" s="2">
        <v>180027228</v>
      </c>
      <c r="L37" s="4">
        <v>34</v>
      </c>
      <c r="M37" s="6">
        <f>+'TABLA CSO1980 original'!L38</f>
        <v>6847791</v>
      </c>
      <c r="N37" s="8">
        <f>+'TABLA CSO1980 original'!M38</f>
        <v>224688440</v>
      </c>
      <c r="O37" s="2">
        <f>+'TABLA CSO1980 original'!N38</f>
        <v>4644328446</v>
      </c>
      <c r="P37" s="2">
        <f>+'TABLA CSO1980 original'!O38</f>
        <v>13564</v>
      </c>
      <c r="Q37" s="16">
        <f>+'TABLA CSO1980 original'!P38</f>
        <v>4687321</v>
      </c>
      <c r="R37" s="2">
        <f>+'TABLA CSO1980 original'!Q38</f>
        <v>180031321</v>
      </c>
    </row>
    <row r="38" spans="1:18" x14ac:dyDescent="0.25">
      <c r="A38">
        <v>36</v>
      </c>
      <c r="B38" s="9">
        <v>35</v>
      </c>
      <c r="C38">
        <v>2.1099999999999999E-3</v>
      </c>
      <c r="D38">
        <v>9491807</v>
      </c>
      <c r="E38">
        <v>20028</v>
      </c>
      <c r="F38" s="6">
        <v>6768382</v>
      </c>
      <c r="G38" s="8">
        <v>217840648</v>
      </c>
      <c r="H38" s="2">
        <v>4419635809</v>
      </c>
      <c r="I38" s="2">
        <v>14144</v>
      </c>
      <c r="J38" s="15">
        <v>4673757</v>
      </c>
      <c r="K38" s="2">
        <v>175339907</v>
      </c>
      <c r="L38" s="9">
        <v>35</v>
      </c>
      <c r="M38" s="6">
        <f>+'TABLA CSO1980 original'!L39</f>
        <v>6768382</v>
      </c>
      <c r="N38" s="8">
        <f>+'TABLA CSO1980 original'!M39</f>
        <v>217840649</v>
      </c>
      <c r="O38" s="2">
        <f>+'TABLA CSO1980 original'!N39</f>
        <v>4419640006</v>
      </c>
      <c r="P38" s="2">
        <f>+'TABLA CSO1980 original'!O39</f>
        <v>14144</v>
      </c>
      <c r="Q38" s="15">
        <f>+'TABLA CSO1980 original'!P39</f>
        <v>4673757</v>
      </c>
      <c r="R38" s="2">
        <f>+'TABLA CSO1980 original'!Q39</f>
        <v>175344000</v>
      </c>
    </row>
    <row r="39" spans="1:18" x14ac:dyDescent="0.25">
      <c r="A39">
        <v>37</v>
      </c>
      <c r="B39" s="4">
        <v>36</v>
      </c>
      <c r="C39">
        <v>2.2399999999999998E-3</v>
      </c>
      <c r="D39">
        <v>9471779</v>
      </c>
      <c r="E39">
        <v>21217</v>
      </c>
      <c r="F39" s="6">
        <v>6689158</v>
      </c>
      <c r="G39" s="8">
        <v>211072266</v>
      </c>
      <c r="H39" s="2">
        <v>4201795161</v>
      </c>
      <c r="I39" s="2">
        <v>14840</v>
      </c>
      <c r="J39" s="2">
        <v>4659613</v>
      </c>
      <c r="K39" s="2">
        <v>170666150</v>
      </c>
      <c r="L39" s="4">
        <v>36</v>
      </c>
      <c r="M39" s="6">
        <f>+'TABLA CSO1980 original'!L40</f>
        <v>6689158</v>
      </c>
      <c r="N39" s="8">
        <f>+'TABLA CSO1980 original'!M40</f>
        <v>211072267</v>
      </c>
      <c r="O39" s="2">
        <f>+'TABLA CSO1980 original'!N40</f>
        <v>4201799357</v>
      </c>
      <c r="P39" s="2">
        <f>+'TABLA CSO1980 original'!O40</f>
        <v>14840</v>
      </c>
      <c r="Q39" s="2">
        <f>+'TABLA CSO1980 original'!P40</f>
        <v>4659613</v>
      </c>
      <c r="R39" s="2">
        <f>+'TABLA CSO1980 original'!Q40</f>
        <v>170670243</v>
      </c>
    </row>
    <row r="40" spans="1:18" x14ac:dyDescent="0.25">
      <c r="A40">
        <v>38</v>
      </c>
      <c r="B40" s="4">
        <v>37</v>
      </c>
      <c r="C40">
        <v>2.3999999999999998E-3</v>
      </c>
      <c r="D40">
        <v>9450562</v>
      </c>
      <c r="E40">
        <v>22681</v>
      </c>
      <c r="F40" s="6">
        <v>6609999</v>
      </c>
      <c r="G40" s="8">
        <v>204383108</v>
      </c>
      <c r="H40" s="2">
        <v>3990722895</v>
      </c>
      <c r="I40" s="2">
        <v>15711</v>
      </c>
      <c r="J40" s="2">
        <v>4644773</v>
      </c>
      <c r="K40" s="2">
        <v>166006537</v>
      </c>
      <c r="L40" s="4">
        <v>37</v>
      </c>
      <c r="M40" s="6">
        <f>+'TABLA CSO1980 original'!L41</f>
        <v>6609999</v>
      </c>
      <c r="N40" s="8">
        <f>+'TABLA CSO1980 original'!M41</f>
        <v>204383109</v>
      </c>
      <c r="O40" s="2">
        <f>+'TABLA CSO1980 original'!N41</f>
        <v>3990727090</v>
      </c>
      <c r="P40" s="2">
        <f>+'TABLA CSO1980 original'!O41</f>
        <v>15711</v>
      </c>
      <c r="Q40" s="2">
        <f>+'TABLA CSO1980 original'!P41</f>
        <v>4644773</v>
      </c>
      <c r="R40" s="2">
        <f>+'TABLA CSO1980 original'!Q41</f>
        <v>166010630</v>
      </c>
    </row>
    <row r="41" spans="1:18" x14ac:dyDescent="0.25">
      <c r="A41">
        <v>39</v>
      </c>
      <c r="B41" s="4">
        <v>38</v>
      </c>
      <c r="C41">
        <v>2.5799999999999998E-3</v>
      </c>
      <c r="D41">
        <v>9427881</v>
      </c>
      <c r="E41">
        <v>24324</v>
      </c>
      <c r="F41" s="6">
        <v>6530730</v>
      </c>
      <c r="G41" s="8">
        <v>197773109</v>
      </c>
      <c r="H41" s="2">
        <v>3786339787</v>
      </c>
      <c r="I41" s="2">
        <v>16687</v>
      </c>
      <c r="J41" s="2">
        <v>4629062</v>
      </c>
      <c r="K41" s="2">
        <v>161361764</v>
      </c>
      <c r="L41" s="4">
        <v>38</v>
      </c>
      <c r="M41" s="6">
        <f>+'TABLA CSO1980 original'!L42</f>
        <v>6530730</v>
      </c>
      <c r="N41" s="8">
        <f>+'TABLA CSO1980 original'!M42</f>
        <v>197773110</v>
      </c>
      <c r="O41" s="2">
        <f>+'TABLA CSO1980 original'!N42</f>
        <v>3786343981</v>
      </c>
      <c r="P41" s="2">
        <f>+'TABLA CSO1980 original'!O42</f>
        <v>16687</v>
      </c>
      <c r="Q41" s="2">
        <f>+'TABLA CSO1980 original'!P42</f>
        <v>4629062</v>
      </c>
      <c r="R41" s="2">
        <f>+'TABLA CSO1980 original'!Q42</f>
        <v>161365857</v>
      </c>
    </row>
    <row r="42" spans="1:18" x14ac:dyDescent="0.25">
      <c r="A42">
        <v>40</v>
      </c>
      <c r="B42" s="4">
        <v>39</v>
      </c>
      <c r="C42">
        <v>2.7899999999999999E-3</v>
      </c>
      <c r="D42">
        <v>9403557</v>
      </c>
      <c r="E42">
        <v>26236</v>
      </c>
      <c r="F42" s="6">
        <v>6451247</v>
      </c>
      <c r="G42" s="8">
        <v>191242379</v>
      </c>
      <c r="H42" s="2">
        <v>3588566678</v>
      </c>
      <c r="I42" s="2">
        <v>17826</v>
      </c>
      <c r="J42" s="2">
        <v>4612375</v>
      </c>
      <c r="K42" s="2">
        <v>156732702</v>
      </c>
      <c r="L42" s="4">
        <v>39</v>
      </c>
      <c r="M42" s="6">
        <f>+'TABLA CSO1980 original'!L43</f>
        <v>6451247</v>
      </c>
      <c r="N42" s="8">
        <f>+'TABLA CSO1980 original'!M43</f>
        <v>191242380</v>
      </c>
      <c r="O42" s="2">
        <f>+'TABLA CSO1980 original'!N43</f>
        <v>3588570871</v>
      </c>
      <c r="P42" s="2">
        <f>+'TABLA CSO1980 original'!O43</f>
        <v>17826</v>
      </c>
      <c r="Q42" s="2">
        <f>+'TABLA CSO1980 original'!P43</f>
        <v>4612375</v>
      </c>
      <c r="R42" s="2">
        <f>+'TABLA CSO1980 original'!Q43</f>
        <v>156736795</v>
      </c>
    </row>
    <row r="43" spans="1:18" x14ac:dyDescent="0.25">
      <c r="A43">
        <v>41</v>
      </c>
      <c r="B43" s="4">
        <v>40</v>
      </c>
      <c r="C43">
        <v>3.0200000000000001E-3</v>
      </c>
      <c r="D43">
        <v>9377321</v>
      </c>
      <c r="E43">
        <v>28320</v>
      </c>
      <c r="F43" s="6">
        <v>6371390</v>
      </c>
      <c r="G43" s="8">
        <v>184791132</v>
      </c>
      <c r="H43" s="2">
        <v>3397324299</v>
      </c>
      <c r="I43" s="2">
        <v>19057</v>
      </c>
      <c r="J43" s="2">
        <v>4594549</v>
      </c>
      <c r="K43" s="2">
        <v>152120327</v>
      </c>
      <c r="L43" s="4">
        <v>40</v>
      </c>
      <c r="M43" s="6">
        <f>+'TABLA CSO1980 original'!L44</f>
        <v>6371390</v>
      </c>
      <c r="N43" s="8">
        <f>+'TABLA CSO1980 original'!M44</f>
        <v>184791133</v>
      </c>
      <c r="O43" s="2">
        <f>+'TABLA CSO1980 original'!N44</f>
        <v>3397328491</v>
      </c>
      <c r="P43" s="2">
        <f>+'TABLA CSO1980 original'!O44</f>
        <v>19057</v>
      </c>
      <c r="Q43" s="2">
        <f>+'TABLA CSO1980 original'!P44</f>
        <v>4594549</v>
      </c>
      <c r="R43" s="2">
        <f>+'TABLA CSO1980 original'!Q44</f>
        <v>152124420</v>
      </c>
    </row>
    <row r="44" spans="1:18" x14ac:dyDescent="0.25">
      <c r="A44">
        <v>42</v>
      </c>
      <c r="B44" s="4">
        <v>41</v>
      </c>
      <c r="C44">
        <v>3.29E-3</v>
      </c>
      <c r="D44">
        <v>9349001</v>
      </c>
      <c r="E44">
        <v>30758</v>
      </c>
      <c r="F44" s="6">
        <v>6291070</v>
      </c>
      <c r="G44" s="8">
        <v>178419742</v>
      </c>
      <c r="H44" s="2">
        <v>3212533167</v>
      </c>
      <c r="I44" s="2">
        <v>20498</v>
      </c>
      <c r="J44" s="2">
        <v>4575492</v>
      </c>
      <c r="K44" s="2">
        <v>147525778</v>
      </c>
      <c r="L44" s="4">
        <v>41</v>
      </c>
      <c r="M44" s="6">
        <f>+'TABLA CSO1980 original'!L45</f>
        <v>6291070</v>
      </c>
      <c r="N44" s="8">
        <f>+'TABLA CSO1980 original'!M45</f>
        <v>178419743</v>
      </c>
      <c r="O44" s="2">
        <f>+'TABLA CSO1980 original'!N45</f>
        <v>3212537358</v>
      </c>
      <c r="P44" s="2">
        <f>+'TABLA CSO1980 original'!O45</f>
        <v>20498</v>
      </c>
      <c r="Q44" s="2">
        <f>+'TABLA CSO1980 original'!P45</f>
        <v>4575492</v>
      </c>
      <c r="R44" s="2">
        <f>+'TABLA CSO1980 original'!Q45</f>
        <v>147529871</v>
      </c>
    </row>
    <row r="45" spans="1:18" x14ac:dyDescent="0.25">
      <c r="A45">
        <v>43</v>
      </c>
      <c r="B45" s="4">
        <v>42</v>
      </c>
      <c r="C45">
        <v>3.5599999999999998E-3</v>
      </c>
      <c r="D45">
        <v>9318243</v>
      </c>
      <c r="E45">
        <v>33173</v>
      </c>
      <c r="F45" s="6">
        <v>6210080</v>
      </c>
      <c r="G45" s="8">
        <v>172128672</v>
      </c>
      <c r="H45" s="2">
        <v>3034113425</v>
      </c>
      <c r="I45" s="2">
        <v>21895</v>
      </c>
      <c r="J45" s="2">
        <v>4554994</v>
      </c>
      <c r="K45" s="2">
        <v>142950286</v>
      </c>
      <c r="L45" s="4">
        <v>42</v>
      </c>
      <c r="M45" s="6">
        <f>+'TABLA CSO1980 original'!L46</f>
        <v>6210080</v>
      </c>
      <c r="N45" s="8">
        <f>+'TABLA CSO1980 original'!M46</f>
        <v>172128673</v>
      </c>
      <c r="O45" s="2">
        <f>+'TABLA CSO1980 original'!N46</f>
        <v>3034117615</v>
      </c>
      <c r="P45" s="2">
        <f>+'TABLA CSO1980 original'!O46</f>
        <v>21895</v>
      </c>
      <c r="Q45" s="2">
        <f>+'TABLA CSO1980 original'!P46</f>
        <v>4554994</v>
      </c>
      <c r="R45" s="2">
        <f>+'TABLA CSO1980 original'!Q46</f>
        <v>142954379</v>
      </c>
    </row>
    <row r="46" spans="1:18" x14ac:dyDescent="0.25">
      <c r="A46">
        <v>44</v>
      </c>
      <c r="B46" s="4">
        <v>43</v>
      </c>
      <c r="C46">
        <v>3.8700000000000002E-3</v>
      </c>
      <c r="D46">
        <v>9285070</v>
      </c>
      <c r="E46">
        <v>35933</v>
      </c>
      <c r="F46" s="6">
        <v>6128473</v>
      </c>
      <c r="G46" s="8">
        <v>165918592</v>
      </c>
      <c r="H46" s="2">
        <v>2861984753</v>
      </c>
      <c r="I46" s="2">
        <v>23489</v>
      </c>
      <c r="J46" s="2">
        <v>4533099</v>
      </c>
      <c r="K46" s="2">
        <v>138395292</v>
      </c>
      <c r="L46" s="4">
        <v>43</v>
      </c>
      <c r="M46" s="6">
        <f>+'TABLA CSO1980 original'!L47</f>
        <v>6128473</v>
      </c>
      <c r="N46" s="8">
        <f>+'TABLA CSO1980 original'!M47</f>
        <v>165918593</v>
      </c>
      <c r="O46" s="2">
        <f>+'TABLA CSO1980 original'!N47</f>
        <v>2861988942</v>
      </c>
      <c r="P46" s="2">
        <f>+'TABLA CSO1980 original'!O47</f>
        <v>23489</v>
      </c>
      <c r="Q46" s="2">
        <f>+'TABLA CSO1980 original'!P47</f>
        <v>4533099</v>
      </c>
      <c r="R46" s="2">
        <f>+'TABLA CSO1980 original'!Q47</f>
        <v>138399385</v>
      </c>
    </row>
    <row r="47" spans="1:18" x14ac:dyDescent="0.25">
      <c r="A47">
        <v>45</v>
      </c>
      <c r="B47" s="4">
        <v>44</v>
      </c>
      <c r="C47">
        <v>4.1900000000000001E-3</v>
      </c>
      <c r="D47">
        <v>9249137</v>
      </c>
      <c r="E47">
        <v>38754</v>
      </c>
      <c r="F47" s="6">
        <v>6046056</v>
      </c>
      <c r="G47" s="8">
        <v>159790119</v>
      </c>
      <c r="H47" s="2">
        <v>2696066161</v>
      </c>
      <c r="I47" s="2">
        <v>25089</v>
      </c>
      <c r="J47" s="2">
        <v>4509610</v>
      </c>
      <c r="K47" s="2">
        <v>133862193</v>
      </c>
      <c r="L47" s="4">
        <v>44</v>
      </c>
      <c r="M47" s="6">
        <f>+'TABLA CSO1980 original'!L48</f>
        <v>6046056</v>
      </c>
      <c r="N47" s="8">
        <f>+'TABLA CSO1980 original'!M48</f>
        <v>159790120</v>
      </c>
      <c r="O47" s="16">
        <f>+'TABLA CSO1980 original'!N48</f>
        <v>2696070349</v>
      </c>
      <c r="P47" s="16">
        <f>+'TABLA CSO1980 original'!O48</f>
        <v>25089</v>
      </c>
      <c r="Q47" s="16">
        <f>+'TABLA CSO1980 original'!P48</f>
        <v>4509610</v>
      </c>
      <c r="R47" s="16">
        <f>+'TABLA CSO1980 original'!Q48</f>
        <v>133866286</v>
      </c>
    </row>
    <row r="48" spans="1:18" x14ac:dyDescent="0.25">
      <c r="A48">
        <v>46</v>
      </c>
      <c r="B48" s="9">
        <v>45</v>
      </c>
      <c r="C48" s="17">
        <v>4.5500000000000002E-3</v>
      </c>
      <c r="D48" s="17">
        <v>9210383</v>
      </c>
      <c r="E48" s="17">
        <v>41907</v>
      </c>
      <c r="F48" s="6">
        <v>5962831</v>
      </c>
      <c r="G48" s="8">
        <v>153744063</v>
      </c>
      <c r="H48" s="16">
        <v>2536276042</v>
      </c>
      <c r="I48" s="16">
        <v>26870</v>
      </c>
      <c r="J48" s="15">
        <v>4484521</v>
      </c>
      <c r="K48" s="16">
        <v>129352583</v>
      </c>
      <c r="L48" s="9">
        <v>45</v>
      </c>
      <c r="M48" s="6">
        <f>+'TABLA CSO1980 original'!L49</f>
        <v>5962831</v>
      </c>
      <c r="N48" s="8">
        <f>+'TABLA CSO1980 original'!M49</f>
        <v>153744064</v>
      </c>
      <c r="O48" s="2">
        <f>+'TABLA CSO1980 original'!N49</f>
        <v>2536280229</v>
      </c>
      <c r="P48" s="2">
        <f>+'TABLA CSO1980 original'!O49</f>
        <v>26870</v>
      </c>
      <c r="Q48" s="15">
        <f>+'TABLA CSO1980 original'!P49</f>
        <v>4484521</v>
      </c>
      <c r="R48" s="2">
        <f>+'TABLA CSO1980 original'!Q49</f>
        <v>129356676</v>
      </c>
    </row>
    <row r="49" spans="1:18" x14ac:dyDescent="0.25">
      <c r="A49">
        <v>47</v>
      </c>
      <c r="B49" s="4">
        <v>46</v>
      </c>
      <c r="C49">
        <v>4.9199999999999999E-3</v>
      </c>
      <c r="D49">
        <v>9168476</v>
      </c>
      <c r="E49">
        <v>45109</v>
      </c>
      <c r="F49" s="6">
        <v>5878627</v>
      </c>
      <c r="G49" s="8">
        <v>147781232</v>
      </c>
      <c r="H49" s="2">
        <v>2382531979</v>
      </c>
      <c r="I49" s="2">
        <v>28645</v>
      </c>
      <c r="J49" s="2">
        <v>4457651</v>
      </c>
      <c r="K49" s="2">
        <v>124868062</v>
      </c>
      <c r="L49" s="4">
        <v>46</v>
      </c>
      <c r="M49" s="6">
        <f>+'TABLA CSO1980 original'!L50</f>
        <v>5878627</v>
      </c>
      <c r="N49" s="8">
        <f>+'TABLA CSO1980 original'!M50</f>
        <v>147781233</v>
      </c>
      <c r="O49" s="2">
        <f>+'TABLA CSO1980 original'!N50</f>
        <v>2382536165</v>
      </c>
      <c r="P49" s="2">
        <f>+'TABLA CSO1980 original'!O50</f>
        <v>28645</v>
      </c>
      <c r="Q49" s="2">
        <f>+'TABLA CSO1980 original'!P50</f>
        <v>4457651</v>
      </c>
      <c r="R49" s="2">
        <f>+'TABLA CSO1980 original'!Q50</f>
        <v>124872155</v>
      </c>
    </row>
    <row r="50" spans="1:18" x14ac:dyDescent="0.25">
      <c r="A50">
        <v>48</v>
      </c>
      <c r="B50" s="4">
        <v>47</v>
      </c>
      <c r="C50">
        <v>5.3200000000000001E-3</v>
      </c>
      <c r="D50">
        <v>9123367</v>
      </c>
      <c r="E50">
        <v>48536</v>
      </c>
      <c r="F50" s="6">
        <v>5793457</v>
      </c>
      <c r="G50" s="8">
        <v>141902605</v>
      </c>
      <c r="H50" s="2">
        <v>2234750747</v>
      </c>
      <c r="I50" s="2">
        <v>30525</v>
      </c>
      <c r="J50" s="2">
        <v>4429006</v>
      </c>
      <c r="K50" s="2">
        <v>120410411</v>
      </c>
      <c r="L50" s="4">
        <v>47</v>
      </c>
      <c r="M50" s="6">
        <f>+'TABLA CSO1980 original'!L51</f>
        <v>5793457</v>
      </c>
      <c r="N50" s="8">
        <f>+'TABLA CSO1980 original'!M51</f>
        <v>141902606</v>
      </c>
      <c r="O50" s="2">
        <f>+'TABLA CSO1980 original'!N51</f>
        <v>2234754932</v>
      </c>
      <c r="P50" s="2">
        <f>+'TABLA CSO1980 original'!O51</f>
        <v>30525</v>
      </c>
      <c r="Q50" s="2">
        <f>+'TABLA CSO1980 original'!P51</f>
        <v>4429006</v>
      </c>
      <c r="R50" s="2">
        <f>+'TABLA CSO1980 original'!Q51</f>
        <v>120414504</v>
      </c>
    </row>
    <row r="51" spans="1:18" x14ac:dyDescent="0.25">
      <c r="A51">
        <v>49</v>
      </c>
      <c r="B51" s="4">
        <v>48</v>
      </c>
      <c r="C51">
        <v>5.7400000000000003E-3</v>
      </c>
      <c r="D51">
        <v>9074831</v>
      </c>
      <c r="E51">
        <v>52090</v>
      </c>
      <c r="F51" s="6">
        <v>5707226</v>
      </c>
      <c r="G51" s="8">
        <v>136109148</v>
      </c>
      <c r="H51" s="2">
        <v>2092848142</v>
      </c>
      <c r="I51" s="2">
        <v>32445</v>
      </c>
      <c r="J51" s="2">
        <v>4398481</v>
      </c>
      <c r="K51" s="2">
        <v>115981405</v>
      </c>
      <c r="L51" s="4">
        <v>48</v>
      </c>
      <c r="M51" s="6">
        <f>+'TABLA CSO1980 original'!L52</f>
        <v>5707226</v>
      </c>
      <c r="N51" s="8">
        <f>+'TABLA CSO1980 original'!M52</f>
        <v>136109149</v>
      </c>
      <c r="O51" s="2">
        <f>+'TABLA CSO1980 original'!N52</f>
        <v>2092852326</v>
      </c>
      <c r="P51" s="2">
        <f>+'TABLA CSO1980 original'!O52</f>
        <v>32445</v>
      </c>
      <c r="Q51" s="2">
        <f>+'TABLA CSO1980 original'!P52</f>
        <v>4398481</v>
      </c>
      <c r="R51" s="2">
        <f>+'TABLA CSO1980 original'!Q52</f>
        <v>115985498</v>
      </c>
    </row>
    <row r="52" spans="1:18" x14ac:dyDescent="0.25">
      <c r="A52">
        <v>50</v>
      </c>
      <c r="B52" s="4">
        <v>49</v>
      </c>
      <c r="C52">
        <v>6.2100000000000002E-3</v>
      </c>
      <c r="D52">
        <v>9022741</v>
      </c>
      <c r="E52">
        <v>56031</v>
      </c>
      <c r="F52" s="6">
        <v>5619904</v>
      </c>
      <c r="G52" s="8">
        <v>130401922</v>
      </c>
      <c r="H52" s="2">
        <v>1956738994</v>
      </c>
      <c r="I52" s="2">
        <v>34564</v>
      </c>
      <c r="J52" s="2">
        <v>4366036</v>
      </c>
      <c r="K52" s="2">
        <v>111582924</v>
      </c>
      <c r="L52" s="4">
        <v>49</v>
      </c>
      <c r="M52" s="6">
        <f>+'TABLA CSO1980 original'!L53</f>
        <v>5619904</v>
      </c>
      <c r="N52" s="8">
        <f>+'TABLA CSO1980 original'!M53</f>
        <v>130401923</v>
      </c>
      <c r="O52" s="2">
        <f>+'TABLA CSO1980 original'!N53</f>
        <v>1956743177</v>
      </c>
      <c r="P52" s="2">
        <f>+'TABLA CSO1980 original'!O53</f>
        <v>34564</v>
      </c>
      <c r="Q52" s="2">
        <f>+'TABLA CSO1980 original'!P53</f>
        <v>4366036</v>
      </c>
      <c r="R52" s="2">
        <f>+'TABLA CSO1980 original'!Q53</f>
        <v>111587017</v>
      </c>
    </row>
    <row r="53" spans="1:18" x14ac:dyDescent="0.25">
      <c r="A53">
        <v>51</v>
      </c>
      <c r="B53" s="4">
        <v>50</v>
      </c>
      <c r="C53">
        <v>6.7099999999999998E-3</v>
      </c>
      <c r="D53">
        <v>8966710</v>
      </c>
      <c r="E53">
        <v>60167</v>
      </c>
      <c r="F53" s="6">
        <v>5531302</v>
      </c>
      <c r="G53" s="8">
        <v>124782018</v>
      </c>
      <c r="H53" s="2">
        <v>1826337072</v>
      </c>
      <c r="I53" s="2">
        <v>36758</v>
      </c>
      <c r="J53" s="2">
        <v>4331472</v>
      </c>
      <c r="K53" s="2">
        <v>107216888</v>
      </c>
      <c r="L53" s="4">
        <v>50</v>
      </c>
      <c r="M53" s="6">
        <f>+'TABLA CSO1980 original'!L54</f>
        <v>5531302</v>
      </c>
      <c r="N53" s="8">
        <f>+'TABLA CSO1980 original'!M54</f>
        <v>124782019</v>
      </c>
      <c r="O53" s="2">
        <f>+'TABLA CSO1980 original'!N54</f>
        <v>1826341254</v>
      </c>
      <c r="P53" s="2">
        <f>+'TABLA CSO1980 original'!O54</f>
        <v>36758</v>
      </c>
      <c r="Q53" s="2">
        <f>+'TABLA CSO1980 original'!P54</f>
        <v>4331472</v>
      </c>
      <c r="R53" s="2">
        <f>+'TABLA CSO1980 original'!Q54</f>
        <v>107220981</v>
      </c>
    </row>
    <row r="54" spans="1:18" x14ac:dyDescent="0.25">
      <c r="A54">
        <v>52</v>
      </c>
      <c r="B54" s="4">
        <v>51</v>
      </c>
      <c r="C54">
        <v>7.3000000000000001E-3</v>
      </c>
      <c r="D54">
        <v>8906543</v>
      </c>
      <c r="E54">
        <v>65018</v>
      </c>
      <c r="F54" s="6">
        <v>5441358</v>
      </c>
      <c r="G54" s="8">
        <v>119250716</v>
      </c>
      <c r="H54" s="2">
        <v>1701555054</v>
      </c>
      <c r="I54" s="2">
        <v>39340</v>
      </c>
      <c r="J54" s="2">
        <v>4294714</v>
      </c>
      <c r="K54" s="2">
        <v>102885416</v>
      </c>
      <c r="L54" s="4">
        <v>51</v>
      </c>
      <c r="M54" s="6">
        <f>+'TABLA CSO1980 original'!L55</f>
        <v>5441358</v>
      </c>
      <c r="N54" s="8">
        <f>+'TABLA CSO1980 original'!M55</f>
        <v>119250717</v>
      </c>
      <c r="O54" s="2">
        <f>+'TABLA CSO1980 original'!N55</f>
        <v>1701559235</v>
      </c>
      <c r="P54" s="2">
        <f>+'TABLA CSO1980 original'!O55</f>
        <v>39340</v>
      </c>
      <c r="Q54" s="2">
        <f>+'TABLA CSO1980 original'!P55</f>
        <v>4294714</v>
      </c>
      <c r="R54" s="2">
        <f>+'TABLA CSO1980 original'!Q55</f>
        <v>102889509</v>
      </c>
    </row>
    <row r="55" spans="1:18" x14ac:dyDescent="0.25">
      <c r="A55">
        <v>53</v>
      </c>
      <c r="B55" s="4">
        <v>52</v>
      </c>
      <c r="C55">
        <v>7.9600000000000001E-3</v>
      </c>
      <c r="D55">
        <v>8841525</v>
      </c>
      <c r="E55">
        <v>70379</v>
      </c>
      <c r="F55" s="6">
        <v>5349697</v>
      </c>
      <c r="G55" s="8">
        <v>113809358</v>
      </c>
      <c r="H55" s="2">
        <v>1582304338</v>
      </c>
      <c r="I55" s="2">
        <v>42174</v>
      </c>
      <c r="J55" s="2">
        <v>4255374</v>
      </c>
      <c r="K55" s="2">
        <v>98590702</v>
      </c>
      <c r="L55" s="4">
        <v>52</v>
      </c>
      <c r="M55" s="6">
        <f>+'TABLA CSO1980 original'!L56</f>
        <v>5349697</v>
      </c>
      <c r="N55" s="8">
        <f>+'TABLA CSO1980 original'!M56</f>
        <v>113809359</v>
      </c>
      <c r="O55" s="2">
        <f>+'TABLA CSO1980 original'!N56</f>
        <v>1582308518</v>
      </c>
      <c r="P55" s="2">
        <f>+'TABLA CSO1980 original'!O56</f>
        <v>42174</v>
      </c>
      <c r="Q55" s="2">
        <f>+'TABLA CSO1980 original'!P56</f>
        <v>4255374</v>
      </c>
      <c r="R55" s="2">
        <f>+'TABLA CSO1980 original'!Q56</f>
        <v>98594795</v>
      </c>
    </row>
    <row r="56" spans="1:18" x14ac:dyDescent="0.25">
      <c r="A56">
        <v>54</v>
      </c>
      <c r="B56" s="4">
        <v>53</v>
      </c>
      <c r="C56">
        <v>8.7100000000000007E-3</v>
      </c>
      <c r="D56">
        <v>8771146</v>
      </c>
      <c r="E56">
        <v>76397</v>
      </c>
      <c r="F56" s="6">
        <v>5256084</v>
      </c>
      <c r="G56" s="8">
        <v>108459661</v>
      </c>
      <c r="H56" s="2">
        <v>1468494980</v>
      </c>
      <c r="I56" s="2">
        <v>45340</v>
      </c>
      <c r="J56" s="2">
        <v>4213200</v>
      </c>
      <c r="K56" s="2">
        <v>94335328</v>
      </c>
      <c r="L56" s="4">
        <v>53</v>
      </c>
      <c r="M56" s="6">
        <f>+'TABLA CSO1980 original'!L57</f>
        <v>5256084</v>
      </c>
      <c r="N56" s="8">
        <f>+'TABLA CSO1980 original'!M57</f>
        <v>108459662</v>
      </c>
      <c r="O56" s="2">
        <f>+'TABLA CSO1980 original'!N57</f>
        <v>1468499159</v>
      </c>
      <c r="P56" s="2">
        <f>+'TABLA CSO1980 original'!O57</f>
        <v>45340</v>
      </c>
      <c r="Q56" s="2">
        <f>+'TABLA CSO1980 original'!P57</f>
        <v>4213200</v>
      </c>
      <c r="R56" s="2">
        <f>+'TABLA CSO1980 original'!Q57</f>
        <v>94339421</v>
      </c>
    </row>
    <row r="57" spans="1:18" x14ac:dyDescent="0.25">
      <c r="A57">
        <v>55</v>
      </c>
      <c r="B57" s="4">
        <v>54</v>
      </c>
      <c r="C57">
        <v>9.5600000000000008E-3</v>
      </c>
      <c r="D57">
        <v>8694749</v>
      </c>
      <c r="E57">
        <v>83122</v>
      </c>
      <c r="F57" s="6">
        <v>5160204</v>
      </c>
      <c r="G57" s="8">
        <v>103203577</v>
      </c>
      <c r="H57" s="2">
        <v>1360035319</v>
      </c>
      <c r="I57" s="2">
        <v>48857</v>
      </c>
      <c r="J57" s="2">
        <v>4167860</v>
      </c>
      <c r="K57" s="2">
        <v>90122128</v>
      </c>
      <c r="L57" s="4">
        <v>54</v>
      </c>
      <c r="M57" s="6">
        <f>+'TABLA CSO1980 original'!L58</f>
        <v>5160204</v>
      </c>
      <c r="N57" s="8">
        <f>+'TABLA CSO1980 original'!M58</f>
        <v>103203578</v>
      </c>
      <c r="O57" s="2">
        <f>+'TABLA CSO1980 original'!N58</f>
        <v>1360039497</v>
      </c>
      <c r="P57" s="2">
        <f>+'TABLA CSO1980 original'!O58</f>
        <v>48857</v>
      </c>
      <c r="Q57" s="2">
        <f>+'TABLA CSO1980 original'!P58</f>
        <v>4167860</v>
      </c>
      <c r="R57" s="2">
        <f>+'TABLA CSO1980 original'!Q58</f>
        <v>90126221</v>
      </c>
    </row>
    <row r="58" spans="1:18" x14ac:dyDescent="0.25">
      <c r="A58">
        <v>56</v>
      </c>
      <c r="B58" s="4">
        <v>55</v>
      </c>
      <c r="C58">
        <v>1.047E-2</v>
      </c>
      <c r="D58">
        <v>8611627</v>
      </c>
      <c r="E58">
        <v>90164</v>
      </c>
      <c r="F58" s="6">
        <v>5061729</v>
      </c>
      <c r="G58" s="8">
        <v>98043373</v>
      </c>
      <c r="H58" s="2">
        <v>1256831742</v>
      </c>
      <c r="I58" s="2">
        <v>52487</v>
      </c>
      <c r="J58" s="2">
        <v>4119003</v>
      </c>
      <c r="K58" s="2">
        <v>85954268</v>
      </c>
      <c r="L58" s="4">
        <v>55</v>
      </c>
      <c r="M58" s="6">
        <f>+'TABLA CSO1980 original'!L59</f>
        <v>5061729</v>
      </c>
      <c r="N58" s="8">
        <f>+'TABLA CSO1980 original'!M59</f>
        <v>98043374</v>
      </c>
      <c r="O58" s="2">
        <f>+'TABLA CSO1980 original'!N59</f>
        <v>1256835919</v>
      </c>
      <c r="P58" s="2">
        <f>+'TABLA CSO1980 original'!O59</f>
        <v>52487</v>
      </c>
      <c r="Q58" s="2">
        <f>+'TABLA CSO1980 original'!P59</f>
        <v>4119003</v>
      </c>
      <c r="R58" s="2">
        <f>+'TABLA CSO1980 original'!Q59</f>
        <v>85958361</v>
      </c>
    </row>
    <row r="59" spans="1:18" x14ac:dyDescent="0.25">
      <c r="A59">
        <v>57</v>
      </c>
      <c r="B59" s="4">
        <v>56</v>
      </c>
      <c r="C59">
        <v>1.146E-2</v>
      </c>
      <c r="D59">
        <v>8521463</v>
      </c>
      <c r="E59">
        <v>97656</v>
      </c>
      <c r="F59" s="6">
        <v>4960572</v>
      </c>
      <c r="G59" s="8">
        <v>92981644</v>
      </c>
      <c r="H59" s="2">
        <v>1158788369</v>
      </c>
      <c r="I59" s="2">
        <v>56302</v>
      </c>
      <c r="J59" s="2">
        <v>4066516</v>
      </c>
      <c r="K59" s="2">
        <v>81835265</v>
      </c>
      <c r="L59" s="4">
        <v>56</v>
      </c>
      <c r="M59" s="6">
        <f>+'TABLA CSO1980 original'!L60</f>
        <v>4960572</v>
      </c>
      <c r="N59" s="8">
        <f>+'TABLA CSO1980 original'!M60</f>
        <v>92981645</v>
      </c>
      <c r="O59" s="2">
        <f>+'TABLA CSO1980 original'!N60</f>
        <v>1158792545</v>
      </c>
      <c r="P59" s="2">
        <f>+'TABLA CSO1980 original'!O60</f>
        <v>56302</v>
      </c>
      <c r="Q59" s="2">
        <f>+'TABLA CSO1980 original'!P60</f>
        <v>4066516</v>
      </c>
      <c r="R59" s="2">
        <f>+'TABLA CSO1980 original'!Q60</f>
        <v>81839358</v>
      </c>
    </row>
    <row r="60" spans="1:18" x14ac:dyDescent="0.25">
      <c r="A60">
        <v>58</v>
      </c>
      <c r="B60" s="4">
        <v>57</v>
      </c>
      <c r="C60">
        <v>1.2489999999999999E-2</v>
      </c>
      <c r="D60">
        <v>8423807</v>
      </c>
      <c r="E60">
        <v>105213</v>
      </c>
      <c r="F60" s="6">
        <v>4856572</v>
      </c>
      <c r="G60" s="8">
        <v>88021072</v>
      </c>
      <c r="H60" s="2">
        <v>1065806725</v>
      </c>
      <c r="I60" s="2">
        <v>60075</v>
      </c>
      <c r="J60" s="2">
        <v>4010214</v>
      </c>
      <c r="K60" s="2">
        <v>77768749</v>
      </c>
      <c r="L60" s="4">
        <v>57</v>
      </c>
      <c r="M60" s="6">
        <f>+'TABLA CSO1980 original'!L61</f>
        <v>4856572</v>
      </c>
      <c r="N60" s="8">
        <f>+'TABLA CSO1980 original'!M61</f>
        <v>88021073</v>
      </c>
      <c r="O60" s="2">
        <f>+'TABLA CSO1980 original'!N61</f>
        <v>1065810900</v>
      </c>
      <c r="P60" s="2">
        <f>+'TABLA CSO1980 original'!O61</f>
        <v>60075</v>
      </c>
      <c r="Q60" s="2">
        <f>+'TABLA CSO1980 original'!P61</f>
        <v>4010214</v>
      </c>
      <c r="R60" s="2">
        <f>+'TABLA CSO1980 original'!Q61</f>
        <v>77772842</v>
      </c>
    </row>
    <row r="61" spans="1:18" x14ac:dyDescent="0.25">
      <c r="A61">
        <v>59</v>
      </c>
      <c r="B61" s="4">
        <v>58</v>
      </c>
      <c r="C61">
        <v>1.359E-2</v>
      </c>
      <c r="D61">
        <v>8318594</v>
      </c>
      <c r="E61">
        <v>113050</v>
      </c>
      <c r="F61" s="6">
        <v>4749800</v>
      </c>
      <c r="G61" s="8">
        <v>83164500</v>
      </c>
      <c r="H61" s="2">
        <v>977785653</v>
      </c>
      <c r="I61" s="2">
        <v>63929</v>
      </c>
      <c r="J61" s="2">
        <v>3950139</v>
      </c>
      <c r="K61" s="2">
        <v>73758535</v>
      </c>
      <c r="L61" s="4">
        <v>58</v>
      </c>
      <c r="M61" s="6">
        <f>+'TABLA CSO1980 original'!L62</f>
        <v>4749800</v>
      </c>
      <c r="N61" s="8">
        <f>+'TABLA CSO1980 original'!M62</f>
        <v>83164501</v>
      </c>
      <c r="O61" s="2">
        <f>+'TABLA CSO1980 original'!N62</f>
        <v>977789827</v>
      </c>
      <c r="P61" s="2">
        <f>+'TABLA CSO1980 original'!O62</f>
        <v>63929</v>
      </c>
      <c r="Q61" s="2">
        <f>+'TABLA CSO1980 original'!P62</f>
        <v>3950139</v>
      </c>
      <c r="R61" s="2">
        <f>+'TABLA CSO1980 original'!Q62</f>
        <v>73762628</v>
      </c>
    </row>
    <row r="62" spans="1:18" x14ac:dyDescent="0.25">
      <c r="A62">
        <v>60</v>
      </c>
      <c r="B62" s="4">
        <v>59</v>
      </c>
      <c r="C62">
        <v>1.477E-2</v>
      </c>
      <c r="D62">
        <v>8205544</v>
      </c>
      <c r="E62">
        <v>121196</v>
      </c>
      <c r="F62" s="6">
        <v>4640199</v>
      </c>
      <c r="G62" s="8">
        <v>78414700</v>
      </c>
      <c r="H62" s="2">
        <v>894621153</v>
      </c>
      <c r="I62" s="2">
        <v>67877</v>
      </c>
      <c r="J62" s="2">
        <v>3886210</v>
      </c>
      <c r="K62" s="2">
        <v>69808396</v>
      </c>
      <c r="L62" s="4">
        <v>59</v>
      </c>
      <c r="M62" s="6">
        <f>+'TABLA CSO1980 original'!L63</f>
        <v>4640199</v>
      </c>
      <c r="N62" s="8">
        <f>+'TABLA CSO1980 original'!M63</f>
        <v>78414701</v>
      </c>
      <c r="O62" s="2">
        <f>+'TABLA CSO1980 original'!N63</f>
        <v>894625326</v>
      </c>
      <c r="P62" s="2">
        <f>+'TABLA CSO1980 original'!O63</f>
        <v>67877</v>
      </c>
      <c r="Q62" s="2">
        <f>+'TABLA CSO1980 original'!P63</f>
        <v>3886210</v>
      </c>
      <c r="R62" s="2">
        <f>+'TABLA CSO1980 original'!Q63</f>
        <v>69812489</v>
      </c>
    </row>
    <row r="63" spans="1:18" x14ac:dyDescent="0.25">
      <c r="A63">
        <v>61</v>
      </c>
      <c r="B63" s="4">
        <v>60</v>
      </c>
      <c r="C63">
        <v>1.6080000000000001E-2</v>
      </c>
      <c r="D63">
        <v>8084348</v>
      </c>
      <c r="E63">
        <v>129996</v>
      </c>
      <c r="F63" s="6">
        <v>4527705</v>
      </c>
      <c r="G63" s="8">
        <v>73774501</v>
      </c>
      <c r="H63" s="2">
        <v>816206453</v>
      </c>
      <c r="I63" s="2">
        <v>72105</v>
      </c>
      <c r="J63" s="2">
        <v>3818333</v>
      </c>
      <c r="K63" s="2">
        <v>65922186</v>
      </c>
      <c r="L63" s="4">
        <v>60</v>
      </c>
      <c r="M63" s="6">
        <f>+'TABLA CSO1980 original'!L64</f>
        <v>4527705</v>
      </c>
      <c r="N63" s="8">
        <f>+'TABLA CSO1980 original'!M64</f>
        <v>73774502</v>
      </c>
      <c r="O63" s="2">
        <f>+'TABLA CSO1980 original'!N64</f>
        <v>816210625</v>
      </c>
      <c r="P63" s="2">
        <f>+'TABLA CSO1980 original'!O64</f>
        <v>72105</v>
      </c>
      <c r="Q63" s="2">
        <f>+'TABLA CSO1980 original'!P64</f>
        <v>3818333</v>
      </c>
      <c r="R63" s="2">
        <f>+'TABLA CSO1980 original'!Q64</f>
        <v>65926279</v>
      </c>
    </row>
    <row r="64" spans="1:18" x14ac:dyDescent="0.25">
      <c r="A64">
        <v>62</v>
      </c>
      <c r="B64" s="4">
        <v>61</v>
      </c>
      <c r="C64">
        <v>1.754E-2</v>
      </c>
      <c r="D64">
        <v>7954352</v>
      </c>
      <c r="E64">
        <v>139519</v>
      </c>
      <c r="F64" s="6">
        <v>4412064</v>
      </c>
      <c r="G64" s="8">
        <v>69246796</v>
      </c>
      <c r="H64" s="2">
        <v>742431952</v>
      </c>
      <c r="I64" s="2">
        <v>76643</v>
      </c>
      <c r="J64" s="2">
        <v>3746228</v>
      </c>
      <c r="K64" s="2">
        <v>62103853</v>
      </c>
      <c r="L64" s="4">
        <v>61</v>
      </c>
      <c r="M64" s="6">
        <f>+'TABLA CSO1980 original'!L65</f>
        <v>4412064</v>
      </c>
      <c r="N64" s="8">
        <f>+'TABLA CSO1980 original'!M65</f>
        <v>69246797</v>
      </c>
      <c r="O64" s="2">
        <f>+'TABLA CSO1980 original'!N65</f>
        <v>742436123</v>
      </c>
      <c r="P64" s="2">
        <f>+'TABLA CSO1980 original'!O65</f>
        <v>76643</v>
      </c>
      <c r="Q64" s="2">
        <f>+'TABLA CSO1980 original'!P65</f>
        <v>3746228</v>
      </c>
      <c r="R64" s="2">
        <f>+'TABLA CSO1980 original'!Q65</f>
        <v>62107946</v>
      </c>
    </row>
    <row r="65" spans="1:18" x14ac:dyDescent="0.25">
      <c r="A65">
        <v>63</v>
      </c>
      <c r="B65" s="4">
        <v>62</v>
      </c>
      <c r="C65">
        <v>1.9189999999999999E-2</v>
      </c>
      <c r="D65">
        <v>7814833</v>
      </c>
      <c r="E65">
        <v>149967</v>
      </c>
      <c r="F65" s="6">
        <v>4292997</v>
      </c>
      <c r="G65" s="8">
        <v>64834732</v>
      </c>
      <c r="H65" s="2">
        <v>673185156</v>
      </c>
      <c r="I65" s="2">
        <v>81591</v>
      </c>
      <c r="J65" s="2">
        <v>3669585</v>
      </c>
      <c r="K65" s="2">
        <v>58357625</v>
      </c>
      <c r="L65" s="4">
        <v>62</v>
      </c>
      <c r="M65" s="6">
        <f>+'TABLA CSO1980 original'!L66</f>
        <v>4292997</v>
      </c>
      <c r="N65" s="8">
        <f>+'TABLA CSO1980 original'!M66</f>
        <v>64834733</v>
      </c>
      <c r="O65" s="2">
        <f>+'TABLA CSO1980 original'!N66</f>
        <v>673189326</v>
      </c>
      <c r="P65" s="2">
        <f>+'TABLA CSO1980 original'!O66</f>
        <v>81591</v>
      </c>
      <c r="Q65" s="2">
        <f>+'TABLA CSO1980 original'!P66</f>
        <v>3669585</v>
      </c>
      <c r="R65" s="2">
        <f>+'TABLA CSO1980 original'!Q66</f>
        <v>58361718</v>
      </c>
    </row>
    <row r="66" spans="1:18" x14ac:dyDescent="0.25">
      <c r="A66">
        <v>64</v>
      </c>
      <c r="B66" s="4">
        <v>63</v>
      </c>
      <c r="C66">
        <v>2.1059999999999999E-2</v>
      </c>
      <c r="D66">
        <v>7664866</v>
      </c>
      <c r="E66">
        <v>161422</v>
      </c>
      <c r="F66" s="6">
        <v>4170128</v>
      </c>
      <c r="G66" s="8">
        <v>60541735</v>
      </c>
      <c r="H66" s="2">
        <v>608350424</v>
      </c>
      <c r="I66" s="2">
        <v>86978</v>
      </c>
      <c r="J66" s="2">
        <v>3587994</v>
      </c>
      <c r="K66" s="2">
        <v>54688040</v>
      </c>
      <c r="L66" s="4">
        <v>63</v>
      </c>
      <c r="M66" s="6">
        <f>+'TABLA CSO1980 original'!L67</f>
        <v>4170128</v>
      </c>
      <c r="N66" s="8">
        <f>+'TABLA CSO1980 original'!M67</f>
        <v>60541736</v>
      </c>
      <c r="O66" s="2">
        <f>+'TABLA CSO1980 original'!N67</f>
        <v>608354593</v>
      </c>
      <c r="P66" s="2">
        <f>+'TABLA CSO1980 original'!O67</f>
        <v>86978</v>
      </c>
      <c r="Q66" s="2">
        <f>+'TABLA CSO1980 original'!P67</f>
        <v>3587994</v>
      </c>
      <c r="R66" s="2">
        <f>+'TABLA CSO1980 original'!Q67</f>
        <v>54692133</v>
      </c>
    </row>
    <row r="67" spans="1:18" x14ac:dyDescent="0.25">
      <c r="A67">
        <v>65</v>
      </c>
      <c r="B67" s="4">
        <v>64</v>
      </c>
      <c r="C67">
        <v>2.3140000000000001E-2</v>
      </c>
      <c r="D67">
        <v>7503444</v>
      </c>
      <c r="E67">
        <v>173630</v>
      </c>
      <c r="F67" s="6">
        <v>4043052</v>
      </c>
      <c r="G67" s="8">
        <v>56371607</v>
      </c>
      <c r="H67" s="2">
        <v>547808689</v>
      </c>
      <c r="I67" s="2">
        <v>92657</v>
      </c>
      <c r="J67" s="2">
        <v>3501016</v>
      </c>
      <c r="K67" s="2">
        <v>51100046</v>
      </c>
      <c r="L67" s="4">
        <v>64</v>
      </c>
      <c r="M67" s="6">
        <f>+'TABLA CSO1980 original'!L68</f>
        <v>4043052</v>
      </c>
      <c r="N67" s="8">
        <f>+'TABLA CSO1980 original'!M68</f>
        <v>56371608</v>
      </c>
      <c r="O67" s="2">
        <f>+'TABLA CSO1980 original'!N68</f>
        <v>547812857</v>
      </c>
      <c r="P67" s="2">
        <f>+'TABLA CSO1980 original'!O68</f>
        <v>92657</v>
      </c>
      <c r="Q67" s="2">
        <f>+'TABLA CSO1980 original'!P68</f>
        <v>3501016</v>
      </c>
      <c r="R67" s="2">
        <f>+'TABLA CSO1980 original'!Q68</f>
        <v>51104139</v>
      </c>
    </row>
    <row r="68" spans="1:18" x14ac:dyDescent="0.25">
      <c r="A68">
        <v>66</v>
      </c>
      <c r="B68" s="4">
        <v>65</v>
      </c>
      <c r="C68">
        <v>2.5420000000000002E-2</v>
      </c>
      <c r="D68">
        <v>7329814</v>
      </c>
      <c r="E68">
        <v>186324</v>
      </c>
      <c r="F68" s="6">
        <v>3911520</v>
      </c>
      <c r="G68" s="8">
        <v>52328555</v>
      </c>
      <c r="H68" s="2">
        <v>491437082</v>
      </c>
      <c r="I68" s="2">
        <v>98475</v>
      </c>
      <c r="J68" s="2">
        <v>3408359</v>
      </c>
      <c r="K68" s="2">
        <v>47599030</v>
      </c>
      <c r="L68" s="4">
        <v>65</v>
      </c>
      <c r="M68" s="6">
        <f>+'TABLA CSO1980 original'!L69</f>
        <v>3911520</v>
      </c>
      <c r="N68" s="8">
        <f>+'TABLA CSO1980 original'!M69</f>
        <v>52328556</v>
      </c>
      <c r="O68" s="2">
        <f>+'TABLA CSO1980 original'!N69</f>
        <v>491441249</v>
      </c>
      <c r="P68" s="2">
        <f>+'TABLA CSO1980 original'!O69</f>
        <v>98475</v>
      </c>
      <c r="Q68" s="2">
        <f>+'TABLA CSO1980 original'!P69</f>
        <v>3408359</v>
      </c>
      <c r="R68" s="2">
        <f>+'TABLA CSO1980 original'!Q69</f>
        <v>47603123</v>
      </c>
    </row>
    <row r="69" spans="1:18" x14ac:dyDescent="0.25">
      <c r="A69">
        <v>67</v>
      </c>
      <c r="B69" s="4">
        <v>66</v>
      </c>
      <c r="C69">
        <v>2.785E-2</v>
      </c>
      <c r="D69">
        <v>7143490</v>
      </c>
      <c r="E69">
        <v>198946</v>
      </c>
      <c r="F69" s="6">
        <v>3775434</v>
      </c>
      <c r="G69" s="8">
        <v>48417035</v>
      </c>
      <c r="H69" s="2">
        <v>439108527</v>
      </c>
      <c r="I69" s="2">
        <v>104135</v>
      </c>
      <c r="J69" s="2">
        <v>3309884</v>
      </c>
      <c r="K69" s="2">
        <v>44190671</v>
      </c>
      <c r="L69" s="4">
        <v>66</v>
      </c>
      <c r="M69" s="6">
        <f>+'TABLA CSO1980 original'!L70</f>
        <v>3775434</v>
      </c>
      <c r="N69" s="8">
        <f>+'TABLA CSO1980 original'!M70</f>
        <v>48417036</v>
      </c>
      <c r="O69" s="2">
        <f>+'TABLA CSO1980 original'!N70</f>
        <v>439112693</v>
      </c>
      <c r="P69" s="2">
        <f>+'TABLA CSO1980 original'!O70</f>
        <v>104135</v>
      </c>
      <c r="Q69" s="2">
        <f>+'TABLA CSO1980 original'!P70</f>
        <v>3309884</v>
      </c>
      <c r="R69" s="2">
        <f>+'TABLA CSO1980 original'!Q70</f>
        <v>44194764</v>
      </c>
    </row>
    <row r="70" spans="1:18" x14ac:dyDescent="0.25">
      <c r="A70">
        <v>68</v>
      </c>
      <c r="B70" s="4">
        <v>67</v>
      </c>
      <c r="C70">
        <v>3.0439999999999998E-2</v>
      </c>
      <c r="D70">
        <v>6944544</v>
      </c>
      <c r="E70">
        <v>211392</v>
      </c>
      <c r="F70" s="6">
        <v>3634997</v>
      </c>
      <c r="G70" s="8">
        <v>44641601</v>
      </c>
      <c r="H70" s="2">
        <v>390691492</v>
      </c>
      <c r="I70" s="2">
        <v>109585</v>
      </c>
      <c r="J70" s="2">
        <v>3205749</v>
      </c>
      <c r="K70" s="2">
        <v>40880787</v>
      </c>
      <c r="L70" s="4">
        <v>67</v>
      </c>
      <c r="M70" s="6">
        <f>+'TABLA CSO1980 original'!L71</f>
        <v>3634997</v>
      </c>
      <c r="N70" s="8">
        <f>+'TABLA CSO1980 original'!M71</f>
        <v>44641602</v>
      </c>
      <c r="O70" s="2">
        <f>+'TABLA CSO1980 original'!N71</f>
        <v>390695657</v>
      </c>
      <c r="P70" s="2">
        <f>+'TABLA CSO1980 original'!O71</f>
        <v>109585</v>
      </c>
      <c r="Q70" s="2">
        <f>+'TABLA CSO1980 original'!P71</f>
        <v>3205749</v>
      </c>
      <c r="R70" s="2">
        <f>+'TABLA CSO1980 original'!Q71</f>
        <v>40884880</v>
      </c>
    </row>
    <row r="71" spans="1:18" x14ac:dyDescent="0.25">
      <c r="A71">
        <v>69</v>
      </c>
      <c r="B71" s="4">
        <v>68</v>
      </c>
      <c r="C71">
        <v>3.3189999999999997E-2</v>
      </c>
      <c r="D71">
        <v>6733152</v>
      </c>
      <c r="E71">
        <v>223473</v>
      </c>
      <c r="F71" s="6">
        <v>3490460</v>
      </c>
      <c r="G71" s="8">
        <v>41006604</v>
      </c>
      <c r="H71" s="2">
        <v>346049891</v>
      </c>
      <c r="I71" s="2">
        <v>114734</v>
      </c>
      <c r="J71" s="2">
        <v>3096164</v>
      </c>
      <c r="K71" s="2">
        <v>37675038</v>
      </c>
      <c r="L71" s="4">
        <v>68</v>
      </c>
      <c r="M71" s="6">
        <f>+'TABLA CSO1980 original'!L72</f>
        <v>3490460</v>
      </c>
      <c r="N71" s="8">
        <f>+'TABLA CSO1980 original'!M72</f>
        <v>41006605</v>
      </c>
      <c r="O71" s="2">
        <f>+'TABLA CSO1980 original'!N72</f>
        <v>346054055</v>
      </c>
      <c r="P71" s="2">
        <f>+'TABLA CSO1980 original'!O72</f>
        <v>114734</v>
      </c>
      <c r="Q71" s="2">
        <f>+'TABLA CSO1980 original'!P72</f>
        <v>3096164</v>
      </c>
      <c r="R71" s="2">
        <f>+'TABLA CSO1980 original'!Q72</f>
        <v>37679131</v>
      </c>
    </row>
    <row r="72" spans="1:18" x14ac:dyDescent="0.25">
      <c r="A72">
        <v>70</v>
      </c>
      <c r="B72" s="4">
        <v>69</v>
      </c>
      <c r="C72">
        <v>3.6170000000000001E-2</v>
      </c>
      <c r="D72">
        <v>6509679</v>
      </c>
      <c r="E72">
        <v>235455</v>
      </c>
      <c r="F72" s="6">
        <v>3342163</v>
      </c>
      <c r="G72" s="8">
        <v>37516144</v>
      </c>
      <c r="H72" s="2">
        <v>305043287</v>
      </c>
      <c r="I72" s="2">
        <v>119724</v>
      </c>
      <c r="J72" s="2">
        <v>2981430</v>
      </c>
      <c r="K72" s="2">
        <v>34578874</v>
      </c>
      <c r="L72" s="4">
        <v>69</v>
      </c>
      <c r="M72" s="6">
        <f>+'TABLA CSO1980 original'!L73</f>
        <v>3342163</v>
      </c>
      <c r="N72" s="8">
        <f>+'TABLA CSO1980 original'!M73</f>
        <v>37516145</v>
      </c>
      <c r="O72" s="2">
        <f>+'TABLA CSO1980 original'!N73</f>
        <v>305047450</v>
      </c>
      <c r="P72" s="2">
        <f>+'TABLA CSO1980 original'!O73</f>
        <v>119724</v>
      </c>
      <c r="Q72" s="2">
        <f>+'TABLA CSO1980 original'!P73</f>
        <v>2981430</v>
      </c>
      <c r="R72" s="2">
        <f>+'TABLA CSO1980 original'!Q73</f>
        <v>34582967</v>
      </c>
    </row>
    <row r="73" spans="1:18" x14ac:dyDescent="0.25">
      <c r="A73">
        <v>71</v>
      </c>
      <c r="B73" s="4">
        <v>70</v>
      </c>
      <c r="C73">
        <v>3.9510000000000003E-2</v>
      </c>
      <c r="D73">
        <v>6274224</v>
      </c>
      <c r="E73">
        <v>247895</v>
      </c>
      <c r="F73" s="6">
        <v>3190303</v>
      </c>
      <c r="G73" s="8">
        <v>34173981</v>
      </c>
      <c r="H73" s="2">
        <v>267527143</v>
      </c>
      <c r="I73" s="2">
        <v>124837</v>
      </c>
      <c r="J73" s="2">
        <v>2861706</v>
      </c>
      <c r="K73" s="2">
        <v>31597444</v>
      </c>
      <c r="L73" s="4">
        <v>70</v>
      </c>
      <c r="M73" s="6">
        <f>+'TABLA CSO1980 original'!L74</f>
        <v>3190303</v>
      </c>
      <c r="N73" s="8">
        <f>+'TABLA CSO1980 original'!M74</f>
        <v>34173982</v>
      </c>
      <c r="O73" s="2">
        <f>+'TABLA CSO1980 original'!N74</f>
        <v>267531305</v>
      </c>
      <c r="P73" s="2">
        <f>+'TABLA CSO1980 original'!O74</f>
        <v>124837</v>
      </c>
      <c r="Q73" s="2">
        <f>+'TABLA CSO1980 original'!P74</f>
        <v>2861706</v>
      </c>
      <c r="R73" s="2">
        <f>+'TABLA CSO1980 original'!Q74</f>
        <v>31601537</v>
      </c>
    </row>
    <row r="74" spans="1:18" x14ac:dyDescent="0.25">
      <c r="A74">
        <v>72</v>
      </c>
      <c r="B74" s="4">
        <v>71</v>
      </c>
      <c r="C74">
        <v>4.3299999999999998E-2</v>
      </c>
      <c r="D74">
        <v>6026329</v>
      </c>
      <c r="E74">
        <v>260940</v>
      </c>
      <c r="F74" s="6">
        <v>3034790</v>
      </c>
      <c r="G74" s="8">
        <v>30983678</v>
      </c>
      <c r="H74" s="2">
        <v>233353162</v>
      </c>
      <c r="I74" s="2">
        <v>130143</v>
      </c>
      <c r="J74" s="2">
        <v>2736869</v>
      </c>
      <c r="K74" s="2">
        <v>28735738</v>
      </c>
      <c r="L74" s="4">
        <v>71</v>
      </c>
      <c r="M74" s="6">
        <f>+'TABLA CSO1980 original'!L75</f>
        <v>3034790</v>
      </c>
      <c r="N74" s="8">
        <f>+'TABLA CSO1980 original'!M75</f>
        <v>30983679</v>
      </c>
      <c r="O74" s="2">
        <f>+'TABLA CSO1980 original'!N75</f>
        <v>233357323</v>
      </c>
      <c r="P74" s="2">
        <f>+'TABLA CSO1980 original'!O75</f>
        <v>130143</v>
      </c>
      <c r="Q74" s="2">
        <f>+'TABLA CSO1980 original'!P75</f>
        <v>2736869</v>
      </c>
      <c r="R74" s="2">
        <f>+'TABLA CSO1980 original'!Q75</f>
        <v>28739831</v>
      </c>
    </row>
    <row r="75" spans="1:18" x14ac:dyDescent="0.25">
      <c r="A75">
        <v>73</v>
      </c>
      <c r="B75" s="4">
        <v>72</v>
      </c>
      <c r="C75">
        <v>4.7649999999999998E-2</v>
      </c>
      <c r="D75">
        <v>5765389</v>
      </c>
      <c r="E75">
        <v>274721</v>
      </c>
      <c r="F75" s="6">
        <v>2875467</v>
      </c>
      <c r="G75" s="8">
        <v>27948888</v>
      </c>
      <c r="H75" s="2">
        <v>202369484</v>
      </c>
      <c r="I75" s="2">
        <v>135699</v>
      </c>
      <c r="J75" s="2">
        <v>2606726</v>
      </c>
      <c r="K75" s="2">
        <v>25998869</v>
      </c>
      <c r="L75" s="4">
        <v>72</v>
      </c>
      <c r="M75" s="6">
        <f>+'TABLA CSO1980 original'!L76</f>
        <v>2875467</v>
      </c>
      <c r="N75" s="8">
        <f>+'TABLA CSO1980 original'!M76</f>
        <v>27948889</v>
      </c>
      <c r="O75" s="2">
        <f>+'TABLA CSO1980 original'!N76</f>
        <v>202373644</v>
      </c>
      <c r="P75" s="2">
        <f>+'TABLA CSO1980 original'!O76</f>
        <v>135699</v>
      </c>
      <c r="Q75" s="2">
        <f>+'TABLA CSO1980 original'!P76</f>
        <v>2606726</v>
      </c>
      <c r="R75" s="2">
        <f>+'TABLA CSO1980 original'!Q76</f>
        <v>26002962</v>
      </c>
    </row>
    <row r="76" spans="1:18" x14ac:dyDescent="0.25">
      <c r="A76">
        <v>74</v>
      </c>
      <c r="B76" s="4">
        <v>73</v>
      </c>
      <c r="C76">
        <v>5.2639999999999999E-2</v>
      </c>
      <c r="D76">
        <v>5490668</v>
      </c>
      <c r="E76">
        <v>289029</v>
      </c>
      <c r="F76" s="6">
        <v>2712119</v>
      </c>
      <c r="G76" s="8">
        <v>25073421</v>
      </c>
      <c r="H76" s="2">
        <v>174420596</v>
      </c>
      <c r="I76" s="2">
        <v>141393</v>
      </c>
      <c r="J76" s="2">
        <v>2471027</v>
      </c>
      <c r="K76" s="2">
        <v>23392143</v>
      </c>
      <c r="L76" s="4">
        <v>73</v>
      </c>
      <c r="M76" s="6">
        <f>+'TABLA CSO1980 original'!L77</f>
        <v>2712119</v>
      </c>
      <c r="N76" s="8">
        <f>+'TABLA CSO1980 original'!M77</f>
        <v>25073422</v>
      </c>
      <c r="O76" s="2">
        <f>+'TABLA CSO1980 original'!N77</f>
        <v>174424755</v>
      </c>
      <c r="P76" s="2">
        <f>+'TABLA CSO1980 original'!O77</f>
        <v>141393</v>
      </c>
      <c r="Q76" s="2">
        <f>+'TABLA CSO1980 original'!P77</f>
        <v>2471027</v>
      </c>
      <c r="R76" s="2">
        <f>+'TABLA CSO1980 original'!Q77</f>
        <v>23396236</v>
      </c>
    </row>
    <row r="77" spans="1:18" x14ac:dyDescent="0.25">
      <c r="A77">
        <v>75</v>
      </c>
      <c r="B77" s="4">
        <v>74</v>
      </c>
      <c r="C77">
        <v>5.8189999999999999E-2</v>
      </c>
      <c r="D77">
        <v>5201639</v>
      </c>
      <c r="E77">
        <v>302683</v>
      </c>
      <c r="F77" s="6">
        <v>2544648</v>
      </c>
      <c r="G77" s="8">
        <v>22361302</v>
      </c>
      <c r="H77" s="2">
        <v>149347175</v>
      </c>
      <c r="I77" s="2">
        <v>146649</v>
      </c>
      <c r="J77" s="2">
        <v>2329634</v>
      </c>
      <c r="K77" s="2">
        <v>20921116</v>
      </c>
      <c r="L77" s="4">
        <v>74</v>
      </c>
      <c r="M77" s="6">
        <f>+'TABLA CSO1980 original'!L78</f>
        <v>2544648</v>
      </c>
      <c r="N77" s="8">
        <f>+'TABLA CSO1980 original'!M78</f>
        <v>22361303</v>
      </c>
      <c r="O77" s="2">
        <f>+'TABLA CSO1980 original'!N78</f>
        <v>149351333</v>
      </c>
      <c r="P77" s="2">
        <f>+'TABLA CSO1980 original'!O78</f>
        <v>146649</v>
      </c>
      <c r="Q77" s="2">
        <f>+'TABLA CSO1980 original'!P78</f>
        <v>2329634</v>
      </c>
      <c r="R77" s="2">
        <f>+'TABLA CSO1980 original'!Q78</f>
        <v>20925209</v>
      </c>
    </row>
    <row r="78" spans="1:18" x14ac:dyDescent="0.25">
      <c r="A78">
        <v>76</v>
      </c>
      <c r="B78" s="4">
        <v>75</v>
      </c>
      <c r="C78">
        <v>6.4189999999999997E-2</v>
      </c>
      <c r="D78">
        <v>4898956</v>
      </c>
      <c r="E78">
        <v>314464</v>
      </c>
      <c r="F78" s="6">
        <v>2373531</v>
      </c>
      <c r="G78" s="8">
        <v>19816654</v>
      </c>
      <c r="H78" s="2">
        <v>126985873</v>
      </c>
      <c r="I78" s="2">
        <v>150892</v>
      </c>
      <c r="J78" s="2">
        <v>2182985</v>
      </c>
      <c r="K78" s="2">
        <v>18591482</v>
      </c>
      <c r="L78" s="4">
        <v>75</v>
      </c>
      <c r="M78" s="6">
        <f>+'TABLA CSO1980 original'!L79</f>
        <v>2373531</v>
      </c>
      <c r="N78" s="8">
        <f>+'TABLA CSO1980 original'!M79</f>
        <v>19816655</v>
      </c>
      <c r="O78" s="2">
        <f>+'TABLA CSO1980 original'!N79</f>
        <v>126990030</v>
      </c>
      <c r="P78" s="2">
        <f>+'TABLA CSO1980 original'!O79</f>
        <v>150892</v>
      </c>
      <c r="Q78" s="2">
        <f>+'TABLA CSO1980 original'!P79</f>
        <v>2182985</v>
      </c>
      <c r="R78" s="2">
        <f>+'TABLA CSO1980 original'!Q79</f>
        <v>18595575</v>
      </c>
    </row>
    <row r="79" spans="1:18" x14ac:dyDescent="0.25">
      <c r="A79">
        <v>77</v>
      </c>
      <c r="B79" s="4">
        <v>76</v>
      </c>
      <c r="C79">
        <v>7.0529999999999995E-2</v>
      </c>
      <c r="D79">
        <v>4584492</v>
      </c>
      <c r="E79">
        <v>323344</v>
      </c>
      <c r="F79" s="6">
        <v>2199817</v>
      </c>
      <c r="G79" s="8">
        <v>17443123</v>
      </c>
      <c r="H79" s="2">
        <v>107169219</v>
      </c>
      <c r="I79" s="2">
        <v>153661</v>
      </c>
      <c r="J79" s="2">
        <v>2032093</v>
      </c>
      <c r="K79" s="2">
        <v>16408497</v>
      </c>
      <c r="L79" s="4">
        <v>76</v>
      </c>
      <c r="M79" s="6">
        <f>+'TABLA CSO1980 original'!L80</f>
        <v>2199817</v>
      </c>
      <c r="N79" s="8">
        <f>+'TABLA CSO1980 original'!M80</f>
        <v>17443124</v>
      </c>
      <c r="O79" s="2">
        <f>+'TABLA CSO1980 original'!N80</f>
        <v>107173375</v>
      </c>
      <c r="P79" s="2">
        <f>+'TABLA CSO1980 original'!O80</f>
        <v>153661</v>
      </c>
      <c r="Q79" s="2">
        <f>+'TABLA CSO1980 original'!P80</f>
        <v>2032093</v>
      </c>
      <c r="R79" s="2">
        <f>+'TABLA CSO1980 original'!Q80</f>
        <v>16412590</v>
      </c>
    </row>
    <row r="80" spans="1:18" x14ac:dyDescent="0.25">
      <c r="A80">
        <v>78</v>
      </c>
      <c r="B80" s="4">
        <v>77</v>
      </c>
      <c r="C80">
        <v>7.7119999999999994E-2</v>
      </c>
      <c r="D80">
        <v>4261148</v>
      </c>
      <c r="E80">
        <v>328620</v>
      </c>
      <c r="F80" s="6">
        <v>2025004</v>
      </c>
      <c r="G80" s="8">
        <v>15243306</v>
      </c>
      <c r="H80" s="2">
        <v>89726096</v>
      </c>
      <c r="I80" s="2">
        <v>154667</v>
      </c>
      <c r="J80" s="2">
        <v>1878432</v>
      </c>
      <c r="K80" s="2">
        <v>14376404</v>
      </c>
      <c r="L80" s="4">
        <v>77</v>
      </c>
      <c r="M80" s="6">
        <f>+'TABLA CSO1980 original'!L81</f>
        <v>2025004</v>
      </c>
      <c r="N80" s="8">
        <f>+'TABLA CSO1980 original'!M81</f>
        <v>15243307</v>
      </c>
      <c r="O80" s="2">
        <f>+'TABLA CSO1980 original'!N81</f>
        <v>89730251</v>
      </c>
      <c r="P80" s="2">
        <f>+'TABLA CSO1980 original'!O81</f>
        <v>154667</v>
      </c>
      <c r="Q80" s="2">
        <f>+'TABLA CSO1980 original'!P81</f>
        <v>1878432</v>
      </c>
      <c r="R80" s="2">
        <f>+'TABLA CSO1980 original'!Q81</f>
        <v>14380497</v>
      </c>
    </row>
    <row r="81" spans="1:18" x14ac:dyDescent="0.25">
      <c r="A81">
        <v>79</v>
      </c>
      <c r="B81" s="4">
        <v>78</v>
      </c>
      <c r="C81">
        <v>8.3900000000000002E-2</v>
      </c>
      <c r="D81">
        <v>3932528</v>
      </c>
      <c r="E81">
        <v>329939</v>
      </c>
      <c r="F81" s="6">
        <v>1850866</v>
      </c>
      <c r="G81" s="8">
        <v>13218302</v>
      </c>
      <c r="H81" s="2">
        <v>74482790</v>
      </c>
      <c r="I81" s="2">
        <v>153794</v>
      </c>
      <c r="J81" s="2">
        <v>1723765</v>
      </c>
      <c r="K81" s="2">
        <v>12497972</v>
      </c>
      <c r="L81" s="4">
        <v>78</v>
      </c>
      <c r="M81" s="6">
        <f>+'TABLA CSO1980 original'!L82</f>
        <v>1850866</v>
      </c>
      <c r="N81" s="8">
        <f>+'TABLA CSO1980 original'!M82</f>
        <v>13218303</v>
      </c>
      <c r="O81" s="2">
        <f>+'TABLA CSO1980 original'!N82</f>
        <v>74486944</v>
      </c>
      <c r="P81" s="2">
        <f>+'TABLA CSO1980 original'!O82</f>
        <v>153794</v>
      </c>
      <c r="Q81" s="2">
        <f>+'TABLA CSO1980 original'!P82</f>
        <v>1723765</v>
      </c>
      <c r="R81" s="2">
        <f>+'TABLA CSO1980 original'!Q82</f>
        <v>12502065</v>
      </c>
    </row>
    <row r="82" spans="1:18" x14ac:dyDescent="0.25">
      <c r="A82">
        <v>80</v>
      </c>
      <c r="B82" s="4">
        <v>79</v>
      </c>
      <c r="C82">
        <v>9.1050000000000006E-2</v>
      </c>
      <c r="D82">
        <v>3602589</v>
      </c>
      <c r="E82">
        <v>328016</v>
      </c>
      <c r="F82" s="6">
        <v>1679274</v>
      </c>
      <c r="G82" s="8">
        <v>11367436</v>
      </c>
      <c r="H82" s="2">
        <v>61264488</v>
      </c>
      <c r="I82" s="2">
        <v>151428</v>
      </c>
      <c r="J82" s="2">
        <v>1569971</v>
      </c>
      <c r="K82" s="2">
        <v>10774207</v>
      </c>
      <c r="L82" s="4">
        <v>79</v>
      </c>
      <c r="M82" s="6">
        <f>+'TABLA CSO1980 original'!L83</f>
        <v>1679274</v>
      </c>
      <c r="N82" s="8">
        <f>+'TABLA CSO1980 original'!M83</f>
        <v>11367437</v>
      </c>
      <c r="O82" s="2">
        <f>+'TABLA CSO1980 original'!N83</f>
        <v>61268641</v>
      </c>
      <c r="P82" s="2">
        <f>+'TABLA CSO1980 original'!O83</f>
        <v>151428</v>
      </c>
      <c r="Q82" s="2">
        <f>+'TABLA CSO1980 original'!P83</f>
        <v>1569971</v>
      </c>
      <c r="R82" s="2">
        <f>+'TABLA CSO1980 original'!Q83</f>
        <v>10778300</v>
      </c>
    </row>
    <row r="83" spans="1:18" x14ac:dyDescent="0.25">
      <c r="A83">
        <v>81</v>
      </c>
      <c r="B83" s="4">
        <v>80</v>
      </c>
      <c r="C83">
        <v>9.8839999999999997E-2</v>
      </c>
      <c r="D83">
        <v>3274573</v>
      </c>
      <c r="E83">
        <v>323659</v>
      </c>
      <c r="F83" s="6">
        <v>1511700</v>
      </c>
      <c r="G83" s="8">
        <v>9688162</v>
      </c>
      <c r="H83" s="2">
        <v>49897052</v>
      </c>
      <c r="I83" s="2">
        <v>147980</v>
      </c>
      <c r="J83" s="2">
        <v>1418543</v>
      </c>
      <c r="K83" s="2">
        <v>9204236</v>
      </c>
      <c r="L83" s="4">
        <v>80</v>
      </c>
      <c r="M83" s="6">
        <f>+'TABLA CSO1980 original'!L84</f>
        <v>1511700</v>
      </c>
      <c r="N83" s="8">
        <f>+'TABLA CSO1980 original'!M84</f>
        <v>9688163</v>
      </c>
      <c r="O83" s="2">
        <f>+'TABLA CSO1980 original'!N84</f>
        <v>49901204</v>
      </c>
      <c r="P83" s="2">
        <f>+'TABLA CSO1980 original'!O84</f>
        <v>147980</v>
      </c>
      <c r="Q83" s="2">
        <f>+'TABLA CSO1980 original'!P84</f>
        <v>1418543</v>
      </c>
      <c r="R83" s="2">
        <f>+'TABLA CSO1980 original'!Q84</f>
        <v>9208329</v>
      </c>
    </row>
    <row r="84" spans="1:18" x14ac:dyDescent="0.25">
      <c r="A84">
        <v>82</v>
      </c>
      <c r="B84" s="4">
        <v>81</v>
      </c>
      <c r="C84">
        <v>0.10748000000000001</v>
      </c>
      <c r="D84">
        <v>2950914</v>
      </c>
      <c r="E84">
        <v>317164</v>
      </c>
      <c r="F84" s="6">
        <v>1349184</v>
      </c>
      <c r="G84" s="8">
        <v>8176462</v>
      </c>
      <c r="H84" s="2">
        <v>40208890</v>
      </c>
      <c r="I84" s="2">
        <v>143616</v>
      </c>
      <c r="J84" s="2">
        <v>1270563</v>
      </c>
      <c r="K84" s="2">
        <v>7785693</v>
      </c>
      <c r="L84" s="4">
        <v>81</v>
      </c>
      <c r="M84" s="6">
        <f>+'TABLA CSO1980 original'!L85</f>
        <v>1349184</v>
      </c>
      <c r="N84" s="8">
        <f>+'TABLA CSO1980 original'!M85</f>
        <v>8176463</v>
      </c>
      <c r="O84" s="2">
        <f>+'TABLA CSO1980 original'!N85</f>
        <v>40213041</v>
      </c>
      <c r="P84" s="2">
        <f>+'TABLA CSO1980 original'!O85</f>
        <v>143616</v>
      </c>
      <c r="Q84" s="2">
        <f>+'TABLA CSO1980 original'!P85</f>
        <v>1270563</v>
      </c>
      <c r="R84" s="2">
        <f>+'TABLA CSO1980 original'!Q85</f>
        <v>7789786</v>
      </c>
    </row>
    <row r="85" spans="1:18" x14ac:dyDescent="0.25">
      <c r="A85">
        <v>83</v>
      </c>
      <c r="B85" s="4">
        <v>82</v>
      </c>
      <c r="C85">
        <v>0.11724999999999999</v>
      </c>
      <c r="D85">
        <v>2633750</v>
      </c>
      <c r="E85">
        <v>308807</v>
      </c>
      <c r="F85" s="6">
        <v>1192595</v>
      </c>
      <c r="G85" s="8">
        <v>6827278</v>
      </c>
      <c r="H85" s="2">
        <v>32032428</v>
      </c>
      <c r="I85" s="2">
        <v>138487</v>
      </c>
      <c r="J85" s="2">
        <v>1126947</v>
      </c>
      <c r="K85" s="2">
        <v>6515130</v>
      </c>
      <c r="L85" s="4">
        <v>82</v>
      </c>
      <c r="M85" s="6">
        <f>+'TABLA CSO1980 original'!L86</f>
        <v>1192595</v>
      </c>
      <c r="N85" s="8">
        <f>+'TABLA CSO1980 original'!M86</f>
        <v>6827279</v>
      </c>
      <c r="O85" s="2">
        <f>+'TABLA CSO1980 original'!N86</f>
        <v>32036578</v>
      </c>
      <c r="P85" s="2">
        <f>+'TABLA CSO1980 original'!O86</f>
        <v>138487</v>
      </c>
      <c r="Q85" s="2">
        <f>+'TABLA CSO1980 original'!P86</f>
        <v>1126947</v>
      </c>
      <c r="R85" s="2">
        <f>+'TABLA CSO1980 original'!Q86</f>
        <v>6519223</v>
      </c>
    </row>
    <row r="86" spans="1:18" x14ac:dyDescent="0.25">
      <c r="A86">
        <v>84</v>
      </c>
      <c r="B86" s="4">
        <v>83</v>
      </c>
      <c r="C86">
        <v>0.12826000000000001</v>
      </c>
      <c r="D86">
        <v>2324943</v>
      </c>
      <c r="E86">
        <v>298197</v>
      </c>
      <c r="F86" s="6">
        <v>1042641</v>
      </c>
      <c r="G86" s="8">
        <v>5634683</v>
      </c>
      <c r="H86" s="2">
        <v>25205150</v>
      </c>
      <c r="I86" s="2">
        <v>132443</v>
      </c>
      <c r="J86" s="2">
        <v>988460</v>
      </c>
      <c r="K86" s="2">
        <v>5388183</v>
      </c>
      <c r="L86" s="4">
        <v>83</v>
      </c>
      <c r="M86" s="6">
        <f>+'TABLA CSO1980 original'!L87</f>
        <v>1042641</v>
      </c>
      <c r="N86" s="8">
        <f>+'TABLA CSO1980 original'!M87</f>
        <v>5634684</v>
      </c>
      <c r="O86" s="2">
        <f>+'TABLA CSO1980 original'!N87</f>
        <v>25209299</v>
      </c>
      <c r="P86" s="2">
        <f>+'TABLA CSO1980 original'!O87</f>
        <v>132443</v>
      </c>
      <c r="Q86" s="2">
        <f>+'TABLA CSO1980 original'!P87</f>
        <v>988460</v>
      </c>
      <c r="R86" s="2">
        <f>+'TABLA CSO1980 original'!Q87</f>
        <v>5392276</v>
      </c>
    </row>
    <row r="87" spans="1:18" x14ac:dyDescent="0.25">
      <c r="A87">
        <v>85</v>
      </c>
      <c r="B87" s="4">
        <v>84</v>
      </c>
      <c r="C87">
        <v>0.14025000000000001</v>
      </c>
      <c r="D87">
        <v>2026746</v>
      </c>
      <c r="E87">
        <v>284251</v>
      </c>
      <c r="F87" s="6">
        <v>900172</v>
      </c>
      <c r="G87" s="8">
        <v>4592042</v>
      </c>
      <c r="H87" s="2">
        <v>19570467</v>
      </c>
      <c r="I87" s="2">
        <v>125035</v>
      </c>
      <c r="J87" s="2">
        <v>856017</v>
      </c>
      <c r="K87" s="2">
        <v>4399723</v>
      </c>
      <c r="L87" s="4">
        <v>84</v>
      </c>
      <c r="M87" s="6">
        <f>+'TABLA CSO1980 original'!L88</f>
        <v>900172</v>
      </c>
      <c r="N87" s="8">
        <f>+'TABLA CSO1980 original'!M88</f>
        <v>4592043</v>
      </c>
      <c r="O87" s="2">
        <f>+'TABLA CSO1980 original'!N88</f>
        <v>19574615</v>
      </c>
      <c r="P87" s="2">
        <f>+'TABLA CSO1980 original'!O88</f>
        <v>125035</v>
      </c>
      <c r="Q87" s="2">
        <f>+'TABLA CSO1980 original'!P88</f>
        <v>856017</v>
      </c>
      <c r="R87" s="2">
        <f>+'TABLA CSO1980 original'!Q88</f>
        <v>4403816</v>
      </c>
    </row>
    <row r="88" spans="1:18" x14ac:dyDescent="0.25">
      <c r="A88">
        <v>86</v>
      </c>
      <c r="B88" s="4">
        <v>85</v>
      </c>
      <c r="C88">
        <v>0.15295</v>
      </c>
      <c r="D88">
        <v>1742495</v>
      </c>
      <c r="E88">
        <v>266515</v>
      </c>
      <c r="F88" s="6">
        <v>766482</v>
      </c>
      <c r="G88" s="8">
        <v>3691870</v>
      </c>
      <c r="H88" s="2">
        <v>14978425</v>
      </c>
      <c r="I88" s="2">
        <v>116106</v>
      </c>
      <c r="J88" s="2">
        <v>730982</v>
      </c>
      <c r="K88" s="2">
        <v>3543706</v>
      </c>
      <c r="L88" s="4">
        <v>85</v>
      </c>
      <c r="M88" s="6">
        <f>+'TABLA CSO1980 original'!L89</f>
        <v>766482</v>
      </c>
      <c r="N88" s="8">
        <f>+'TABLA CSO1980 original'!M89</f>
        <v>3691871</v>
      </c>
      <c r="O88" s="2">
        <f>+'TABLA CSO1980 original'!N89</f>
        <v>14982572</v>
      </c>
      <c r="P88" s="2">
        <f>+'TABLA CSO1980 original'!O89</f>
        <v>116106</v>
      </c>
      <c r="Q88" s="2">
        <f>+'TABLA CSO1980 original'!P89</f>
        <v>730982</v>
      </c>
      <c r="R88" s="2">
        <f>+'TABLA CSO1980 original'!Q89</f>
        <v>3547799</v>
      </c>
    </row>
    <row r="89" spans="1:18" x14ac:dyDescent="0.25">
      <c r="A89">
        <v>87</v>
      </c>
      <c r="B89" s="4">
        <v>86</v>
      </c>
      <c r="C89">
        <v>0.16608999999999999</v>
      </c>
      <c r="D89">
        <v>1475980</v>
      </c>
      <c r="E89">
        <v>245146</v>
      </c>
      <c r="F89" s="6">
        <v>643005</v>
      </c>
      <c r="G89" s="8">
        <v>2925388</v>
      </c>
      <c r="H89" s="2">
        <v>11286555</v>
      </c>
      <c r="I89" s="2">
        <v>105770</v>
      </c>
      <c r="J89" s="2">
        <v>614876</v>
      </c>
      <c r="K89" s="2">
        <v>2812724</v>
      </c>
      <c r="L89" s="4">
        <v>86</v>
      </c>
      <c r="M89" s="6">
        <f>+'TABLA CSO1980 original'!L90</f>
        <v>643005</v>
      </c>
      <c r="N89" s="8">
        <f>+'TABLA CSO1980 original'!M90</f>
        <v>2925389</v>
      </c>
      <c r="O89" s="2">
        <f>+'TABLA CSO1980 original'!N90</f>
        <v>11290701</v>
      </c>
      <c r="P89" s="2">
        <f>+'TABLA CSO1980 original'!O90</f>
        <v>105770</v>
      </c>
      <c r="Q89" s="2">
        <f>+'TABLA CSO1980 original'!P90</f>
        <v>614876</v>
      </c>
      <c r="R89" s="2">
        <f>+'TABLA CSO1980 original'!Q90</f>
        <v>2816817</v>
      </c>
    </row>
    <row r="90" spans="1:18" x14ac:dyDescent="0.25">
      <c r="A90">
        <v>88</v>
      </c>
      <c r="B90" s="4">
        <v>87</v>
      </c>
      <c r="C90">
        <v>0.17954999999999999</v>
      </c>
      <c r="D90">
        <v>1230834</v>
      </c>
      <c r="E90">
        <v>220996</v>
      </c>
      <c r="F90" s="6">
        <v>531053</v>
      </c>
      <c r="G90" s="8">
        <v>2282383</v>
      </c>
      <c r="H90" s="2">
        <v>8361167</v>
      </c>
      <c r="I90" s="2">
        <v>94434</v>
      </c>
      <c r="J90" s="2">
        <v>509106</v>
      </c>
      <c r="K90" s="2">
        <v>2197848</v>
      </c>
      <c r="L90" s="4">
        <v>87</v>
      </c>
      <c r="M90" s="6">
        <f>+'TABLA CSO1980 original'!L91</f>
        <v>531053</v>
      </c>
      <c r="N90" s="8">
        <f>+'TABLA CSO1980 original'!M91</f>
        <v>2282384</v>
      </c>
      <c r="O90" s="2">
        <f>+'TABLA CSO1980 original'!N91</f>
        <v>8365312</v>
      </c>
      <c r="P90" s="2">
        <f>+'TABLA CSO1980 original'!O91</f>
        <v>94434</v>
      </c>
      <c r="Q90" s="2">
        <f>+'TABLA CSO1980 original'!P91</f>
        <v>509106</v>
      </c>
      <c r="R90" s="2">
        <f>+'TABLA CSO1980 original'!Q91</f>
        <v>2201941</v>
      </c>
    </row>
    <row r="91" spans="1:18" x14ac:dyDescent="0.25">
      <c r="A91">
        <v>89</v>
      </c>
      <c r="B91" s="4">
        <v>88</v>
      </c>
      <c r="C91">
        <v>0.19327</v>
      </c>
      <c r="D91">
        <v>1009838</v>
      </c>
      <c r="E91">
        <v>195171</v>
      </c>
      <c r="F91" s="6">
        <v>431513</v>
      </c>
      <c r="G91" s="8">
        <v>1751330</v>
      </c>
      <c r="H91" s="2">
        <v>6078784</v>
      </c>
      <c r="I91" s="2">
        <v>82596</v>
      </c>
      <c r="J91" s="2">
        <v>414672</v>
      </c>
      <c r="K91" s="2">
        <v>1688742</v>
      </c>
      <c r="L91" s="4">
        <v>88</v>
      </c>
      <c r="M91" s="6">
        <f>+'TABLA CSO1980 original'!L92</f>
        <v>431513</v>
      </c>
      <c r="N91" s="8">
        <f>+'TABLA CSO1980 original'!M92</f>
        <v>1751331</v>
      </c>
      <c r="O91" s="2">
        <f>+'TABLA CSO1980 original'!N92</f>
        <v>6082928</v>
      </c>
      <c r="P91" s="2">
        <f>+'TABLA CSO1980 original'!O92</f>
        <v>82596</v>
      </c>
      <c r="Q91" s="2">
        <f>+'TABLA CSO1980 original'!P92</f>
        <v>414672</v>
      </c>
      <c r="R91" s="2">
        <f>+'TABLA CSO1980 original'!Q92</f>
        <v>1692835</v>
      </c>
    </row>
    <row r="92" spans="1:18" x14ac:dyDescent="0.25">
      <c r="A92">
        <v>90</v>
      </c>
      <c r="B92" s="4">
        <v>89</v>
      </c>
      <c r="C92">
        <v>0.20729</v>
      </c>
      <c r="D92">
        <v>814667</v>
      </c>
      <c r="E92">
        <v>168872</v>
      </c>
      <c r="F92" s="6">
        <v>344767</v>
      </c>
      <c r="G92" s="8">
        <v>1319817</v>
      </c>
      <c r="H92" s="2">
        <v>4327454</v>
      </c>
      <c r="I92" s="2">
        <v>70779</v>
      </c>
      <c r="J92" s="2">
        <v>332076</v>
      </c>
      <c r="K92" s="2">
        <v>1274070</v>
      </c>
      <c r="L92" s="4">
        <v>89</v>
      </c>
      <c r="M92" s="6">
        <f>+'TABLA CSO1980 original'!L93</f>
        <v>344767</v>
      </c>
      <c r="N92" s="8">
        <f>+'TABLA CSO1980 original'!M93</f>
        <v>1319818</v>
      </c>
      <c r="O92" s="2">
        <f>+'TABLA CSO1980 original'!N93</f>
        <v>4331597</v>
      </c>
      <c r="P92" s="2">
        <f>+'TABLA CSO1980 original'!O93</f>
        <v>70779</v>
      </c>
      <c r="Q92" s="2">
        <f>+'TABLA CSO1980 original'!P93</f>
        <v>332076</v>
      </c>
      <c r="R92" s="2">
        <f>+'TABLA CSO1980 original'!Q93</f>
        <v>1278163</v>
      </c>
    </row>
    <row r="93" spans="1:18" x14ac:dyDescent="0.25">
      <c r="A93">
        <v>91</v>
      </c>
      <c r="B93" s="4">
        <v>90</v>
      </c>
      <c r="C93">
        <v>0.22176999999999999</v>
      </c>
      <c r="D93">
        <v>645795</v>
      </c>
      <c r="E93">
        <v>143218</v>
      </c>
      <c r="F93" s="6">
        <v>270673</v>
      </c>
      <c r="G93" s="8">
        <v>975050</v>
      </c>
      <c r="H93" s="2">
        <v>3007637</v>
      </c>
      <c r="I93" s="2">
        <v>59450</v>
      </c>
      <c r="J93" s="2">
        <v>261297</v>
      </c>
      <c r="K93" s="2">
        <v>941994</v>
      </c>
      <c r="L93" s="4">
        <v>90</v>
      </c>
      <c r="M93" s="6">
        <f>+'TABLA CSO1980 original'!L94</f>
        <v>270673</v>
      </c>
      <c r="N93" s="8">
        <f>+'TABLA CSO1980 original'!M94</f>
        <v>975051</v>
      </c>
      <c r="O93" s="2">
        <f>+'TABLA CSO1980 original'!N94</f>
        <v>3011779</v>
      </c>
      <c r="P93" s="2">
        <f>+'TABLA CSO1980 original'!O94</f>
        <v>59450</v>
      </c>
      <c r="Q93" s="2">
        <f>+'TABLA CSO1980 original'!P94</f>
        <v>261297</v>
      </c>
      <c r="R93" s="2">
        <f>+'TABLA CSO1980 original'!Q94</f>
        <v>946087</v>
      </c>
    </row>
    <row r="94" spans="1:18" x14ac:dyDescent="0.25">
      <c r="A94">
        <v>92</v>
      </c>
      <c r="B94" s="4">
        <v>91</v>
      </c>
      <c r="C94">
        <v>0.23698</v>
      </c>
      <c r="D94">
        <v>502577</v>
      </c>
      <c r="E94">
        <v>119101</v>
      </c>
      <c r="F94" s="6">
        <v>208620</v>
      </c>
      <c r="G94" s="8">
        <v>704377</v>
      </c>
      <c r="H94" s="2">
        <v>2032587</v>
      </c>
      <c r="I94" s="2">
        <v>48964</v>
      </c>
      <c r="J94" s="2">
        <v>201847</v>
      </c>
      <c r="K94" s="2">
        <v>680697</v>
      </c>
      <c r="L94" s="4">
        <v>91</v>
      </c>
      <c r="M94" s="6">
        <f>+'TABLA CSO1980 original'!L95</f>
        <v>208620</v>
      </c>
      <c r="N94" s="8">
        <f>+'TABLA CSO1980 original'!M95</f>
        <v>704378</v>
      </c>
      <c r="O94" s="2">
        <f>+'TABLA CSO1980 original'!N95</f>
        <v>2036728</v>
      </c>
      <c r="P94" s="2">
        <f>+'TABLA CSO1980 original'!O95</f>
        <v>48964</v>
      </c>
      <c r="Q94" s="2">
        <f>+'TABLA CSO1980 original'!P95</f>
        <v>201847</v>
      </c>
      <c r="R94" s="2">
        <f>+'TABLA CSO1980 original'!Q95</f>
        <v>684790</v>
      </c>
    </row>
    <row r="95" spans="1:18" x14ac:dyDescent="0.25">
      <c r="A95">
        <v>93</v>
      </c>
      <c r="B95" s="4">
        <v>92</v>
      </c>
      <c r="C95">
        <v>0.25345000000000001</v>
      </c>
      <c r="D95">
        <v>383476</v>
      </c>
      <c r="E95">
        <v>97192</v>
      </c>
      <c r="F95" s="6">
        <v>157651</v>
      </c>
      <c r="G95" s="8">
        <v>495757</v>
      </c>
      <c r="H95" s="2">
        <v>1328210</v>
      </c>
      <c r="I95" s="2">
        <v>39572</v>
      </c>
      <c r="J95" s="2">
        <v>152883</v>
      </c>
      <c r="K95" s="2">
        <v>478850</v>
      </c>
      <c r="L95" s="4">
        <v>92</v>
      </c>
      <c r="M95" s="6">
        <f>+'TABLA CSO1980 original'!L96</f>
        <v>157651</v>
      </c>
      <c r="N95" s="8">
        <f>+'TABLA CSO1980 original'!M96</f>
        <v>495758</v>
      </c>
      <c r="O95" s="2">
        <f>+'TABLA CSO1980 original'!N96</f>
        <v>1332350</v>
      </c>
      <c r="P95" s="2">
        <f>+'TABLA CSO1980 original'!O96</f>
        <v>39572</v>
      </c>
      <c r="Q95" s="2">
        <f>+'TABLA CSO1980 original'!P96</f>
        <v>152883</v>
      </c>
      <c r="R95" s="2">
        <f>+'TABLA CSO1980 original'!Q96</f>
        <v>482943</v>
      </c>
    </row>
    <row r="96" spans="1:18" x14ac:dyDescent="0.25">
      <c r="A96">
        <v>94</v>
      </c>
      <c r="B96" s="4">
        <v>93</v>
      </c>
      <c r="C96">
        <v>0.27211000000000002</v>
      </c>
      <c r="D96">
        <v>286284</v>
      </c>
      <c r="E96">
        <v>77901</v>
      </c>
      <c r="F96" s="6">
        <v>116562</v>
      </c>
      <c r="G96" s="8">
        <v>338106</v>
      </c>
      <c r="H96" s="2">
        <v>832453</v>
      </c>
      <c r="I96" s="2">
        <v>31413</v>
      </c>
      <c r="J96" s="2">
        <v>113311</v>
      </c>
      <c r="K96" s="2">
        <v>325967</v>
      </c>
      <c r="L96" s="4">
        <v>93</v>
      </c>
      <c r="M96" s="6">
        <f>+'TABLA CSO1980 original'!L97</f>
        <v>116562</v>
      </c>
      <c r="N96" s="8">
        <f>+'TABLA CSO1980 original'!M97</f>
        <v>338107</v>
      </c>
      <c r="O96" s="2">
        <f>+'TABLA CSO1980 original'!N97</f>
        <v>836592</v>
      </c>
      <c r="P96" s="2">
        <f>+'TABLA CSO1980 original'!O97</f>
        <v>31413</v>
      </c>
      <c r="Q96" s="2">
        <f>+'TABLA CSO1980 original'!P97</f>
        <v>113311</v>
      </c>
      <c r="R96" s="2">
        <f>+'TABLA CSO1980 original'!Q97</f>
        <v>330060</v>
      </c>
    </row>
    <row r="97" spans="1:18" x14ac:dyDescent="0.25">
      <c r="A97">
        <v>95</v>
      </c>
      <c r="B97" s="4">
        <v>94</v>
      </c>
      <c r="C97">
        <v>0.2959</v>
      </c>
      <c r="D97">
        <v>208383</v>
      </c>
      <c r="E97">
        <v>61661</v>
      </c>
      <c r="F97" s="6">
        <v>84029</v>
      </c>
      <c r="G97" s="8">
        <v>221544</v>
      </c>
      <c r="H97" s="2">
        <v>494347</v>
      </c>
      <c r="I97" s="2">
        <v>24625</v>
      </c>
      <c r="J97" s="2">
        <v>81898</v>
      </c>
      <c r="K97" s="2">
        <v>212656</v>
      </c>
      <c r="L97" s="4">
        <v>94</v>
      </c>
      <c r="M97" s="6">
        <f>+'TABLA CSO1980 original'!L98</f>
        <v>84029</v>
      </c>
      <c r="N97" s="8">
        <f>+'TABLA CSO1980 original'!M98</f>
        <v>221545</v>
      </c>
      <c r="O97" s="2">
        <f>+'TABLA CSO1980 original'!N98</f>
        <v>498485</v>
      </c>
      <c r="P97" s="2">
        <f>+'TABLA CSO1980 original'!O98</f>
        <v>24625</v>
      </c>
      <c r="Q97" s="2">
        <f>+'TABLA CSO1980 original'!P98</f>
        <v>81898</v>
      </c>
      <c r="R97" s="2">
        <f>+'TABLA CSO1980 original'!Q98</f>
        <v>216749</v>
      </c>
    </row>
    <row r="98" spans="1:18" x14ac:dyDescent="0.25">
      <c r="A98">
        <v>96</v>
      </c>
      <c r="B98" s="4">
        <v>95</v>
      </c>
      <c r="C98">
        <v>0.32995999999999998</v>
      </c>
      <c r="D98">
        <v>146722</v>
      </c>
      <c r="E98">
        <v>48412</v>
      </c>
      <c r="F98" s="6">
        <v>58596</v>
      </c>
      <c r="G98" s="8">
        <v>137515</v>
      </c>
      <c r="H98" s="2">
        <v>272803</v>
      </c>
      <c r="I98" s="2">
        <v>19148</v>
      </c>
      <c r="J98" s="2">
        <v>57273</v>
      </c>
      <c r="K98" s="2">
        <v>130758</v>
      </c>
      <c r="L98" s="4">
        <v>95</v>
      </c>
      <c r="M98" s="6">
        <f>+'TABLA CSO1980 original'!L99</f>
        <v>58596</v>
      </c>
      <c r="N98" s="8">
        <f>+'TABLA CSO1980 original'!M99</f>
        <v>137516</v>
      </c>
      <c r="O98" s="2">
        <f>+'TABLA CSO1980 original'!N99</f>
        <v>276940</v>
      </c>
      <c r="P98" s="2">
        <f>+'TABLA CSO1980 original'!O99</f>
        <v>19148</v>
      </c>
      <c r="Q98" s="2">
        <f>+'TABLA CSO1980 original'!P99</f>
        <v>57273</v>
      </c>
      <c r="R98" s="2">
        <f>+'TABLA CSO1980 original'!Q99</f>
        <v>134851</v>
      </c>
    </row>
    <row r="99" spans="1:18" x14ac:dyDescent="0.25">
      <c r="A99">
        <v>97</v>
      </c>
      <c r="B99" s="4">
        <v>96</v>
      </c>
      <c r="C99">
        <v>0.38455</v>
      </c>
      <c r="D99">
        <v>98310</v>
      </c>
      <c r="E99">
        <v>37805</v>
      </c>
      <c r="F99" s="6">
        <v>38884</v>
      </c>
      <c r="G99" s="8">
        <v>78919</v>
      </c>
      <c r="H99" s="2">
        <v>135288</v>
      </c>
      <c r="I99" s="2">
        <v>14809</v>
      </c>
      <c r="J99" s="2">
        <v>38125</v>
      </c>
      <c r="K99" s="2">
        <v>73485</v>
      </c>
      <c r="L99" s="4">
        <v>96</v>
      </c>
      <c r="M99" s="6">
        <f>+'TABLA CSO1980 original'!L100</f>
        <v>38884</v>
      </c>
      <c r="N99" s="8">
        <f>+'TABLA CSO1980 original'!M100</f>
        <v>78920</v>
      </c>
      <c r="O99" s="2">
        <f>+'TABLA CSO1980 original'!N100</f>
        <v>139424</v>
      </c>
      <c r="P99" s="2">
        <f>+'TABLA CSO1980 original'!O100</f>
        <v>14809</v>
      </c>
      <c r="Q99" s="2">
        <f>+'TABLA CSO1980 original'!P100</f>
        <v>38125</v>
      </c>
      <c r="R99" s="2">
        <f>+'TABLA CSO1980 original'!Q100</f>
        <v>77578</v>
      </c>
    </row>
    <row r="100" spans="1:18" x14ac:dyDescent="0.25">
      <c r="A100">
        <v>98</v>
      </c>
      <c r="B100" s="4">
        <v>97</v>
      </c>
      <c r="C100">
        <v>0.48020000000000002</v>
      </c>
      <c r="D100">
        <v>60505</v>
      </c>
      <c r="E100">
        <v>29055</v>
      </c>
      <c r="F100" s="6">
        <v>23701</v>
      </c>
      <c r="G100" s="8">
        <v>40035</v>
      </c>
      <c r="H100" s="2">
        <v>56369</v>
      </c>
      <c r="I100" s="2">
        <v>11272</v>
      </c>
      <c r="J100" s="2">
        <v>23316</v>
      </c>
      <c r="K100" s="2">
        <v>35360</v>
      </c>
      <c r="L100" s="4">
        <v>97</v>
      </c>
      <c r="M100" s="6">
        <f>+'TABLA CSO1980 original'!L101</f>
        <v>23701</v>
      </c>
      <c r="N100" s="8">
        <f>+'TABLA CSO1980 original'!M101</f>
        <v>40036</v>
      </c>
      <c r="O100" s="2">
        <f>+'TABLA CSO1980 original'!N101</f>
        <v>60504</v>
      </c>
      <c r="P100" s="2">
        <f>+'TABLA CSO1980 original'!O101</f>
        <v>11272</v>
      </c>
      <c r="Q100" s="2">
        <f>+'TABLA CSO1980 original'!P101</f>
        <v>23316</v>
      </c>
      <c r="R100" s="2">
        <f>+'TABLA CSO1980 original'!Q101</f>
        <v>39453</v>
      </c>
    </row>
    <row r="101" spans="1:18" x14ac:dyDescent="0.25">
      <c r="A101">
        <v>99</v>
      </c>
      <c r="B101" s="4">
        <v>98</v>
      </c>
      <c r="C101">
        <v>0.65798000000000001</v>
      </c>
      <c r="D101">
        <v>31450</v>
      </c>
      <c r="E101">
        <v>20693</v>
      </c>
      <c r="F101" s="6">
        <v>12201</v>
      </c>
      <c r="G101" s="8">
        <v>16334</v>
      </c>
      <c r="H101" s="2">
        <v>16334</v>
      </c>
      <c r="I101" s="2">
        <v>7951</v>
      </c>
      <c r="J101" s="2">
        <v>12044</v>
      </c>
      <c r="K101" s="2">
        <v>12044</v>
      </c>
      <c r="L101" s="4">
        <v>98</v>
      </c>
      <c r="M101" s="6">
        <f>+'TABLA CSO1980 original'!L102</f>
        <v>12202</v>
      </c>
      <c r="N101" s="8">
        <f>+'TABLA CSO1980 original'!M102</f>
        <v>16335</v>
      </c>
      <c r="O101" s="2">
        <f>+'TABLA CSO1980 original'!N102</f>
        <v>20468</v>
      </c>
      <c r="P101" s="2">
        <f>+'TABLA CSO1980 original'!O102</f>
        <v>7951</v>
      </c>
      <c r="Q101" s="2">
        <f>+'TABLA CSO1980 original'!P102</f>
        <v>12044</v>
      </c>
      <c r="R101" s="2">
        <f>+'TABLA CSO1980 original'!Q102</f>
        <v>16137</v>
      </c>
    </row>
    <row r="102" spans="1:18" x14ac:dyDescent="0.25">
      <c r="A102">
        <v>100</v>
      </c>
      <c r="B102" s="4">
        <v>99</v>
      </c>
      <c r="C102">
        <v>1</v>
      </c>
      <c r="D102">
        <v>10757</v>
      </c>
      <c r="E102">
        <v>10757</v>
      </c>
      <c r="F102" s="6">
        <v>4133</v>
      </c>
      <c r="G102" s="8">
        <v>4133</v>
      </c>
      <c r="H102" s="2">
        <v>4133</v>
      </c>
      <c r="I102" s="2">
        <v>4093</v>
      </c>
      <c r="J102" s="2">
        <v>4093</v>
      </c>
      <c r="K102" s="2">
        <v>4093</v>
      </c>
      <c r="L102" s="4">
        <v>99</v>
      </c>
      <c r="M102" s="6">
        <f>+'TABLA CSO1980 original'!L103</f>
        <v>4133</v>
      </c>
      <c r="N102" s="8">
        <f>+'TABLA CSO1980 original'!M103</f>
        <v>4133</v>
      </c>
      <c r="O102" s="2">
        <f>+'TABLA CSO1980 original'!N103</f>
        <v>4133</v>
      </c>
      <c r="P102" s="2">
        <f>+'TABLA CSO1980 original'!O103</f>
        <v>4093</v>
      </c>
      <c r="Q102" s="2">
        <f>+'TABLA CSO1980 original'!P103</f>
        <v>4093</v>
      </c>
      <c r="R102" s="2">
        <f>+'TABLA CSO1980 original'!Q103</f>
        <v>4093</v>
      </c>
    </row>
    <row r="104" spans="1:18" x14ac:dyDescent="0.25">
      <c r="E104" t="s">
        <v>15</v>
      </c>
      <c r="F104" s="2">
        <f>F38</f>
        <v>6768382</v>
      </c>
      <c r="L104" t="s">
        <v>15</v>
      </c>
      <c r="M104" s="2">
        <f>M38</f>
        <v>6768382</v>
      </c>
    </row>
    <row r="105" spans="1:18" x14ac:dyDescent="0.25">
      <c r="E105" t="s">
        <v>16</v>
      </c>
      <c r="F105" s="2">
        <f>G38</f>
        <v>217840648</v>
      </c>
      <c r="L105" t="s">
        <v>16</v>
      </c>
      <c r="M105" s="2">
        <f>N38</f>
        <v>217840649</v>
      </c>
    </row>
    <row r="106" spans="1:18" x14ac:dyDescent="0.25">
      <c r="E106" t="s">
        <v>17</v>
      </c>
      <c r="F106" s="2">
        <f>G48</f>
        <v>153744063</v>
      </c>
      <c r="L106" t="s">
        <v>17</v>
      </c>
      <c r="M106" s="2">
        <f>N48</f>
        <v>153744064</v>
      </c>
    </row>
    <row r="107" spans="1:18" x14ac:dyDescent="0.25">
      <c r="D107" s="43" t="s">
        <v>20</v>
      </c>
      <c r="E107" s="43"/>
      <c r="F107" s="18">
        <f>(F105-F106)/F104</f>
        <v>9.4700011021836534</v>
      </c>
      <c r="K107" s="43" t="s">
        <v>20</v>
      </c>
      <c r="L107" s="43"/>
      <c r="M107" s="18">
        <f>(M105-M106)/M104</f>
        <v>9.4700011021836534</v>
      </c>
    </row>
    <row r="108" spans="1:18" x14ac:dyDescent="0.25">
      <c r="D108" s="40" t="s">
        <v>36</v>
      </c>
      <c r="E108" s="40"/>
      <c r="F108" s="19">
        <f>(F109-F110)/F104</f>
        <v>2.7958823837070663E-2</v>
      </c>
      <c r="K108" s="40" t="s">
        <v>36</v>
      </c>
      <c r="L108" s="40"/>
      <c r="M108" s="19">
        <f>(M109-M110)/M104</f>
        <v>2.7958823837070663E-2</v>
      </c>
    </row>
    <row r="109" spans="1:18" x14ac:dyDescent="0.25">
      <c r="D109" s="14"/>
      <c r="E109" s="14" t="s">
        <v>37</v>
      </c>
      <c r="F109" s="2">
        <f>J38</f>
        <v>4673757</v>
      </c>
      <c r="K109" s="14"/>
      <c r="L109" s="14" t="s">
        <v>37</v>
      </c>
      <c r="M109" s="2">
        <f>+Q38</f>
        <v>4673757</v>
      </c>
    </row>
    <row r="110" spans="1:18" x14ac:dyDescent="0.25">
      <c r="D110" s="14"/>
      <c r="E110" s="14" t="s">
        <v>38</v>
      </c>
      <c r="F110" s="2">
        <f>+J48</f>
        <v>4484521</v>
      </c>
      <c r="K110" s="14"/>
      <c r="L110" s="14" t="s">
        <v>38</v>
      </c>
      <c r="M110" s="2">
        <f>+Q48</f>
        <v>4484521</v>
      </c>
    </row>
    <row r="111" spans="1:18" x14ac:dyDescent="0.25">
      <c r="D111" s="14"/>
      <c r="E111" s="14"/>
      <c r="K111" s="14"/>
      <c r="L111" s="14"/>
    </row>
    <row r="112" spans="1:18" x14ac:dyDescent="0.25">
      <c r="D112" s="14"/>
      <c r="E112" s="14"/>
      <c r="K112" s="14"/>
      <c r="L112" s="14"/>
    </row>
  </sheetData>
  <mergeCells count="6">
    <mergeCell ref="K108:L108"/>
    <mergeCell ref="L1:R1"/>
    <mergeCell ref="B1:K1"/>
    <mergeCell ref="K107:L107"/>
    <mergeCell ref="D107:E107"/>
    <mergeCell ref="D108:E1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11</vt:i4>
      </vt:variant>
    </vt:vector>
  </HeadingPairs>
  <TitlesOfParts>
    <vt:vector size="15" baseType="lpstr">
      <vt:lpstr>Resultados</vt:lpstr>
      <vt:lpstr>TABLA CSO80 generada</vt:lpstr>
      <vt:lpstr>TABLA CSO1980 original</vt:lpstr>
      <vt:lpstr>tabla modif</vt:lpstr>
      <vt:lpstr>aaaa</vt:lpstr>
      <vt:lpstr>C_modif_fina</vt:lpstr>
      <vt:lpstr>C_modif_final</vt:lpstr>
      <vt:lpstr>D_modif_final</vt:lpstr>
      <vt:lpstr>M_modif_final</vt:lpstr>
      <vt:lpstr>N_modif_final</vt:lpstr>
      <vt:lpstr>ssss</vt:lpstr>
      <vt:lpstr>TASA</vt:lpstr>
      <vt:lpstr>tasa_variacionR</vt:lpstr>
      <vt:lpstr>tmodif</vt:lpstr>
      <vt:lpstr>V_modif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SANTI..... silva</dc:creator>
  <cp:lastModifiedBy>SANTI..... silva</cp:lastModifiedBy>
  <dcterms:created xsi:type="dcterms:W3CDTF">2018-10-17T14:59:09Z</dcterms:created>
  <dcterms:modified xsi:type="dcterms:W3CDTF">2018-11-22T02:54:22Z</dcterms:modified>
</cp:coreProperties>
</file>