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6" firstSheet="0" activeTab="0"/>
  </bookViews>
  <sheets>
    <sheet name="6para" sheetId="1" state="visible" r:id="rId2"/>
    <sheet name="9para" sheetId="2" state="visible" r:id="rId3"/>
    <sheet name="data_Au (2)" sheetId="3" state="visible" r:id="rId4"/>
    <sheet name="data_12C_1" sheetId="4" state="visible" r:id="rId5"/>
    <sheet name="data_12C_2" sheetId="5" state="visible" r:id="rId6"/>
    <sheet name="data_12C_3" sheetId="6" state="visible" r:id="rId7"/>
    <sheet name="sieve slit y position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<sst xmlns="http://schemas.openxmlformats.org/spreadsheetml/2006/main" count="304" uniqueCount="89">
  <si>
    <t>X</t>
  </si>
  <si>
    <t>A</t>
  </si>
  <si>
    <t>B</t>
  </si>
  <si>
    <t>C</t>
  </si>
  <si>
    <t>D</t>
  </si>
  <si>
    <t>E</t>
  </si>
  <si>
    <t>F</t>
  </si>
  <si>
    <t>A= -1E-6*x*x +5E-5*x -2.0849</t>
  </si>
  <si>
    <t>B = 8E-7 *x*x +0.0005*x-0.6087</t>
  </si>
  <si>
    <t>C = -7E-7*x*x-0.0003*x+0.0211</t>
  </si>
  <si>
    <t>D = 3E-7*x*x +0.0009*x +1.3995</t>
  </si>
  <si>
    <t>E = -2E-7*x*x-0.0003*x -0.1806</t>
  </si>
  <si>
    <t>F = -8E-9*x*x+2e-5*x+0.0191</t>
  </si>
  <si>
    <t>Phiss= A+B*TH + C*TH*TH +D*Y + E* Y*TH+ F*Y*TH*TH</t>
  </si>
  <si>
    <t>*</t>
  </si>
  <si>
    <t> -1E-6*x*x +5E-5*x -2.0849</t>
  </si>
  <si>
    <t>TH</t>
  </si>
  <si>
    <t> 8E-7 *x*x +0.0005*x-0.6087</t>
  </si>
  <si>
    <t>TH*TH</t>
  </si>
  <si>
    <t> -7E-7*x*x-0.0003*x+0.0211</t>
  </si>
  <si>
    <t>Y</t>
  </si>
  <si>
    <t>3E-7*x*x +0.0009*x +1.3995</t>
  </si>
  <si>
    <t>Y*TH</t>
  </si>
  <si>
    <t> -0.0000002 * x*x-0.0003*x -0.1806</t>
  </si>
  <si>
    <t>Y*TH*TH</t>
  </si>
  <si>
    <t> -0.000000008 *x*x+0.00002*x+0.0191</t>
  </si>
  <si>
    <t>Expand</t>
  </si>
  <si>
    <t>TH in deg</t>
  </si>
  <si>
    <t>x in mm</t>
  </si>
  <si>
    <t>y in mm</t>
  </si>
  <si>
    <t>Phiss in mrad</t>
  </si>
  <si>
    <t>TH*X</t>
  </si>
  <si>
    <t>TH*TH*X</t>
  </si>
  <si>
    <t>X*X</t>
  </si>
  <si>
    <t>TH*X*X</t>
  </si>
  <si>
    <t>TH*TH*X*X</t>
  </si>
  <si>
    <t>TH*Y</t>
  </si>
  <si>
    <t>TH*TH*Y</t>
  </si>
  <si>
    <t>X*Y</t>
  </si>
  <si>
    <t>TH*X*Y</t>
  </si>
  <si>
    <t>TH*TH*X*Y</t>
  </si>
  <si>
    <t>X*X*Y</t>
  </si>
  <si>
    <t>TH*X*X*Y</t>
  </si>
  <si>
    <t>TH*TH*X*X*Y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</si>
  <si>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</si>
  <si>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</si>
  <si>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</si>
  <si>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</si>
  <si>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</si>
  <si>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</si>
  <si>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</si>
  <si>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</si>
  <si>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</si>
  <si>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X_fp_min</t>
  </si>
  <si>
    <t>X_fp_max</t>
  </si>
  <si>
    <t>root code</t>
  </si>
  <si>
    <t>from H_data</t>
  </si>
  <si>
    <t>FINAL</t>
  </si>
  <si>
    <t>Phi(ss)[mrad]</t>
  </si>
  <si>
    <t>Yfp[mm]</t>
  </si>
  <si>
    <t>Thetafp[deg]</t>
  </si>
  <si>
    <t>Xfp[mm]</t>
  </si>
  <si>
    <t>PHI_CAL</t>
  </si>
  <si>
    <t>DELTA</t>
  </si>
  <si>
    <t>TH*TH*X*X*X*Y</t>
  </si>
  <si>
    <t>Phi_ss(mrad)</t>
  </si>
  <si>
    <t>Phi_cal</t>
  </si>
  <si>
    <t>Delta</t>
  </si>
  <si>
    <t>Phiss = A1 + A2*x + A3*x*x + A4*y + A5*x*y +A6*x*x*y + A7*y*y +A8*y*y*x + A9*y*y*x*x</t>
  </si>
  <si>
    <t>Y1fp= A+B*Yfp+C*Yfp*THfp</t>
  </si>
  <si>
    <t>[mm]</t>
  </si>
  <si>
    <t>Thetafp</t>
  </si>
  <si>
    <t>t</t>
  </si>
  <si>
    <t>t t </t>
  </si>
  <si>
    <t>y</t>
  </si>
  <si>
    <t>t y </t>
  </si>
  <si>
    <t>t t y</t>
  </si>
  <si>
    <t>y y</t>
  </si>
  <si>
    <t>y y t</t>
  </si>
  <si>
    <t>y y t t </t>
  </si>
  <si>
    <t>Y[mm]</t>
  </si>
  <si>
    <t>Yfp</t>
  </si>
  <si>
    <t>center =</t>
  </si>
  <si>
    <t>1mm</t>
  </si>
  <si>
    <t>tgt to fp</t>
  </si>
  <si>
    <t>mm</t>
  </si>
  <si>
    <t>y_tgt(mm)</t>
  </si>
  <si>
    <t>phi_tgt(mrad)</t>
  </si>
  <si>
    <t>SS position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</si>
</sst>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\ "/>
    <numFmt numFmtId="166" formatCode="0.00E+00"/>
    <numFmt numFmtId="167" formatCode="0.00000000000_ "/>
    <numFmt numFmtId="168" formatCode="0.000000_ "/>
    <numFmt numFmtId="169" formatCode="0.0000_ "/>
  </numFmts>
  <fonts count="12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FF0000"/>
      <name val="宋体"/>
      <family val="3"/>
      <charset val="134"/>
    </font>
    <font>
      <sz val="11"/>
      <color rgb="FFCCCCCC"/>
      <name val="宋体"/>
      <family val="2"/>
      <charset val="1"/>
    </font>
    <font>
      <sz val="11"/>
      <color rgb="FF000000"/>
      <name val="Menlo Regular"/>
      <family val="0"/>
      <charset val="1"/>
    </font>
    <font>
      <sz val="11"/>
      <color rgb="FFA6A6A6"/>
      <name val="宋体"/>
      <family val="3"/>
      <charset val="134"/>
    </font>
    <font>
      <sz val="11"/>
      <color rgb="FFBFBFBF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3D69B"/>
        <bgColor rgb="FFCCCCCC"/>
      </patternFill>
    </fill>
    <fill>
      <patternFill patternType="solid">
        <fgColor rgb="FFB2B2B2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CCCC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9" fillId="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B2B2B2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"A"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6para!$D$3:$D$6</c:f>
              <c:numCache>
                <c:formatCode>General</c:formatCode>
                <c:ptCount val="4"/>
                <c:pt idx="0">
                  <c:v>-2.363076</c:v>
                </c:pt>
                <c:pt idx="1">
                  <c:v>-2.433404</c:v>
                </c:pt>
                <c:pt idx="2">
                  <c:v>-1.947053</c:v>
                </c:pt>
                <c:pt idx="3">
                  <c:v>-2.109618</c:v>
                </c:pt>
              </c:numCache>
            </c:numRef>
          </c:yVal>
        </c:ser>
        <c:axId val="877998"/>
        <c:axId val="58082339"/>
      </c:scatterChart>
      <c:valAx>
        <c:axId val="8779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082339"/>
        <c:crossesAt val="0"/>
      </c:valAx>
      <c:valAx>
        <c:axId val="580823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799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B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"B"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6para!$E$3:$E$6</c:f>
              <c:numCache>
                <c:formatCode>General</c:formatCode>
                <c:ptCount val="4"/>
                <c:pt idx="0">
                  <c:v>-0.669946</c:v>
                </c:pt>
                <c:pt idx="1">
                  <c:v>-0.667364</c:v>
                </c:pt>
                <c:pt idx="2">
                  <c:v>-0.688154</c:v>
                </c:pt>
                <c:pt idx="3">
                  <c:v>-0.541052</c:v>
                </c:pt>
              </c:numCache>
            </c:numRef>
          </c:yVal>
        </c:ser>
        <c:axId val="71894219"/>
        <c:axId val="92186820"/>
      </c:scatterChart>
      <c:valAx>
        <c:axId val="718942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186820"/>
        <c:crossesAt val="0"/>
      </c:valAx>
      <c:valAx>
        <c:axId val="921868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89421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"C"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6para!$F$3:$F$6</c:f>
              <c:numCache>
                <c:formatCode>General</c:formatCode>
                <c:ptCount val="4"/>
                <c:pt idx="0">
                  <c:v>0.03768</c:v>
                </c:pt>
                <c:pt idx="1">
                  <c:v>-0.014975</c:v>
                </c:pt>
                <c:pt idx="2">
                  <c:v>0.05372</c:v>
                </c:pt>
                <c:pt idx="3">
                  <c:v>-0.017096</c:v>
                </c:pt>
              </c:numCache>
            </c:numRef>
          </c:yVal>
        </c:ser>
        <c:axId val="34716918"/>
        <c:axId val="87948912"/>
      </c:scatterChart>
      <c:valAx>
        <c:axId val="347169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948912"/>
        <c:crossesAt val="0"/>
      </c:valAx>
      <c:valAx>
        <c:axId val="87948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71691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6para!$G$3:$G$6</c:f>
              <c:numCache>
                <c:formatCode>General</c:formatCode>
                <c:ptCount val="4"/>
                <c:pt idx="0">
                  <c:v>1.230773</c:v>
                </c:pt>
                <c:pt idx="1">
                  <c:v>1.031062</c:v>
                </c:pt>
                <c:pt idx="2">
                  <c:v>1.223999</c:v>
                </c:pt>
                <c:pt idx="3">
                  <c:v>1.506945</c:v>
                </c:pt>
              </c:numCache>
            </c:numRef>
          </c:yVal>
        </c:ser>
        <c:axId val="63910002"/>
        <c:axId val="15579437"/>
      </c:scatterChart>
      <c:valAx>
        <c:axId val="639100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579437"/>
        <c:crossesAt val="0"/>
      </c:valAx>
      <c:valAx>
        <c:axId val="155794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91000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"E"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6para!$H$3:$H$6</c:f>
              <c:numCache>
                <c:formatCode>General</c:formatCode>
                <c:ptCount val="4"/>
                <c:pt idx="0">
                  <c:v>-0.136435</c:v>
                </c:pt>
                <c:pt idx="1">
                  <c:v>-0.1007</c:v>
                </c:pt>
                <c:pt idx="2">
                  <c:v>-0.13579</c:v>
                </c:pt>
                <c:pt idx="3">
                  <c:v>-0.21219</c:v>
                </c:pt>
              </c:numCache>
            </c:numRef>
          </c:yVal>
        </c:ser>
        <c:axId val="64705644"/>
        <c:axId val="33814426"/>
      </c:scatterChart>
      <c:valAx>
        <c:axId val="647056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814426"/>
        <c:crossesAt val="0"/>
      </c:valAx>
      <c:valAx>
        <c:axId val="338144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70564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"F"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ize val="4"/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6para!$C$3:$C$6</c:f>
              <c:numCache>
                <c:formatCode>General</c:formatCode>
                <c:ptCount val="4"/>
                <c:pt idx="0">
                  <c:v>-230</c:v>
                </c:pt>
                <c:pt idx="1">
                  <c:v>-502</c:v>
                </c:pt>
                <c:pt idx="2">
                  <c:v>-187</c:v>
                </c:pt>
                <c:pt idx="3">
                  <c:v>114</c:v>
                </c:pt>
              </c:numCache>
            </c:numRef>
          </c:xVal>
          <c:yVal>
            <c:numRef>
              <c:f>6para!$I$3:$I$6</c:f>
              <c:numCache>
                <c:formatCode>General</c:formatCode>
                <c:ptCount val="4"/>
                <c:pt idx="0">
                  <c:v>0.013782</c:v>
                </c:pt>
                <c:pt idx="1">
                  <c:v>0.007119</c:v>
                </c:pt>
                <c:pt idx="2">
                  <c:v>0.015363</c:v>
                </c:pt>
                <c:pt idx="3">
                  <c:v>0.021237</c:v>
                </c:pt>
              </c:numCache>
            </c:numRef>
          </c:yVal>
        </c:ser>
        <c:axId val="87637935"/>
        <c:axId val="48095867"/>
      </c:scatterChart>
      <c:valAx>
        <c:axId val="87637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095867"/>
        <c:crossesAt val="0"/>
      </c:valAx>
      <c:valAx>
        <c:axId val="480958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3793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7</xdr:row>
      <xdr:rowOff>99000</xdr:rowOff>
    </xdr:from>
    <xdr:to>
      <xdr:col>5</xdr:col>
      <xdr:colOff>255240</xdr:colOff>
      <xdr:row>22</xdr:row>
      <xdr:rowOff>180000</xdr:rowOff>
    </xdr:to>
    <xdr:graphicFrame>
      <xdr:nvGraphicFramePr>
        <xdr:cNvPr id="0" name="图表 1"/>
        <xdr:cNvGraphicFramePr/>
      </xdr:nvGraphicFramePr>
      <xdr:xfrm>
        <a:off x="27000" y="1379160"/>
        <a:ext cx="491508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585720</xdr:colOff>
      <xdr:row>7</xdr:row>
      <xdr:rowOff>149760</xdr:rowOff>
    </xdr:from>
    <xdr:to>
      <xdr:col>11</xdr:col>
      <xdr:colOff>204480</xdr:colOff>
      <xdr:row>23</xdr:row>
      <xdr:rowOff>47880</xdr:rowOff>
    </xdr:to>
    <xdr:graphicFrame>
      <xdr:nvGraphicFramePr>
        <xdr:cNvPr id="1" name="图表 2"/>
        <xdr:cNvGraphicFramePr/>
      </xdr:nvGraphicFramePr>
      <xdr:xfrm>
        <a:off x="5272560" y="1429920"/>
        <a:ext cx="446112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534960</xdr:colOff>
      <xdr:row>7</xdr:row>
      <xdr:rowOff>111600</xdr:rowOff>
    </xdr:from>
    <xdr:to>
      <xdr:col>17</xdr:col>
      <xdr:colOff>153720</xdr:colOff>
      <xdr:row>23</xdr:row>
      <xdr:rowOff>9720</xdr:rowOff>
    </xdr:to>
    <xdr:graphicFrame>
      <xdr:nvGraphicFramePr>
        <xdr:cNvPr id="2" name="图表 3"/>
        <xdr:cNvGraphicFramePr/>
      </xdr:nvGraphicFramePr>
      <xdr:xfrm>
        <a:off x="10064160" y="1391760"/>
        <a:ext cx="446148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27000</xdr:colOff>
      <xdr:row>23</xdr:row>
      <xdr:rowOff>111600</xdr:rowOff>
    </xdr:from>
    <xdr:to>
      <xdr:col>5</xdr:col>
      <xdr:colOff>255240</xdr:colOff>
      <xdr:row>39</xdr:row>
      <xdr:rowOff>9720</xdr:rowOff>
    </xdr:to>
    <xdr:graphicFrame>
      <xdr:nvGraphicFramePr>
        <xdr:cNvPr id="3" name="图表 4"/>
        <xdr:cNvGraphicFramePr/>
      </xdr:nvGraphicFramePr>
      <xdr:xfrm>
        <a:off x="27000" y="4317840"/>
        <a:ext cx="491508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522360</xdr:colOff>
      <xdr:row>24</xdr:row>
      <xdr:rowOff>10080</xdr:rowOff>
    </xdr:from>
    <xdr:to>
      <xdr:col>11</xdr:col>
      <xdr:colOff>141120</xdr:colOff>
      <xdr:row>39</xdr:row>
      <xdr:rowOff>86040</xdr:rowOff>
    </xdr:to>
    <xdr:graphicFrame>
      <xdr:nvGraphicFramePr>
        <xdr:cNvPr id="4" name="图表 5"/>
        <xdr:cNvGraphicFramePr/>
      </xdr:nvGraphicFramePr>
      <xdr:xfrm>
        <a:off x="5209200" y="4399200"/>
        <a:ext cx="4461120" cy="281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243000</xdr:colOff>
      <xdr:row>24</xdr:row>
      <xdr:rowOff>137160</xdr:rowOff>
    </xdr:from>
    <xdr:to>
      <xdr:col>16</xdr:col>
      <xdr:colOff>687240</xdr:colOff>
      <xdr:row>40</xdr:row>
      <xdr:rowOff>35280</xdr:rowOff>
    </xdr:to>
    <xdr:graphicFrame>
      <xdr:nvGraphicFramePr>
        <xdr:cNvPr id="5" name="图表 6"/>
        <xdr:cNvGraphicFramePr/>
      </xdr:nvGraphicFramePr>
      <xdr:xfrm>
        <a:off x="9772200" y="4526280"/>
        <a:ext cx="4479840" cy="28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3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B83" activeCellId="0" sqref="B83"/>
    </sheetView>
  </sheetViews>
  <sheetFormatPr defaultRowHeight="14.4"/>
  <cols>
    <col collapsed="false" hidden="false" max="1" min="1" style="0" width="13.6649484536082"/>
    <col collapsed="false" hidden="false" max="2" min="2" style="0" width="18.7731958762887"/>
    <col collapsed="false" hidden="false" max="1025" min="3" style="0" width="11.5567010309278"/>
  </cols>
  <sheetData>
    <row r="2" customFormat="false" ht="14.4" hidden="false" customHeight="false" outlineLevel="0" collapsed="false">
      <c r="C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</row>
    <row r="3" customFormat="false" ht="14.4" hidden="false" customHeight="false" outlineLevel="0" collapsed="false">
      <c r="C3" s="0" t="n">
        <v>-230</v>
      </c>
      <c r="D3" s="1" t="n">
        <v>-2.363076</v>
      </c>
      <c r="E3" s="1" t="n">
        <v>-0.669946</v>
      </c>
      <c r="F3" s="1" t="n">
        <v>0.03768</v>
      </c>
      <c r="G3" s="1" t="n">
        <v>1.230773</v>
      </c>
      <c r="H3" s="1" t="n">
        <v>-0.136435</v>
      </c>
      <c r="I3" s="1" t="n">
        <v>0.013782</v>
      </c>
    </row>
    <row r="4" customFormat="false" ht="14.4" hidden="false" customHeight="false" outlineLevel="0" collapsed="false">
      <c r="A4" s="2"/>
      <c r="C4" s="0" t="n">
        <v>-502</v>
      </c>
      <c r="D4" s="1" t="n">
        <v>-2.433404</v>
      </c>
      <c r="E4" s="1" t="n">
        <v>-0.667364</v>
      </c>
      <c r="F4" s="1" t="n">
        <v>-0.014975</v>
      </c>
      <c r="G4" s="1" t="n">
        <v>1.031062</v>
      </c>
      <c r="H4" s="1" t="n">
        <v>-0.1007</v>
      </c>
      <c r="I4" s="1" t="n">
        <v>0.007119</v>
      </c>
    </row>
    <row r="5" customFormat="false" ht="14.4" hidden="false" customHeight="false" outlineLevel="0" collapsed="false">
      <c r="A5" s="2"/>
      <c r="C5" s="0" t="n">
        <v>-187</v>
      </c>
      <c r="D5" s="1" t="n">
        <v>-1.947053</v>
      </c>
      <c r="E5" s="1" t="n">
        <v>-0.688154</v>
      </c>
      <c r="F5" s="1" t="n">
        <v>0.05372</v>
      </c>
      <c r="G5" s="1" t="n">
        <v>1.223999</v>
      </c>
      <c r="H5" s="1" t="n">
        <v>-0.13579</v>
      </c>
      <c r="I5" s="1" t="n">
        <v>0.015363</v>
      </c>
    </row>
    <row r="6" customFormat="false" ht="14.4" hidden="false" customHeight="false" outlineLevel="0" collapsed="false">
      <c r="A6" s="2"/>
      <c r="C6" s="0" t="n">
        <v>114</v>
      </c>
      <c r="D6" s="1" t="n">
        <v>-2.109618</v>
      </c>
      <c r="E6" s="1" t="n">
        <v>-0.541052</v>
      </c>
      <c r="F6" s="1" t="n">
        <v>-0.017096</v>
      </c>
      <c r="G6" s="1" t="n">
        <v>1.506945</v>
      </c>
      <c r="H6" s="0" t="n">
        <v>-0.21219</v>
      </c>
      <c r="I6" s="0" t="n">
        <v>0.021237</v>
      </c>
    </row>
    <row r="7" customFormat="false" ht="14.4" hidden="false" customHeight="false" outlineLevel="0" collapsed="false">
      <c r="A7" s="2"/>
    </row>
    <row r="8" customFormat="false" ht="14.4" hidden="false" customHeight="false" outlineLevel="0" collapsed="false">
      <c r="A8" s="2"/>
    </row>
    <row r="9" customFormat="false" ht="14.4" hidden="false" customHeight="false" outlineLevel="0" collapsed="false">
      <c r="A9" s="2"/>
    </row>
    <row r="10" customFormat="false" ht="14.4" hidden="false" customHeight="false" outlineLevel="0" collapsed="false">
      <c r="A10" s="2"/>
    </row>
    <row r="11" customFormat="false" ht="14.4" hidden="false" customHeight="false" outlineLevel="0" collapsed="false">
      <c r="A11" s="2"/>
    </row>
    <row r="12" customFormat="false" ht="14.4" hidden="false" customHeight="false" outlineLevel="0" collapsed="false">
      <c r="A12" s="2"/>
    </row>
    <row r="13" customFormat="false" ht="14.4" hidden="false" customHeight="false" outlineLevel="0" collapsed="false">
      <c r="A13" s="2"/>
    </row>
    <row r="14" customFormat="false" ht="14.4" hidden="false" customHeight="false" outlineLevel="0" collapsed="false">
      <c r="A14" s="2"/>
    </row>
    <row r="15" customFormat="false" ht="14.4" hidden="false" customHeight="false" outlineLevel="0" collapsed="false">
      <c r="A15" s="2"/>
    </row>
    <row r="16" customFormat="false" ht="14.4" hidden="false" customHeight="false" outlineLevel="0" collapsed="false">
      <c r="A16" s="2"/>
    </row>
    <row r="17" customFormat="false" ht="14.4" hidden="false" customHeight="false" outlineLevel="0" collapsed="false">
      <c r="A17" s="2"/>
    </row>
    <row r="18" customFormat="false" ht="14.4" hidden="false" customHeight="false" outlineLevel="0" collapsed="false">
      <c r="A18" s="2"/>
    </row>
    <row r="19" customFormat="false" ht="14.4" hidden="false" customHeight="false" outlineLevel="0" collapsed="false">
      <c r="A19" s="2"/>
    </row>
    <row r="20" customFormat="false" ht="14.4" hidden="false" customHeight="false" outlineLevel="0" collapsed="false">
      <c r="A20" s="2"/>
    </row>
    <row r="21" customFormat="false" ht="14.4" hidden="false" customHeight="false" outlineLevel="0" collapsed="false">
      <c r="A21" s="2"/>
    </row>
    <row r="22" customFormat="false" ht="14.4" hidden="false" customHeight="false" outlineLevel="0" collapsed="false">
      <c r="A22" s="2"/>
    </row>
    <row r="23" customFormat="false" ht="14.4" hidden="false" customHeight="false" outlineLevel="0" collapsed="false">
      <c r="A23" s="2"/>
    </row>
    <row r="24" customFormat="false" ht="14.4" hidden="false" customHeight="false" outlineLevel="0" collapsed="false">
      <c r="A24" s="2"/>
    </row>
    <row r="25" customFormat="false" ht="14.4" hidden="false" customHeight="false" outlineLevel="0" collapsed="false">
      <c r="A25" s="2"/>
    </row>
    <row r="26" customFormat="false" ht="14.4" hidden="false" customHeight="false" outlineLevel="0" collapsed="false">
      <c r="A26" s="2"/>
    </row>
    <row r="27" customFormat="false" ht="14.4" hidden="false" customHeight="false" outlineLevel="0" collapsed="false">
      <c r="A27" s="2"/>
    </row>
    <row r="28" customFormat="false" ht="14.4" hidden="false" customHeight="false" outlineLevel="0" collapsed="false">
      <c r="A28" s="2"/>
    </row>
    <row r="29" customFormat="false" ht="14.4" hidden="false" customHeight="false" outlineLevel="0" collapsed="false">
      <c r="A29" s="2"/>
    </row>
    <row r="30" customFormat="false" ht="14.4" hidden="false" customHeight="false" outlineLevel="0" collapsed="false">
      <c r="A30" s="2"/>
    </row>
    <row r="31" customFormat="false" ht="14.4" hidden="false" customHeight="false" outlineLevel="0" collapsed="false">
      <c r="A31" s="2"/>
    </row>
    <row r="32" customFormat="false" ht="14.4" hidden="false" customHeight="false" outlineLevel="0" collapsed="false">
      <c r="A32" s="2"/>
    </row>
    <row r="44" customFormat="false" ht="14.4" hidden="false" customHeight="false" outlineLevel="0" collapsed="false">
      <c r="A44" s="0" t="s">
        <v>7</v>
      </c>
    </row>
    <row r="45" customFormat="false" ht="14.4" hidden="false" customHeight="false" outlineLevel="0" collapsed="false">
      <c r="A45" s="0" t="s">
        <v>8</v>
      </c>
    </row>
    <row r="46" customFormat="false" ht="14.4" hidden="false" customHeight="false" outlineLevel="0" collapsed="false">
      <c r="A46" s="0" t="s">
        <v>9</v>
      </c>
    </row>
    <row r="47" customFormat="false" ht="14.4" hidden="false" customHeight="false" outlineLevel="0" collapsed="false">
      <c r="A47" s="0" t="s">
        <v>10</v>
      </c>
    </row>
    <row r="48" customFormat="false" ht="14.4" hidden="false" customHeight="false" outlineLevel="0" collapsed="false">
      <c r="A48" s="0" t="s">
        <v>11</v>
      </c>
    </row>
    <row r="49" customFormat="false" ht="14.4" hidden="false" customHeight="false" outlineLevel="0" collapsed="false">
      <c r="A49" s="0" t="s">
        <v>12</v>
      </c>
    </row>
    <row r="51" customFormat="false" ht="14.4" hidden="false" customHeight="false" outlineLevel="0" collapsed="false">
      <c r="A51" s="0" t="s">
        <v>13</v>
      </c>
    </row>
    <row r="53" customFormat="false" ht="14.4" hidden="false" customHeight="false" outlineLevel="0" collapsed="false">
      <c r="A53" s="0" t="s">
        <v>1</v>
      </c>
      <c r="B53" s="0" t="n">
        <v>1</v>
      </c>
      <c r="C53" s="0" t="s">
        <v>14</v>
      </c>
      <c r="D53" s="0" t="s">
        <v>15</v>
      </c>
    </row>
    <row r="54" customFormat="false" ht="14.4" hidden="false" customHeight="false" outlineLevel="0" collapsed="false">
      <c r="A54" s="0" t="s">
        <v>2</v>
      </c>
      <c r="B54" s="0" t="s">
        <v>16</v>
      </c>
      <c r="C54" s="0" t="s">
        <v>14</v>
      </c>
      <c r="D54" s="0" t="s">
        <v>17</v>
      </c>
    </row>
    <row r="55" customFormat="false" ht="14.4" hidden="false" customHeight="false" outlineLevel="0" collapsed="false">
      <c r="A55" s="0" t="s">
        <v>3</v>
      </c>
      <c r="B55" s="0" t="s">
        <v>18</v>
      </c>
      <c r="C55" s="0" t="s">
        <v>14</v>
      </c>
      <c r="D55" s="0" t="s">
        <v>19</v>
      </c>
    </row>
    <row r="56" customFormat="false" ht="14.4" hidden="false" customHeight="false" outlineLevel="0" collapsed="false">
      <c r="A56" s="0" t="s">
        <v>4</v>
      </c>
      <c r="B56" s="0" t="s">
        <v>20</v>
      </c>
      <c r="C56" s="0" t="s">
        <v>14</v>
      </c>
      <c r="D56" s="0" t="s">
        <v>21</v>
      </c>
    </row>
    <row r="57" customFormat="false" ht="14.4" hidden="false" customHeight="false" outlineLevel="0" collapsed="false">
      <c r="A57" s="0" t="s">
        <v>5</v>
      </c>
      <c r="B57" s="0" t="s">
        <v>22</v>
      </c>
      <c r="C57" s="0" t="s">
        <v>14</v>
      </c>
      <c r="D57" s="0" t="s">
        <v>23</v>
      </c>
    </row>
    <row r="58" customFormat="false" ht="14.4" hidden="false" customHeight="false" outlineLevel="0" collapsed="false">
      <c r="A58" s="0" t="s">
        <v>6</v>
      </c>
      <c r="B58" s="0" t="s">
        <v>24</v>
      </c>
      <c r="C58" s="0" t="s">
        <v>14</v>
      </c>
      <c r="D58" s="0" t="s">
        <v>25</v>
      </c>
    </row>
    <row r="60" customFormat="false" ht="14.4" hidden="false" customHeight="false" outlineLevel="0" collapsed="false">
      <c r="A60" s="0" t="s">
        <v>26</v>
      </c>
    </row>
    <row r="61" customFormat="false" ht="14.4" hidden="false" customHeight="false" outlineLevel="0" collapsed="false">
      <c r="A61" s="0" t="n">
        <v>1</v>
      </c>
      <c r="B61" s="0" t="n">
        <v>-2.0849</v>
      </c>
      <c r="D61" s="0" t="s">
        <v>27</v>
      </c>
    </row>
    <row r="62" customFormat="false" ht="14.4" hidden="false" customHeight="false" outlineLevel="0" collapsed="false">
      <c r="A62" s="0" t="s">
        <v>16</v>
      </c>
      <c r="B62" s="0" t="n">
        <v>-0.6087</v>
      </c>
      <c r="D62" s="0" t="s">
        <v>28</v>
      </c>
    </row>
    <row r="63" customFormat="false" ht="14.4" hidden="false" customHeight="false" outlineLevel="0" collapsed="false">
      <c r="A63" s="0" t="s">
        <v>18</v>
      </c>
      <c r="B63" s="0" t="n">
        <v>0.0211</v>
      </c>
      <c r="D63" s="0" t="s">
        <v>29</v>
      </c>
    </row>
    <row r="64" customFormat="false" ht="13.8" hidden="false" customHeight="false" outlineLevel="0" collapsed="false">
      <c r="D64" s="0" t="s">
        <v>30</v>
      </c>
    </row>
    <row r="65" customFormat="false" ht="13.8" hidden="false" customHeight="false" outlineLevel="0" collapsed="false">
      <c r="A65" s="0" t="s">
        <v>0</v>
      </c>
      <c r="B65" s="0" t="n">
        <f aca="false">1/20000</f>
        <v>5E-005</v>
      </c>
    </row>
    <row r="66" customFormat="false" ht="13.8" hidden="false" customHeight="false" outlineLevel="0" collapsed="false">
      <c r="A66" s="0" t="s">
        <v>31</v>
      </c>
      <c r="B66" s="0" t="n">
        <v>0.0005</v>
      </c>
    </row>
    <row r="67" customFormat="false" ht="13.8" hidden="false" customHeight="false" outlineLevel="0" collapsed="false">
      <c r="A67" s="0" t="s">
        <v>32</v>
      </c>
      <c r="B67" s="0" t="n">
        <v>-0.0003</v>
      </c>
    </row>
    <row r="69" customFormat="false" ht="13.8" hidden="false" customHeight="false" outlineLevel="0" collapsed="false">
      <c r="A69" s="0" t="s">
        <v>33</v>
      </c>
      <c r="B69" s="0" t="n">
        <f aca="false">-(1/1000000)</f>
        <v>-1E-006</v>
      </c>
    </row>
    <row r="70" customFormat="false" ht="13.8" hidden="false" customHeight="false" outlineLevel="0" collapsed="false">
      <c r="A70" s="0" t="s">
        <v>34</v>
      </c>
      <c r="B70" s="0" t="n">
        <f aca="false">1/1250000</f>
        <v>8E-007</v>
      </c>
    </row>
    <row r="71" customFormat="false" ht="13.8" hidden="false" customHeight="false" outlineLevel="0" collapsed="false">
      <c r="A71" s="0" t="s">
        <v>35</v>
      </c>
      <c r="B71" s="0" t="n">
        <f aca="false">-((7)/10000000)</f>
        <v>-7E-007</v>
      </c>
    </row>
    <row r="73" customFormat="false" ht="13.8" hidden="false" customHeight="false" outlineLevel="0" collapsed="false">
      <c r="A73" s="0" t="s">
        <v>20</v>
      </c>
      <c r="B73" s="0" t="n">
        <v>1.3995</v>
      </c>
    </row>
    <row r="74" customFormat="false" ht="13.8" hidden="false" customHeight="false" outlineLevel="0" collapsed="false">
      <c r="A74" s="0" t="s">
        <v>36</v>
      </c>
      <c r="B74" s="0" t="n">
        <v>-0.1806</v>
      </c>
    </row>
    <row r="75" customFormat="false" ht="13.8" hidden="false" customHeight="false" outlineLevel="0" collapsed="false">
      <c r="A75" s="0" t="s">
        <v>37</v>
      </c>
      <c r="B75" s="0" t="n">
        <v>0.0191</v>
      </c>
    </row>
    <row r="77" customFormat="false" ht="13.8" hidden="false" customHeight="false" outlineLevel="0" collapsed="false">
      <c r="A77" s="0" t="s">
        <v>38</v>
      </c>
      <c r="B77" s="0" t="n">
        <v>0.0009</v>
      </c>
    </row>
    <row r="78" customFormat="false" ht="13.8" hidden="false" customHeight="false" outlineLevel="0" collapsed="false">
      <c r="A78" s="0" t="s">
        <v>39</v>
      </c>
      <c r="B78" s="0" t="n">
        <v>-0.0003</v>
      </c>
    </row>
    <row r="79" customFormat="false" ht="13.8" hidden="false" customHeight="false" outlineLevel="0" collapsed="false">
      <c r="A79" s="0" t="s">
        <v>40</v>
      </c>
      <c r="B79" s="0" t="n">
        <f aca="false">1/50000</f>
        <v>2E-005</v>
      </c>
    </row>
    <row r="81" customFormat="false" ht="13.8" hidden="false" customHeight="false" outlineLevel="0" collapsed="false">
      <c r="A81" s="0" t="s">
        <v>41</v>
      </c>
      <c r="B81" s="0" t="n">
        <f aca="false">3/10000000</f>
        <v>3E-007</v>
      </c>
    </row>
    <row r="82" customFormat="false" ht="13.8" hidden="false" customHeight="false" outlineLevel="0" collapsed="false">
      <c r="A82" s="0" t="s">
        <v>42</v>
      </c>
      <c r="B82" s="0" t="n">
        <f aca="false">-1/5000000</f>
        <v>-2E-007</v>
      </c>
    </row>
    <row r="83" customFormat="false" ht="13.8" hidden="false" customHeight="false" outlineLevel="0" collapsed="false">
      <c r="A83" s="0" t="s">
        <v>43</v>
      </c>
      <c r="B83" s="0" t="n">
        <f aca="false">-1/125000000</f>
        <v>-8E-009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/>
  <cols>
    <col collapsed="false" hidden="false" max="1025" min="1" style="0" width="11.5567010309278"/>
  </cols>
  <sheetData>
    <row r="3" customFormat="false" ht="14.4" hidden="false" customHeight="false" outlineLevel="0" collapsed="false">
      <c r="B3" s="0" t="s">
        <v>0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48</v>
      </c>
      <c r="H3" s="0" t="s">
        <v>49</v>
      </c>
      <c r="I3" s="0" t="s">
        <v>50</v>
      </c>
      <c r="J3" s="0" t="s">
        <v>51</v>
      </c>
      <c r="K3" s="0" t="s">
        <v>52</v>
      </c>
    </row>
    <row r="4" customFormat="false" ht="14.4" hidden="false" customHeight="false" outlineLevel="0" collapsed="false">
      <c r="B4" s="0" t="n">
        <v>-230</v>
      </c>
      <c r="C4" s="0" t="n">
        <v>-2.405798</v>
      </c>
      <c r="D4" s="0" t="n">
        <v>-0.759034</v>
      </c>
      <c r="E4" s="0" t="n">
        <v>0.015012</v>
      </c>
      <c r="F4" s="0" t="n">
        <v>1.230312</v>
      </c>
      <c r="G4" s="0" t="n">
        <v>-0.137251</v>
      </c>
      <c r="H4" s="0" t="n">
        <v>0.013377</v>
      </c>
      <c r="I4" s="0" t="n">
        <v>8.2E-005</v>
      </c>
      <c r="J4" s="0" t="n">
        <v>0.000131</v>
      </c>
      <c r="K4" s="0" t="n">
        <v>1.1E-005</v>
      </c>
    </row>
    <row r="5" customFormat="false" ht="14.4" hidden="false" customHeight="false" outlineLevel="0" collapsed="false">
      <c r="B5" s="0" t="n">
        <v>-502</v>
      </c>
      <c r="C5" s="0" t="n">
        <v>-2.694116</v>
      </c>
      <c r="D5" s="0" t="n">
        <v>-0.780649</v>
      </c>
      <c r="E5" s="0" t="n">
        <v>-0.017893</v>
      </c>
      <c r="F5" s="0" t="n">
        <v>1.029768</v>
      </c>
      <c r="G5" s="0" t="n">
        <v>-0.098243</v>
      </c>
      <c r="H5" s="0" t="n">
        <v>0.008041</v>
      </c>
      <c r="I5" s="0" t="n">
        <v>0.000381</v>
      </c>
      <c r="J5" s="0" t="n">
        <v>0.000161</v>
      </c>
      <c r="K5" s="0" t="n">
        <v>-7E-006</v>
      </c>
    </row>
    <row r="6" customFormat="false" ht="14.4" hidden="false" customHeight="false" outlineLevel="0" collapsed="false">
      <c r="B6" s="0" t="n">
        <v>-187</v>
      </c>
      <c r="C6" s="0" t="n">
        <v>-2.160787</v>
      </c>
      <c r="D6" s="0" t="n">
        <v>-0.725785</v>
      </c>
      <c r="E6" s="0" t="n">
        <v>-0.020217</v>
      </c>
      <c r="F6" s="0" t="n">
        <v>1.224171</v>
      </c>
      <c r="G6" s="0" t="n">
        <v>-0.135579</v>
      </c>
      <c r="H6" s="0" t="n">
        <v>0.013762</v>
      </c>
      <c r="I6" s="0" t="n">
        <v>0.000213</v>
      </c>
      <c r="J6" s="0" t="n">
        <v>-0.000487</v>
      </c>
      <c r="K6" s="0" t="n">
        <v>0.000356</v>
      </c>
    </row>
    <row r="7" customFormat="false" ht="14.4" hidden="false" customHeight="false" outlineLevel="0" collapsed="false">
      <c r="B7" s="0" t="n">
        <v>114</v>
      </c>
      <c r="C7" s="0" t="n">
        <v>-2.528056</v>
      </c>
      <c r="D7" s="0" t="n">
        <v>-0.534329</v>
      </c>
      <c r="E7" s="0" t="n">
        <v>-0.009798</v>
      </c>
      <c r="F7" s="0" t="n">
        <v>1.5078</v>
      </c>
      <c r="G7" s="0" t="n">
        <v>-0.217752</v>
      </c>
      <c r="H7" s="0" t="n">
        <v>0.023495</v>
      </c>
      <c r="I7" s="0" t="n">
        <f aca="false">0.001665</f>
        <v>0.001665</v>
      </c>
      <c r="J7" s="0" t="n">
        <v>-0.001182</v>
      </c>
      <c r="K7" s="0" t="n">
        <v>0.000288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11.6649484536082"/>
    <col collapsed="false" hidden="false" max="2" min="2" style="0" width="12.1134020618557"/>
    <col collapsed="false" hidden="false" max="3" min="3" style="0" width="12"/>
    <col collapsed="false" hidden="false" max="4" min="4" style="0" width="11.4484536082474"/>
    <col collapsed="false" hidden="false" max="5" min="5" style="0" width="8.77319587628866"/>
    <col collapsed="false" hidden="false" max="6" min="6" style="0" width="15"/>
    <col collapsed="false" hidden="false" max="7" min="7" style="0" width="18.1134020618557"/>
    <col collapsed="false" hidden="false" max="9" min="8" style="0" width="8.77319587628866"/>
    <col collapsed="false" hidden="false" max="10" min="10" style="0" width="15.7731958762887"/>
    <col collapsed="false" hidden="false" max="1025" min="11" style="0" width="8.77319587628866"/>
  </cols>
  <sheetData>
    <row r="1" customFormat="false" ht="14.4" hidden="false" customHeight="false" outlineLevel="0" collapsed="false">
      <c r="B1" s="3" t="s">
        <v>53</v>
      </c>
      <c r="C1" s="4" t="s">
        <v>54</v>
      </c>
      <c r="E1" s="5"/>
      <c r="F1" s="5"/>
      <c r="I1" s="6"/>
    </row>
    <row r="2" customFormat="false" ht="14.4" hidden="false" customHeight="false" outlineLevel="0" collapsed="false">
      <c r="B2" s="7" t="n">
        <v>-250</v>
      </c>
      <c r="C2" s="8" t="n">
        <v>-210</v>
      </c>
      <c r="E2" s="9"/>
      <c r="F2" s="9"/>
      <c r="H2" s="10"/>
      <c r="I2" s="11"/>
    </row>
    <row r="3" customFormat="false" ht="14.4" hidden="false" customHeight="false" outlineLevel="0" collapsed="false">
      <c r="B3" s="0" t="s">
        <v>55</v>
      </c>
      <c r="C3" s="0" t="s">
        <v>56</v>
      </c>
      <c r="F3" s="12" t="s">
        <v>57</v>
      </c>
      <c r="G3" s="12"/>
    </row>
    <row r="4" customFormat="false" ht="14.4" hidden="false" customHeight="false" outlineLevel="0" collapsed="false">
      <c r="A4" s="0" t="s">
        <v>58</v>
      </c>
      <c r="B4" s="0" t="s">
        <v>59</v>
      </c>
      <c r="C4" s="13" t="s">
        <v>60</v>
      </c>
      <c r="D4" s="13" t="s">
        <v>61</v>
      </c>
      <c r="F4" s="0" t="s">
        <v>62</v>
      </c>
      <c r="G4" s="0" t="s">
        <v>63</v>
      </c>
      <c r="J4" s="0" t="n">
        <v>1</v>
      </c>
      <c r="K4" s="0" t="n">
        <v>-2.0849</v>
      </c>
    </row>
    <row r="5" customFormat="false" ht="14.4" hidden="false" customHeight="false" outlineLevel="0" collapsed="false">
      <c r="A5" s="14" t="n">
        <v>42.7090557650041</v>
      </c>
      <c r="B5" s="15"/>
      <c r="C5" s="16" t="n">
        <v>-2.794</v>
      </c>
      <c r="D5" s="0" t="n">
        <f aca="false">AVERAGE(B2:C2)</f>
        <v>-230</v>
      </c>
      <c r="J5" s="0" t="s">
        <v>16</v>
      </c>
      <c r="K5" s="0" t="n">
        <v>-0.6087</v>
      </c>
    </row>
    <row r="6" customFormat="false" ht="14.4" hidden="false" customHeight="false" outlineLevel="0" collapsed="false">
      <c r="A6" s="0" t="n">
        <v>22.2185653267191</v>
      </c>
      <c r="B6" s="17" t="n">
        <v>12.8522</v>
      </c>
      <c r="C6" s="16" t="n">
        <v>-2.794</v>
      </c>
      <c r="D6" s="0" t="n">
        <v>-230</v>
      </c>
      <c r="F6" s="0" t="n">
        <f aca="false">$K$4+$K$5*C6+$K$6*C6*C6+$K$7*D6+$K$8*C6*D6+$K$9*C6*C6*D6+$K$10*D6*D6+$K$11*C6*D6*D6+$K$12*C6*C6*D6*D6+$K$13*B6+$K$14*C6*B6+$K$15*C6*C6*B6+$K$16*D6*B6+$K$17*C6*D6*B6+$K$18*C6*C6*D6*B6+$K$19*D6*D6*B6+$K$20*C6*D6*D6*B6+$K$21*C6*C6*D6*D6*B6</f>
        <v>21.4986671397079</v>
      </c>
      <c r="G6" s="0" t="n">
        <f aca="false">A6-F6</f>
        <v>0.719898187011193</v>
      </c>
      <c r="J6" s="0" t="s">
        <v>18</v>
      </c>
      <c r="K6" s="0" t="n">
        <v>0.0211</v>
      </c>
    </row>
    <row r="7" customFormat="false" ht="14.4" hidden="false" customHeight="false" outlineLevel="0" collapsed="false">
      <c r="A7" s="0" t="n">
        <v>1.70940004441648</v>
      </c>
      <c r="B7" s="17" t="n">
        <v>0.999824</v>
      </c>
      <c r="C7" s="16" t="n">
        <v>-2.794</v>
      </c>
      <c r="D7" s="0" t="n">
        <v>-230</v>
      </c>
      <c r="F7" s="0" t="n">
        <f aca="false">$K$4+$K$5*C7+$K$6*C7*C7+$K$7*D7+$K$8*C7*D7+$K$9*C7*C7*D7+$K$10*D7*D7+$K$11*C7*D7*D7+$K$12*C7*C7*D7*D7+$K$13*B7+$K$14*C7*B7+$K$15*C7*C7*B7+$K$16*D7*B7+$K$17*C7*D7*B7+$K$18*C7*C7*D7*B7+$K$19*D7*D7*B7+$K$20*C7*D7*D7*B7+$K$21*C7*C7*D7*D7*B7</f>
        <v>1.82810174182654</v>
      </c>
      <c r="G7" s="0" t="n">
        <f aca="false">A7-F7</f>
        <v>-0.118701697410062</v>
      </c>
      <c r="J7" s="0" t="s">
        <v>0</v>
      </c>
      <c r="K7" s="0" t="n">
        <f aca="false">1/20000</f>
        <v>5E-005</v>
      </c>
    </row>
    <row r="8" customFormat="false" ht="14.4" hidden="false" customHeight="false" outlineLevel="0" collapsed="false">
      <c r="A8" s="0" t="n">
        <v>-18.8012031741976</v>
      </c>
      <c r="B8" s="17" t="n">
        <v>-10.6775</v>
      </c>
      <c r="C8" s="16" t="n">
        <v>-2.794</v>
      </c>
      <c r="D8" s="0" t="n">
        <v>-230</v>
      </c>
      <c r="F8" s="0" t="n">
        <f aca="false">$K$4+$K$5*C8+$K$6*C8*C8+$K$7*D8+$K$8*C8*D8+$K$9*C8*C8*D8+$K$10*D8*D8+$K$11*C8*D8*D8+$K$12*C8*C8*D8*D8+$K$13*B8+$K$14*C8*B8+$K$15*C8*C8*B8+$K$16*D8*B8+$K$17*C8*D8*B8+$K$18*C8*C8*D8*B8+$K$19*D8*D8*B8+$K$20*C8*D8*D8*B8+$K$21*C8*C8*D8*D8*B8</f>
        <v>-17.551942007566</v>
      </c>
      <c r="G8" s="0" t="n">
        <f aca="false">A8-F8</f>
        <v>-1.24926116663165</v>
      </c>
      <c r="J8" s="0" t="s">
        <v>31</v>
      </c>
      <c r="K8" s="0" t="n">
        <v>0.0005</v>
      </c>
    </row>
    <row r="9" customFormat="false" ht="14.4" hidden="false" customHeight="false" outlineLevel="0" collapsed="false">
      <c r="A9" s="2" t="n">
        <v>-39.2960001730947</v>
      </c>
      <c r="B9" s="17" t="n">
        <v>-22.3194</v>
      </c>
      <c r="C9" s="16" t="n">
        <v>-2.794</v>
      </c>
      <c r="D9" s="0" t="n">
        <v>-230</v>
      </c>
      <c r="F9" s="0" t="n">
        <f aca="false">$K$4+$K$5*C9+$K$6*C9*C9+$K$7*D9+$K$8*C9*D9+$K$9*C9*C9*D9+$K$10*D9*D9+$K$11*C9*D9*D9+$K$12*C9*C9*D9*D9+$K$13*B9+$K$14*C9*B9+$K$15*C9*C9*B9+$K$16*D9*B9+$K$17*C9*D9*B9+$K$18*C9*C9*D9*B9+$K$19*D9*D9*B9+$K$20*C9*D9*D9*B9+$K$21*C9*C9*D9*D9*B9</f>
        <v>-36.8731950040618</v>
      </c>
      <c r="G9" s="0" t="n">
        <f aca="false">A9-F9</f>
        <v>-2.42280516903292</v>
      </c>
      <c r="J9" s="0" t="s">
        <v>32</v>
      </c>
      <c r="K9" s="0" t="n">
        <v>-0.0003</v>
      </c>
    </row>
    <row r="10" customFormat="false" ht="14.4" hidden="false" customHeight="false" outlineLevel="0" collapsed="false">
      <c r="B10" s="15"/>
      <c r="C10" s="18"/>
      <c r="J10" s="0" t="s">
        <v>33</v>
      </c>
      <c r="K10" s="0" t="n">
        <f aca="false">-(1/1000000)</f>
        <v>-1E-006</v>
      </c>
    </row>
    <row r="11" customFormat="false" ht="14.4" hidden="false" customHeight="false" outlineLevel="0" collapsed="false">
      <c r="A11" s="0" t="n">
        <v>42.7090557650041</v>
      </c>
      <c r="B11" s="17" t="n">
        <v>30.1289</v>
      </c>
      <c r="C11" s="16" t="n">
        <v>-1.518</v>
      </c>
      <c r="D11" s="0" t="n">
        <v>-230</v>
      </c>
      <c r="F11" s="0" t="n">
        <f aca="false"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41.9794748300039</v>
      </c>
      <c r="G11" s="0" t="n">
        <f aca="false">A11-F11</f>
        <v>0.729580935000172</v>
      </c>
      <c r="J11" s="0" t="s">
        <v>34</v>
      </c>
      <c r="K11" s="0" t="n">
        <f aca="false">1/1250000</f>
        <v>8E-007</v>
      </c>
    </row>
    <row r="12" customFormat="false" ht="14.4" hidden="false" customHeight="false" outlineLevel="0" collapsed="false">
      <c r="A12" s="0" t="n">
        <v>22.2185653267191</v>
      </c>
      <c r="B12" s="17" t="n">
        <v>15.9225</v>
      </c>
      <c r="C12" s="16" t="n">
        <v>-1.518</v>
      </c>
      <c r="D12" s="0" t="n">
        <v>-230</v>
      </c>
      <c r="F12" s="0" t="n">
        <f aca="false"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21.7172168360347</v>
      </c>
      <c r="G12" s="0" t="n">
        <f aca="false">A12-F12</f>
        <v>0.50134849068435</v>
      </c>
      <c r="J12" s="0" t="s">
        <v>35</v>
      </c>
      <c r="K12" s="0" t="n">
        <f aca="false">-((7)/10000000)</f>
        <v>-7E-007</v>
      </c>
    </row>
    <row r="13" customFormat="false" ht="14.4" hidden="false" customHeight="false" outlineLevel="0" collapsed="false">
      <c r="A13" s="0" t="n">
        <v>1.70940004441648</v>
      </c>
      <c r="B13" s="17" t="n">
        <v>2.01282</v>
      </c>
      <c r="C13" s="16" t="n">
        <v>-1.518</v>
      </c>
      <c r="D13" s="0" t="n">
        <v>-230</v>
      </c>
      <c r="F13" s="0" t="n">
        <f aca="false"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1.87816367875683</v>
      </c>
      <c r="G13" s="0" t="n">
        <f aca="false">A13-F13</f>
        <v>-0.168763634340346</v>
      </c>
      <c r="J13" s="0" t="s">
        <v>20</v>
      </c>
      <c r="K13" s="0" t="n">
        <v>1.3995</v>
      </c>
    </row>
    <row r="14" customFormat="false" ht="14.4" hidden="false" customHeight="false" outlineLevel="0" collapsed="false">
      <c r="A14" s="0" t="n">
        <v>-18.8012031741976</v>
      </c>
      <c r="B14" s="17" t="n">
        <f aca="false">-11.8748</f>
        <v>-11.8748</v>
      </c>
      <c r="C14" s="16" t="n">
        <v>-1.518</v>
      </c>
      <c r="D14" s="0" t="n">
        <v>-230</v>
      </c>
      <c r="F14" s="0" t="n">
        <f aca="false"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-17.9294258134584</v>
      </c>
      <c r="G14" s="0" t="n">
        <f aca="false">A14-F14</f>
        <v>-0.87177736073922</v>
      </c>
      <c r="J14" s="0" t="s">
        <v>36</v>
      </c>
      <c r="K14" s="0" t="n">
        <v>-0.1806</v>
      </c>
    </row>
    <row r="15" customFormat="false" ht="14.4" hidden="false" customHeight="false" outlineLevel="0" collapsed="false">
      <c r="A15" s="0" t="n">
        <v>-39.2960001730947</v>
      </c>
      <c r="B15" s="17" t="n">
        <v>-26.8309</v>
      </c>
      <c r="C15" s="16" t="n">
        <v>-1.518</v>
      </c>
      <c r="D15" s="0" t="n">
        <v>-230</v>
      </c>
      <c r="F15" s="0" t="n">
        <f aca="false"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-39.2609634854655</v>
      </c>
      <c r="G15" s="0" t="n">
        <f aca="false">A15-F15</f>
        <v>-0.0350366876291659</v>
      </c>
      <c r="J15" s="0" t="s">
        <v>37</v>
      </c>
      <c r="K15" s="0" t="n">
        <v>0.0191</v>
      </c>
    </row>
    <row r="16" customFormat="false" ht="14.4" hidden="false" customHeight="false" outlineLevel="0" collapsed="false">
      <c r="B16" s="15"/>
      <c r="J16" s="0" t="s">
        <v>38</v>
      </c>
      <c r="K16" s="0" t="n">
        <v>0.0009</v>
      </c>
    </row>
    <row r="17" customFormat="false" ht="14.4" hidden="false" customHeight="false" outlineLevel="0" collapsed="false">
      <c r="A17" s="19" t="n">
        <v>42.7090557650041</v>
      </c>
      <c r="B17" s="20" t="n">
        <v>35.8833</v>
      </c>
      <c r="C17" s="21" t="n">
        <v>-0.2401</v>
      </c>
      <c r="D17" s="19" t="n">
        <v>-230</v>
      </c>
      <c r="F17" s="0" t="n">
        <f aca="false"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42.4594328238757</v>
      </c>
      <c r="G17" s="0" t="n">
        <f aca="false">A17-F17</f>
        <v>0.24962294112845</v>
      </c>
      <c r="J17" s="0" t="s">
        <v>39</v>
      </c>
      <c r="K17" s="0" t="n">
        <v>-0.0003</v>
      </c>
    </row>
    <row r="18" customFormat="false" ht="14.4" hidden="false" customHeight="false" outlineLevel="0" collapsed="false">
      <c r="A18" s="19" t="n">
        <v>22.2185653267191</v>
      </c>
      <c r="B18" s="20" t="n">
        <v>18.9569</v>
      </c>
      <c r="C18" s="21" t="n">
        <v>-0.2401</v>
      </c>
      <c r="D18" s="19" t="n">
        <v>-230</v>
      </c>
      <c r="F18" s="0" t="n">
        <f aca="false"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21.4958000713823</v>
      </c>
      <c r="G18" s="0" t="n">
        <f aca="false">A18-F18</f>
        <v>0.722765255336768</v>
      </c>
      <c r="J18" s="0" t="s">
        <v>40</v>
      </c>
      <c r="K18" s="0" t="n">
        <f aca="false">1/50000</f>
        <v>2E-005</v>
      </c>
    </row>
    <row r="19" customFormat="false" ht="14.4" hidden="false" customHeight="false" outlineLevel="0" collapsed="false">
      <c r="A19" s="19" t="n">
        <v>1.70940004441648</v>
      </c>
      <c r="B19" s="20" t="n">
        <v>3.1071</v>
      </c>
      <c r="C19" s="21" t="n">
        <v>-0.2401</v>
      </c>
      <c r="D19" s="19" t="n">
        <v>-230</v>
      </c>
      <c r="F19" s="0" t="n">
        <f aca="false"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1.86555463227722</v>
      </c>
      <c r="G19" s="0" t="n">
        <f aca="false">A19-F19</f>
        <v>-0.15615458786074</v>
      </c>
      <c r="J19" s="0" t="s">
        <v>41</v>
      </c>
      <c r="K19" s="0" t="n">
        <f aca="false">3/10000000</f>
        <v>3E-007</v>
      </c>
    </row>
    <row r="20" customFormat="false" ht="14.4" hidden="false" customHeight="false" outlineLevel="0" collapsed="false">
      <c r="A20" s="19" t="n">
        <v>-18.8012031741976</v>
      </c>
      <c r="B20" s="20" t="n">
        <v>-12.6489</v>
      </c>
      <c r="C20" s="21" t="n">
        <v>-0.2401</v>
      </c>
      <c r="D20" s="19" t="n">
        <v>-230</v>
      </c>
      <c r="F20" s="0" t="n">
        <f aca="false"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-17.6485179199657</v>
      </c>
      <c r="G20" s="0" t="n">
        <f aca="false">A20-F20</f>
        <v>-1.15268525423188</v>
      </c>
      <c r="J20" s="0" t="s">
        <v>42</v>
      </c>
      <c r="K20" s="0" t="n">
        <f aca="false">-1/5000000</f>
        <v>-2E-007</v>
      </c>
    </row>
    <row r="21" customFormat="false" ht="14.4" hidden="false" customHeight="false" outlineLevel="0" collapsed="false">
      <c r="A21" s="19" t="n">
        <v>-39.2960001730947</v>
      </c>
      <c r="B21" s="20" t="n">
        <v>-29.4648</v>
      </c>
      <c r="C21" s="21" t="n">
        <v>-0.2401</v>
      </c>
      <c r="D21" s="19" t="n">
        <v>-230</v>
      </c>
      <c r="F21" s="0" t="n">
        <f aca="false"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-38.4752945530745</v>
      </c>
      <c r="G21" s="0" t="n">
        <f aca="false">A21-F21</f>
        <v>-0.820705620020185</v>
      </c>
      <c r="J21" s="0" t="s">
        <v>64</v>
      </c>
      <c r="K21" s="0" t="n">
        <f aca="false">-1/125000000</f>
        <v>-8E-009</v>
      </c>
    </row>
    <row r="22" customFormat="false" ht="14.4" hidden="false" customHeight="false" outlineLevel="0" collapsed="false">
      <c r="B22" s="15"/>
    </row>
    <row r="23" customFormat="false" ht="14.4" hidden="false" customHeight="false" outlineLevel="0" collapsed="false">
      <c r="A23" s="0" t="n">
        <v>42.7090557650041</v>
      </c>
      <c r="B23" s="17" t="n">
        <v>41.0938</v>
      </c>
      <c r="C23" s="16" t="n">
        <v>1.024</v>
      </c>
      <c r="D23" s="0" t="n">
        <v>-230</v>
      </c>
      <c r="F23" s="0" t="n">
        <f aca="false"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42.3303581825897</v>
      </c>
      <c r="G23" s="0" t="n">
        <f aca="false">A23-F23</f>
        <v>0.378697582414368</v>
      </c>
    </row>
    <row r="24" customFormat="false" ht="14.4" hidden="false" customHeight="false" outlineLevel="0" collapsed="false">
      <c r="A24" s="0" t="n">
        <v>22.2185653267191</v>
      </c>
      <c r="B24" s="17" t="n">
        <v>22.2365</v>
      </c>
      <c r="C24" s="16" t="n">
        <v>1.024</v>
      </c>
      <c r="D24" s="0" t="n">
        <v>-230</v>
      </c>
      <c r="F24" s="0" t="n">
        <f aca="false"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21.6246981722812</v>
      </c>
      <c r="G24" s="0" t="n">
        <f aca="false">A24-F24</f>
        <v>0.593867154437898</v>
      </c>
    </row>
    <row r="25" customFormat="false" ht="14.4" hidden="false" customHeight="false" outlineLevel="0" collapsed="false">
      <c r="A25" s="0" t="n">
        <v>1.70940004441648</v>
      </c>
      <c r="B25" s="17" t="n">
        <v>4.33374</v>
      </c>
      <c r="C25" s="16" t="n">
        <v>1.024</v>
      </c>
      <c r="D25" s="0" t="n">
        <v>-230</v>
      </c>
      <c r="F25" s="0" t="n">
        <f aca="false"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1.96714052584449</v>
      </c>
      <c r="G25" s="0" t="n">
        <f aca="false">A25-F25</f>
        <v>-0.257740481428005</v>
      </c>
    </row>
    <row r="26" customFormat="false" ht="14.4" hidden="false" customHeight="false" outlineLevel="0" collapsed="false">
      <c r="A26" s="0" t="n">
        <v>-18.8012031741976</v>
      </c>
      <c r="B26" s="17" t="n">
        <v>-13.5036</v>
      </c>
      <c r="C26" s="16" t="n">
        <v>1.024</v>
      </c>
      <c r="D26" s="0" t="n">
        <v>-230</v>
      </c>
      <c r="F26" s="0" t="n">
        <f aca="false"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-17.6185847650655</v>
      </c>
      <c r="G26" s="0" t="n">
        <f aca="false">A26-F26</f>
        <v>-1.18261840913211</v>
      </c>
    </row>
    <row r="27" customFormat="false" ht="14.4" hidden="false" customHeight="false" outlineLevel="0" collapsed="false">
      <c r="A27" s="0" t="n">
        <v>-39.2960001730947</v>
      </c>
      <c r="B27" s="17" t="n">
        <v>-32.4037</v>
      </c>
      <c r="C27" s="16" t="n">
        <v>1.024</v>
      </c>
      <c r="D27" s="0" t="n">
        <v>-230</v>
      </c>
      <c r="F27" s="0" t="n">
        <f aca="false"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-38.3712399575285</v>
      </c>
      <c r="G27" s="0" t="n">
        <f aca="false">A27-F27</f>
        <v>-0.924760215566216</v>
      </c>
    </row>
    <row r="28" customFormat="false" ht="14.4" hidden="false" customHeight="false" outlineLevel="0" collapsed="false">
      <c r="B28" s="15"/>
    </row>
    <row r="29" customFormat="false" ht="14.4" hidden="false" customHeight="false" outlineLevel="0" collapsed="false">
      <c r="A29" s="0" t="n">
        <v>42.7090557650041</v>
      </c>
      <c r="B29" s="17" t="n">
        <v>46.326</v>
      </c>
      <c r="C29" s="16" t="n">
        <v>2.241</v>
      </c>
      <c r="D29" s="0" t="n">
        <v>-230</v>
      </c>
      <c r="F29" s="0" t="n">
        <f aca="false"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43.1598985310684</v>
      </c>
      <c r="G29" s="0" t="n">
        <f aca="false">A29-F29</f>
        <v>-0.450842766064284</v>
      </c>
    </row>
    <row r="30" customFormat="false" ht="14.4" hidden="false" customHeight="false" outlineLevel="0" collapsed="false">
      <c r="A30" s="0" t="n">
        <v>22.2185653267191</v>
      </c>
      <c r="B30" s="17" t="n">
        <v>26.5587</v>
      </c>
      <c r="C30" s="16" t="n">
        <v>2.241</v>
      </c>
      <c r="D30" s="0" t="n">
        <v>-230</v>
      </c>
      <c r="F30" s="0" t="n">
        <f aca="false"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23.2886334086257</v>
      </c>
      <c r="G30" s="0" t="n">
        <f aca="false">A30-F30</f>
        <v>-1.07006808190658</v>
      </c>
    </row>
    <row r="31" customFormat="false" ht="14.4" hidden="false" customHeight="false" outlineLevel="0" collapsed="false">
      <c r="A31" s="0" t="n">
        <v>1.70940004441648</v>
      </c>
      <c r="B31" s="17" t="n">
        <v>5.63488</v>
      </c>
      <c r="C31" s="16" t="n">
        <v>2.241</v>
      </c>
      <c r="D31" s="0" t="n">
        <v>-230</v>
      </c>
      <c r="F31" s="0" t="n">
        <f aca="false"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2.25476562727623</v>
      </c>
      <c r="G31" s="0" t="n">
        <f aca="false">A31-F31</f>
        <v>-0.545365582859749</v>
      </c>
    </row>
    <row r="32" customFormat="false" ht="14.4" hidden="false" customHeight="false" outlineLevel="0" collapsed="false">
      <c r="A32" s="0" t="n">
        <v>-18.8012031741976</v>
      </c>
      <c r="B32" s="17" t="n">
        <v>-15.221</v>
      </c>
      <c r="C32" s="16" t="n">
        <v>2.241</v>
      </c>
      <c r="D32" s="0" t="n">
        <v>-230</v>
      </c>
      <c r="F32" s="0" t="n">
        <f aca="false"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-18.7108048270524</v>
      </c>
      <c r="G32" s="0" t="n">
        <f aca="false">A32-F32</f>
        <v>-0.0903983471452037</v>
      </c>
    </row>
    <row r="33" customFormat="false" ht="14.4" hidden="false" customHeight="false" outlineLevel="0" collapsed="false">
      <c r="A33" s="0" t="n">
        <v>-39.2960001730947</v>
      </c>
      <c r="B33" s="17" t="n">
        <v>-36.5495</v>
      </c>
      <c r="C33" s="16" t="n">
        <v>2.241</v>
      </c>
      <c r="D33" s="0" t="n">
        <v>-230</v>
      </c>
      <c r="F33" s="0" t="n">
        <f aca="false"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-40.1514810025553</v>
      </c>
      <c r="G33" s="0" t="n">
        <f aca="false">A33-F33</f>
        <v>0.855480829460632</v>
      </c>
    </row>
    <row r="34" s="22" customFormat="true" ht="14.4" hidden="false" customHeight="false" outlineLevel="0" collapsed="false"/>
    <row r="36" customFormat="false" ht="14.4" hidden="false" customHeight="false" outlineLevel="0" collapsed="false">
      <c r="H36" s="13"/>
    </row>
    <row r="37" customFormat="false" ht="14.4" hidden="false" customHeight="false" outlineLevel="0" collapsed="false">
      <c r="A37" s="0" t="s">
        <v>65</v>
      </c>
      <c r="B37" s="0" t="s">
        <v>59</v>
      </c>
      <c r="C37" s="13" t="s">
        <v>60</v>
      </c>
      <c r="D37" s="0" t="s">
        <v>66</v>
      </c>
      <c r="E37" s="0" t="s">
        <v>66</v>
      </c>
      <c r="F37" s="0" t="s">
        <v>67</v>
      </c>
      <c r="G37" s="0" t="s">
        <v>67</v>
      </c>
      <c r="H37" s="13" t="s">
        <v>13</v>
      </c>
      <c r="I37" s="1"/>
      <c r="K37" s="1"/>
    </row>
    <row r="38" customFormat="false" ht="14.4" hidden="false" customHeight="false" outlineLevel="0" collapsed="false">
      <c r="A38" s="0" t="n">
        <v>22.2185653267191</v>
      </c>
      <c r="B38" s="17" t="n">
        <v>12.8522</v>
      </c>
      <c r="C38" s="16" t="n">
        <v>-2.794</v>
      </c>
      <c r="D38" s="0" t="n">
        <f aca="false">$I$38+$I$39*C38+$I$40*C38*C38+$I$41*B38+$I$42*B38*C38+$I$43*B38*C38*C38</f>
        <v>21.9030375447333</v>
      </c>
      <c r="E38" s="0" t="n">
        <f aca="false">$I$46 + $I$47*C38+$I$48* C38*C38 + $I$49* B38+ $I$50* C38*B38 + $I$51* C38*C38*B38+$I$52*B38*B38 + $I$53*B38*B38*C38+$I$54*C38*C38*B38*B38</f>
        <v>21.8822853382084</v>
      </c>
      <c r="F38" s="15" t="n">
        <f aca="false">(A38-D38)</f>
        <v>0.315527781985807</v>
      </c>
      <c r="G38" s="15" t="n">
        <f aca="false">(A38-E38)</f>
        <v>0.336279988510743</v>
      </c>
      <c r="H38" s="1" t="s">
        <v>1</v>
      </c>
      <c r="I38" s="1" t="n">
        <v>-2.363076</v>
      </c>
      <c r="K38" s="1"/>
    </row>
    <row r="39" customFormat="false" ht="14.4" hidden="false" customHeight="false" outlineLevel="0" collapsed="false">
      <c r="A39" s="0" t="n">
        <v>1.70940004441648</v>
      </c>
      <c r="B39" s="17" t="n">
        <v>0.999824</v>
      </c>
      <c r="C39" s="16" t="n">
        <v>-2.794</v>
      </c>
      <c r="D39" s="0" t="n">
        <f aca="false">$I$38+$I$39*C39+$I$40*C39*C39+$I$41*B39+$I$42*B39*C39+$I$43*B39*C39*C39</f>
        <v>1.52215768075039</v>
      </c>
      <c r="E39" s="0" t="n">
        <f aca="false">$I$46 + $I$47*C39+$I$48* C39*C39 + $I$49* B39+ $I$50* C39*B39 + $I$51* C39*C39*B39+$I$52*B39*B39 + $I$53*B39*B39*C39+$I$54*C39*C39*B39*B39</f>
        <v>1.54985072177432</v>
      </c>
      <c r="F39" s="15" t="n">
        <f aca="false">(A39-D39)</f>
        <v>0.187242363666087</v>
      </c>
      <c r="G39" s="15" t="n">
        <f aca="false">(A39-E39)</f>
        <v>0.159549322642163</v>
      </c>
      <c r="H39" s="1" t="s">
        <v>2</v>
      </c>
      <c r="I39" s="1" t="n">
        <v>-0.669946</v>
      </c>
      <c r="K39" s="1"/>
    </row>
    <row r="40" customFormat="false" ht="14.4" hidden="false" customHeight="false" outlineLevel="0" collapsed="false">
      <c r="A40" s="0" t="n">
        <v>-18.8012031741976</v>
      </c>
      <c r="B40" s="17" t="n">
        <v>-10.6775</v>
      </c>
      <c r="C40" s="16" t="n">
        <v>-2.794</v>
      </c>
      <c r="D40" s="0" t="n">
        <f aca="false">$I$38+$I$39*C40+$I$40*C40*C40+$I$41*B40+$I$42*B40*C40+$I$43*B40*C40*C40</f>
        <v>-18.55770964516</v>
      </c>
      <c r="E40" s="0" t="n">
        <f aca="false">$I$46 + $I$47*C40+$I$48* C40*C40 + $I$49* B40+ $I$50* C40*B40 + $I$51* C40*C40*B40+$I$52*B40*B40 + $I$53*B40*B40*C40+$I$54*C40*C40*B40*B40</f>
        <v>-18.5367294673933</v>
      </c>
      <c r="F40" s="15" t="n">
        <f aca="false">(A40-D40)</f>
        <v>-0.243493529037622</v>
      </c>
      <c r="G40" s="15" t="n">
        <f aca="false">(A40-E40)</f>
        <v>-0.264473706804338</v>
      </c>
      <c r="H40" s="1" t="s">
        <v>3</v>
      </c>
      <c r="I40" s="1" t="n">
        <v>0.03768</v>
      </c>
    </row>
    <row r="41" customFormat="false" ht="14.4" hidden="false" customHeight="false" outlineLevel="0" collapsed="false">
      <c r="A41" s="2" t="n">
        <v>-39.2960001730947</v>
      </c>
      <c r="B41" s="17" t="n">
        <v>-22.3194</v>
      </c>
      <c r="C41" s="16" t="n">
        <v>-2.794</v>
      </c>
      <c r="D41" s="0" t="n">
        <f aca="false">$I$38+$I$39*C41+$I$40*C41*C41+$I$41*B41+$I$42*B41*C41+$I$43*B41*C41*C41</f>
        <v>-38.5766632531541</v>
      </c>
      <c r="E41" s="0" t="n">
        <f aca="false">$I$46 + $I$47*C41+$I$48* C41*C41 + $I$49* B41+ $I$50* C41*B41 + $I$51* C41*C41*B41+$I$52*B41*B41 + $I$53*B41*B41*C41+$I$54*C41*C41*B41*B41</f>
        <v>-38.6161675063542</v>
      </c>
      <c r="F41" s="15" t="n">
        <f aca="false">(A41-D41)</f>
        <v>-0.719336919940623</v>
      </c>
      <c r="G41" s="15" t="n">
        <f aca="false">(A41-E41)</f>
        <v>-0.679832666740509</v>
      </c>
      <c r="H41" s="1" t="s">
        <v>4</v>
      </c>
      <c r="I41" s="0" t="n">
        <v>1.230773</v>
      </c>
    </row>
    <row r="42" customFormat="false" ht="14.4" hidden="false" customHeight="false" outlineLevel="0" collapsed="false">
      <c r="B42" s="15"/>
      <c r="C42" s="18"/>
      <c r="F42" s="15"/>
      <c r="G42" s="15"/>
      <c r="H42" s="0" t="s">
        <v>5</v>
      </c>
      <c r="I42" s="0" t="n">
        <v>-0.136435</v>
      </c>
    </row>
    <row r="43" customFormat="false" ht="14.4" hidden="false" customHeight="false" outlineLevel="0" collapsed="false">
      <c r="A43" s="0" t="n">
        <v>42.7090557650041</v>
      </c>
      <c r="B43" s="17" t="n">
        <v>30.1289</v>
      </c>
      <c r="C43" s="16" t="n">
        <v>-1.518</v>
      </c>
      <c r="D43" s="0" t="n">
        <f aca="false">$I$38+$I$39*C43+$I$40*C43*C43+$I$41*B43+$I$42*B43*C43+$I$43*B43*C43*C43</f>
        <v>43.0193511919221</v>
      </c>
      <c r="E43" s="0" t="n">
        <f aca="false">$I$46 + $I$47*C43+$I$48* C43*C43 + $I$49* B43+ $I$50* C43*B43 + $I$51* C43*C43*B43+$I$52*B43*B43 + $I$53*B43*B43*C43+$I$54*C43*C43*B43*B43</f>
        <v>42.9718747562139</v>
      </c>
      <c r="F43" s="15" t="n">
        <f aca="false">(A43-D43)</f>
        <v>-0.310295426918032</v>
      </c>
      <c r="G43" s="15" t="n">
        <f aca="false">(A43-E43)</f>
        <v>-0.262818991209841</v>
      </c>
      <c r="H43" s="0" t="s">
        <v>6</v>
      </c>
      <c r="I43" s="0" t="n">
        <v>0.013782</v>
      </c>
    </row>
    <row r="44" customFormat="false" ht="14.4" hidden="false" customHeight="false" outlineLevel="0" collapsed="false">
      <c r="A44" s="0" t="n">
        <v>22.2185653267191</v>
      </c>
      <c r="B44" s="17" t="n">
        <v>15.9225</v>
      </c>
      <c r="C44" s="16" t="n">
        <v>-1.518</v>
      </c>
      <c r="D44" s="0" t="n">
        <f aca="false">$I$38+$I$39*C44+$I$40*C44*C44+$I$41*B44+$I$42*B44*C44+$I$43*B44*C44*C44</f>
        <v>22.141064267147</v>
      </c>
      <c r="E44" s="0" t="n">
        <f aca="false">$I$46 + $I$47*C44+$I$48* C44*C44 + $I$49* B44+ $I$50* C44*B44 + $I$51* C44*C44*B44+$I$52*B44*B44 + $I$53*B44*B44*C44+$I$54*C44*C44*B44*B44</f>
        <v>22.1556662039753</v>
      </c>
      <c r="F44" s="15" t="n">
        <f aca="false">(A44-D44)</f>
        <v>0.0775010595721248</v>
      </c>
      <c r="G44" s="15" t="n">
        <f aca="false">(A44-E44)</f>
        <v>0.0628991227438398</v>
      </c>
    </row>
    <row r="45" customFormat="false" ht="14.4" hidden="false" customHeight="false" outlineLevel="0" collapsed="false">
      <c r="A45" s="0" t="n">
        <v>1.70940004441648</v>
      </c>
      <c r="B45" s="17" t="n">
        <v>2.01282</v>
      </c>
      <c r="C45" s="16" t="n">
        <v>-1.518</v>
      </c>
      <c r="D45" s="0" t="n">
        <f aca="false">$I$38+$I$39*C45+$I$40*C45*C45+$I$41*B45+$I$42*B45*C45+$I$43*B45*C45*C45</f>
        <v>1.69884878174558</v>
      </c>
      <c r="E45" s="0" t="n">
        <f aca="false">$I$46 + $I$47*C45+$I$48* C45*C45 + $I$49* B45+ $I$50* C45*B45 + $I$51* C45*C45*B45+$I$52*B45*B45 + $I$53*B45*B45*C45+$I$54*C45*C45*B45*B45</f>
        <v>1.73844407911398</v>
      </c>
      <c r="F45" s="15" t="n">
        <f aca="false">(A45-D45)</f>
        <v>0.0105512626709023</v>
      </c>
      <c r="G45" s="15" t="n">
        <f aca="false">(A45-E45)</f>
        <v>-0.0290440346974998</v>
      </c>
      <c r="H45" s="0" t="s">
        <v>68</v>
      </c>
    </row>
    <row r="46" customFormat="false" ht="14.4" hidden="false" customHeight="false" outlineLevel="0" collapsed="false">
      <c r="A46" s="0" t="n">
        <v>-18.8012031741976</v>
      </c>
      <c r="B46" s="17" t="n">
        <f aca="false">-11.8748</f>
        <v>-11.8748</v>
      </c>
      <c r="C46" s="16" t="n">
        <v>-1.518</v>
      </c>
      <c r="D46" s="0" t="n">
        <f aca="false">$I$38+$I$39*C46+$I$40*C46*C46+$I$41*B46+$I$42*B46*C46+$I$43*B46*C46*C46</f>
        <v>-18.7109464557703</v>
      </c>
      <c r="E46" s="0" t="n">
        <f aca="false">$I$46 + $I$47*C46+$I$48* C46*C46 + $I$49* B46+ $I$50* C46*B46 + $I$51* C46*C46*B46+$I$52*B46*B46 + $I$53*B46*B46*C46+$I$54*C46*C46*B46*B46</f>
        <v>-18.6817239727331</v>
      </c>
      <c r="F46" s="15" t="n">
        <f aca="false">(A46-D46)</f>
        <v>-0.0902567184272769</v>
      </c>
      <c r="G46" s="15" t="n">
        <f aca="false">(A46-E46)</f>
        <v>-0.119479201464475</v>
      </c>
      <c r="H46" s="0" t="s">
        <v>44</v>
      </c>
      <c r="I46" s="0" t="n">
        <v>-2.405798</v>
      </c>
    </row>
    <row r="47" customFormat="false" ht="14.4" hidden="false" customHeight="false" outlineLevel="0" collapsed="false">
      <c r="A47" s="0" t="n">
        <v>-39.2960001730947</v>
      </c>
      <c r="B47" s="17" t="n">
        <v>-26.8309</v>
      </c>
      <c r="C47" s="16" t="n">
        <v>-1.518</v>
      </c>
      <c r="D47" s="0" t="n">
        <f aca="false">$I$38+$I$39*C47+$I$40*C47*C47+$I$41*B47+$I$42*B47*C47+$I$43*B47*C47*C47</f>
        <v>-40.6910221312145</v>
      </c>
      <c r="E47" s="0" t="n">
        <f aca="false">$I$46 + $I$47*C47+$I$48* C47*C47 + $I$49* B47+ $I$50* C47*B47 + $I$51* C47*C47*B47+$I$52*B47*B47 + $I$53*B47*B47*C47+$I$54*C47*C47*B47*B47</f>
        <v>-40.7124471686192</v>
      </c>
      <c r="F47" s="15" t="n">
        <f aca="false">(A47-D47)</f>
        <v>1.39502195811978</v>
      </c>
      <c r="G47" s="15" t="n">
        <f aca="false">(A47-E47)</f>
        <v>1.41644699552451</v>
      </c>
      <c r="H47" s="0" t="s">
        <v>45</v>
      </c>
      <c r="I47" s="0" t="n">
        <v>-0.759034</v>
      </c>
    </row>
    <row r="48" customFormat="false" ht="14.4" hidden="false" customHeight="false" outlineLevel="0" collapsed="false">
      <c r="B48" s="15"/>
      <c r="F48" s="15"/>
      <c r="G48" s="15"/>
      <c r="H48" s="0" t="s">
        <v>46</v>
      </c>
      <c r="I48" s="0" t="n">
        <v>0.015012</v>
      </c>
    </row>
    <row r="49" customFormat="false" ht="14.4" hidden="false" customHeight="false" outlineLevel="0" collapsed="false">
      <c r="A49" s="19" t="n">
        <v>42.7090557650041</v>
      </c>
      <c r="B49" s="20" t="n">
        <v>35.8833</v>
      </c>
      <c r="C49" s="21" t="n">
        <v>-0.2401</v>
      </c>
      <c r="D49" s="0" t="n">
        <f aca="false">$I$38+$I$39*C49+$I$40*C49*C49+$I$41*B49+$I$42*B49*C49+$I$43*B49*C49*C49</f>
        <v>43.1681231615791</v>
      </c>
      <c r="E49" s="0" t="n">
        <f aca="false">$I$46 + $I$47*C49+$I$48* C49*C49 + $I$49* B49+ $I$50* C49*B49 + $I$51* C49*C49*B49+$I$52*B49*B49 + $I$53*B49*B49*C49+$I$54*C49*C49*B49*B49</f>
        <v>43.2010360201874</v>
      </c>
      <c r="F49" s="15" t="n">
        <f aca="false">(A49-D49)</f>
        <v>-0.459067396574987</v>
      </c>
      <c r="G49" s="15" t="n">
        <f aca="false">(A49-E49)</f>
        <v>-0.491980255183286</v>
      </c>
      <c r="H49" s="0" t="s">
        <v>47</v>
      </c>
      <c r="I49" s="0" t="n">
        <v>1.230312</v>
      </c>
    </row>
    <row r="50" customFormat="false" ht="14.4" hidden="false" customHeight="false" outlineLevel="0" collapsed="false">
      <c r="A50" s="19" t="n">
        <v>22.2185653267191</v>
      </c>
      <c r="B50" s="20" t="n">
        <v>18.9569</v>
      </c>
      <c r="C50" s="21" t="n">
        <v>-0.2401</v>
      </c>
      <c r="D50" s="0" t="n">
        <f aca="false">$I$38+$I$39*C50+$I$40*C50*C50+$I$41*B50+$I$42*B50*C50+$I$43*B50*C50*C50</f>
        <v>21.7676431995845</v>
      </c>
      <c r="E50" s="0" t="n">
        <f aca="false">$I$46 + $I$47*C50+$I$48* C50*C50 + $I$49* B50+ $I$50* C50*B50 + $I$51* C50*C50*B50+$I$52*B50*B50 + $I$53*B50*B50*C50+$I$54*C50*C50*B50*B50</f>
        <v>21.757929425345</v>
      </c>
      <c r="F50" s="15" t="n">
        <f aca="false">(A50-D50)</f>
        <v>0.450922127134636</v>
      </c>
      <c r="G50" s="15" t="n">
        <f aca="false">(A50-E50)</f>
        <v>0.460635901374122</v>
      </c>
      <c r="H50" s="0" t="s">
        <v>48</v>
      </c>
      <c r="I50" s="0" t="n">
        <v>-0.137251</v>
      </c>
    </row>
    <row r="51" customFormat="false" ht="14.4" hidden="false" customHeight="false" outlineLevel="0" collapsed="false">
      <c r="A51" s="19" t="n">
        <v>1.70940004441648</v>
      </c>
      <c r="B51" s="20" t="n">
        <v>3.1071</v>
      </c>
      <c r="C51" s="21" t="n">
        <v>-0.2401</v>
      </c>
      <c r="D51" s="0" t="n">
        <f aca="false">$I$38+$I$39*C51+$I$40*C51*C51+$I$41*B51+$I$42*B51*C51+$I$43*B51*C51*C51</f>
        <v>1.7283361229691</v>
      </c>
      <c r="E51" s="0" t="n">
        <f aca="false">$I$46 + $I$47*C51+$I$48* C51*C51 + $I$49* B51+ $I$50* C51*B51 + $I$51* C51*C51*B51+$I$52*B51*B51 + $I$53*B51*B51*C51+$I$54*C51*C51*B51*B51</f>
        <v>1.7052953239874</v>
      </c>
      <c r="F51" s="15" t="n">
        <f aca="false">(A51-D51)</f>
        <v>-0.0189360785526158</v>
      </c>
      <c r="G51" s="15" t="n">
        <f aca="false">(A51-E51)</f>
        <v>0.00410472042908094</v>
      </c>
      <c r="H51" s="0" t="s">
        <v>49</v>
      </c>
      <c r="I51" s="0" t="n">
        <v>0.013377</v>
      </c>
    </row>
    <row r="52" customFormat="false" ht="14.4" hidden="false" customHeight="false" outlineLevel="0" collapsed="false">
      <c r="A52" s="19" t="n">
        <v>-18.8012031741976</v>
      </c>
      <c r="B52" s="20" t="n">
        <v>-12.6489</v>
      </c>
      <c r="C52" s="21" t="n">
        <v>-0.2401</v>
      </c>
      <c r="D52" s="0" t="n">
        <f aca="false">$I$38+$I$39*C52+$I$40*C52*C52+$I$41*B52+$I$42*B52*C52+$I$43*B52*C52*C52</f>
        <v>-18.1923772172088</v>
      </c>
      <c r="E52" s="0" t="n">
        <f aca="false">$I$46 + $I$47*C52+$I$48* C52*C52 + $I$49* B52+ $I$50* C52*B52 + $I$51* C52*C52*B52+$I$52*B52*B52 + $I$53*B52*B52*C52+$I$54*C52*C52*B52*B52</f>
        <v>-18.203178992076</v>
      </c>
      <c r="F52" s="15" t="n">
        <f aca="false">(A52-D52)</f>
        <v>-0.608825956988792</v>
      </c>
      <c r="G52" s="15" t="n">
        <f aca="false">(A52-E52)</f>
        <v>-0.598024182121559</v>
      </c>
      <c r="H52" s="0" t="s">
        <v>50</v>
      </c>
      <c r="I52" s="0" t="n">
        <v>8.2E-005</v>
      </c>
    </row>
    <row r="53" customFormat="false" ht="14.4" hidden="false" customHeight="false" outlineLevel="0" collapsed="false">
      <c r="A53" s="19" t="n">
        <v>-39.2960001730947</v>
      </c>
      <c r="B53" s="20" t="n">
        <v>-29.4648</v>
      </c>
      <c r="C53" s="21" t="n">
        <v>-0.2401</v>
      </c>
      <c r="D53" s="0" t="n">
        <f aca="false">$I$38+$I$39*C53+$I$40*C53*C53+$I$41*B53+$I$42*B53*C53+$I$43*B53*C53*C53</f>
        <v>-39.4531492061081</v>
      </c>
      <c r="E53" s="0" t="n">
        <f aca="false">$I$46 + $I$47*C53+$I$48* C53*C53 + $I$49* B53+ $I$50* C53*B53 + $I$51* C53*C53*B53+$I$52*B53*B53 + $I$53*B53*B53*C53+$I$54*C53*C53*B53*B53</f>
        <v>-39.4228554722202</v>
      </c>
      <c r="F53" s="15" t="n">
        <f aca="false">(A53-D53)</f>
        <v>0.157149033013425</v>
      </c>
      <c r="G53" s="15" t="n">
        <f aca="false">(A53-E53)</f>
        <v>0.126855299125467</v>
      </c>
      <c r="H53" s="0" t="s">
        <v>51</v>
      </c>
      <c r="I53" s="0" t="n">
        <v>0.000131</v>
      </c>
    </row>
    <row r="54" customFormat="false" ht="14.4" hidden="false" customHeight="false" outlineLevel="0" collapsed="false">
      <c r="B54" s="15"/>
      <c r="F54" s="15"/>
      <c r="G54" s="15"/>
      <c r="H54" s="0" t="s">
        <v>52</v>
      </c>
      <c r="I54" s="0" t="n">
        <v>1.1E-005</v>
      </c>
    </row>
    <row r="55" customFormat="false" ht="14.4" hidden="false" customHeight="false" outlineLevel="0" collapsed="false">
      <c r="A55" s="0" t="n">
        <v>42.7090557650041</v>
      </c>
      <c r="B55" s="17" t="n">
        <v>41.0938</v>
      </c>
      <c r="C55" s="16" t="n">
        <v>1.024</v>
      </c>
      <c r="D55" s="0" t="n">
        <f aca="false">$I$38+$I$39*C55+$I$40*C55*C55+$I$41*B55+$I$42*B55*C55+$I$43*B55*C55*C55</f>
        <v>42.4202233616217</v>
      </c>
      <c r="E55" s="0" t="n">
        <f aca="false">$I$46 + $I$47*C55+$I$48* C55*C55 + $I$49* B55+ $I$50* C55*B55 + $I$51* C55*C55*B55+$I$52*B55*B55 + $I$53*B55*B55*C55+$I$54*C55*C55*B55*B55</f>
        <v>42.5762536231602</v>
      </c>
      <c r="F55" s="15" t="n">
        <f aca="false">(A55-D55)</f>
        <v>0.288832403382379</v>
      </c>
      <c r="G55" s="15" t="n">
        <f aca="false">(A55-E55)</f>
        <v>0.132802141843882</v>
      </c>
    </row>
    <row r="56" customFormat="false" ht="14.4" hidden="false" customHeight="false" outlineLevel="0" collapsed="false">
      <c r="A56" s="0" t="n">
        <v>22.2185653267191</v>
      </c>
      <c r="B56" s="17" t="n">
        <v>22.2365</v>
      </c>
      <c r="C56" s="16" t="n">
        <v>1.024</v>
      </c>
      <c r="D56" s="0" t="n">
        <f aca="false">$I$38+$I$39*C56+$I$40*C56*C56+$I$41*B56+$I$42*B56*C56+$I$43*B56*C56*C56</f>
        <v>21.5731947028272</v>
      </c>
      <c r="E56" s="0" t="n">
        <f aca="false">$I$46 + $I$47*C56+$I$48* C56*C56 + $I$49* B56+ $I$50* C56*B56 + $I$51* C56*C56*B56+$I$52*B56*B56 + $I$53*B56*B56*C56+$I$54*C56*C56*B56*B56</f>
        <v>21.4897810025025</v>
      </c>
      <c r="F56" s="15" t="n">
        <f aca="false">(A56-D56)</f>
        <v>0.645370623891939</v>
      </c>
      <c r="G56" s="15" t="n">
        <f aca="false">(A56-E56)</f>
        <v>0.728784324216626</v>
      </c>
    </row>
    <row r="57" customFormat="false" ht="14.4" hidden="false" customHeight="false" outlineLevel="0" collapsed="false">
      <c r="A57" s="0" t="n">
        <v>1.70940004441648</v>
      </c>
      <c r="B57" s="17" t="n">
        <v>4.33374</v>
      </c>
      <c r="C57" s="16" t="n">
        <v>1.024</v>
      </c>
      <c r="D57" s="0" t="n">
        <f aca="false">$I$38+$I$39*C57+$I$40*C57*C57+$I$41*B57+$I$42*B57*C57+$I$43*B57*C57*C57</f>
        <v>1.78142436499933</v>
      </c>
      <c r="E57" s="0" t="n">
        <f aca="false">$I$46 + $I$47*C57+$I$48* C57*C57 + $I$49* B57+ $I$50* C57*B57 + $I$51* C57*C57*B57+$I$52*B57*B57 + $I$53*B57*B57*C57+$I$54*C57*C57*B57*B57</f>
        <v>1.62052374638223</v>
      </c>
      <c r="F57" s="15" t="n">
        <f aca="false">(A57-D57)</f>
        <v>-0.0720243205828548</v>
      </c>
      <c r="G57" s="15" t="n">
        <f aca="false">(A57-E57)</f>
        <v>0.0888762980342499</v>
      </c>
    </row>
    <row r="58" customFormat="false" ht="14.4" hidden="false" customHeight="false" outlineLevel="0" collapsed="false">
      <c r="A58" s="0" t="n">
        <v>-18.8012031741976</v>
      </c>
      <c r="B58" s="17" t="n">
        <v>-13.5036</v>
      </c>
      <c r="C58" s="16" t="n">
        <v>1.024</v>
      </c>
      <c r="D58" s="0" t="n">
        <f aca="false">$I$38+$I$39*C58+$I$40*C58*C58+$I$41*B58+$I$42*B58*C58+$I$43*B58*C58*C58</f>
        <v>-17.938023179276</v>
      </c>
      <c r="E58" s="0" t="n">
        <f aca="false">$I$46 + $I$47*C58+$I$48* C58*C58 + $I$49* B58+ $I$50* C58*B58 + $I$51* C58*C58*B58+$I$52*B58*B58 + $I$53*B58*B58*C58+$I$54*C58*C58*B58*B58</f>
        <v>-18.0309807322168</v>
      </c>
      <c r="F58" s="15" t="n">
        <f aca="false">(A58-D58)</f>
        <v>-0.863179994921644</v>
      </c>
      <c r="G58" s="15" t="n">
        <f aca="false">(A58-E58)</f>
        <v>-0.770222441980824</v>
      </c>
    </row>
    <row r="59" customFormat="false" ht="14.4" hidden="false" customHeight="false" outlineLevel="0" collapsed="false">
      <c r="A59" s="0" t="n">
        <v>-39.2960001730947</v>
      </c>
      <c r="B59" s="17" t="n">
        <v>-32.4037</v>
      </c>
      <c r="C59" s="16" t="n">
        <v>1.024</v>
      </c>
      <c r="D59" s="0" t="n">
        <f aca="false">$I$38+$I$39*C59+$I$40*C59*C59+$I$41*B59+$I$42*B59*C59+$I$43*B59*C59*C59</f>
        <v>-38.8323678815442</v>
      </c>
      <c r="E59" s="0" t="n">
        <f aca="false">$I$46 + $I$47*C59+$I$48* C59*C59 + $I$49* B59+ $I$50* C59*B59 + $I$51* C59*C59*B59+$I$52*B59*B59 + $I$53*B59*B59*C59+$I$54*C59*C59*B59*B59</f>
        <v>-38.6952478085141</v>
      </c>
      <c r="F59" s="15" t="n">
        <f aca="false">(A59-D59)</f>
        <v>-0.46363229155051</v>
      </c>
      <c r="G59" s="15" t="n">
        <f aca="false">(A59-E59)</f>
        <v>-0.600752364580551</v>
      </c>
    </row>
    <row r="60" customFormat="false" ht="14.4" hidden="false" customHeight="false" outlineLevel="0" collapsed="false">
      <c r="B60" s="15"/>
      <c r="F60" s="15"/>
      <c r="G60" s="15"/>
    </row>
    <row r="61" customFormat="false" ht="14.4" hidden="false" customHeight="false" outlineLevel="0" collapsed="false">
      <c r="A61" s="0" t="n">
        <v>42.7090557650041</v>
      </c>
      <c r="B61" s="17" t="n">
        <v>46.326</v>
      </c>
      <c r="C61" s="16" t="n">
        <v>2.241</v>
      </c>
      <c r="D61" s="0" t="n">
        <f aca="false">$I$38+$I$39*C61+$I$40*C61*C61+$I$41*B61+$I$42*B61*C61+$I$43*B61*C61*C61</f>
        <v>42.3838064460335</v>
      </c>
      <c r="E61" s="0" t="n">
        <f aca="false">$I$46 + $I$47*C61+$I$48* C61*C61 + $I$49* B61+ $I$50* C61*B61 + $I$51* C61*C61*B61+$I$52*B61*B61 + $I$53*B61*B61*C61+$I$54*C61*C61*B61*B61</f>
        <v>42.751871616437</v>
      </c>
      <c r="F61" s="15" t="n">
        <f aca="false">(A61-D61)</f>
        <v>0.325249318970613</v>
      </c>
      <c r="G61" s="15" t="n">
        <f aca="false">(A61-E61)</f>
        <v>-0.0428158514329056</v>
      </c>
    </row>
    <row r="62" customFormat="false" ht="14.4" hidden="false" customHeight="false" outlineLevel="0" collapsed="false">
      <c r="A62" s="0" t="n">
        <v>22.2185653267191</v>
      </c>
      <c r="B62" s="17" t="n">
        <v>26.5587</v>
      </c>
      <c r="C62" s="16" t="n">
        <v>2.241</v>
      </c>
      <c r="D62" s="0" t="n">
        <f aca="false">$I$38+$I$39*C62+$I$40*C62*C62+$I$41*B62+$I$42*B62*C62+$I$43*B62*C62*C62</f>
        <v>22.7304355693326</v>
      </c>
      <c r="E62" s="0" t="n">
        <f aca="false">$I$46 + $I$47*C62+$I$48* C62*C62 + $I$49* B62+ $I$50* C62*B62 + $I$51* C62*C62*B62+$I$52*B62*B62 + $I$53*B62*B62*C62+$I$54*C62*C62*B62*B62</f>
        <v>22.5632785101444</v>
      </c>
      <c r="F62" s="15" t="n">
        <f aca="false">(A62-D62)</f>
        <v>-0.511870242613473</v>
      </c>
      <c r="G62" s="15" t="n">
        <f aca="false">(A62-E62)</f>
        <v>-0.344713183425277</v>
      </c>
    </row>
    <row r="63" customFormat="false" ht="14.4" hidden="false" customHeight="false" outlineLevel="0" collapsed="false">
      <c r="A63" s="0" t="n">
        <v>1.70940004441648</v>
      </c>
      <c r="B63" s="17" t="n">
        <v>5.63488</v>
      </c>
      <c r="C63" s="16" t="n">
        <v>2.241</v>
      </c>
      <c r="D63" s="0" t="n">
        <f aca="false">$I$38+$I$39*C63+$I$40*C63*C63+$I$41*B63+$I$42*B63*C63+$I$43*B63*C63*C63</f>
        <v>1.92721031260393</v>
      </c>
      <c r="E63" s="0" t="n">
        <f aca="false">$I$46 + $I$47*C63+$I$48* C63*C63 + $I$49* B63+ $I$50* C63*B63 + $I$51* C63*C63*B63+$I$52*B63*B63 + $I$53*B63*B63*C63+$I$54*C63*C63*B63*B63</f>
        <v>1.56031775984916</v>
      </c>
      <c r="F63" s="15" t="n">
        <f aca="false">(A63-D63)</f>
        <v>-0.217810268187448</v>
      </c>
      <c r="G63" s="15" t="n">
        <f aca="false">(A63-E63)</f>
        <v>0.149082284567324</v>
      </c>
    </row>
    <row r="64" customFormat="false" ht="14.4" hidden="false" customHeight="false" outlineLevel="0" collapsed="false">
      <c r="A64" s="0" t="n">
        <v>-18.8012031741976</v>
      </c>
      <c r="B64" s="17" t="n">
        <v>-15.221</v>
      </c>
      <c r="C64" s="16" t="n">
        <v>2.241</v>
      </c>
      <c r="D64" s="0" t="n">
        <f aca="false">$I$38+$I$39*C64+$I$40*C64*C64+$I$41*B64+$I$42*B64*C64+$I$43*B64*C64*C64</f>
        <v>-18.8084665173106</v>
      </c>
      <c r="E64" s="0" t="n">
        <f aca="false">$I$46 + $I$47*C64+$I$48* C64*C64 + $I$49* B64+ $I$50* C64*B64 + $I$51* C64*C64*B64+$I$52*B64*B64 + $I$53*B64*B64*C64+$I$54*C64*C64*B64*B64</f>
        <v>-18.9990552970541</v>
      </c>
      <c r="F64" s="15" t="n">
        <f aca="false">(A64-D64)</f>
        <v>0.0072633431129816</v>
      </c>
      <c r="G64" s="15" t="n">
        <f aca="false">(A64-E64)</f>
        <v>0.197852122856496</v>
      </c>
    </row>
    <row r="65" customFormat="false" ht="14.4" hidden="false" customHeight="false" outlineLevel="0" collapsed="false">
      <c r="A65" s="0" t="n">
        <v>-39.2960001730947</v>
      </c>
      <c r="B65" s="17" t="n">
        <v>-36.5495</v>
      </c>
      <c r="C65" s="16" t="n">
        <v>2.241</v>
      </c>
      <c r="D65" s="0" t="n">
        <f aca="false">$I$38+$I$39*C65+$I$40*C65*C65+$I$41*B65+$I$42*B65*C65+$I$43*B65*C65*C65</f>
        <v>-40.0140393949274</v>
      </c>
      <c r="E65" s="0" t="n">
        <f aca="false">$I$46 + $I$47*C65+$I$48* C65*C65 + $I$49* B65+ $I$50* C65*B65 + $I$51* C65*C65*B65+$I$52*B65*B65 + $I$53*B65*B65*C65+$I$54*C65*C65*B65*B65</f>
        <v>-39.6367131526305</v>
      </c>
      <c r="F65" s="15" t="n">
        <f aca="false">(A65-D65)</f>
        <v>0.718039221832733</v>
      </c>
      <c r="G65" s="15" t="n">
        <f aca="false">(A65-E65)</f>
        <v>0.340712979535773</v>
      </c>
    </row>
    <row r="66" customFormat="false" ht="14.4" hidden="false" customHeight="false" outlineLevel="0" collapsed="false">
      <c r="F66" s="23"/>
      <c r="G66" s="23"/>
    </row>
    <row r="68" customFormat="false" ht="14.4" hidden="false" customHeight="false" outlineLevel="0" collapsed="false">
      <c r="A68" s="20"/>
      <c r="C68" s="16"/>
    </row>
    <row r="69" customFormat="false" ht="14.4" hidden="false" customHeight="false" outlineLevel="0" collapsed="false">
      <c r="A69" s="20"/>
      <c r="C69" s="16"/>
    </row>
    <row r="70" customFormat="false" ht="14.4" hidden="false" customHeight="false" outlineLevel="0" collapsed="false">
      <c r="A70" s="20"/>
      <c r="C70" s="21"/>
    </row>
    <row r="71" customFormat="false" ht="14.4" hidden="false" customHeight="false" outlineLevel="0" collapsed="false">
      <c r="A71" s="20"/>
      <c r="C71" s="16"/>
    </row>
    <row r="72" customFormat="false" ht="14.4" hidden="false" customHeight="false" outlineLevel="0" collapsed="false">
      <c r="A72" s="20"/>
      <c r="C72" s="16"/>
    </row>
    <row r="73" customFormat="false" ht="14.4" hidden="false" customHeight="false" outlineLevel="0" collapsed="false">
      <c r="A73" s="20"/>
    </row>
    <row r="74" customFormat="false" ht="14.4" hidden="false" customHeight="false" outlineLevel="0" collapsed="false">
      <c r="A74" s="20"/>
      <c r="C74" s="16"/>
    </row>
    <row r="75" customFormat="false" ht="14.4" hidden="false" customHeight="false" outlineLevel="0" collapsed="false">
      <c r="A75" s="20"/>
      <c r="C75" s="16"/>
    </row>
    <row r="76" customFormat="false" ht="14.4" hidden="false" customHeight="false" outlineLevel="0" collapsed="false">
      <c r="A76" s="20"/>
      <c r="C76" s="21"/>
    </row>
    <row r="77" customFormat="false" ht="14.4" hidden="false" customHeight="false" outlineLevel="0" collapsed="false">
      <c r="A77" s="20"/>
      <c r="C77" s="16"/>
    </row>
    <row r="78" customFormat="false" ht="14.4" hidden="false" customHeight="false" outlineLevel="0" collapsed="false">
      <c r="A78" s="20"/>
      <c r="C78" s="16"/>
    </row>
    <row r="79" customFormat="false" ht="14.4" hidden="false" customHeight="false" outlineLevel="0" collapsed="false">
      <c r="A79" s="20"/>
    </row>
    <row r="80" customFormat="false" ht="14.4" hidden="false" customHeight="false" outlineLevel="0" collapsed="false">
      <c r="A80" s="20"/>
      <c r="C80" s="16"/>
    </row>
    <row r="81" customFormat="false" ht="14.4" hidden="false" customHeight="false" outlineLevel="0" collapsed="false">
      <c r="A81" s="20"/>
      <c r="C81" s="16"/>
    </row>
    <row r="82" customFormat="false" ht="14.4" hidden="false" customHeight="false" outlineLevel="0" collapsed="false">
      <c r="A82" s="20"/>
      <c r="C82" s="21"/>
    </row>
    <row r="83" customFormat="false" ht="14.4" hidden="false" customHeight="false" outlineLevel="0" collapsed="false">
      <c r="A83" s="20"/>
      <c r="C83" s="16"/>
    </row>
    <row r="84" customFormat="false" ht="14.4" hidden="false" customHeight="false" outlineLevel="0" collapsed="false">
      <c r="A84" s="20"/>
      <c r="C84" s="16"/>
    </row>
    <row r="86" customFormat="false" ht="14.4" hidden="false" customHeight="false" outlineLevel="0" collapsed="false">
      <c r="A86" s="20"/>
      <c r="C86" s="16"/>
    </row>
    <row r="87" customFormat="false" ht="14.4" hidden="false" customHeight="false" outlineLevel="0" collapsed="false">
      <c r="A87" s="20"/>
      <c r="C87" s="16"/>
    </row>
    <row r="88" customFormat="false" ht="14.4" hidden="false" customHeight="false" outlineLevel="0" collapsed="false">
      <c r="A88" s="20"/>
      <c r="C88" s="21"/>
    </row>
    <row r="89" customFormat="false" ht="14.4" hidden="false" customHeight="false" outlineLevel="0" collapsed="false">
      <c r="A89" s="20"/>
      <c r="C89" s="16"/>
    </row>
    <row r="90" customFormat="false" ht="14.4" hidden="false" customHeight="false" outlineLevel="0" collapsed="false">
      <c r="A90" s="20"/>
      <c r="C90" s="16"/>
    </row>
    <row r="92" customFormat="false" ht="14.4" hidden="false" customHeight="false" outlineLevel="0" collapsed="false">
      <c r="A92" s="20"/>
      <c r="C92" s="16"/>
    </row>
    <row r="93" customFormat="false" ht="14.4" hidden="false" customHeight="false" outlineLevel="0" collapsed="false">
      <c r="A93" s="20"/>
      <c r="C93" s="16"/>
    </row>
    <row r="94" customFormat="false" ht="14.4" hidden="false" customHeight="false" outlineLevel="0" collapsed="false">
      <c r="A94" s="20"/>
      <c r="C94" s="21"/>
    </row>
    <row r="95" customFormat="false" ht="14.4" hidden="false" customHeight="false" outlineLevel="0" collapsed="false">
      <c r="A95" s="20"/>
      <c r="C95" s="16"/>
    </row>
    <row r="96" customFormat="false" ht="14.4" hidden="false" customHeight="false" outlineLevel="0" collapsed="false">
      <c r="A96" s="20"/>
      <c r="C96" s="16"/>
    </row>
  </sheetData>
  <mergeCells count="1">
    <mergeCell ref="F3:G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12.3298969072165"/>
    <col collapsed="false" hidden="false" max="2" min="2" style="0" width="12"/>
    <col collapsed="false" hidden="false" max="3" min="3" style="0" width="11.3298969072165"/>
    <col collapsed="false" hidden="false" max="4" min="4" style="0" width="14.4484536082474"/>
    <col collapsed="false" hidden="false" max="5" min="5" style="0" width="15.3298969072165"/>
    <col collapsed="false" hidden="false" max="6" min="6" style="0" width="10.7731958762887"/>
    <col collapsed="false" hidden="false" max="7" min="7" style="0" width="14.1134020618557"/>
    <col collapsed="false" hidden="false" max="1025" min="8" style="0" width="8.77319587628866"/>
  </cols>
  <sheetData>
    <row r="1" customFormat="false" ht="14.4" hidden="false" customHeight="false" outlineLevel="0" collapsed="false">
      <c r="B1" s="3" t="s">
        <v>53</v>
      </c>
      <c r="C1" s="4" t="s">
        <v>54</v>
      </c>
      <c r="E1" s="5" t="s">
        <v>53</v>
      </c>
      <c r="F1" s="5" t="s">
        <v>54</v>
      </c>
      <c r="H1" s="24" t="s">
        <v>53</v>
      </c>
      <c r="I1" s="6" t="s">
        <v>54</v>
      </c>
      <c r="K1" s="16" t="s">
        <v>69</v>
      </c>
    </row>
    <row r="2" customFormat="false" ht="14.4" hidden="false" customHeight="false" outlineLevel="0" collapsed="false">
      <c r="B2" s="7" t="n">
        <v>-537</v>
      </c>
      <c r="C2" s="8" t="n">
        <v>-467</v>
      </c>
      <c r="E2" s="9" t="n">
        <v>-211</v>
      </c>
      <c r="F2" s="9" t="n">
        <v>-163</v>
      </c>
      <c r="H2" s="10" t="n">
        <v>90</v>
      </c>
      <c r="I2" s="11" t="n">
        <v>138</v>
      </c>
    </row>
    <row r="3" customFormat="false" ht="14.4" hidden="false" customHeight="false" outlineLevel="0" collapsed="false">
      <c r="A3" s="0" t="s">
        <v>70</v>
      </c>
      <c r="F3" s="12" t="s">
        <v>57</v>
      </c>
      <c r="G3" s="12"/>
    </row>
    <row r="4" customFormat="false" ht="14.4" hidden="false" customHeight="false" outlineLevel="0" collapsed="false">
      <c r="A4" s="0" t="s">
        <v>58</v>
      </c>
      <c r="B4" s="0" t="s">
        <v>59</v>
      </c>
      <c r="C4" s="13" t="s">
        <v>71</v>
      </c>
      <c r="D4" s="13" t="s">
        <v>61</v>
      </c>
      <c r="F4" s="0" t="s">
        <v>62</v>
      </c>
      <c r="G4" s="0" t="s">
        <v>63</v>
      </c>
      <c r="J4" s="0" t="n">
        <v>1</v>
      </c>
      <c r="K4" s="0" t="n">
        <v>-2.0849</v>
      </c>
    </row>
    <row r="5" customFormat="false" ht="14.4" hidden="false" customHeight="false" outlineLevel="0" collapsed="false">
      <c r="A5" s="14" t="n">
        <v>42.7090557650041</v>
      </c>
      <c r="B5" s="17"/>
      <c r="C5" s="16" t="n">
        <v>-3.547</v>
      </c>
      <c r="D5" s="0" t="n">
        <v>-502</v>
      </c>
      <c r="J5" s="0" t="s">
        <v>16</v>
      </c>
      <c r="K5" s="0" t="n">
        <v>-0.6087</v>
      </c>
    </row>
    <row r="6" customFormat="false" ht="14.4" hidden="false" customHeight="false" outlineLevel="0" collapsed="false">
      <c r="A6" s="0" t="n">
        <v>22.2185653267191</v>
      </c>
      <c r="B6" s="17" t="n">
        <v>14.7517</v>
      </c>
      <c r="C6" s="16" t="n">
        <v>-3.547</v>
      </c>
      <c r="D6" s="0" t="n">
        <v>-502</v>
      </c>
      <c r="F6" s="0" t="n">
        <f aca="false">$K$4+$K$5*C6+$K$6*C6*C6+$K$7*D6+$K$8*C6*D6+$K$9*C6*C6*D6+$K$10*D6*D6+$K$11*C6*D6*D6+$K$12*C6*C6*D6*D6+$K$13*B6+$K$14*C6*B6+$K$15*C6*C6*B6+$K$16*D6*B6+$K$17*C6*D6*B6+$K$18*C6*C6*D6*B6+$K$19*D6*D6*B6+$K$20*C6*D6*D6*B6+$K$21*C6*C6*D6*D6*B6</f>
        <v>20.5227644676762</v>
      </c>
      <c r="G6" s="0" t="n">
        <f aca="false">A6-F6</f>
        <v>1.69580085904292</v>
      </c>
      <c r="J6" s="0" t="s">
        <v>18</v>
      </c>
      <c r="K6" s="0" t="n">
        <v>0.0211</v>
      </c>
    </row>
    <row r="7" customFormat="false" ht="14.4" hidden="false" customHeight="false" outlineLevel="0" collapsed="false">
      <c r="A7" s="0" t="n">
        <v>1.70940004441648</v>
      </c>
      <c r="B7" s="17" t="n">
        <v>1.48796</v>
      </c>
      <c r="C7" s="16" t="n">
        <v>-3.547</v>
      </c>
      <c r="D7" s="0" t="n">
        <v>-502</v>
      </c>
      <c r="F7" s="0" t="n">
        <f aca="false">$K$4+$K$5*C7+$K$6*C7*C7+$K$7*D7+$K$8*C7*D7+$K$9*C7*C7*D7+$K$10*D7*D7+$K$11*C7*D7*D7+$K$12*C7*C7*D7*D7+$K$13*B7+$K$14*C7*B7+$K$15*C7*C7*B7+$K$16*D7*B7+$K$17*C7*D7*B7+$K$18*C7*C7*D7*B7+$K$19*D7*D7*B7+$K$20*C7*D7*D7*B7+$K$21*C7*C7*D7*D7*B7</f>
        <v>1.99193400887755</v>
      </c>
      <c r="G7" s="0" t="n">
        <f aca="false">A7-F7</f>
        <v>-0.282533964461072</v>
      </c>
      <c r="J7" s="0" t="s">
        <v>0</v>
      </c>
      <c r="K7" s="0" t="n">
        <f aca="false">1/20000</f>
        <v>5E-005</v>
      </c>
    </row>
    <row r="8" customFormat="false" ht="14.4" hidden="false" customHeight="false" outlineLevel="0" collapsed="false">
      <c r="A8" s="0" t="n">
        <v>-18.8012031741976</v>
      </c>
      <c r="B8" s="17" t="n">
        <v>-12.4189</v>
      </c>
      <c r="C8" s="16" t="n">
        <v>-3.547</v>
      </c>
      <c r="D8" s="0" t="n">
        <v>-502</v>
      </c>
      <c r="F8" s="0" t="n">
        <f aca="false">$K$4+$K$5*C8+$K$6*C8*C8+$K$7*D8+$K$8*C8*D8+$K$9*C8*C8*D8+$K$10*D8*D8+$K$11*C8*D8*D8+$K$12*C8*C8*D8*D8+$K$13*B8+$K$14*C8*B8+$K$15*C8*C8*B8+$K$16*D8*B8+$K$17*C8*D8*B8+$K$18*C8*C8*D8*B8+$K$19*D8*D8*B8+$K$20*C8*D8*D8*B8+$K$21*C8*C8*D8*D8*B8</f>
        <v>-17.4374022774375</v>
      </c>
      <c r="G8" s="0" t="n">
        <f aca="false">A8-F8</f>
        <v>-1.3638008967601</v>
      </c>
      <c r="J8" s="0" t="s">
        <v>31</v>
      </c>
      <c r="K8" s="0" t="n">
        <v>0.0005</v>
      </c>
    </row>
    <row r="9" customFormat="false" ht="14.4" hidden="false" customHeight="false" outlineLevel="0" collapsed="false">
      <c r="A9" s="2" t="n">
        <v>-39.2960001730947</v>
      </c>
      <c r="B9" s="17" t="n">
        <v>-26.0267</v>
      </c>
      <c r="C9" s="16" t="n">
        <v>-3.547</v>
      </c>
      <c r="D9" s="0" t="n">
        <v>-502</v>
      </c>
      <c r="F9" s="0" t="n">
        <f aca="false">$K$4+$K$5*C9+$K$6*C9*C9+$K$7*D9+$K$8*C9*D9+$K$9*C9*C9*D9+$K$10*D9*D9+$K$11*C9*D9*D9+$K$12*C9*C9*D9*D9+$K$13*B9+$K$14*C9*B9+$K$15*C9*C9*B9+$K$16*D9*B9+$K$17*C9*D9*B9+$K$18*C9*C9*D9*B9+$K$19*D9*D9*B9+$K$20*C9*D9*D9*B9+$K$21*C9*C9*D9*D9*B9</f>
        <v>-36.4489205005963</v>
      </c>
      <c r="G9" s="0" t="n">
        <f aca="false">A9-F9</f>
        <v>-2.84707967249842</v>
      </c>
      <c r="J9" s="0" t="s">
        <v>32</v>
      </c>
      <c r="K9" s="0" t="n">
        <v>-0.0003</v>
      </c>
    </row>
    <row r="10" customFormat="false" ht="14.4" hidden="false" customHeight="false" outlineLevel="0" collapsed="false">
      <c r="B10" s="15"/>
      <c r="G10" s="0" t="n">
        <f aca="false">A10-F10</f>
        <v>0</v>
      </c>
      <c r="J10" s="0" t="s">
        <v>33</v>
      </c>
      <c r="K10" s="0" t="n">
        <f aca="false">-(1/1000000)</f>
        <v>-1E-006</v>
      </c>
    </row>
    <row r="11" customFormat="false" ht="14.4" hidden="false" customHeight="false" outlineLevel="0" collapsed="false">
      <c r="A11" s="0" t="n">
        <v>42.7090557650041</v>
      </c>
      <c r="B11" s="15" t="n">
        <v>34.0992</v>
      </c>
      <c r="C11" s="16" t="n">
        <v>-2.269</v>
      </c>
      <c r="D11" s="0" t="n">
        <v>-502</v>
      </c>
      <c r="F11" s="0" t="n">
        <f aca="false"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41.4580590626578</v>
      </c>
      <c r="G11" s="0" t="n">
        <f aca="false">A11-F11</f>
        <v>1.2509967023463</v>
      </c>
      <c r="J11" s="0" t="s">
        <v>34</v>
      </c>
      <c r="K11" s="0" t="n">
        <f aca="false">1/1250000</f>
        <v>8E-007</v>
      </c>
    </row>
    <row r="12" customFormat="false" ht="14.4" hidden="false" customHeight="false" outlineLevel="0" collapsed="false">
      <c r="A12" s="0" t="n">
        <v>22.2185653267191</v>
      </c>
      <c r="B12" s="15" t="n">
        <v>17.6485</v>
      </c>
      <c r="C12" s="16" t="n">
        <v>-2.269</v>
      </c>
      <c r="D12" s="0" t="n">
        <v>-502</v>
      </c>
      <c r="F12" s="0" t="n">
        <f aca="false"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21.0263636030195</v>
      </c>
      <c r="G12" s="0" t="n">
        <f aca="false">A12-F12</f>
        <v>1.1922017236996</v>
      </c>
      <c r="J12" s="0" t="s">
        <v>35</v>
      </c>
      <c r="K12" s="0" t="n">
        <f aca="false">-((7)/10000000)</f>
        <v>-7E-007</v>
      </c>
    </row>
    <row r="13" customFormat="false" ht="14.4" hidden="false" customHeight="false" outlineLevel="0" collapsed="false">
      <c r="A13" s="0" t="n">
        <v>1.70940004441648</v>
      </c>
      <c r="B13" s="15" t="n">
        <v>2.06498</v>
      </c>
      <c r="C13" s="16" t="n">
        <v>-2.269</v>
      </c>
      <c r="D13" s="0" t="n">
        <v>-502</v>
      </c>
      <c r="F13" s="0" t="n">
        <f aca="false"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1.67170180569886</v>
      </c>
      <c r="G13" s="0" t="n">
        <f aca="false">A13-F13</f>
        <v>0.0376982387176221</v>
      </c>
      <c r="J13" s="0" t="s">
        <v>20</v>
      </c>
      <c r="K13" s="0" t="n">
        <v>1.3995</v>
      </c>
    </row>
    <row r="14" customFormat="false" ht="14.4" hidden="false" customHeight="false" outlineLevel="0" collapsed="false">
      <c r="A14" s="0" t="n">
        <v>-18.8012031741976</v>
      </c>
      <c r="B14" s="15" t="n">
        <v>-13.5969</v>
      </c>
      <c r="C14" s="16" t="n">
        <v>-2.269</v>
      </c>
      <c r="D14" s="0" t="n">
        <v>-502</v>
      </c>
      <c r="F14" s="0" t="n">
        <f aca="false"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-17.7802827594199</v>
      </c>
      <c r="G14" s="0" t="n">
        <f aca="false">A14-F14</f>
        <v>-1.02092041477765</v>
      </c>
      <c r="J14" s="0" t="s">
        <v>36</v>
      </c>
      <c r="K14" s="0" t="n">
        <v>-0.1806</v>
      </c>
    </row>
    <row r="15" customFormat="false" ht="14.4" hidden="false" customHeight="false" outlineLevel="0" collapsed="false">
      <c r="A15" s="0" t="n">
        <v>-39.2960001730947</v>
      </c>
      <c r="B15" s="15" t="n">
        <v>-30.4662</v>
      </c>
      <c r="C15" s="16" t="n">
        <v>-2.269</v>
      </c>
      <c r="D15" s="0" t="n">
        <v>-502</v>
      </c>
      <c r="F15" s="0" t="n">
        <f aca="false"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-38.7318775375921</v>
      </c>
      <c r="G15" s="0" t="n">
        <f aca="false">A15-F15</f>
        <v>-0.564122635502599</v>
      </c>
      <c r="J15" s="0" t="s">
        <v>37</v>
      </c>
      <c r="K15" s="0" t="n">
        <v>0.0191</v>
      </c>
    </row>
    <row r="16" customFormat="false" ht="14.4" hidden="false" customHeight="false" outlineLevel="0" collapsed="false">
      <c r="B16" s="15"/>
      <c r="G16" s="0" t="n">
        <f aca="false">A16-F16</f>
        <v>0</v>
      </c>
      <c r="J16" s="0" t="s">
        <v>38</v>
      </c>
      <c r="K16" s="0" t="n">
        <v>0.0009</v>
      </c>
    </row>
    <row r="17" customFormat="false" ht="14.4" hidden="false" customHeight="false" outlineLevel="0" collapsed="false">
      <c r="A17" s="19" t="n">
        <v>42.7090557650041</v>
      </c>
      <c r="B17" s="25" t="n">
        <v>39.6851</v>
      </c>
      <c r="C17" s="21" t="n">
        <v>-0.9886</v>
      </c>
      <c r="D17" s="19" t="n">
        <v>-502</v>
      </c>
      <c r="F17" s="0" t="n">
        <f aca="false"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42.3213477906318</v>
      </c>
      <c r="G17" s="0" t="n">
        <f aca="false">A17-F17</f>
        <v>0.387707974372312</v>
      </c>
      <c r="J17" s="0" t="s">
        <v>39</v>
      </c>
      <c r="K17" s="0" t="n">
        <v>-0.0003</v>
      </c>
    </row>
    <row r="18" customFormat="false" ht="14.4" hidden="false" customHeight="false" outlineLevel="0" collapsed="false">
      <c r="A18" s="19" t="n">
        <v>22.2185653267191</v>
      </c>
      <c r="B18" s="25" t="n">
        <v>20.9483</v>
      </c>
      <c r="C18" s="21" t="n">
        <v>-0.9886</v>
      </c>
      <c r="D18" s="19" t="n">
        <v>-502</v>
      </c>
      <c r="F18" s="0" t="n">
        <f aca="false"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21.5296883337591</v>
      </c>
      <c r="G18" s="0" t="n">
        <f aca="false">A18-F18</f>
        <v>0.688876992960001</v>
      </c>
      <c r="J18" s="0" t="s">
        <v>40</v>
      </c>
      <c r="K18" s="0" t="n">
        <f aca="false">1/50000</f>
        <v>2E-005</v>
      </c>
    </row>
    <row r="19" customFormat="false" ht="14.4" hidden="false" customHeight="false" outlineLevel="0" collapsed="false">
      <c r="A19" s="19" t="n">
        <v>1.70940004441648</v>
      </c>
      <c r="B19" s="25" t="n">
        <v>3.18386</v>
      </c>
      <c r="C19" s="21" t="n">
        <v>-0.9886</v>
      </c>
      <c r="D19" s="19" t="n">
        <v>-502</v>
      </c>
      <c r="F19" s="0" t="n">
        <f aca="false"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1.81702731789474</v>
      </c>
      <c r="G19" s="0" t="n">
        <f aca="false">A19-F19</f>
        <v>-0.107627273478255</v>
      </c>
      <c r="J19" s="0" t="s">
        <v>41</v>
      </c>
      <c r="K19" s="0" t="n">
        <f aca="false">3/10000000</f>
        <v>3E-007</v>
      </c>
    </row>
    <row r="20" customFormat="false" ht="14.4" hidden="false" customHeight="false" outlineLevel="0" collapsed="false">
      <c r="A20" s="19" t="n">
        <v>-18.8012031741976</v>
      </c>
      <c r="B20" s="25" t="n">
        <v>-14.5969</v>
      </c>
      <c r="C20" s="21" t="n">
        <v>-0.9886</v>
      </c>
      <c r="D20" s="19" t="n">
        <v>-502</v>
      </c>
      <c r="F20" s="0" t="n">
        <f aca="false"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-17.9137435076669</v>
      </c>
      <c r="G20" s="0" t="n">
        <f aca="false">A20-F20</f>
        <v>-0.887459666530685</v>
      </c>
      <c r="J20" s="0" t="s">
        <v>42</v>
      </c>
      <c r="K20" s="0" t="n">
        <f aca="false">-1/5000000</f>
        <v>-2E-007</v>
      </c>
    </row>
    <row r="21" customFormat="false" ht="14.4" hidden="false" customHeight="false" outlineLevel="0" collapsed="false">
      <c r="A21" s="19" t="n">
        <v>-39.2960001730947</v>
      </c>
      <c r="B21" s="25" t="n">
        <v>-33.2857</v>
      </c>
      <c r="C21" s="21" t="n">
        <v>-0.9886</v>
      </c>
      <c r="D21" s="19" t="n">
        <v>-502</v>
      </c>
      <c r="F21" s="0" t="n">
        <f aca="false"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-38.6521388183711</v>
      </c>
      <c r="G21" s="0" t="n">
        <f aca="false">A21-F21</f>
        <v>-0.64386135472359</v>
      </c>
      <c r="J21" s="0" t="s">
        <v>64</v>
      </c>
      <c r="K21" s="0" t="n">
        <f aca="false">-1/125000000</f>
        <v>-8E-009</v>
      </c>
    </row>
    <row r="22" customFormat="false" ht="14.4" hidden="false" customHeight="false" outlineLevel="0" collapsed="false">
      <c r="B22" s="15"/>
      <c r="G22" s="0" t="n">
        <f aca="false">A22-F22</f>
        <v>0</v>
      </c>
    </row>
    <row r="23" customFormat="false" ht="14.4" hidden="false" customHeight="false" outlineLevel="0" collapsed="false">
      <c r="A23" s="0" t="n">
        <v>42.7090557650041</v>
      </c>
      <c r="B23" s="15" t="n">
        <v>44.162</v>
      </c>
      <c r="C23" s="16" t="n">
        <v>0.3005</v>
      </c>
      <c r="D23" s="0" t="n">
        <v>-502</v>
      </c>
      <c r="F23" s="0" t="n">
        <f aca="false"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41.5919576878563</v>
      </c>
      <c r="G23" s="0" t="n">
        <f aca="false">A23-F23</f>
        <v>1.11709807714779</v>
      </c>
    </row>
    <row r="24" customFormat="false" ht="14.4" hidden="false" customHeight="false" outlineLevel="0" collapsed="false">
      <c r="A24" s="0" t="n">
        <v>22.2185653267191</v>
      </c>
      <c r="B24" s="15" t="n">
        <v>24.4303</v>
      </c>
      <c r="C24" s="16" t="n">
        <v>0.3005</v>
      </c>
      <c r="D24" s="0" t="n">
        <v>-502</v>
      </c>
      <c r="F24" s="0" t="n">
        <f aca="false"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21.8646611783659</v>
      </c>
      <c r="G24" s="0" t="n">
        <f aca="false">A24-F24</f>
        <v>0.353904148353191</v>
      </c>
    </row>
    <row r="25" customFormat="false" ht="14.4" hidden="false" customHeight="false" outlineLevel="0" collapsed="false">
      <c r="A25" s="0" t="n">
        <v>1.70940004441648</v>
      </c>
      <c r="B25" s="15" t="n">
        <v>4.59305</v>
      </c>
      <c r="C25" s="16" t="n">
        <v>0.3005</v>
      </c>
      <c r="D25" s="0" t="n">
        <v>-502</v>
      </c>
      <c r="F25" s="0" t="n">
        <f aca="false"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2.03183822429259</v>
      </c>
      <c r="G25" s="0" t="n">
        <f aca="false">A25-F25</f>
        <v>-0.322438179876106</v>
      </c>
    </row>
    <row r="26" customFormat="false" ht="14.4" hidden="false" customHeight="false" outlineLevel="0" collapsed="false">
      <c r="A26" s="0" t="n">
        <v>-18.8012031741976</v>
      </c>
      <c r="B26" s="15" t="n">
        <v>-15.1806</v>
      </c>
      <c r="C26" s="16" t="n">
        <v>0.3005</v>
      </c>
      <c r="D26" s="0" t="n">
        <v>-502</v>
      </c>
      <c r="F26" s="0" t="n">
        <f aca="false"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-17.7373989232864</v>
      </c>
      <c r="G26" s="0" t="n">
        <f aca="false">A26-F26</f>
        <v>-1.06380425091117</v>
      </c>
    </row>
    <row r="27" customFormat="false" ht="14.4" hidden="false" customHeight="false" outlineLevel="0" collapsed="false">
      <c r="A27" s="0" t="n">
        <v>-39.2960001730947</v>
      </c>
      <c r="B27" s="15" t="n">
        <v>-36.2945</v>
      </c>
      <c r="C27" s="16" t="n">
        <v>0.3005</v>
      </c>
      <c r="D27" s="0" t="n">
        <v>-502</v>
      </c>
      <c r="F27" s="0" t="n">
        <f aca="false"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-38.846586969513</v>
      </c>
      <c r="G27" s="0" t="n">
        <f aca="false">A27-F27</f>
        <v>-0.449413203581671</v>
      </c>
    </row>
    <row r="28" customFormat="false" ht="14.4" hidden="false" customHeight="false" outlineLevel="0" collapsed="false">
      <c r="B28" s="15"/>
    </row>
    <row r="29" customFormat="false" ht="14.4" hidden="false" customHeight="false" outlineLevel="0" collapsed="false">
      <c r="A29" s="26" t="n">
        <v>42.7090557650041</v>
      </c>
      <c r="B29" s="27" t="n">
        <v>43.6162</v>
      </c>
      <c r="C29" s="28" t="n">
        <v>1.546</v>
      </c>
      <c r="D29" s="29" t="n">
        <v>-502</v>
      </c>
      <c r="E29" s="1"/>
      <c r="F29" s="1"/>
      <c r="G29" s="1"/>
    </row>
    <row r="30" customFormat="false" ht="14.4" hidden="false" customHeight="false" outlineLevel="0" collapsed="false">
      <c r="A30" s="0" t="n">
        <v>22.2185653267191</v>
      </c>
      <c r="B30" s="15" t="n">
        <v>29.2964</v>
      </c>
      <c r="C30" s="16" t="n">
        <v>1.546</v>
      </c>
      <c r="D30" s="0" t="n">
        <v>-502</v>
      </c>
      <c r="F30" s="0" t="n">
        <f aca="false"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23.4400787847399</v>
      </c>
      <c r="G30" s="0" t="n">
        <f aca="false">A30-F30</f>
        <v>-1.22151345802079</v>
      </c>
    </row>
    <row r="31" customFormat="false" ht="14.4" hidden="false" customHeight="false" outlineLevel="0" collapsed="false">
      <c r="A31" s="0" t="n">
        <v>1.70940004441648</v>
      </c>
      <c r="B31" s="15" t="n">
        <v>5.93433</v>
      </c>
      <c r="C31" s="16" t="n">
        <v>1.546</v>
      </c>
      <c r="D31" s="0" t="n">
        <v>-502</v>
      </c>
      <c r="F31" s="0" t="n">
        <f aca="false"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2.04421984634785</v>
      </c>
      <c r="G31" s="0" t="n">
        <f aca="false">A31-F31</f>
        <v>-0.334819801931369</v>
      </c>
    </row>
    <row r="32" customFormat="false" ht="14.4" hidden="false" customHeight="false" outlineLevel="0" collapsed="false">
      <c r="A32" s="0" t="n">
        <v>-18.8012031741976</v>
      </c>
      <c r="B32" s="15" t="n">
        <v>-17.1866</v>
      </c>
      <c r="C32" s="16" t="n">
        <v>1.546</v>
      </c>
      <c r="D32" s="0" t="n">
        <v>-502</v>
      </c>
      <c r="F32" s="0" t="n">
        <f aca="false"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-19.1307940460186</v>
      </c>
      <c r="G32" s="0" t="n">
        <f aca="false">A32-F32</f>
        <v>0.329590871820962</v>
      </c>
    </row>
    <row r="33" customFormat="false" ht="14.4" hidden="false" customHeight="false" outlineLevel="0" collapsed="false">
      <c r="A33" s="0" t="n">
        <v>-39.2960001730947</v>
      </c>
      <c r="B33" s="15" t="n">
        <v>-40.7775</v>
      </c>
      <c r="C33" s="16" t="n">
        <v>1.546</v>
      </c>
      <c r="D33" s="0" t="n">
        <v>-502</v>
      </c>
      <c r="F33" s="0" t="n">
        <f aca="false"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-40.7362240712566</v>
      </c>
      <c r="G33" s="0" t="n">
        <f aca="false">A33-F33</f>
        <v>1.44022389816189</v>
      </c>
    </row>
    <row r="35" s="22" customFormat="true" ht="14.4" hidden="false" customHeight="false" outlineLevel="0" collapsed="false"/>
    <row r="37" customFormat="false" ht="14.4" hidden="false" customHeight="false" outlineLevel="0" collapsed="false">
      <c r="A37" s="0" t="s">
        <v>65</v>
      </c>
      <c r="B37" s="0" t="s">
        <v>59</v>
      </c>
      <c r="C37" s="13" t="s">
        <v>60</v>
      </c>
      <c r="D37" s="0" t="s">
        <v>66</v>
      </c>
      <c r="E37" s="0" t="s">
        <v>66</v>
      </c>
      <c r="F37" s="0" t="s">
        <v>67</v>
      </c>
      <c r="G37" s="0" t="s">
        <v>67</v>
      </c>
      <c r="H37" s="13" t="s">
        <v>13</v>
      </c>
    </row>
    <row r="38" customFormat="false" ht="14.4" hidden="false" customHeight="false" outlineLevel="0" collapsed="false">
      <c r="A38" s="14" t="n">
        <v>42.7090557650041</v>
      </c>
      <c r="B38" s="17"/>
      <c r="C38" s="16"/>
      <c r="F38" s="30"/>
      <c r="H38" s="1" t="s">
        <v>1</v>
      </c>
      <c r="I38" s="1" t="n">
        <v>-2.433404</v>
      </c>
    </row>
    <row r="39" customFormat="false" ht="14.4" hidden="false" customHeight="false" outlineLevel="0" collapsed="false">
      <c r="A39" s="0" t="n">
        <v>22.2185653267191</v>
      </c>
      <c r="B39" s="17" t="n">
        <v>14.7517</v>
      </c>
      <c r="C39" s="16" t="n">
        <v>-3.547</v>
      </c>
      <c r="D39" s="0" t="n">
        <f aca="false">$I$38+$I$39*C39+$I$40*C39*C39+$I$41*B39+$I$42*B39*C39+$I$43*B39*C39*C39</f>
        <v>21.5455500524679</v>
      </c>
      <c r="E39" s="0" t="n">
        <f aca="false">$I$46 + $I$47*C39+$I$48* C39*C39 + $I$49* B39+ $I$50* C39*B39 + $I$51* C39*C39*B39+$I$52*B39*B39 + $I$53*B39*B39*C39+$I$54*C39*C39*B39*B39</f>
        <v>21.6128905997079</v>
      </c>
      <c r="F39" s="30" t="n">
        <f aca="false">A39-D39</f>
        <v>0.673015274251174</v>
      </c>
      <c r="G39" s="30" t="n">
        <f aca="false">A39-E39</f>
        <v>0.605674727011202</v>
      </c>
      <c r="H39" s="1" t="s">
        <v>2</v>
      </c>
      <c r="I39" s="1" t="n">
        <v>-0.667364</v>
      </c>
    </row>
    <row r="40" customFormat="false" ht="14.4" hidden="false" customHeight="false" outlineLevel="0" collapsed="false">
      <c r="A40" s="0" t="n">
        <v>1.70940004441648</v>
      </c>
      <c r="B40" s="17" t="n">
        <v>1.48796</v>
      </c>
      <c r="C40" s="16" t="n">
        <v>-3.547</v>
      </c>
      <c r="D40" s="0" t="n">
        <f aca="false">$I$38+$I$39*C40+$I$40*C40*C40+$I$41*B40+$I$42*B40*C40+$I$43*B40*C40*C40</f>
        <v>1.94425545478797</v>
      </c>
      <c r="E40" s="0" t="n">
        <f aca="false">$I$46 + $I$47*C40+$I$48* C40*C40 + $I$49* B40+ $I$50* C40*B40 + $I$51* C40*C40*B40+$I$52*B40*B40 + $I$53*B40*B40*C40+$I$54*C40*C40*B40*B40</f>
        <v>2.05040477223098</v>
      </c>
      <c r="F40" s="30" t="n">
        <f aca="false">A40-D40</f>
        <v>-0.234855410371493</v>
      </c>
      <c r="G40" s="30" t="n">
        <f aca="false">A40-E40</f>
        <v>-0.341004727814502</v>
      </c>
      <c r="H40" s="1" t="s">
        <v>3</v>
      </c>
      <c r="I40" s="1" t="n">
        <v>-0.014975</v>
      </c>
    </row>
    <row r="41" customFormat="false" ht="14.4" hidden="false" customHeight="false" outlineLevel="0" collapsed="false">
      <c r="A41" s="0" t="n">
        <v>-18.8012031741976</v>
      </c>
      <c r="B41" s="17" t="n">
        <v>-12.4189</v>
      </c>
      <c r="C41" s="16" t="n">
        <v>-3.547</v>
      </c>
      <c r="D41" s="0" t="n">
        <f aca="false">$I$38+$I$39*C41+$I$40*C41*C41+$I$41*B41+$I$42*B41*C41+$I$43*B41*C41*C41</f>
        <v>-18.6074486489333</v>
      </c>
      <c r="E41" s="0" t="n">
        <f aca="false">$I$46 + $I$47*C41+$I$48* C41*C41 + $I$49* B41+ $I$50* C41*B41 + $I$51* C41*C41*B41+$I$52*B41*B41 + $I$53*B41*B41*C41+$I$54*C41*C41*B41*B41</f>
        <v>-18.565704472177</v>
      </c>
      <c r="F41" s="30" t="n">
        <f aca="false">A41-D41</f>
        <v>-0.193754525264339</v>
      </c>
      <c r="G41" s="30" t="n">
        <f aca="false">A41-E41</f>
        <v>-0.235498702020575</v>
      </c>
      <c r="H41" s="1" t="s">
        <v>4</v>
      </c>
      <c r="I41" s="1" t="n">
        <v>1.031062</v>
      </c>
    </row>
    <row r="42" customFormat="false" ht="14.4" hidden="false" customHeight="false" outlineLevel="0" collapsed="false">
      <c r="A42" s="2" t="n">
        <v>-39.2960001730947</v>
      </c>
      <c r="B42" s="17" t="n">
        <v>-26.0267</v>
      </c>
      <c r="C42" s="16" t="n">
        <v>-3.547</v>
      </c>
      <c r="D42" s="0" t="n">
        <f aca="false">$I$38+$I$39*C42+$I$40*C42*C42+$I$41*B42+$I$42*B42*C42+$I$43*B42*C42*C42</f>
        <v>-38.7171987364885</v>
      </c>
      <c r="E42" s="0" t="n">
        <f aca="false">$I$46 + $I$47*C42+$I$48* C42*C42 + $I$49* B42+ $I$50* C42*B42 + $I$51* C42*C42*B42+$I$52*B42*B42 + $I$53*B42*B42*C42+$I$54*C42*C42*B42*B42</f>
        <v>-38.8426125089584</v>
      </c>
      <c r="F42" s="30" t="n">
        <f aca="false">A42-D42</f>
        <v>-0.578801436606241</v>
      </c>
      <c r="G42" s="30" t="n">
        <f aca="false">A42-E42</f>
        <v>-0.45338766413628</v>
      </c>
      <c r="H42" s="0" t="s">
        <v>5</v>
      </c>
      <c r="I42" s="0" t="n">
        <v>-0.1007</v>
      </c>
    </row>
    <row r="43" customFormat="false" ht="14.4" hidden="false" customHeight="false" outlineLevel="0" collapsed="false">
      <c r="B43" s="15"/>
      <c r="F43" s="30"/>
      <c r="G43" s="30"/>
      <c r="H43" s="0" t="s">
        <v>6</v>
      </c>
      <c r="I43" s="0" t="n">
        <v>0.007119</v>
      </c>
    </row>
    <row r="44" customFormat="false" ht="14.4" hidden="false" customHeight="false" outlineLevel="0" collapsed="false">
      <c r="A44" s="0" t="n">
        <v>42.7090557650041</v>
      </c>
      <c r="B44" s="15" t="n">
        <v>34.0992</v>
      </c>
      <c r="C44" s="16" t="n">
        <v>-2.269</v>
      </c>
      <c r="D44" s="0" t="n">
        <f aca="false">$I$38+$I$39*C44+$I$40*C44*C44+$I$41*B44+$I$42*B44*C44+$I$43*B44*C44*C44</f>
        <v>43.2031817836413</v>
      </c>
      <c r="E44" s="0" t="n">
        <f aca="false">$I$46 + $I$47*C44+$I$48* C44*C44 + $I$49* B44+ $I$50* C44*B44 + $I$51* C44*C44*B44+$I$52*B44*B44 + $I$53*B44*B44*C44+$I$54*C44*C44*B44*B44</f>
        <v>43.088467915448</v>
      </c>
      <c r="F44" s="30" t="n">
        <f aca="false">A44-D44</f>
        <v>-0.494126018637232</v>
      </c>
      <c r="G44" s="30" t="n">
        <f aca="false">A44-E44</f>
        <v>-0.37941215044394</v>
      </c>
    </row>
    <row r="45" customFormat="false" ht="14.4" hidden="false" customHeight="false" outlineLevel="0" collapsed="false">
      <c r="A45" s="0" t="n">
        <v>22.2185653267191</v>
      </c>
      <c r="B45" s="15" t="n">
        <v>17.6485</v>
      </c>
      <c r="C45" s="16" t="n">
        <v>-2.269</v>
      </c>
      <c r="D45" s="0" t="n">
        <f aca="false">$I$38+$I$39*C45+$I$40*C45*C45+$I$41*B45+$I$42*B45*C45+$I$43*B45*C45*C45</f>
        <v>21.8797600643784</v>
      </c>
      <c r="E45" s="0" t="n">
        <f aca="false">$I$46 + $I$47*C45+$I$48* C45*C45 + $I$49* B45+ $I$50* C45*B45 + $I$51* C45*C45*B45+$I$52*B45*B45 + $I$53*B45*B45*C45+$I$54*C45*C45*B45*B45</f>
        <v>21.8172785156839</v>
      </c>
      <c r="F45" s="30" t="n">
        <f aca="false">A45-D45</f>
        <v>0.338805262340689</v>
      </c>
      <c r="G45" s="30" t="n">
        <f aca="false">A45-E45</f>
        <v>0.401286811035234</v>
      </c>
      <c r="H45" s="0" t="s">
        <v>68</v>
      </c>
    </row>
    <row r="46" customFormat="false" ht="14.4" hidden="false" customHeight="false" outlineLevel="0" collapsed="false">
      <c r="A46" s="0" t="n">
        <v>1.70940004441648</v>
      </c>
      <c r="B46" s="15" t="n">
        <v>2.06498</v>
      </c>
      <c r="C46" s="16" t="n">
        <v>-2.269</v>
      </c>
      <c r="D46" s="0" t="n">
        <f aca="false">$I$38+$I$39*C46+$I$40*C46*C46+$I$41*B46+$I$42*B46*C46+$I$43*B46*C46*C46</f>
        <v>1.6803783462407</v>
      </c>
      <c r="E46" s="0" t="n">
        <f aca="false">$I$46 + $I$47*C46+$I$48* C46*C46 + $I$49* B46+ $I$50* C46*B46 + $I$51* C46*C46*B46+$I$52*B46*B46 + $I$53*B46*B46*C46+$I$54*C46*C46*B46*B46</f>
        <v>1.65721814384669</v>
      </c>
      <c r="F46" s="30" t="n">
        <f aca="false">A46-D46</f>
        <v>0.029021698175784</v>
      </c>
      <c r="G46" s="30" t="n">
        <f aca="false">A46-E46</f>
        <v>0.052181900569795</v>
      </c>
      <c r="H46" s="0" t="s">
        <v>44</v>
      </c>
      <c r="I46" s="0" t="n">
        <v>-2.694116</v>
      </c>
    </row>
    <row r="47" customFormat="false" ht="14.4" hidden="false" customHeight="false" outlineLevel="0" collapsed="false">
      <c r="A47" s="0" t="n">
        <v>-18.8012031741976</v>
      </c>
      <c r="B47" s="15" t="n">
        <v>-13.5969</v>
      </c>
      <c r="C47" s="16" t="n">
        <v>-2.269</v>
      </c>
      <c r="D47" s="0" t="n">
        <f aca="false">$I$38+$I$39*C47+$I$40*C47*C47+$I$41*B47+$I$42*B47*C47+$I$43*B47*C47*C47</f>
        <v>-18.6205737200233</v>
      </c>
      <c r="E47" s="0" t="n">
        <f aca="false">$I$46 + $I$47*C47+$I$48* C47*C47 + $I$49* B47+ $I$50* C47*B47 + $I$51* C47*C47*B47+$I$52*B47*B47 + $I$53*B47*B47*C47+$I$54*C47*C47*B47*B47</f>
        <v>-18.6141721536054</v>
      </c>
      <c r="F47" s="30" t="n">
        <f aca="false">A47-D47</f>
        <v>-0.180629454174273</v>
      </c>
      <c r="G47" s="30" t="n">
        <f aca="false">A47-E47</f>
        <v>-0.187031020592194</v>
      </c>
      <c r="H47" s="0" t="s">
        <v>45</v>
      </c>
      <c r="I47" s="0" t="n">
        <v>-0.780649</v>
      </c>
      <c r="J47" s="0" t="s">
        <v>72</v>
      </c>
    </row>
    <row r="48" customFormat="false" ht="14.4" hidden="false" customHeight="false" outlineLevel="0" collapsed="false">
      <c r="A48" s="0" t="n">
        <v>-39.2960001730947</v>
      </c>
      <c r="B48" s="15" t="n">
        <v>-30.4662</v>
      </c>
      <c r="C48" s="16" t="n">
        <v>-2.269</v>
      </c>
      <c r="D48" s="0" t="n">
        <f aca="false">$I$38+$I$39*C48+$I$40*C48*C48+$I$41*B48+$I$42*B48*C48+$I$43*B48*C48*C48</f>
        <v>-40.4865853796343</v>
      </c>
      <c r="E48" s="0" t="n">
        <f aca="false">$I$46 + $I$47*C48+$I$48* C48*C48 + $I$49* B48+ $I$50* C48*B48 + $I$51* C48*C48*B48+$I$52*B48*B48 + $I$53*B48*B48*C48+$I$54*C48*C48*B48*B48</f>
        <v>-40.4595093213923</v>
      </c>
      <c r="F48" s="30" t="n">
        <f aca="false">A48-D48</f>
        <v>1.19058520653959</v>
      </c>
      <c r="G48" s="30" t="n">
        <f aca="false">A48-E48</f>
        <v>1.16350914829755</v>
      </c>
      <c r="H48" s="0" t="s">
        <v>46</v>
      </c>
      <c r="I48" s="0" t="n">
        <v>-0.017893</v>
      </c>
      <c r="J48" s="0" t="s">
        <v>73</v>
      </c>
    </row>
    <row r="49" customFormat="false" ht="14.4" hidden="false" customHeight="false" outlineLevel="0" collapsed="false">
      <c r="B49" s="15"/>
      <c r="F49" s="30"/>
      <c r="G49" s="30"/>
      <c r="H49" s="0" t="s">
        <v>47</v>
      </c>
      <c r="I49" s="0" t="n">
        <v>1.029768</v>
      </c>
      <c r="J49" s="0" t="s">
        <v>74</v>
      </c>
    </row>
    <row r="50" customFormat="false" ht="14.4" hidden="false" customHeight="false" outlineLevel="0" collapsed="false">
      <c r="A50" s="19" t="n">
        <v>42.7090557650041</v>
      </c>
      <c r="B50" s="25" t="n">
        <v>39.6851</v>
      </c>
      <c r="C50" s="21" t="n">
        <v>-0.9886</v>
      </c>
      <c r="D50" s="0" t="n">
        <f aca="false">$I$38+$I$39*C50+$I$40*C50*C50+$I$41*B50+$I$42*B50*C50+$I$43*B50*C50*C50</f>
        <v>43.3563605067464</v>
      </c>
      <c r="E50" s="0" t="n">
        <f aca="false">$I$46 + $I$47*C50+$I$48* C50*C50 + $I$49* B50+ $I$50* C50*B50 + $I$51* C50*C50*B50+$I$52*B50*B50 + $I$53*B50*B50*C50+$I$54*C50*C50*B50*B50</f>
        <v>43.4313988762033</v>
      </c>
      <c r="F50" s="30" t="n">
        <f aca="false">A50-D50</f>
        <v>-0.647304741742339</v>
      </c>
      <c r="G50" s="30" t="n">
        <f aca="false">A50-E50</f>
        <v>-0.722343111199187</v>
      </c>
      <c r="H50" s="0" t="s">
        <v>48</v>
      </c>
      <c r="I50" s="0" t="n">
        <v>-0.098243</v>
      </c>
      <c r="J50" s="0" t="s">
        <v>75</v>
      </c>
    </row>
    <row r="51" customFormat="false" ht="14.4" hidden="false" customHeight="false" outlineLevel="0" collapsed="false">
      <c r="A51" s="19" t="n">
        <v>22.2185653267191</v>
      </c>
      <c r="B51" s="25" t="n">
        <v>20.9483</v>
      </c>
      <c r="C51" s="21" t="n">
        <v>-0.9886</v>
      </c>
      <c r="D51" s="0" t="n">
        <f aca="false">$I$38+$I$39*C51+$I$40*C51*C51+$I$41*B51+$I$42*B51*C51+$I$43*B51*C51*C51</f>
        <v>22.0419083525654</v>
      </c>
      <c r="E51" s="0" t="n">
        <f aca="false">$I$46 + $I$47*C51+$I$48* C51*C51 + $I$49* B51+ $I$50* C51*B51 + $I$51* C51*C51*B51+$I$52*B51*B51 + $I$53*B51*B51*C51+$I$54*C51*C51*B51*B51</f>
        <v>21.9255703453442</v>
      </c>
      <c r="F51" s="30" t="n">
        <f aca="false">A51-D51</f>
        <v>0.176656974153705</v>
      </c>
      <c r="G51" s="30" t="n">
        <f aca="false">A51-E51</f>
        <v>0.292994981374857</v>
      </c>
      <c r="H51" s="0" t="s">
        <v>49</v>
      </c>
      <c r="I51" s="0" t="n">
        <v>0.008041</v>
      </c>
      <c r="J51" s="0" t="s">
        <v>76</v>
      </c>
    </row>
    <row r="52" customFormat="false" ht="14.4" hidden="false" customHeight="false" outlineLevel="0" collapsed="false">
      <c r="A52" s="19" t="n">
        <v>1.70940004441648</v>
      </c>
      <c r="B52" s="25" t="n">
        <v>3.18386</v>
      </c>
      <c r="C52" s="21" t="n">
        <v>-0.9886</v>
      </c>
      <c r="D52" s="0" t="n">
        <f aca="false">$I$38+$I$39*C52+$I$40*C52*C52+$I$41*B52+$I$42*B52*C52+$I$43*B52*C52*C52</f>
        <v>1.83358535046153</v>
      </c>
      <c r="E52" s="0" t="n">
        <f aca="false">$I$46 + $I$47*C52+$I$48* C52*C52 + $I$49* B52+ $I$50* C52*B52 + $I$51* C52*C52*B52+$I$52*B52*B52 + $I$53*B52*B52*C52+$I$54*C52*C52*B52*B52</f>
        <v>1.67520993110953</v>
      </c>
      <c r="F52" s="30" t="n">
        <f aca="false">A52-D52</f>
        <v>-0.124185306045046</v>
      </c>
      <c r="G52" s="30" t="n">
        <f aca="false">A52-E52</f>
        <v>0.0341901133069507</v>
      </c>
      <c r="H52" s="0" t="s">
        <v>50</v>
      </c>
      <c r="I52" s="0" t="n">
        <v>0.000381</v>
      </c>
      <c r="J52" s="0" t="s">
        <v>77</v>
      </c>
    </row>
    <row r="53" customFormat="false" ht="14.4" hidden="false" customHeight="false" outlineLevel="0" collapsed="false">
      <c r="A53" s="19" t="n">
        <v>-18.8012031741976</v>
      </c>
      <c r="B53" s="25" t="n">
        <v>-14.5969</v>
      </c>
      <c r="C53" s="21" t="n">
        <v>-0.9886</v>
      </c>
      <c r="D53" s="0" t="n">
        <f aca="false">$I$38+$I$39*C53+$I$40*C53*C53+$I$41*B53+$I$42*B53*C53+$I$43*B53*C53*C53</f>
        <v>-18.3933028206763</v>
      </c>
      <c r="E53" s="0" t="n">
        <f aca="false">$I$46 + $I$47*C53+$I$48* C53*C53 + $I$49* B53+ $I$50* C53*B53 + $I$51* C53*C53*B53+$I$52*B53*B53 + $I$53*B53*B53*C53+$I$54*C53*C53*B53*B53</f>
        <v>-18.4578735624172</v>
      </c>
      <c r="F53" s="30" t="n">
        <f aca="false">A53-D53</f>
        <v>-0.407900353521249</v>
      </c>
      <c r="G53" s="30" t="n">
        <f aca="false">A53-E53</f>
        <v>-0.343329611780419</v>
      </c>
      <c r="H53" s="0" t="s">
        <v>51</v>
      </c>
      <c r="I53" s="0" t="n">
        <v>0.000161</v>
      </c>
      <c r="J53" s="0" t="s">
        <v>78</v>
      </c>
    </row>
    <row r="54" customFormat="false" ht="14.4" hidden="false" customHeight="false" outlineLevel="0" collapsed="false">
      <c r="A54" s="19" t="n">
        <v>-39.2960001730947</v>
      </c>
      <c r="B54" s="25" t="n">
        <v>-33.2857</v>
      </c>
      <c r="C54" s="21" t="n">
        <v>-0.9886</v>
      </c>
      <c r="D54" s="0" t="n">
        <f aca="false">$I$38+$I$39*C54+$I$40*C54*C54+$I$41*B54+$I$42*B54*C54+$I$43*B54*C54*C54</f>
        <v>-39.6531515365221</v>
      </c>
      <c r="E54" s="0" t="n">
        <f aca="false">$I$46 + $I$47*C54+$I$48* C54*C54 + $I$49* B54+ $I$50* C54*B54 + $I$51* C54*C54*B54+$I$52*B54*B54 + $I$53*B54*B54*C54+$I$54*C54*C54*B54*B54</f>
        <v>-39.4725930999075</v>
      </c>
      <c r="F54" s="30" t="n">
        <f aca="false">A54-D54</f>
        <v>0.357151363427405</v>
      </c>
      <c r="G54" s="30" t="n">
        <f aca="false">A54-E54</f>
        <v>0.176592926812823</v>
      </c>
      <c r="H54" s="0" t="s">
        <v>52</v>
      </c>
      <c r="I54" s="0" t="n">
        <v>-7E-006</v>
      </c>
      <c r="J54" s="0" t="s">
        <v>79</v>
      </c>
    </row>
    <row r="55" customFormat="false" ht="14.4" hidden="false" customHeight="false" outlineLevel="0" collapsed="false">
      <c r="B55" s="15"/>
      <c r="F55" s="30"/>
      <c r="G55" s="30"/>
    </row>
    <row r="56" customFormat="false" ht="14.4" hidden="false" customHeight="false" outlineLevel="0" collapsed="false">
      <c r="A56" s="0" t="n">
        <v>42.7090557650041</v>
      </c>
      <c r="B56" s="15" t="n">
        <v>44.162</v>
      </c>
      <c r="C56" s="16" t="n">
        <v>0.3005</v>
      </c>
      <c r="D56" s="0" t="n">
        <f aca="false">$I$38+$I$39*C56+$I$40*C56*C56+$I$41*B56+$I$42*B56*C56+$I$43*B56*C56*C56</f>
        <v>41.590492769457</v>
      </c>
      <c r="E56" s="0" t="n">
        <f aca="false">$I$46 + $I$47*C56+$I$48* C56*C56 + $I$49* B56+ $I$50* C56*B56 + $I$51* C56*C56*B56+$I$52*B56*B56 + $I$53*B56*B56*C56+$I$54*C56*C56*B56*B56</f>
        <v>42.1107927424434</v>
      </c>
      <c r="F56" s="30" t="n">
        <f aca="false">A56-D56</f>
        <v>1.11856299554714</v>
      </c>
      <c r="G56" s="30" t="n">
        <f aca="false">A56-E56</f>
        <v>0.598263022560673</v>
      </c>
    </row>
    <row r="57" customFormat="false" ht="14.4" hidden="false" customHeight="false" outlineLevel="0" collapsed="false">
      <c r="A57" s="0" t="n">
        <v>22.2185653267191</v>
      </c>
      <c r="B57" s="15" t="n">
        <v>24.4303</v>
      </c>
      <c r="C57" s="16" t="n">
        <v>0.3005</v>
      </c>
      <c r="D57" s="0" t="n">
        <f aca="false">$I$38+$I$39*C57+$I$40*C57*C57+$I$41*B57+$I$42*B57*C57+$I$43*B57*C57*C57</f>
        <v>21.8302903785358</v>
      </c>
      <c r="E57" s="0" t="n">
        <f aca="false">$I$46 + $I$47*C57+$I$48* C57*C57 + $I$49* B57+ $I$50* C57*B57 + $I$51* C57*C57*B57+$I$52*B57*B57 + $I$53*B57*B57*C57+$I$54*C57*C57*B57*B57</f>
        <v>21.7796255123493</v>
      </c>
      <c r="F57" s="30" t="n">
        <f aca="false">A57-D57</f>
        <v>0.388274948183319</v>
      </c>
      <c r="G57" s="30" t="n">
        <f aca="false">A57-E57</f>
        <v>0.438939814369775</v>
      </c>
    </row>
    <row r="58" customFormat="false" ht="14.4" hidden="false" customHeight="false" outlineLevel="0" collapsed="false">
      <c r="A58" s="0" t="n">
        <v>1.70940004441648</v>
      </c>
      <c r="B58" s="15" t="n">
        <v>4.59305</v>
      </c>
      <c r="C58" s="16" t="n">
        <v>0.3005</v>
      </c>
      <c r="D58" s="0" t="n">
        <f aca="false">$I$38+$I$39*C58+$I$40*C58*C58+$I$41*B58+$I$42*B58*C58+$I$43*B58*C58*C58</f>
        <v>1.96438552090562</v>
      </c>
      <c r="E58" s="0" t="n">
        <f aca="false">$I$46 + $I$47*C58+$I$48* C58*C58 + $I$49* B58+ $I$50* C58*B58 + $I$51* C58*C58*B58+$I$52*B58*B58 + $I$53*B58*B58*C58+$I$54*C58*C58*B58*B58</f>
        <v>1.67624298072237</v>
      </c>
      <c r="F58" s="30" t="n">
        <f aca="false">A58-D58</f>
        <v>-0.254985476489135</v>
      </c>
      <c r="G58" s="30" t="n">
        <f aca="false">A58-E58</f>
        <v>0.0331570636941059</v>
      </c>
    </row>
    <row r="59" customFormat="false" ht="14.4" hidden="false" customHeight="false" outlineLevel="0" collapsed="false">
      <c r="A59" s="0" t="n">
        <v>-18.8012031741976</v>
      </c>
      <c r="B59" s="15" t="n">
        <v>-15.1806</v>
      </c>
      <c r="C59" s="16" t="n">
        <v>0.3005</v>
      </c>
      <c r="D59" s="0" t="n">
        <f aca="false">$I$38+$I$39*C59+$I$40*C59*C59+$I$41*B59+$I$42*B59*C59+$I$43*B59*C59*C59</f>
        <v>-17.8378274666848</v>
      </c>
      <c r="E59" s="0" t="n">
        <f aca="false">$I$46 + $I$47*C59+$I$48* C59*C59 + $I$49* B59+ $I$50* C59*B59 + $I$51* C59*C59*B59+$I$52*B59*B59 + $I$53*B59*B59*C59+$I$54*C59*C59*B59*B59</f>
        <v>-18.0268682345425</v>
      </c>
      <c r="F59" s="30" t="n">
        <f aca="false">A59-D59</f>
        <v>-0.963375707512761</v>
      </c>
      <c r="G59" s="30" t="n">
        <f aca="false">A59-E59</f>
        <v>-0.774334939655144</v>
      </c>
    </row>
    <row r="60" customFormat="false" ht="14.4" hidden="false" customHeight="false" outlineLevel="0" collapsed="false">
      <c r="A60" s="0" t="n">
        <v>-39.2960001730947</v>
      </c>
      <c r="B60" s="15" t="n">
        <v>-36.2945</v>
      </c>
      <c r="C60" s="16" t="n">
        <v>0.3005</v>
      </c>
      <c r="D60" s="0" t="n">
        <f aca="false">$I$38+$I$39*C60+$I$40*C60*C60+$I$41*B60+$I$42*B60*C60+$I$43*B60*C60*C60</f>
        <v>-38.9822264420225</v>
      </c>
      <c r="E60" s="0" t="n">
        <f aca="false">$I$46 + $I$47*C60+$I$48* C60*C60 + $I$49* B60+ $I$50* C60*B60 + $I$51* C60*C60*B60+$I$52*B60*B60 + $I$53*B60*B60*C60+$I$54*C60*C60*B60*B60</f>
        <v>-38.6953117358056</v>
      </c>
      <c r="F60" s="30" t="n">
        <f aca="false">A60-D60</f>
        <v>-0.31377373107216</v>
      </c>
      <c r="G60" s="30" t="n">
        <f aca="false">A60-E60</f>
        <v>-0.600688437289087</v>
      </c>
    </row>
    <row r="61" customFormat="false" ht="14.4" hidden="false" customHeight="false" outlineLevel="0" collapsed="false">
      <c r="B61" s="15"/>
      <c r="F61" s="30"/>
      <c r="G61" s="30"/>
    </row>
    <row r="62" customFormat="false" ht="14.4" hidden="false" customHeight="false" outlineLevel="0" collapsed="false">
      <c r="A62" s="31" t="n">
        <v>42.7090557650041</v>
      </c>
      <c r="B62" s="32" t="n">
        <v>43.6162</v>
      </c>
      <c r="C62" s="16" t="n">
        <v>1.546</v>
      </c>
      <c r="E62" s="0" t="n">
        <f aca="false">$I$46 + $I$47*C62+$I$48* C62*C62 + $I$49* B62+ $I$50* C62*B62 + $I$51* C62*C62*B62+$I$52*B62*B62 + $I$53*B62*B62*C62+$I$54*C62*C62*B62*B62</f>
        <v>36.3509567064384</v>
      </c>
      <c r="F62" s="30"/>
      <c r="G62" s="30"/>
    </row>
    <row r="63" customFormat="false" ht="14.4" hidden="false" customHeight="false" outlineLevel="0" collapsed="false">
      <c r="A63" s="0" t="n">
        <v>22.2185653267191</v>
      </c>
      <c r="B63" s="15" t="n">
        <v>29.2964</v>
      </c>
      <c r="C63" s="16" t="n">
        <v>1.546</v>
      </c>
      <c r="D63" s="0" t="n">
        <f aca="false">$I$38+$I$39*C63+$I$40*C63*C63+$I$41*B63+$I$42*B63*C63+$I$43*B63*C63*C63</f>
        <v>22.6430211958283</v>
      </c>
      <c r="E63" s="0" t="n">
        <f aca="false">$I$46 + $I$47*C63+$I$48* C63*C63 + $I$49* B63+ $I$50* C63*B63 + $I$51* C63*C63*B63+$I$52*B63*B63 + $I$53*B63*B63*C63+$I$54*C63*C63*B63*B63</f>
        <v>22.8644052197369</v>
      </c>
      <c r="F63" s="30" t="n">
        <f aca="false">A63-D63</f>
        <v>-0.424455869109202</v>
      </c>
      <c r="G63" s="30" t="n">
        <f aca="false">A63-E63</f>
        <v>-0.645839893017786</v>
      </c>
    </row>
    <row r="64" customFormat="false" ht="14.4" hidden="false" customHeight="false" outlineLevel="0" collapsed="false">
      <c r="A64" s="0" t="n">
        <v>1.70940004441648</v>
      </c>
      <c r="B64" s="15" t="n">
        <v>5.93433</v>
      </c>
      <c r="C64" s="16" t="n">
        <v>1.546</v>
      </c>
      <c r="D64" s="0" t="n">
        <f aca="false">$I$38+$I$39*C64+$I$40*C64*C64+$I$41*B64+$I$42*B64*C64+$I$43*B64*C64*C64</f>
        <v>1.79482590172275</v>
      </c>
      <c r="E64" s="0" t="n">
        <f aca="false">$I$46 + $I$47*C64+$I$48* C64*C64 + $I$49* B64+ $I$50* C64*B64 + $I$51* C64*C64*B64+$I$52*B64*B64 + $I$53*B64*B64*C64+$I$54*C64*C64*B64*B64</f>
        <v>1.4015347434057</v>
      </c>
      <c r="F64" s="30" t="n">
        <f aca="false">A64-D64</f>
        <v>-0.0854258573062705</v>
      </c>
      <c r="G64" s="30" t="n">
        <f aca="false">A64-E64</f>
        <v>0.307865301010775</v>
      </c>
    </row>
    <row r="65" customFormat="false" ht="14.4" hidden="false" customHeight="false" outlineLevel="0" collapsed="false">
      <c r="A65" s="0" t="n">
        <v>-18.8012031741976</v>
      </c>
      <c r="B65" s="15" t="n">
        <v>-17.1866</v>
      </c>
      <c r="C65" s="16" t="n">
        <v>1.546</v>
      </c>
      <c r="D65" s="0" t="n">
        <f aca="false">$I$38+$I$39*C65+$I$40*C65*C65+$I$41*B65+$I$42*B65*C65+$I$43*B65*C65*C65</f>
        <v>-18.838177253449</v>
      </c>
      <c r="E65" s="0" t="n">
        <f aca="false">$I$46 + $I$47*C65+$I$48* C65*C65 + $I$49* B65+ $I$50* C65*B65 + $I$51* C65*C65*B65+$I$52*B65*B65 + $I$53*B65*B65*C65+$I$54*C65*C65*B65*B65</f>
        <v>-19.1808011174265</v>
      </c>
      <c r="F65" s="30" t="n">
        <f aca="false">A65-D65</f>
        <v>0.0369740792514222</v>
      </c>
      <c r="G65" s="30" t="n">
        <f aca="false">A65-E65</f>
        <v>0.379597943228873</v>
      </c>
    </row>
    <row r="66" customFormat="false" ht="14.4" hidden="false" customHeight="false" outlineLevel="0" collapsed="false">
      <c r="A66" s="0" t="n">
        <v>-39.2960001730947</v>
      </c>
      <c r="B66" s="15" t="n">
        <v>-40.7775</v>
      </c>
      <c r="C66" s="16" t="n">
        <v>1.546</v>
      </c>
      <c r="D66" s="0" t="n">
        <f aca="false">$I$38+$I$39*C66+$I$40*C66*C66+$I$41*B66+$I$42*B66*C66+$I$43*B66*C66*C66</f>
        <v>-39.8905793035976</v>
      </c>
      <c r="E66" s="0" t="n">
        <f aca="false">$I$46 + $I$47*C66+$I$48* C66*C66 + $I$49* B66+ $I$50* C66*B66 + $I$51* C66*C66*B66+$I$52*B66*B66 + $I$53*B66*B66*C66+$I$54*C66*C66*B66*B66</f>
        <v>-39.5058027968987</v>
      </c>
      <c r="F66" s="30" t="n">
        <f aca="false">A66-D66</f>
        <v>0.594579130502915</v>
      </c>
      <c r="G66" s="30" t="n">
        <f aca="false">A66-E66</f>
        <v>0.209802623804009</v>
      </c>
    </row>
  </sheetData>
  <mergeCells count="1"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13.1134020618557"/>
    <col collapsed="false" hidden="false" max="2" min="2" style="0" width="11"/>
    <col collapsed="false" hidden="false" max="3" min="3" style="0" width="8.77319587628866"/>
    <col collapsed="false" hidden="false" max="4" min="4" style="0" width="12.4484536082474"/>
    <col collapsed="false" hidden="false" max="5" min="5" style="0" width="12.3298969072165"/>
    <col collapsed="false" hidden="false" max="1025" min="7" style="0" width="8.77319587628866"/>
  </cols>
  <sheetData>
    <row r="1" customFormat="false" ht="14.4" hidden="false" customHeight="false" outlineLevel="0" collapsed="false">
      <c r="B1" s="24" t="s">
        <v>53</v>
      </c>
      <c r="C1" s="6" t="s">
        <v>54</v>
      </c>
      <c r="E1" s="33" t="s">
        <v>53</v>
      </c>
      <c r="F1" s="33" t="s">
        <v>54</v>
      </c>
      <c r="H1" s="24" t="s">
        <v>53</v>
      </c>
      <c r="I1" s="6" t="s">
        <v>54</v>
      </c>
      <c r="L1" s="16" t="s">
        <v>69</v>
      </c>
    </row>
    <row r="2" customFormat="false" ht="14.4" hidden="false" customHeight="false" outlineLevel="0" collapsed="false">
      <c r="B2" s="10" t="n">
        <v>-537</v>
      </c>
      <c r="C2" s="11" t="n">
        <v>-467</v>
      </c>
      <c r="E2" s="34" t="n">
        <v>-211</v>
      </c>
      <c r="F2" s="34" t="n">
        <v>-163</v>
      </c>
      <c r="H2" s="10" t="n">
        <v>90</v>
      </c>
      <c r="I2" s="11" t="n">
        <v>138</v>
      </c>
    </row>
    <row r="3" customFormat="false" ht="14.4" hidden="false" customHeight="false" outlineLevel="0" collapsed="false">
      <c r="A3" s="0" t="s">
        <v>70</v>
      </c>
      <c r="F3" s="12" t="s">
        <v>57</v>
      </c>
      <c r="G3" s="12"/>
    </row>
    <row r="4" customFormat="false" ht="14.4" hidden="false" customHeight="false" outlineLevel="0" collapsed="false">
      <c r="A4" s="0" t="s">
        <v>58</v>
      </c>
      <c r="B4" s="0" t="s">
        <v>59</v>
      </c>
      <c r="C4" s="13" t="s">
        <v>71</v>
      </c>
      <c r="D4" s="13" t="s">
        <v>61</v>
      </c>
      <c r="F4" s="0" t="s">
        <v>62</v>
      </c>
      <c r="G4" s="0" t="s">
        <v>63</v>
      </c>
      <c r="J4" s="0" t="n">
        <v>1</v>
      </c>
      <c r="K4" s="0" t="n">
        <v>-2.0849</v>
      </c>
    </row>
    <row r="5" customFormat="false" ht="14.4" hidden="false" customHeight="false" outlineLevel="0" collapsed="false">
      <c r="A5" s="14" t="n">
        <v>42.7090557650041</v>
      </c>
      <c r="B5" s="15"/>
      <c r="C5" s="16"/>
      <c r="J5" s="0" t="s">
        <v>16</v>
      </c>
      <c r="K5" s="0" t="n">
        <v>-0.6087</v>
      </c>
    </row>
    <row r="6" customFormat="false" ht="14.4" hidden="false" customHeight="false" outlineLevel="0" collapsed="false">
      <c r="A6" s="0" t="n">
        <v>22.2185653267191</v>
      </c>
      <c r="B6" s="15" t="n">
        <v>13.0293</v>
      </c>
      <c r="C6" s="16" t="n">
        <v>-2.664</v>
      </c>
      <c r="D6" s="0" t="n">
        <v>-187</v>
      </c>
      <c r="F6" s="0" t="n">
        <f aca="false">$K$4+$K$5*C6+$K$6*C6*C6+$K$7*D6+$K$8*C6*D6+$K$9*C6*C6*D6+$K$10*D6*D6+$K$11*C6*D6*D6+$K$12*C6*C6*D6*D6+$K$13*B6+$K$14*C6*B6+$K$15*C6*C6*B6+$K$16*D6*B6+$K$17*C6*D6*B6+$K$18*C6*C6*D6*B6+$K$19*D6*D6*B6+$K$20*C6*D6*D6*B6+$K$21*C6*C6*D6*D6*B6</f>
        <v>22.1780281277288</v>
      </c>
      <c r="G6" s="0" t="n">
        <f aca="false">A6-F6</f>
        <v>0.0405371989903252</v>
      </c>
      <c r="J6" s="0" t="s">
        <v>18</v>
      </c>
      <c r="K6" s="0" t="n">
        <v>0.0211</v>
      </c>
    </row>
    <row r="7" customFormat="false" ht="14.4" hidden="false" customHeight="false" outlineLevel="0" collapsed="false">
      <c r="A7" s="0" t="n">
        <v>1.70940004441648</v>
      </c>
      <c r="B7" s="15" t="n">
        <v>1.02207</v>
      </c>
      <c r="C7" s="16" t="n">
        <v>-2.664</v>
      </c>
      <c r="D7" s="0" t="n">
        <v>-187</v>
      </c>
      <c r="F7" s="0" t="n">
        <f aca="false">$K$4+$K$5*C7+$K$6*C7*C7+$K$7*D7+$K$8*C7*D7+$K$9*C7*C7*D7+$K$10*D7*D7+$K$11*C7*D7*D7+$K$12*C7*C7*D7*D7+$K$13*B7+$K$14*C7*B7+$K$15*C7*C7*B7+$K$16*D7*B7+$K$17*C7*D7*B7+$K$18*C7*C7*D7*B7+$K$19*D7*D7*B7+$K$20*C7*D7*D7*B7+$K$21*C7*C7*D7*D7*B7</f>
        <v>1.77758664384088</v>
      </c>
      <c r="G7" s="0" t="n">
        <f aca="false">A7-F7</f>
        <v>-0.0681865994243962</v>
      </c>
      <c r="J7" s="0" t="s">
        <v>0</v>
      </c>
      <c r="K7" s="0" t="n">
        <f aca="false">1/20000</f>
        <v>5E-005</v>
      </c>
    </row>
    <row r="8" customFormat="false" ht="14.4" hidden="false" customHeight="false" outlineLevel="0" collapsed="false">
      <c r="A8" s="0" t="n">
        <v>-18.8012031741976</v>
      </c>
      <c r="B8" s="15" t="n">
        <v>-11.0134</v>
      </c>
      <c r="C8" s="16" t="n">
        <v>-2.664</v>
      </c>
      <c r="D8" s="0" t="n">
        <v>-187</v>
      </c>
      <c r="F8" s="0" t="n">
        <f aca="false">$K$4+$K$5*C8+$K$6*C8*C8+$K$7*D8+$K$8*C8*D8+$K$9*C8*C8*D8+$K$10*D8*D8+$K$11*C8*D8*D8+$K$12*C8*C8*D8*D8+$K$13*B8+$K$14*C8*B8+$K$15*C8*C8*B8+$K$16*D8*B8+$K$17*C8*D8*B8+$K$18*C8*C8*D8*B8+$K$19*D8*D8*B8+$K$20*C8*D8*D8*B8+$K$21*C8*C8*D8*D8*B8</f>
        <v>-18.6708349709769</v>
      </c>
      <c r="G8" s="0" t="n">
        <f aca="false">A8-F8</f>
        <v>-0.130368203220712</v>
      </c>
      <c r="J8" s="0" t="s">
        <v>31</v>
      </c>
      <c r="K8" s="0" t="n">
        <v>0.0005</v>
      </c>
    </row>
    <row r="9" customFormat="false" ht="14.4" hidden="false" customHeight="false" outlineLevel="0" collapsed="false">
      <c r="A9" s="2" t="n">
        <v>-39.2960001730947</v>
      </c>
      <c r="B9" s="15"/>
      <c r="C9" s="16" t="n">
        <v>-2.664</v>
      </c>
      <c r="D9" s="0" t="n">
        <v>-187</v>
      </c>
      <c r="J9" s="0" t="s">
        <v>32</v>
      </c>
      <c r="K9" s="0" t="n">
        <v>-0.0003</v>
      </c>
    </row>
    <row r="10" customFormat="false" ht="14.4" hidden="false" customHeight="false" outlineLevel="0" collapsed="false">
      <c r="B10" s="15"/>
      <c r="J10" s="0" t="s">
        <v>33</v>
      </c>
      <c r="K10" s="0" t="n">
        <f aca="false">-(1/1000000)</f>
        <v>-1E-006</v>
      </c>
    </row>
    <row r="11" customFormat="false" ht="14.4" hidden="false" customHeight="false" outlineLevel="0" collapsed="false">
      <c r="A11" s="0" t="n">
        <v>42.7090557650041</v>
      </c>
      <c r="B11" s="15" t="n">
        <v>29.4185</v>
      </c>
      <c r="C11" s="16" t="n">
        <v>-1.382</v>
      </c>
      <c r="D11" s="0" t="n">
        <v>-187</v>
      </c>
      <c r="F11" s="0" t="n">
        <f aca="false">$K$4+$K$5*C11+$K$6*C11*C11+$K$7*D11+$K$8*C11*D11+$K$9*C11*C11*D11+$K$10*D11*D11+$K$11*C11*D11*D11+$K$12*C11*C11*D11*D11+$K$13*B11+$K$14*C11*B11+$K$15*C11*C11*B11+$K$16*D11*B11+$K$17*C11*D11*B11+$K$18*C11*C11*D11*B11+$K$19*D11*D11*B11+$K$20*C11*D11*D11*B11+$K$21*C11*C11*D11*D11*B11</f>
        <v>41.6253075529715</v>
      </c>
      <c r="G11" s="0" t="n">
        <f aca="false">A11-F11</f>
        <v>1.08374821203259</v>
      </c>
      <c r="J11" s="0" t="s">
        <v>34</v>
      </c>
      <c r="K11" s="0" t="n">
        <f aca="false">1/1250000</f>
        <v>8E-007</v>
      </c>
    </row>
    <row r="12" customFormat="false" ht="14.4" hidden="false" customHeight="false" outlineLevel="0" collapsed="false">
      <c r="A12" s="0" t="n">
        <v>22.2185653267191</v>
      </c>
      <c r="B12" s="15" t="n">
        <v>16.1969</v>
      </c>
      <c r="C12" s="16" t="n">
        <v>-1.382</v>
      </c>
      <c r="D12" s="0" t="n">
        <v>-187</v>
      </c>
      <c r="F12" s="0" t="n">
        <f aca="false"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22.424671838982</v>
      </c>
      <c r="G12" s="0" t="n">
        <f aca="false">A12-F12</f>
        <v>-0.206106512262899</v>
      </c>
      <c r="J12" s="0" t="s">
        <v>35</v>
      </c>
      <c r="K12" s="0" t="n">
        <f aca="false">-((7)/10000000)</f>
        <v>-7E-007</v>
      </c>
    </row>
    <row r="13" customFormat="false" ht="14.4" hidden="false" customHeight="false" outlineLevel="0" collapsed="false">
      <c r="A13" s="0" t="n">
        <v>1.70940004441648</v>
      </c>
      <c r="B13" s="15" t="n">
        <v>1.94634</v>
      </c>
      <c r="C13" s="16" t="n">
        <v>-1.382</v>
      </c>
      <c r="D13" s="0" t="n">
        <v>-187</v>
      </c>
      <c r="F13" s="0" t="n">
        <f aca="false"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1.72976265398544</v>
      </c>
      <c r="G13" s="0" t="n">
        <f aca="false">A13-F13</f>
        <v>-0.0203626095689633</v>
      </c>
      <c r="J13" s="0" t="s">
        <v>20</v>
      </c>
      <c r="K13" s="0" t="n">
        <v>1.3995</v>
      </c>
    </row>
    <row r="14" customFormat="false" ht="14.4" hidden="false" customHeight="false" outlineLevel="0" collapsed="false">
      <c r="A14" s="0" t="n">
        <v>-18.8012031741976</v>
      </c>
      <c r="B14" s="15" t="n">
        <v>-12.4052</v>
      </c>
      <c r="C14" s="16" t="n">
        <v>-1.382</v>
      </c>
      <c r="D14" s="0" t="n">
        <v>-187</v>
      </c>
      <c r="F14" s="0" t="n">
        <f aca="false"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-19.1117914298432</v>
      </c>
      <c r="G14" s="0" t="n">
        <f aca="false">A14-F14</f>
        <v>0.310588255645623</v>
      </c>
      <c r="J14" s="0" t="s">
        <v>36</v>
      </c>
      <c r="K14" s="0" t="n">
        <v>-0.1806</v>
      </c>
    </row>
    <row r="15" customFormat="false" ht="14.4" hidden="false" customHeight="false" outlineLevel="0" collapsed="false">
      <c r="A15" s="0" t="n">
        <v>-39.2960001730947</v>
      </c>
      <c r="B15" s="15" t="n">
        <v>-27.4421</v>
      </c>
      <c r="C15" s="16" t="n">
        <v>-1.382</v>
      </c>
      <c r="D15" s="0" t="n">
        <v>-187</v>
      </c>
      <c r="F15" s="0" t="n">
        <f aca="false"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-40.9486371344243</v>
      </c>
      <c r="G15" s="0" t="n">
        <f aca="false">A15-F15</f>
        <v>1.6526369613296</v>
      </c>
      <c r="J15" s="0" t="s">
        <v>37</v>
      </c>
      <c r="K15" s="0" t="n">
        <v>0.0191</v>
      </c>
    </row>
    <row r="16" customFormat="false" ht="14.4" hidden="false" customHeight="false" outlineLevel="0" collapsed="false">
      <c r="B16" s="15"/>
      <c r="J16" s="0" t="s">
        <v>38</v>
      </c>
      <c r="K16" s="0" t="n">
        <v>0.0009</v>
      </c>
    </row>
    <row r="17" customFormat="false" ht="14.4" hidden="false" customHeight="false" outlineLevel="0" collapsed="false">
      <c r="A17" s="19" t="n">
        <v>42.7090557650041</v>
      </c>
      <c r="B17" s="25" t="n">
        <v>36.2784</v>
      </c>
      <c r="C17" s="21" t="n">
        <v>-0.1295</v>
      </c>
      <c r="D17" s="19" t="n">
        <v>-187</v>
      </c>
      <c r="F17" s="0" t="n">
        <f aca="false"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43.6324687641157</v>
      </c>
      <c r="G17" s="0" t="n">
        <f aca="false">A17-F17</f>
        <v>-0.923412999111633</v>
      </c>
      <c r="J17" s="0" t="s">
        <v>39</v>
      </c>
      <c r="K17" s="0" t="n">
        <v>-0.0003</v>
      </c>
    </row>
    <row r="18" customFormat="false" ht="14.4" hidden="false" customHeight="false" outlineLevel="0" collapsed="false">
      <c r="A18" s="19" t="n">
        <v>22.2185653267191</v>
      </c>
      <c r="B18" s="25" t="n">
        <v>19.2053</v>
      </c>
      <c r="C18" s="21" t="n">
        <v>-0.1295</v>
      </c>
      <c r="D18" s="19" t="n">
        <v>-187</v>
      </c>
      <c r="F18" s="0" t="n">
        <f aca="false"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22.1379131148138</v>
      </c>
      <c r="G18" s="0" t="n">
        <f aca="false">A18-F18</f>
        <v>0.0806522119053241</v>
      </c>
      <c r="J18" s="0" t="s">
        <v>40</v>
      </c>
      <c r="K18" s="0" t="n">
        <f aca="false">1/50000</f>
        <v>2E-005</v>
      </c>
    </row>
    <row r="19" customFormat="false" ht="14.4" hidden="false" customHeight="false" outlineLevel="0" collapsed="false">
      <c r="A19" s="19" t="n">
        <v>1.70940004441648</v>
      </c>
      <c r="B19" s="25" t="n">
        <v>2.98645</v>
      </c>
      <c r="C19" s="21" t="n">
        <v>-0.1295</v>
      </c>
      <c r="D19" s="19" t="n">
        <v>-187</v>
      </c>
      <c r="F19" s="0" t="n">
        <f aca="false"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1.71883433634467</v>
      </c>
      <c r="G19" s="0" t="n">
        <f aca="false">A19-F19</f>
        <v>-0.00943429192818734</v>
      </c>
      <c r="J19" s="0" t="s">
        <v>41</v>
      </c>
      <c r="K19" s="0" t="n">
        <f aca="false">3/10000000</f>
        <v>3E-007</v>
      </c>
    </row>
    <row r="20" customFormat="false" ht="14.4" hidden="false" customHeight="false" outlineLevel="0" collapsed="false">
      <c r="A20" s="19" t="n">
        <v>-18.8012031741976</v>
      </c>
      <c r="B20" s="25" t="n">
        <v>-13.1571</v>
      </c>
      <c r="C20" s="21" t="n">
        <v>-0.1295</v>
      </c>
      <c r="D20" s="19" t="n">
        <v>-187</v>
      </c>
      <c r="F20" s="0" t="n">
        <f aca="false"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-18.6054438470133</v>
      </c>
      <c r="G20" s="0" t="n">
        <f aca="false">A20-F20</f>
        <v>-0.195759327184316</v>
      </c>
      <c r="J20" s="0" t="s">
        <v>42</v>
      </c>
      <c r="K20" s="0" t="n">
        <f aca="false">-1/5000000</f>
        <v>-2E-007</v>
      </c>
    </row>
    <row r="21" customFormat="false" ht="14.4" hidden="false" customHeight="false" outlineLevel="0" collapsed="false">
      <c r="A21" s="19" t="n">
        <v>-39.2960001730947</v>
      </c>
      <c r="B21" s="25" t="n">
        <v>-30.4401</v>
      </c>
      <c r="C21" s="21" t="n">
        <v>-0.1295</v>
      </c>
      <c r="D21" s="19" t="n">
        <v>-187</v>
      </c>
      <c r="F21" s="0" t="n">
        <f aca="false"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-40.3642577289027</v>
      </c>
      <c r="G21" s="0" t="n">
        <f aca="false">A21-F21</f>
        <v>1.06825755580795</v>
      </c>
      <c r="J21" s="0" t="s">
        <v>64</v>
      </c>
      <c r="K21" s="0" t="n">
        <f aca="false">-1/125000000</f>
        <v>-8E-009</v>
      </c>
    </row>
    <row r="22" customFormat="false" ht="14.4" hidden="false" customHeight="false" outlineLevel="0" collapsed="false">
      <c r="B22" s="15"/>
    </row>
    <row r="23" customFormat="false" ht="14.4" hidden="false" customHeight="false" outlineLevel="0" collapsed="false">
      <c r="A23" s="0" t="n">
        <v>42.7090557650041</v>
      </c>
      <c r="B23" s="15" t="n">
        <v>41.6333</v>
      </c>
      <c r="C23" s="16" t="n">
        <v>1.122</v>
      </c>
      <c r="D23" s="0" t="n">
        <v>-187</v>
      </c>
      <c r="F23" s="0" t="n">
        <f aca="false"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43.5243186815087</v>
      </c>
      <c r="G23" s="0" t="n">
        <f aca="false">A23-F23</f>
        <v>-0.815262916504608</v>
      </c>
    </row>
    <row r="24" customFormat="false" ht="14.4" hidden="false" customHeight="false" outlineLevel="0" collapsed="false">
      <c r="A24" s="0" t="n">
        <v>22.2185653267191</v>
      </c>
      <c r="B24" s="15" t="n">
        <v>22.5235</v>
      </c>
      <c r="C24" s="16" t="n">
        <v>1.122</v>
      </c>
      <c r="D24" s="0" t="n">
        <v>-187</v>
      </c>
      <c r="F24" s="0" t="n">
        <f aca="false"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22.2524561788296</v>
      </c>
      <c r="G24" s="0" t="n">
        <f aca="false">A24-F24</f>
        <v>-0.0338908521105132</v>
      </c>
    </row>
    <row r="25" customFormat="false" ht="14.4" hidden="false" customHeight="false" outlineLevel="0" collapsed="false">
      <c r="A25" s="0" t="n">
        <v>1.70940004441648</v>
      </c>
      <c r="B25" s="15" t="n">
        <v>4.23479</v>
      </c>
      <c r="C25" s="16" t="n">
        <v>1.122</v>
      </c>
      <c r="D25" s="0" t="n">
        <v>-187</v>
      </c>
      <c r="F25" s="0" t="n">
        <f aca="false"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1.89458092783943</v>
      </c>
      <c r="G25" s="0" t="n">
        <f aca="false">A25-F25</f>
        <v>-0.185180883422949</v>
      </c>
    </row>
    <row r="26" customFormat="false" ht="14.4" hidden="false" customHeight="false" outlineLevel="0" collapsed="false">
      <c r="A26" s="0" t="n">
        <v>-18.8012031741976</v>
      </c>
      <c r="B26" s="15" t="n">
        <v>-14.0269</v>
      </c>
      <c r="C26" s="16" t="n">
        <v>1.122</v>
      </c>
      <c r="D26" s="0" t="n">
        <v>-187</v>
      </c>
      <c r="F26" s="0" t="n">
        <f aca="false"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-18.4332173090102</v>
      </c>
      <c r="G26" s="0" t="n">
        <f aca="false">A26-F26</f>
        <v>-0.367985865187357</v>
      </c>
    </row>
    <row r="27" customFormat="false" ht="14.4" hidden="false" customHeight="false" outlineLevel="0" collapsed="false">
      <c r="A27" s="0" t="n">
        <v>-39.2960001730947</v>
      </c>
      <c r="B27" s="15" t="n">
        <v>-33.3864</v>
      </c>
      <c r="C27" s="16" t="n">
        <v>1.122</v>
      </c>
      <c r="D27" s="0" t="n">
        <v>-187</v>
      </c>
      <c r="F27" s="0" t="n">
        <f aca="false"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-39.9830306048384</v>
      </c>
      <c r="G27" s="0" t="n">
        <f aca="false">A27-F27</f>
        <v>0.687030431743665</v>
      </c>
    </row>
    <row r="28" customFormat="false" ht="14.4" hidden="false" customHeight="false" outlineLevel="0" collapsed="false">
      <c r="B28" s="15"/>
    </row>
    <row r="29" customFormat="false" ht="14.4" hidden="false" customHeight="false" outlineLevel="0" collapsed="false">
      <c r="A29" s="31" t="n">
        <v>42.7090557650041</v>
      </c>
      <c r="B29" s="15" t="n">
        <v>45.2207</v>
      </c>
      <c r="C29" s="16" t="n">
        <v>2.328</v>
      </c>
      <c r="D29" s="0" t="n">
        <v>-187</v>
      </c>
      <c r="F29" s="0" t="n">
        <f aca="false"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42.5900150525562</v>
      </c>
      <c r="G29" s="0" t="n">
        <f aca="false">A29-F29</f>
        <v>0.119040712447891</v>
      </c>
    </row>
    <row r="30" customFormat="false" ht="14.4" hidden="false" customHeight="false" outlineLevel="0" collapsed="false">
      <c r="A30" s="0" t="n">
        <v>22.2185653267191</v>
      </c>
      <c r="B30" s="15" t="n">
        <v>26.581</v>
      </c>
      <c r="C30" s="16" t="n">
        <v>2.328</v>
      </c>
      <c r="D30" s="0" t="n">
        <v>-187</v>
      </c>
      <c r="F30" s="0" t="n">
        <f aca="false"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23.6278146095134</v>
      </c>
      <c r="G30" s="0" t="n">
        <f aca="false">A30-F30</f>
        <v>-1.40924928279427</v>
      </c>
    </row>
    <row r="31" customFormat="false" ht="14.4" hidden="false" customHeight="false" outlineLevel="0" collapsed="false">
      <c r="A31" s="0" t="n">
        <v>1.70940004441648</v>
      </c>
      <c r="B31" s="15" t="n">
        <v>5.47779</v>
      </c>
      <c r="C31" s="16" t="n">
        <v>2.328</v>
      </c>
      <c r="D31" s="0" t="n">
        <v>-187</v>
      </c>
      <c r="F31" s="0" t="n">
        <f aca="false"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2.15948099837017</v>
      </c>
      <c r="G31" s="0" t="n">
        <f aca="false">A31-F31</f>
        <v>-0.450080953953686</v>
      </c>
    </row>
    <row r="32" customFormat="false" ht="14.4" hidden="false" customHeight="false" outlineLevel="0" collapsed="false">
      <c r="A32" s="0" t="n">
        <v>-18.8012031741976</v>
      </c>
      <c r="B32" s="15" t="n">
        <v>-15.5466</v>
      </c>
      <c r="C32" s="16" t="n">
        <v>2.328</v>
      </c>
      <c r="D32" s="0" t="n">
        <v>-187</v>
      </c>
      <c r="F32" s="0" t="n">
        <f aca="false"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-19.2286688845521</v>
      </c>
      <c r="G32" s="0" t="n">
        <f aca="false">A32-F32</f>
        <v>0.427465710354461</v>
      </c>
    </row>
    <row r="33" customFormat="false" ht="14.4" hidden="false" customHeight="false" outlineLevel="0" collapsed="false">
      <c r="A33" s="0" t="n">
        <v>-39.2960001730947</v>
      </c>
      <c r="B33" s="15" t="n">
        <v>-37.3557</v>
      </c>
      <c r="C33" s="16" t="n">
        <v>2.328</v>
      </c>
      <c r="D33" s="0" t="n">
        <v>-187</v>
      </c>
      <c r="F33" s="0" t="n">
        <f aca="false"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-41.4151056663868</v>
      </c>
      <c r="G33" s="1" t="n">
        <f aca="false">A33-F33</f>
        <v>2.11910549329212</v>
      </c>
    </row>
    <row r="35" s="22" customFormat="true" ht="14.4" hidden="false" customHeight="false" outlineLevel="0" collapsed="false"/>
    <row r="37" customFormat="false" ht="14.4" hidden="false" customHeight="false" outlineLevel="0" collapsed="false">
      <c r="A37" s="0" t="s">
        <v>65</v>
      </c>
      <c r="B37" s="0" t="s">
        <v>59</v>
      </c>
      <c r="C37" s="13" t="s">
        <v>60</v>
      </c>
      <c r="D37" s="0" t="s">
        <v>66</v>
      </c>
      <c r="E37" s="0" t="s">
        <v>66</v>
      </c>
      <c r="F37" s="0" t="s">
        <v>67</v>
      </c>
      <c r="G37" s="0" t="s">
        <v>67</v>
      </c>
      <c r="H37" s="13" t="s">
        <v>13</v>
      </c>
    </row>
    <row r="38" customFormat="false" ht="14.4" hidden="false" customHeight="false" outlineLevel="0" collapsed="false">
      <c r="A38" s="25"/>
      <c r="C38" s="16"/>
      <c r="F38" s="35"/>
      <c r="H38" s="1" t="s">
        <v>1</v>
      </c>
      <c r="I38" s="1" t="n">
        <v>-1.947053</v>
      </c>
    </row>
    <row r="39" customFormat="false" ht="14.4" hidden="false" customHeight="false" outlineLevel="0" collapsed="false">
      <c r="A39" s="0" t="n">
        <v>22.2185653267191</v>
      </c>
      <c r="B39" s="15" t="n">
        <v>13.0293</v>
      </c>
      <c r="C39" s="16" t="n">
        <v>-2.664</v>
      </c>
      <c r="D39" s="0" t="n">
        <f aca="false">$I$38+$I$39*C39+$I$40*C39*C39+$I$41*B39+$I$42*B39*C39+$I$43*B39*C39*C39</f>
        <v>22.3491426153202</v>
      </c>
      <c r="E39" s="0" t="n">
        <f aca="false">$I$46 + $I$47*C39+$I$48* C39*C39 + $I$49* B39+ $I$50* C39*B39 + $I$51* C39*C39*B39+$I$52*B39*B39 + $I$53*B39*B39*C39+$I$54*C39*C39*B39*B39</f>
        <v>22.243119601615</v>
      </c>
      <c r="F39" s="35" t="n">
        <f aca="false">A39-D39</f>
        <v>-0.130577288601067</v>
      </c>
      <c r="G39" s="0" t="n">
        <f aca="false">A39-E39</f>
        <v>-0.0245542748959444</v>
      </c>
      <c r="H39" s="1" t="s">
        <v>2</v>
      </c>
      <c r="I39" s="1" t="n">
        <v>-0.688154</v>
      </c>
    </row>
    <row r="40" customFormat="false" ht="14.4" hidden="false" customHeight="false" outlineLevel="0" collapsed="false">
      <c r="A40" s="0" t="n">
        <v>1.70940004441648</v>
      </c>
      <c r="B40" s="15" t="n">
        <v>1.02207</v>
      </c>
      <c r="C40" s="16" t="n">
        <v>-2.664</v>
      </c>
      <c r="D40" s="0" t="n">
        <f aca="false">$I$38+$I$39*C40+$I$40*C40*C40+$I$41*B40+$I$42*B40*C40+$I$43*B40*C40*C40</f>
        <v>1.99961132630158</v>
      </c>
      <c r="E40" s="0" t="n">
        <f aca="false">$I$46 + $I$47*C40+$I$48* C40*C40 + $I$49* B40+ $I$50* C40*B40 + $I$51* C40*C40*B40+$I$52*B40*B40 + $I$53*B40*B40*C40+$I$54*C40*C40*B40*B40</f>
        <v>1.35360852084102</v>
      </c>
      <c r="F40" s="35" t="n">
        <f aca="false">A40-D40</f>
        <v>-0.290211281885103</v>
      </c>
      <c r="G40" s="0" t="n">
        <f aca="false">A40-E40</f>
        <v>0.355791523575464</v>
      </c>
      <c r="H40" s="1" t="s">
        <v>3</v>
      </c>
      <c r="I40" s="1" t="n">
        <v>0.05372</v>
      </c>
    </row>
    <row r="41" customFormat="false" ht="14.4" hidden="false" customHeight="false" outlineLevel="0" collapsed="false">
      <c r="A41" s="0" t="n">
        <v>-18.8012031741976</v>
      </c>
      <c r="B41" s="15" t="n">
        <v>-11.0134</v>
      </c>
      <c r="C41" s="16" t="n">
        <v>-2.664</v>
      </c>
      <c r="D41" s="0" t="n">
        <f aca="false">$I$38+$I$39*C41+$I$40*C41*C41+$I$41*B41+$I$42*B41*C41+$I$43*B41*C41*C41</f>
        <v>-18.3977803571295</v>
      </c>
      <c r="E41" s="0" t="n">
        <f aca="false">$I$46 + $I$47*C41+$I$48* C41*C41 + $I$49* B41+ $I$50* C41*B41 + $I$51* C41*C41*B41+$I$52*B41*B41 + $I$53*B41*B41*C41+$I$54*C41*C41*B41*B41</f>
        <v>-18.4169053011228</v>
      </c>
      <c r="F41" s="35" t="n">
        <f aca="false">A41-D41</f>
        <v>-0.403422817068073</v>
      </c>
      <c r="G41" s="0" t="n">
        <f aca="false">A41-E41</f>
        <v>-0.384297873074765</v>
      </c>
      <c r="H41" s="1" t="s">
        <v>4</v>
      </c>
      <c r="I41" s="0" t="n">
        <v>1.223999</v>
      </c>
    </row>
    <row r="42" customFormat="false" ht="14.4" hidden="false" customHeight="false" outlineLevel="0" collapsed="false">
      <c r="A42" s="2"/>
      <c r="B42" s="15"/>
      <c r="C42" s="16"/>
      <c r="F42" s="35"/>
      <c r="H42" s="0" t="s">
        <v>5</v>
      </c>
      <c r="I42" s="0" t="n">
        <v>-0.13579</v>
      </c>
    </row>
    <row r="43" customFormat="false" ht="14.4" hidden="false" customHeight="false" outlineLevel="0" collapsed="false">
      <c r="B43" s="15"/>
      <c r="F43" s="35"/>
      <c r="H43" s="0" t="s">
        <v>6</v>
      </c>
      <c r="I43" s="0" t="n">
        <v>0.015363</v>
      </c>
    </row>
    <row r="44" customFormat="false" ht="14.4" hidden="false" customHeight="false" outlineLevel="0" collapsed="false">
      <c r="A44" s="0" t="n">
        <v>42.7090557650041</v>
      </c>
      <c r="B44" s="15" t="n">
        <v>29.4185</v>
      </c>
      <c r="C44" s="16" t="n">
        <v>-1.382</v>
      </c>
      <c r="D44" s="0" t="n">
        <f aca="false">$I$38+$I$39*C44+$I$40*C44*C44+$I$41*B44+$I$42*B44*C44+$I$43*B44*C44*C44</f>
        <v>41.4987220066274</v>
      </c>
      <c r="E44" s="0" t="n">
        <f aca="false">$I$46 + $I$47*C44+$I$48* C44*C44 + $I$49* B44+ $I$50* C44*B44 + $I$51* C44*C44*B44+$I$52*B44*B44 + $I$53*B44*B44*C44+$I$54*C44*C44*B44*B44</f>
        <v>42.4575691231025</v>
      </c>
      <c r="F44" s="35" t="n">
        <f aca="false">A44-D44</f>
        <v>1.21033375837668</v>
      </c>
      <c r="G44" s="0" t="n">
        <f aca="false">A44-E44</f>
        <v>0.251486641901565</v>
      </c>
    </row>
    <row r="45" customFormat="false" ht="14.4" hidden="false" customHeight="false" outlineLevel="0" collapsed="false">
      <c r="A45" s="0" t="n">
        <v>22.2185653267191</v>
      </c>
      <c r="B45" s="15" t="n">
        <v>16.1969</v>
      </c>
      <c r="C45" s="16" t="n">
        <v>-1.382</v>
      </c>
      <c r="D45" s="0" t="n">
        <f aca="false">$I$38+$I$39*C45+$I$40*C45*C45+$I$41*B45+$I$42*B45*C45+$I$43*B45*C45*C45</f>
        <v>22.4463575032329</v>
      </c>
      <c r="E45" s="0" t="n">
        <f aca="false">$I$46 + $I$47*C45+$I$48* C45*C45 + $I$49* B45+ $I$50* C45*B45 + $I$51* C45*C45*B45+$I$52*B45*B45 + $I$53*B45*B45*C45+$I$54*C45*C45*B45*B45</f>
        <v>22.5027667152186</v>
      </c>
      <c r="F45" s="35" t="n">
        <f aca="false">A45-D45</f>
        <v>-0.227792176513827</v>
      </c>
      <c r="G45" s="0" t="n">
        <f aca="false">A45-E45</f>
        <v>-0.284201388499469</v>
      </c>
      <c r="H45" s="0" t="s">
        <v>68</v>
      </c>
    </row>
    <row r="46" customFormat="false" ht="14.4" hidden="false" customHeight="false" outlineLevel="0" collapsed="false">
      <c r="A46" s="0" t="n">
        <v>1.70940004441648</v>
      </c>
      <c r="B46" s="15" t="n">
        <v>1.94634</v>
      </c>
      <c r="C46" s="16" t="n">
        <v>-1.382</v>
      </c>
      <c r="D46" s="0" t="n">
        <f aca="false">$I$38+$I$39*C46+$I$40*C46*C46+$I$41*B46+$I$42*B46*C46+$I$43*B46*C46*C46</f>
        <v>1.91125861221417</v>
      </c>
      <c r="E46" s="0" t="n">
        <f aca="false">$I$46 + $I$47*C46+$I$48* C46*C46 + $I$49* B46+ $I$50* C46*B46 + $I$51* C46*C46*B46+$I$52*B46*B46 + $I$53*B46*B46*C46+$I$54*C46*C46*B46*B46</f>
        <v>1.60806457921243</v>
      </c>
      <c r="F46" s="35" t="n">
        <f aca="false">A46-D46</f>
        <v>-0.201858567797693</v>
      </c>
      <c r="G46" s="0" t="n">
        <f aca="false">A46-E46</f>
        <v>0.101335465204054</v>
      </c>
      <c r="H46" s="0" t="s">
        <v>44</v>
      </c>
      <c r="I46" s="0" t="n">
        <v>-2.160787</v>
      </c>
    </row>
    <row r="47" customFormat="false" ht="14.4" hidden="false" customHeight="false" outlineLevel="0" collapsed="false">
      <c r="A47" s="0" t="n">
        <v>-18.8012031741976</v>
      </c>
      <c r="B47" s="15" t="n">
        <v>-12.4052</v>
      </c>
      <c r="C47" s="16" t="n">
        <v>-1.382</v>
      </c>
      <c r="D47" s="0" t="n">
        <f aca="false">$I$38+$I$39*C47+$I$40*C47*C47+$I$41*B47+$I$42*B47*C47+$I$43*B47*C47*C47</f>
        <v>-18.7693527559293</v>
      </c>
      <c r="E47" s="0" t="n">
        <f aca="false">$I$46 + $I$47*C47+$I$48* C47*C47 + $I$49* B47+ $I$50* C47*B47 + $I$51* C47*C47*B47+$I$52*B47*B47 + $I$53*B47*B47*C47+$I$54*C47*C47*B47*B47</f>
        <v>-18.7918935355198</v>
      </c>
      <c r="F47" s="35" t="n">
        <f aca="false">A47-D47</f>
        <v>-0.031850418268256</v>
      </c>
      <c r="G47" s="0" t="n">
        <f aca="false">A47-E47</f>
        <v>-0.00930963867783063</v>
      </c>
      <c r="H47" s="0" t="s">
        <v>45</v>
      </c>
      <c r="I47" s="0" t="n">
        <v>-0.725785</v>
      </c>
    </row>
    <row r="48" customFormat="false" ht="14.4" hidden="false" customHeight="false" outlineLevel="0" collapsed="false">
      <c r="A48" s="0" t="n">
        <v>-39.2960001730947</v>
      </c>
      <c r="B48" s="15" t="n">
        <v>-27.4421</v>
      </c>
      <c r="C48" s="16" t="n">
        <v>-1.382</v>
      </c>
      <c r="D48" s="0" t="n">
        <f aca="false">$I$38+$I$39*C48+$I$40*C48*C48+$I$41*B48+$I$42*B48*C48+$I$43*B48*C48*C48</f>
        <v>-40.4375699006844</v>
      </c>
      <c r="E48" s="0" t="n">
        <f aca="false">$I$46 + $I$47*C48+$I$48* C48*C48 + $I$49* B48+ $I$50* C48*B48 + $I$51* C48*C48*B48+$I$52*B48*B48 + $I$53*B48*B48*C48+$I$54*C48*C48*B48*B48</f>
        <v>-39.474036717032</v>
      </c>
      <c r="F48" s="35" t="n">
        <f aca="false">A48-D48</f>
        <v>1.14156972758965</v>
      </c>
      <c r="G48" s="0" t="n">
        <f aca="false">A48-E48</f>
        <v>0.178036543937324</v>
      </c>
      <c r="H48" s="0" t="s">
        <v>46</v>
      </c>
      <c r="I48" s="0" t="n">
        <v>-0.020217</v>
      </c>
    </row>
    <row r="49" customFormat="false" ht="14.4" hidden="false" customHeight="false" outlineLevel="0" collapsed="false">
      <c r="B49" s="15"/>
      <c r="F49" s="35"/>
      <c r="H49" s="0" t="s">
        <v>47</v>
      </c>
      <c r="I49" s="0" t="n">
        <v>1.224171</v>
      </c>
    </row>
    <row r="50" customFormat="false" ht="14.4" hidden="false" customHeight="false" outlineLevel="0" collapsed="false">
      <c r="A50" s="19" t="n">
        <v>42.7090557650041</v>
      </c>
      <c r="B50" s="25" t="n">
        <v>36.2784</v>
      </c>
      <c r="C50" s="21" t="n">
        <v>-0.1295</v>
      </c>
      <c r="D50" s="0" t="n">
        <f aca="false">$I$38+$I$39*C50+$I$40*C50*C50+$I$41*B50+$I$42*B50*C50+$I$43*B50*C50*C50</f>
        <v>43.1949845681211</v>
      </c>
      <c r="E50" s="0" t="n">
        <f aca="false">$I$46 + $I$47*C50+$I$48* C50*C50 + $I$49* B50+ $I$50* C50*B50 + $I$51* C50*C50*B50+$I$52*B50*B50 + $I$53*B50*B50*C50+$I$54*C50*C50*B50*B50</f>
        <v>43.3603531953517</v>
      </c>
      <c r="F50" s="35" t="n">
        <f aca="false">A50-D50</f>
        <v>-0.485928803116948</v>
      </c>
      <c r="G50" s="0" t="n">
        <f aca="false">A50-E50</f>
        <v>-0.651297430347569</v>
      </c>
      <c r="H50" s="0" t="s">
        <v>48</v>
      </c>
      <c r="I50" s="0" t="n">
        <v>-0.135579</v>
      </c>
    </row>
    <row r="51" customFormat="false" ht="14.4" hidden="false" customHeight="false" outlineLevel="0" collapsed="false">
      <c r="A51" s="19" t="n">
        <v>22.2185653267191</v>
      </c>
      <c r="B51" s="25" t="n">
        <v>19.2053</v>
      </c>
      <c r="C51" s="21" t="n">
        <v>-0.1295</v>
      </c>
      <c r="D51" s="0" t="n">
        <f aca="false">$I$38+$I$39*C51+$I$40*C51*C51+$I$41*B51+$I$42*B51*C51+$I$43*B51*C51*C51</f>
        <v>21.9929013704301</v>
      </c>
      <c r="E51" s="0" t="n">
        <f aca="false">$I$46 + $I$47*C51+$I$48* C51*C51 + $I$49* B51+ $I$50* C51*B51 + $I$51* C51*C51*B51+$I$52*B51*B51 + $I$53*B51*B51*C51+$I$54*C51*C51*B51*B51</f>
        <v>21.8890909534057</v>
      </c>
      <c r="F51" s="35" t="n">
        <f aca="false">A51-D51</f>
        <v>0.225663956289043</v>
      </c>
      <c r="G51" s="0" t="n">
        <f aca="false">A51-E51</f>
        <v>0.329474373313356</v>
      </c>
      <c r="H51" s="0" t="s">
        <v>49</v>
      </c>
      <c r="I51" s="0" t="n">
        <v>0.013762</v>
      </c>
    </row>
    <row r="52" customFormat="false" ht="14.4" hidden="false" customHeight="false" outlineLevel="0" collapsed="false">
      <c r="A52" s="19" t="n">
        <v>1.70940004441648</v>
      </c>
      <c r="B52" s="25" t="n">
        <v>2.98645</v>
      </c>
      <c r="C52" s="21" t="n">
        <v>-0.1295</v>
      </c>
      <c r="D52" s="0" t="n">
        <f aca="false">$I$38+$I$39*C52+$I$40*C52*C52+$I$41*B52+$I$42*B52*C52+$I$43*B52*C52*C52</f>
        <v>1.8516612282842</v>
      </c>
      <c r="E52" s="0" t="n">
        <f aca="false">$I$46 + $I$47*C52+$I$48* C52*C52 + $I$49* B52+ $I$50* C52*B52 + $I$51* C52*C52*B52+$I$52*B52*B52 + $I$53*B52*B52*C52+$I$54*C52*C52*B52*B52</f>
        <v>1.64442783583163</v>
      </c>
      <c r="F52" s="35" t="n">
        <f aca="false">A52-D52</f>
        <v>-0.142261183867718</v>
      </c>
      <c r="G52" s="0" t="n">
        <f aca="false">A52-E52</f>
        <v>0.0649722085848479</v>
      </c>
      <c r="H52" s="0" t="s">
        <v>50</v>
      </c>
      <c r="I52" s="0" t="n">
        <v>0.000213</v>
      </c>
    </row>
    <row r="53" customFormat="false" ht="14.4" hidden="false" customHeight="false" outlineLevel="0" collapsed="false">
      <c r="A53" s="19" t="n">
        <v>-18.8012031741976</v>
      </c>
      <c r="B53" s="25" t="n">
        <v>-13.1571</v>
      </c>
      <c r="C53" s="21" t="n">
        <v>-0.1295</v>
      </c>
      <c r="D53" s="0" t="n">
        <f aca="false">$I$38+$I$39*C53+$I$40*C53*C53+$I$41*B53+$I$42*B53*C53+$I$43*B53*C53*C53</f>
        <v>-18.1960682529515</v>
      </c>
      <c r="E53" s="0" t="n">
        <f aca="false">$I$46 + $I$47*C53+$I$48* C53*C53 + $I$49* B53+ $I$50* C53*B53 + $I$51* C53*C53*B53+$I$52*B53*B53 + $I$53*B53*B53*C53+$I$54*C53*C53*B53*B53</f>
        <v>-18.3588960614847</v>
      </c>
      <c r="F53" s="35" t="n">
        <f aca="false">A53-D53</f>
        <v>-0.605134921246144</v>
      </c>
      <c r="G53" s="0" t="n">
        <f aca="false">A53-E53</f>
        <v>-0.442307112712939</v>
      </c>
      <c r="H53" s="0" t="s">
        <v>51</v>
      </c>
      <c r="I53" s="0" t="n">
        <v>-0.000487</v>
      </c>
    </row>
    <row r="54" customFormat="false" ht="14.4" hidden="false" customHeight="false" outlineLevel="0" collapsed="false">
      <c r="A54" s="19" t="n">
        <v>-39.2960001730947</v>
      </c>
      <c r="B54" s="25" t="n">
        <v>-30.4401</v>
      </c>
      <c r="C54" s="21" t="n">
        <v>-0.1295</v>
      </c>
      <c r="D54" s="0" t="n">
        <f aca="false">$I$38+$I$39*C54+$I$40*C54*C54+$I$41*B54+$I$42*B54*C54+$I$43*B54*C54*C54</f>
        <v>-39.6588139702315</v>
      </c>
      <c r="E54" s="0" t="n">
        <f aca="false">$I$46 + $I$47*C54+$I$48* C54*C54 + $I$49* B54+ $I$50* C54*B54 + $I$51* C54*C54*B54+$I$52*B54*B54 + $I$53*B54*B54*C54+$I$54*C54*C54*B54*B54</f>
        <v>-39.6111662163992</v>
      </c>
      <c r="F54" s="35" t="n">
        <f aca="false">A54-D54</f>
        <v>0.362813797136766</v>
      </c>
      <c r="G54" s="0" t="n">
        <f aca="false">A54-E54</f>
        <v>0.31516604330448</v>
      </c>
      <c r="H54" s="0" t="s">
        <v>52</v>
      </c>
      <c r="I54" s="0" t="n">
        <v>0.000356</v>
      </c>
    </row>
    <row r="55" customFormat="false" ht="14.4" hidden="false" customHeight="false" outlineLevel="0" collapsed="false">
      <c r="B55" s="15"/>
      <c r="F55" s="35"/>
    </row>
    <row r="56" customFormat="false" ht="14.4" hidden="false" customHeight="false" outlineLevel="0" collapsed="false">
      <c r="A56" s="0" t="n">
        <v>42.7090557650041</v>
      </c>
      <c r="B56" s="15" t="n">
        <v>41.6333</v>
      </c>
      <c r="C56" s="16" t="n">
        <v>1.122</v>
      </c>
      <c r="D56" s="0" t="n">
        <f aca="false">$I$38+$I$39*C56+$I$40*C56*C56+$I$41*B56+$I$42*B56*C56+$I$43*B56*C56*C56</f>
        <v>42.7696819530551</v>
      </c>
      <c r="E56" s="0" t="n">
        <f aca="false">$I$46 + $I$47*C56+$I$48* C56*C56 + $I$49* B56+ $I$50* C56*B56 + $I$51* C56*C56*B56+$I$52*B56*B56 + $I$53*B56*B56*C56+$I$54*C56*C56*B56*B56</f>
        <v>42.5526519017882</v>
      </c>
      <c r="F56" s="35" t="n">
        <f aca="false">A56-D56</f>
        <v>-0.0606261880509962</v>
      </c>
      <c r="G56" s="0" t="n">
        <f aca="false">A56-E56</f>
        <v>0.156403863215878</v>
      </c>
    </row>
    <row r="57" customFormat="false" ht="14.4" hidden="false" customHeight="false" outlineLevel="0" collapsed="false">
      <c r="A57" s="0" t="n">
        <v>22.2185653267191</v>
      </c>
      <c r="B57" s="15" t="n">
        <v>22.5235</v>
      </c>
      <c r="C57" s="16" t="n">
        <v>1.122</v>
      </c>
      <c r="D57" s="0" t="n">
        <f aca="false">$I$38+$I$39*C57+$I$40*C57*C57+$I$41*B57+$I$42*B57*C57+$I$43*B57*C57*C57</f>
        <v>21.92121779264</v>
      </c>
      <c r="E57" s="0" t="n">
        <f aca="false">$I$46 + $I$47*C57+$I$48* C57*C57 + $I$49* B57+ $I$50* C57*B57 + $I$51* C57*C57*B57+$I$52*B57*B57 + $I$53*B57*B57*C57+$I$54*C57*C57*B57*B57</f>
        <v>21.5942074337812</v>
      </c>
      <c r="F57" s="35" t="n">
        <f aca="false">A57-D57</f>
        <v>0.29734753407914</v>
      </c>
      <c r="G57" s="0" t="n">
        <f aca="false">A57-E57</f>
        <v>0.624357892937862</v>
      </c>
    </row>
    <row r="58" customFormat="false" ht="14.4" hidden="false" customHeight="false" outlineLevel="0" collapsed="false">
      <c r="A58" s="0" t="n">
        <v>1.70940004441648</v>
      </c>
      <c r="B58" s="15" t="n">
        <v>4.23479</v>
      </c>
      <c r="C58" s="16" t="n">
        <v>1.122</v>
      </c>
      <c r="D58" s="0" t="n">
        <f aca="false">$I$38+$I$39*C58+$I$40*C58*C58+$I$41*B58+$I$42*B58*C58+$I$43*B58*C58*C58</f>
        <v>1.96854874454809</v>
      </c>
      <c r="E58" s="0" t="n">
        <f aca="false">$I$46 + $I$47*C58+$I$48* C58*C58 + $I$49* B58+ $I$50* C58*B58 + $I$51* C58*C58*B58+$I$52*B58*B58 + $I$53*B58*B58*C58+$I$54*C58*C58*B58*B58</f>
        <v>1.61476832639216</v>
      </c>
      <c r="F58" s="35" t="n">
        <f aca="false">A58-D58</f>
        <v>-0.259148700131613</v>
      </c>
      <c r="G58" s="0" t="n">
        <f aca="false">A58-E58</f>
        <v>0.0946317180243192</v>
      </c>
    </row>
    <row r="59" customFormat="false" ht="14.4" hidden="false" customHeight="false" outlineLevel="0" collapsed="false">
      <c r="A59" s="0" t="n">
        <v>-18.8012031741976</v>
      </c>
      <c r="B59" s="15" t="n">
        <v>-14.0269</v>
      </c>
      <c r="C59" s="16" t="n">
        <v>1.122</v>
      </c>
      <c r="D59" s="0" t="n">
        <f aca="false">$I$38+$I$39*C59+$I$40*C59*C59+$I$41*B59+$I$42*B59*C59+$I$43*B59*C59*C59</f>
        <v>-17.9546419468046</v>
      </c>
      <c r="E59" s="0" t="n">
        <f aca="false">$I$46 + $I$47*C59+$I$48* C59*C59 + $I$49* B59+ $I$50* C59*B59 + $I$51* C59*C59*B59+$I$52*B59*B59 + $I$53*B59*B59*C59+$I$54*C59*C59*B59*B59</f>
        <v>-18.2585613183239</v>
      </c>
      <c r="F59" s="35" t="n">
        <f aca="false">A59-D59</f>
        <v>-0.846561227393003</v>
      </c>
      <c r="G59" s="0" t="n">
        <f aca="false">A59-E59</f>
        <v>-0.542641855873708</v>
      </c>
    </row>
    <row r="60" customFormat="false" ht="14.4" hidden="false" customHeight="false" outlineLevel="0" collapsed="false">
      <c r="A60" s="0" t="n">
        <v>-39.2960001730947</v>
      </c>
      <c r="B60" s="15" t="n">
        <v>-33.3864</v>
      </c>
      <c r="C60" s="16" t="n">
        <v>1.122</v>
      </c>
      <c r="D60" s="0" t="n">
        <f aca="false">$I$38+$I$39*C60+$I$40*C60*C60+$I$41*B60+$I$42*B60*C60+$I$43*B60*C60*C60</f>
        <v>-39.0755245260863</v>
      </c>
      <c r="E60" s="0" t="n">
        <f aca="false">$I$46 + $I$47*C60+$I$48* C60*C60 + $I$49* B60+ $I$50* C60*B60 + $I$51* C60*C60*B60+$I$52*B60*B60 + $I$53*B60*B60*C60+$I$54*C60*C60*B60*B60</f>
        <v>-39.2430108024986</v>
      </c>
      <c r="F60" s="35" t="n">
        <f aca="false">A60-D60</f>
        <v>-0.220475647008428</v>
      </c>
      <c r="G60" s="0" t="n">
        <f aca="false">A60-E60</f>
        <v>-0.0529893705961229</v>
      </c>
    </row>
    <row r="61" customFormat="false" ht="14.4" hidden="false" customHeight="false" outlineLevel="0" collapsed="false">
      <c r="B61" s="15"/>
      <c r="F61" s="35"/>
    </row>
    <row r="62" customFormat="false" ht="14.4" hidden="false" customHeight="false" outlineLevel="0" collapsed="false">
      <c r="A62" s="31" t="n">
        <v>42.7090557650041</v>
      </c>
      <c r="B62" s="15" t="n">
        <v>45.2207</v>
      </c>
      <c r="C62" s="16" t="n">
        <v>2.328</v>
      </c>
      <c r="D62" s="0" t="n">
        <f aca="false">$I$38+$I$39*C62+$I$40*C62*C62+$I$41*B62+$I$42*B62*C62+$I$43*B62*C62*C62</f>
        <v>41.5621520525625</v>
      </c>
      <c r="E62" s="0" t="n">
        <f aca="false">$I$46 + $I$47*C62+$I$48* C62*C62 + $I$49* B62+ $I$50* C62*B62 + $I$51* C62*C62*B62+$I$52*B62*B62 + $I$53*B62*B62*C62+$I$54*C62*C62*B62*B62</f>
        <v>42.5602985131689</v>
      </c>
      <c r="F62" s="35" t="n">
        <f aca="false">A62-D62</f>
        <v>1.14690371244156</v>
      </c>
      <c r="G62" s="0" t="n">
        <f aca="false">A62-E62</f>
        <v>0.148757251835242</v>
      </c>
    </row>
    <row r="63" customFormat="false" ht="14.4" hidden="false" customHeight="false" outlineLevel="0" collapsed="false">
      <c r="A63" s="0" t="n">
        <v>22.2185653267191</v>
      </c>
      <c r="B63" s="15" t="n">
        <v>26.581</v>
      </c>
      <c r="C63" s="16" t="n">
        <v>2.328</v>
      </c>
      <c r="D63" s="0" t="n">
        <f aca="false">$I$38+$I$39*C63+$I$40*C63*C63+$I$41*B63+$I$42*B63*C63+$I$43*B63*C63*C63</f>
        <v>23.0875821056364</v>
      </c>
      <c r="E63" s="0" t="n">
        <f aca="false">$I$46 + $I$47*C63+$I$48* C63*C63 + $I$49* B63+ $I$50* C63*B63 + $I$51* C63*C63*B63+$I$52*B63*B63 + $I$53*B63*B63*C63+$I$54*C63*C63*B63*B63</f>
        <v>22.8851785448077</v>
      </c>
      <c r="F63" s="35" t="n">
        <f aca="false">A63-D63</f>
        <v>-0.869016778917253</v>
      </c>
      <c r="G63" s="0" t="n">
        <f aca="false">A63-E63</f>
        <v>-0.666613218088585</v>
      </c>
    </row>
    <row r="64" customFormat="false" ht="14.4" hidden="false" customHeight="false" outlineLevel="0" collapsed="false">
      <c r="A64" s="0" t="n">
        <v>1.70940004441648</v>
      </c>
      <c r="B64" s="15" t="n">
        <v>5.47779</v>
      </c>
      <c r="C64" s="16" t="n">
        <v>2.328</v>
      </c>
      <c r="D64" s="0" t="n">
        <f aca="false">$I$38+$I$39*C64+$I$40*C64*C64+$I$41*B64+$I$42*B64*C64+$I$43*B64*C64*C64</f>
        <v>2.17132651945889</v>
      </c>
      <c r="E64" s="0" t="n">
        <f aca="false">$I$46 + $I$47*C64+$I$48* C64*C64 + $I$49* B64+ $I$50* C64*B64 + $I$51* C64*C64*B64+$I$52*B64*B64 + $I$53*B64*B64*C64+$I$54*C64*C64*B64*B64</f>
        <v>1.45564856099754</v>
      </c>
      <c r="F64" s="35" t="n">
        <f aca="false">A64-D64</f>
        <v>-0.461926475042407</v>
      </c>
      <c r="G64" s="0" t="n">
        <f aca="false">A64-E64</f>
        <v>0.25375148341894</v>
      </c>
    </row>
    <row r="65" customFormat="false" ht="14.4" hidden="false" customHeight="false" outlineLevel="0" collapsed="false">
      <c r="A65" s="0" t="n">
        <v>-18.8012031741976</v>
      </c>
      <c r="B65" s="15" t="n">
        <v>-15.5466</v>
      </c>
      <c r="C65" s="16" t="n">
        <v>2.328</v>
      </c>
      <c r="D65" s="0" t="n">
        <f aca="false">$I$38+$I$39*C65+$I$40*C65*C65+$I$41*B65+$I$42*B65*C65+$I$43*B65*C65*C65</f>
        <v>-18.666807337119</v>
      </c>
      <c r="E65" s="0" t="n">
        <f aca="false">$I$46 + $I$47*C65+$I$48* C65*C65 + $I$49* B65+ $I$50* C65*B65 + $I$51* C65*C65*B65+$I$52*B65*B65 + $I$53*B65*B65*C65+$I$54*C65*C65*B65*B65</f>
        <v>-19.0004866516559</v>
      </c>
      <c r="F65" s="35" t="n">
        <f aca="false">A65-D65</f>
        <v>-0.134395837078575</v>
      </c>
      <c r="G65" s="0" t="n">
        <f aca="false">A65-E65</f>
        <v>0.19928347745827</v>
      </c>
    </row>
    <row r="66" customFormat="false" ht="14.4" hidden="false" customHeight="false" outlineLevel="0" collapsed="false">
      <c r="A66" s="0" t="n">
        <v>-39.2960001730947</v>
      </c>
      <c r="B66" s="15" t="n">
        <v>-37.3557</v>
      </c>
      <c r="C66" s="16" t="n">
        <v>2.328</v>
      </c>
      <c r="D66" s="0" t="n">
        <f aca="false">$I$38+$I$39*C66+$I$40*C66*C66+$I$41*B66+$I$42*B66*C66+$I$43*B66*C66*C66</f>
        <v>-40.2826994077805</v>
      </c>
      <c r="E66" s="0" t="n">
        <f aca="false">$I$46 + $I$47*C66+$I$48* C66*C66 + $I$49* B66+ $I$50* C66*B66 + $I$51* C66*C66*B66+$I$52*B66*B66 + $I$53*B66*B66*C66+$I$54*C66*C66*B66*B66</f>
        <v>-39.277895258034</v>
      </c>
      <c r="F66" s="35" t="n">
        <f aca="false">A66-D66</f>
        <v>0.986699234685759</v>
      </c>
      <c r="G66" s="0" t="n">
        <f aca="false">A66-E66</f>
        <v>-0.0181049150607393</v>
      </c>
    </row>
  </sheetData>
  <mergeCells count="1">
    <mergeCell ref="F3:G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4.4"/>
  <cols>
    <col collapsed="false" hidden="false" max="1" min="1" style="0" width="11.1082474226804"/>
    <col collapsed="false" hidden="false" max="2" min="2" style="0" width="10.7731958762887"/>
    <col collapsed="false" hidden="false" max="3" min="3" style="0" width="16.3298969072165"/>
    <col collapsed="false" hidden="false" max="4" min="4" style="0" width="12.4484536082474"/>
    <col collapsed="false" hidden="false" max="5" min="5" style="0" width="11.6649484536082"/>
    <col collapsed="false" hidden="false" max="6" min="6" style="0" width="8.77319587628866"/>
    <col collapsed="false" hidden="false" max="7" min="7" style="0" width="9.77319587628866"/>
    <col collapsed="false" hidden="false" max="1025" min="8" style="0" width="8.77319587628866"/>
  </cols>
  <sheetData>
    <row r="1" customFormat="false" ht="14.4" hidden="false" customHeight="false" outlineLevel="0" collapsed="false">
      <c r="B1" s="36" t="s">
        <v>53</v>
      </c>
      <c r="C1" s="36" t="s">
        <v>54</v>
      </c>
      <c r="E1" s="36" t="s">
        <v>53</v>
      </c>
      <c r="F1" s="36" t="s">
        <v>54</v>
      </c>
      <c r="H1" s="37" t="s">
        <v>53</v>
      </c>
      <c r="I1" s="37" t="s">
        <v>54</v>
      </c>
      <c r="L1" s="16" t="s">
        <v>69</v>
      </c>
    </row>
    <row r="2" customFormat="false" ht="14.4" hidden="false" customHeight="false" outlineLevel="0" collapsed="false">
      <c r="B2" s="38" t="n">
        <v>-537</v>
      </c>
      <c r="C2" s="38" t="n">
        <v>-467</v>
      </c>
      <c r="E2" s="38" t="n">
        <v>-211</v>
      </c>
      <c r="F2" s="38" t="n">
        <v>-163</v>
      </c>
      <c r="H2" s="39" t="n">
        <v>90</v>
      </c>
      <c r="I2" s="39" t="n">
        <v>138</v>
      </c>
    </row>
    <row r="3" customFormat="false" ht="14.4" hidden="false" customHeight="false" outlineLevel="0" collapsed="false">
      <c r="A3" s="0" t="s">
        <v>80</v>
      </c>
      <c r="F3" s="12" t="s">
        <v>57</v>
      </c>
      <c r="G3" s="12"/>
    </row>
    <row r="4" customFormat="false" ht="14.4" hidden="false" customHeight="false" outlineLevel="0" collapsed="false">
      <c r="A4" s="0" t="s">
        <v>58</v>
      </c>
      <c r="B4" s="0" t="s">
        <v>81</v>
      </c>
      <c r="C4" s="13" t="s">
        <v>71</v>
      </c>
      <c r="D4" s="13" t="s">
        <v>61</v>
      </c>
      <c r="F4" s="0" t="s">
        <v>62</v>
      </c>
      <c r="G4" s="0" t="s">
        <v>63</v>
      </c>
      <c r="J4" s="0" t="n">
        <v>1</v>
      </c>
      <c r="K4" s="0" t="n">
        <v>-2.0849</v>
      </c>
    </row>
    <row r="5" customFormat="false" ht="14.4" hidden="false" customHeight="false" outlineLevel="0" collapsed="false">
      <c r="A5" s="14" t="n">
        <v>42.7090557650041</v>
      </c>
      <c r="B5" s="15"/>
      <c r="C5" s="40" t="n">
        <v>-1.709</v>
      </c>
      <c r="D5" s="0" t="n">
        <v>114</v>
      </c>
      <c r="J5" s="0" t="s">
        <v>16</v>
      </c>
      <c r="K5" s="0" t="n">
        <v>-0.6087</v>
      </c>
    </row>
    <row r="6" customFormat="false" ht="14.4" hidden="false" customHeight="false" outlineLevel="0" collapsed="false">
      <c r="A6" s="0" t="n">
        <v>22.2185653267191</v>
      </c>
      <c r="B6" s="15" t="n">
        <v>11.6758</v>
      </c>
      <c r="C6" s="40" t="n">
        <v>-1.709</v>
      </c>
      <c r="D6" s="0" t="n">
        <v>114</v>
      </c>
      <c r="F6" s="0" t="n">
        <f aca="false">$K$4+$K$5*C6+$K$6*C6*C6+$K$7*D6+$K$8*C6*D6+$K$9*C6*C6*D6+$K$10*D6*D6+$K$11*C6*D6*D6+$K$12*C6*C6*D6*D6+$K$13*B6+$K$14*C6*B6+$K$15*C6*C6*B6+$K$16*D6*B6+$K$17*C6*D6*B6+$K$18*C6*C6*D6*B6+$K$19*D6*D6*B6+$K$20*C6*D6*D6*B6+$K$21*C6*C6*D6*D6*B6</f>
        <v>21.4153121668027</v>
      </c>
      <c r="G6" s="0" t="n">
        <f aca="false">A6-F6</f>
        <v>0.803253159916405</v>
      </c>
      <c r="J6" s="0" t="s">
        <v>18</v>
      </c>
      <c r="K6" s="0" t="n">
        <v>0.0211</v>
      </c>
    </row>
    <row r="7" customFormat="false" ht="14.4" hidden="false" customHeight="false" outlineLevel="0" collapsed="false">
      <c r="A7" s="0" t="n">
        <v>1.70940004441648</v>
      </c>
      <c r="B7" s="15" t="n">
        <v>1.5354</v>
      </c>
      <c r="C7" s="40" t="n">
        <v>-1.709</v>
      </c>
      <c r="D7" s="0" t="n">
        <v>114</v>
      </c>
      <c r="F7" s="0" t="n">
        <f aca="false">$K$4+$K$5*C7+$K$6*C7*C7+$K$7*D7+$K$8*C7*D7+$K$9*C7*C7*D7+$K$10*D7*D7+$K$11*C7*D7*D7+$K$12*C7*C7*D7*D7+$K$13*B7+$K$14*C7*B7+$K$15*C7*C7*B7+$K$16*D7*B7+$K$17*C7*D7*B7+$K$18*C7*C7*D7*B7+$K$19*D7*D7*B7+$K$20*C7*D7*D7*B7+$K$21*C7*C7*D7*D7*B7</f>
        <v>1.7462365098802</v>
      </c>
      <c r="G7" s="0" t="n">
        <f aca="false">A7-F7</f>
        <v>-0.0368364654637179</v>
      </c>
      <c r="J7" s="0" t="s">
        <v>0</v>
      </c>
      <c r="K7" s="0" t="n">
        <f aca="false">1/20000</f>
        <v>5E-005</v>
      </c>
    </row>
    <row r="8" customFormat="false" ht="14.4" hidden="false" customHeight="false" outlineLevel="0" collapsed="false">
      <c r="A8" s="0" t="n">
        <v>-18.8012031741976</v>
      </c>
      <c r="B8" s="15" t="n">
        <v>-8.55488</v>
      </c>
      <c r="C8" s="40" t="n">
        <v>-1.709</v>
      </c>
      <c r="D8" s="0" t="n">
        <v>114</v>
      </c>
      <c r="F8" s="0" t="n">
        <f aca="false">$K$4+$K$5*C8+$K$6*C8*C8+$K$7*D8+$K$8*C8*D8+$K$9*C8*C8*D8+$K$10*D8*D8+$K$11*C8*D8*D8+$K$12*C8*C8*D8*D8+$K$13*B8+$K$14*C8*B8+$K$15*C8*C8*B8+$K$16*D8*B8+$K$17*C8*D8*B8+$K$18*C8*C8*D8*B8+$K$19*D8*D8*B8+$K$20*C8*D8*D8*B8+$K$21*C8*C8*D8*D8*B8</f>
        <v>-17.8256226593372</v>
      </c>
      <c r="G8" s="0" t="n">
        <f aca="false">A8-F8</f>
        <v>-0.975580514860418</v>
      </c>
      <c r="J8" s="0" t="s">
        <v>31</v>
      </c>
      <c r="K8" s="0" t="n">
        <v>0.0005</v>
      </c>
    </row>
    <row r="9" customFormat="false" ht="14.4" hidden="false" customHeight="false" outlineLevel="0" collapsed="false">
      <c r="A9" s="2" t="n">
        <v>-39.2960001730947</v>
      </c>
      <c r="B9" s="15"/>
      <c r="C9" s="40" t="n">
        <v>-1.709</v>
      </c>
      <c r="D9" s="0" t="n">
        <v>114</v>
      </c>
      <c r="J9" s="0" t="s">
        <v>32</v>
      </c>
      <c r="K9" s="0" t="n">
        <v>-0.0003</v>
      </c>
    </row>
    <row r="10" customFormat="false" ht="14.4" hidden="false" customHeight="false" outlineLevel="0" collapsed="false">
      <c r="B10" s="15"/>
      <c r="J10" s="0" t="s">
        <v>33</v>
      </c>
      <c r="K10" s="0" t="n">
        <f aca="false">-(1/1000000)</f>
        <v>-1E-006</v>
      </c>
    </row>
    <row r="11" customFormat="false" ht="14.4" hidden="false" customHeight="false" outlineLevel="0" collapsed="false">
      <c r="A11" s="0" t="n">
        <v>42.7090557650041</v>
      </c>
      <c r="B11" s="15"/>
      <c r="C11" s="40" t="n">
        <v>-0.4546</v>
      </c>
      <c r="D11" s="0" t="n">
        <v>114</v>
      </c>
      <c r="J11" s="0" t="s">
        <v>34</v>
      </c>
      <c r="K11" s="0" t="n">
        <f aca="false">1/1250000</f>
        <v>8E-007</v>
      </c>
    </row>
    <row r="12" customFormat="false" ht="14.4" hidden="false" customHeight="false" outlineLevel="0" collapsed="false">
      <c r="A12" s="0" t="n">
        <v>22.2185653267191</v>
      </c>
      <c r="B12" s="15" t="n">
        <v>15.3481</v>
      </c>
      <c r="C12" s="40" t="n">
        <v>-0.4546</v>
      </c>
      <c r="D12" s="0" t="n">
        <v>114</v>
      </c>
      <c r="F12" s="0" t="n">
        <f aca="false">$K$4+$K$5*C12+$K$6*C12*C12+$K$7*D12+$K$8*C12*D12+$K$9*C12*C12*D12+$K$10*D12*D12+$K$11*C12*D12*D12+$K$12*C12*C12*D12*D12+$K$13*B12+$K$14*C12*B12+$K$15*C12*C12*B12+$K$16*D12*B12+$K$17*C12*D12*B12+$K$18*C12*C12*D12*B12+$K$19*D12*D12*B12+$K$20*C12*D12*D12*B12+$K$21*C12*C12*D12*D12*B12</f>
        <v>22.8478455859687</v>
      </c>
      <c r="G12" s="0" t="n">
        <f aca="false">A12-F12</f>
        <v>-0.629280259249597</v>
      </c>
      <c r="J12" s="0" t="s">
        <v>35</v>
      </c>
      <c r="K12" s="0" t="n">
        <f aca="false">-((7)/10000000)</f>
        <v>-7E-007</v>
      </c>
    </row>
    <row r="13" customFormat="false" ht="14.4" hidden="false" customHeight="false" outlineLevel="0" collapsed="false">
      <c r="A13" s="0" t="n">
        <v>1.70940004441648</v>
      </c>
      <c r="B13" s="15" t="n">
        <v>2.45343</v>
      </c>
      <c r="C13" s="40" t="n">
        <v>-0.4546</v>
      </c>
      <c r="D13" s="0" t="n">
        <v>114</v>
      </c>
      <c r="F13" s="0" t="n">
        <f aca="false">$K$4+$K$5*C13+$K$6*C13*C13+$K$7*D13+$K$8*C13*D13+$K$9*C13*C13*D13+$K$10*D13*D13+$K$11*C13*D13*D13+$K$12*C13*C13*D13*D13+$K$13*B13+$K$14*C13*B13+$K$15*C13*C13*B13+$K$16*D13*B13+$K$17*C13*D13*B13+$K$18*C13*C13*D13*B13+$K$19*D13*D13*B13+$K$20*C13*D13*D13*B13+$K$21*C13*C13*D13*D13*B13</f>
        <v>2.09741502290568</v>
      </c>
      <c r="G13" s="0" t="n">
        <f aca="false">A13-F13</f>
        <v>-0.388014978489198</v>
      </c>
      <c r="J13" s="0" t="s">
        <v>20</v>
      </c>
      <c r="K13" s="0" t="n">
        <v>1.3995</v>
      </c>
    </row>
    <row r="14" customFormat="false" ht="14.4" hidden="false" customHeight="false" outlineLevel="0" collapsed="false">
      <c r="A14" s="0" t="n">
        <v>-18.8012031741976</v>
      </c>
      <c r="B14" s="15" t="n">
        <v>-10.702</v>
      </c>
      <c r="C14" s="40" t="n">
        <v>-0.4546</v>
      </c>
      <c r="D14" s="0" t="n">
        <v>114</v>
      </c>
      <c r="F14" s="0" t="n">
        <f aca="false">$K$4+$K$5*C14+$K$6*C14*C14+$K$7*D14+$K$8*C14*D14+$K$9*C14*C14*D14+$K$10*D14*D14+$K$11*C14*D14*D14+$K$12*C14*C14*D14*D14+$K$13*B14+$K$14*C14*B14+$K$15*C14*C14*B14+$K$16*D14*B14+$K$17*C14*D14*B14+$K$18*C14*C14*D14*B14+$K$19*D14*D14*B14+$K$20*C14*D14*D14*B14+$K$21*C14*C14*D14*D14*B14</f>
        <v>-19.0726371569668</v>
      </c>
      <c r="G14" s="0" t="n">
        <f aca="false">A14-F14</f>
        <v>0.271433982769185</v>
      </c>
      <c r="J14" s="0" t="s">
        <v>36</v>
      </c>
      <c r="K14" s="0" t="n">
        <v>-0.1806</v>
      </c>
    </row>
    <row r="15" customFormat="false" ht="14.4" hidden="false" customHeight="false" outlineLevel="0" collapsed="false">
      <c r="A15" s="0" t="n">
        <v>-39.2960001730947</v>
      </c>
      <c r="B15" s="15" t="n">
        <v>-23.852</v>
      </c>
      <c r="C15" s="40" t="n">
        <v>-0.4546</v>
      </c>
      <c r="D15" s="0" t="n">
        <v>114</v>
      </c>
      <c r="F15" s="0" t="n">
        <f aca="false">$K$4+$K$5*C15+$K$6*C15*C15+$K$7*D15+$K$8*C15*D15+$K$9*C15*C15*D15+$K$10*D15*D15+$K$11*C15*D15*D15+$K$12*C15*C15*D15*D15+$K$13*B15+$K$14*C15*B15+$K$15*C15*C15*B15+$K$16*D15*B15+$K$17*C15*D15*B15+$K$18*C15*C15*D15*B15+$K$19*D15*D15*B15+$K$20*C15*D15*D15*B15+$K$21*C15*C15*D15*D15*B15</f>
        <v>-40.2339512428859</v>
      </c>
      <c r="G15" s="0" t="n">
        <f aca="false">A15-F15</f>
        <v>0.937951069791211</v>
      </c>
      <c r="J15" s="0" t="s">
        <v>37</v>
      </c>
      <c r="K15" s="0" t="n">
        <v>0.0191</v>
      </c>
    </row>
    <row r="16" customFormat="false" ht="14.4" hidden="false" customHeight="false" outlineLevel="0" collapsed="false">
      <c r="B16" s="15"/>
      <c r="J16" s="0" t="s">
        <v>38</v>
      </c>
      <c r="K16" s="0" t="n">
        <v>0.0009</v>
      </c>
    </row>
    <row r="17" customFormat="false" ht="14.4" hidden="false" customHeight="false" outlineLevel="0" collapsed="false">
      <c r="A17" s="19" t="n">
        <v>42.7090557650041</v>
      </c>
      <c r="B17" s="25" t="n">
        <v>33.173</v>
      </c>
      <c r="C17" s="21" t="n">
        <v>0.7737</v>
      </c>
      <c r="D17" s="19" t="n">
        <v>114</v>
      </c>
      <c r="F17" s="0" t="n">
        <f aca="false">$K$4+$K$5*C17+$K$6*C17*C17+$K$7*D17+$K$8*C17*D17+$K$9*C17*C17*D17+$K$10*D17*D17+$K$11*C17*D17*D17+$K$12*C17*C17*D17*D17+$K$13*B17+$K$14*C17*B17+$K$15*C17*C17*B17+$K$16*D17*B17+$K$17*C17*D17*B17+$K$18*C17*C17*D17*B17+$K$19*D17*D17*B17+$K$20*C17*D17*D17*B17+$K$21*C17*C17*D17*D17*B17</f>
        <v>42.2769454148459</v>
      </c>
      <c r="G17" s="0" t="n">
        <f aca="false">A17-F17</f>
        <v>0.432110350158169</v>
      </c>
      <c r="J17" s="0" t="s">
        <v>39</v>
      </c>
      <c r="K17" s="0" t="n">
        <v>-0.0003</v>
      </c>
    </row>
    <row r="18" customFormat="false" ht="14.4" hidden="false" customHeight="false" outlineLevel="0" collapsed="false">
      <c r="A18" s="19" t="n">
        <v>22.2185653267191</v>
      </c>
      <c r="B18" s="25" t="n">
        <v>18.3884</v>
      </c>
      <c r="C18" s="21" t="n">
        <v>0.7737</v>
      </c>
      <c r="D18" s="19" t="n">
        <v>114</v>
      </c>
      <c r="F18" s="0" t="n">
        <f aca="false">$K$4+$K$5*C18+$K$6*C18*C18+$K$7*D18+$K$8*C18*D18+$K$9*C18*C18*D18+$K$10*D18*D18+$K$11*C18*D18*D18+$K$12*C18*C18*D18*D18+$K$13*B18+$K$14*C18*B18+$K$15*C18*C18*B18+$K$16*D18*B18+$K$17*C18*D18*B18+$K$18*C18*C18*D18*B18+$K$19*D18*D18*B18+$K$20*C18*D18*D18*B18+$K$21*C18*C18*D18*D18*B18</f>
        <v>22.3098534425068</v>
      </c>
      <c r="G18" s="0" t="n">
        <f aca="false">A18-F18</f>
        <v>-0.0912881157876768</v>
      </c>
      <c r="J18" s="0" t="s">
        <v>40</v>
      </c>
      <c r="K18" s="0" t="n">
        <f aca="false">1/50000</f>
        <v>2E-005</v>
      </c>
    </row>
    <row r="19" customFormat="false" ht="14.4" hidden="false" customHeight="false" outlineLevel="0" collapsed="false">
      <c r="A19" s="19" t="n">
        <v>1.70940004441648</v>
      </c>
      <c r="B19" s="25" t="n">
        <v>3.32605</v>
      </c>
      <c r="C19" s="21" t="n">
        <v>0.7737</v>
      </c>
      <c r="D19" s="19" t="n">
        <v>114</v>
      </c>
      <c r="F19" s="0" t="n">
        <f aca="false">$K$4+$K$5*C19+$K$6*C19*C19+$K$7*D19+$K$8*C19*D19+$K$9*C19*C19*D19+$K$10*D19*D19+$K$11*C19*D19*D19+$K$12*C19*C19*D19*D19+$K$13*B19+$K$14*C19*B19+$K$15*C19*C19*B19+$K$16*D19*B19+$K$17*C19*D19*B19+$K$18*C19*C19*D19*B19+$K$19*D19*D19*B19+$K$20*C19*D19*D19*B19+$K$21*C19*C19*D19*D19*B19</f>
        <v>1.96765089596763</v>
      </c>
      <c r="G19" s="0" t="n">
        <f aca="false">A19-F19</f>
        <v>-0.258250851551152</v>
      </c>
      <c r="J19" s="0" t="s">
        <v>41</v>
      </c>
      <c r="K19" s="0" t="n">
        <f aca="false">3/10000000</f>
        <v>3E-007</v>
      </c>
    </row>
    <row r="20" customFormat="false" ht="14.4" hidden="false" customHeight="false" outlineLevel="0" collapsed="false">
      <c r="A20" s="19" t="n">
        <v>-18.8012031741976</v>
      </c>
      <c r="B20" s="25" t="n">
        <v>-11.678</v>
      </c>
      <c r="C20" s="21" t="n">
        <v>0.7737</v>
      </c>
      <c r="D20" s="19" t="n">
        <v>114</v>
      </c>
      <c r="F20" s="0" t="n">
        <f aca="false">$K$4+$K$5*C20+$K$6*C20*C20+$K$7*D20+$K$8*C20*D20+$K$9*C20*C20*D20+$K$10*D20*D20+$K$11*C20*D20*D20+$K$12*C20*C20*D20*D20+$K$13*B20+$K$14*C20*B20+$K$15*C20*C20*B20+$K$16*D20*B20+$K$17*C20*D20*B20+$K$18*C20*C20*D20*B20+$K$19*D20*D20*B20+$K$20*C20*D20*D20*B20+$K$21*C20*C20*D20*D20*B20</f>
        <v>-18.2958155696503</v>
      </c>
      <c r="G20" s="0" t="n">
        <f aca="false">A20-F20</f>
        <v>-0.505387604547273</v>
      </c>
      <c r="J20" s="0" t="s">
        <v>42</v>
      </c>
      <c r="K20" s="0" t="n">
        <f aca="false">-1/5000000</f>
        <v>-2E-007</v>
      </c>
    </row>
    <row r="21" customFormat="false" ht="14.4" hidden="false" customHeight="false" outlineLevel="0" collapsed="false">
      <c r="A21" s="19" t="n">
        <v>-39.2960001730947</v>
      </c>
      <c r="B21" s="25" t="n">
        <v>-27.76</v>
      </c>
      <c r="C21" s="21" t="n">
        <v>0.7737</v>
      </c>
      <c r="D21" s="19" t="n">
        <v>114</v>
      </c>
      <c r="F21" s="0" t="n">
        <f aca="false">$K$4+$K$5*C21+$K$6*C21*C21+$K$7*D21+$K$8*C21*D21+$K$9*C21*C21*D21+$K$10*D21*D21+$K$11*C21*D21*D21+$K$12*C21*C21*D21*D21+$K$13*B21+$K$14*C21*B21+$K$15*C21*C21*B21+$K$16*D21*B21+$K$17*C21*D21*B21+$K$18*C21*C21*D21*B21+$K$19*D21*D21*B21+$K$20*C21*D21*D21*B21+$K$21*C21*C21*D21*D21*B21</f>
        <v>-40.015089212438</v>
      </c>
      <c r="G21" s="0" t="n">
        <f aca="false">A21-F21</f>
        <v>0.719089039343274</v>
      </c>
      <c r="J21" s="0" t="s">
        <v>64</v>
      </c>
      <c r="K21" s="0" t="n">
        <f aca="false">-1/125000000</f>
        <v>-8E-009</v>
      </c>
    </row>
    <row r="22" customFormat="false" ht="14.4" hidden="false" customHeight="false" outlineLevel="0" collapsed="false">
      <c r="B22" s="15"/>
    </row>
    <row r="23" customFormat="false" ht="14.4" hidden="false" customHeight="false" outlineLevel="0" collapsed="false">
      <c r="A23" s="0" t="n">
        <v>42.7090557650041</v>
      </c>
      <c r="B23" s="15" t="n">
        <v>39.084</v>
      </c>
      <c r="C23" s="40" t="n">
        <v>2.013</v>
      </c>
      <c r="D23" s="0" t="n">
        <v>114</v>
      </c>
      <c r="F23" s="0" t="n">
        <f aca="false">$K$4+$K$5*C23+$K$6*C23*C23+$K$7*D23+$K$8*C23*D23+$K$9*C23*C23*D23+$K$10*D23*D23+$K$11*C23*D23*D23+$K$12*C23*C23*D23*D23+$K$13*B23+$K$14*C23*B23+$K$15*C23*C23*B23+$K$16*D23*B23+$K$17*C23*D23*B23+$K$18*C23*C23*D23*B23+$K$19*D23*D23*B23+$K$20*C23*D23*D23*B23+$K$21*C23*C23*D23*D23*B23</f>
        <v>41.854142489664</v>
      </c>
      <c r="G23" s="0" t="n">
        <f aca="false">A23-F23</f>
        <v>0.85491327534006</v>
      </c>
    </row>
    <row r="24" customFormat="false" ht="14.4" hidden="false" customHeight="false" outlineLevel="0" collapsed="false">
      <c r="A24" s="0" t="n">
        <v>22.2185653267191</v>
      </c>
      <c r="B24" s="15" t="n">
        <v>21.3146</v>
      </c>
      <c r="C24" s="40" t="n">
        <v>2.013</v>
      </c>
      <c r="D24" s="0" t="n">
        <v>114</v>
      </c>
      <c r="F24" s="0" t="n">
        <f aca="false">$K$4+$K$5*C24+$K$6*C24*C24+$K$7*D24+$K$8*C24*D24+$K$9*C24*C24*D24+$K$10*D24*D24+$K$11*C24*D24*D24+$K$12*C24*C24*D24*D24+$K$13*B24+$K$14*C24*B24+$K$15*C24*C24*B24+$K$16*D24*B24+$K$17*C24*D24*B24+$K$18*C24*C24*D24*B24+$K$19*D24*D24*B24+$K$20*C24*D24*D24*B24+$K$21*C24*C24*D24*D24*B24</f>
        <v>21.3378013699694</v>
      </c>
      <c r="G24" s="0" t="n">
        <f aca="false">A24-F24</f>
        <v>0.880763956749693</v>
      </c>
    </row>
    <row r="25" customFormat="false" ht="14.4" hidden="false" customHeight="false" outlineLevel="0" collapsed="false">
      <c r="A25" s="0" t="n">
        <v>1.70940004441648</v>
      </c>
      <c r="B25" s="15" t="n">
        <v>4.48741</v>
      </c>
      <c r="C25" s="40" t="n">
        <v>2.013</v>
      </c>
      <c r="D25" s="0" t="n">
        <v>114</v>
      </c>
      <c r="F25" s="0" t="n">
        <f aca="false">$K$4+$K$5*C25+$K$6*C25*C25+$K$7*D25+$K$8*C25*D25+$K$9*C25*C25*D25+$K$10*D25*D25+$K$11*C25*D25*D25+$K$12*C25*C25*D25*D25+$K$13*B25+$K$14*C25*B25+$K$15*C25*C25*B25+$K$16*D25*B25+$K$17*C25*D25*B25+$K$18*C25*C25*D25*B25+$K$19*D25*D25*B25+$K$20*C25*D25*D25*B25+$K$21*C25*C25*D25*D25*B25</f>
        <v>1.90932488084122</v>
      </c>
      <c r="G25" s="0" t="n">
        <f aca="false">A25-F25</f>
        <v>-0.199924836424744</v>
      </c>
    </row>
    <row r="26" customFormat="false" ht="14.4" hidden="false" customHeight="false" outlineLevel="0" collapsed="false">
      <c r="A26" s="0" t="n">
        <v>-18.8012031741976</v>
      </c>
      <c r="B26" s="15" t="n">
        <v>-12.5344</v>
      </c>
      <c r="C26" s="40" t="n">
        <v>2.013</v>
      </c>
      <c r="D26" s="0" t="n">
        <v>114</v>
      </c>
      <c r="F26" s="0" t="n">
        <f aca="false">$K$4+$K$5*C26+$K$6*C26*C26+$K$7*D26+$K$8*C26*D26+$K$9*C26*C26*D26+$K$10*D26*D26+$K$11*C26*D26*D26+$K$12*C26*C26*D26*D26+$K$13*B26+$K$14*C26*B26+$K$15*C26*C26*B26+$K$16*D26*B26+$K$17*C26*D26*B26+$K$18*C26*C26*D26*B26+$K$19*D26*D26*B26+$K$20*C26*D26*D26*B26+$K$21*C26*C26*D26*D26*B26</f>
        <v>-17.7438575808417</v>
      </c>
      <c r="G26" s="0" t="n">
        <f aca="false">A26-F26</f>
        <v>-1.05734559335586</v>
      </c>
    </row>
    <row r="27" customFormat="false" ht="14.4" hidden="false" customHeight="false" outlineLevel="0" collapsed="false">
      <c r="A27" s="0" t="n">
        <v>-39.2960001730947</v>
      </c>
      <c r="B27" s="15" t="n">
        <v>-30.453</v>
      </c>
      <c r="C27" s="40" t="n">
        <v>2.013</v>
      </c>
      <c r="D27" s="0" t="n">
        <v>114</v>
      </c>
      <c r="F27" s="0" t="n">
        <f aca="false">$K$4+$K$5*C27+$K$6*C27*C27+$K$7*D27+$K$8*C27*D27+$K$9*C27*C27*D27+$K$10*D27*D27+$K$11*C27*D27*D27+$K$12*C27*C27*D27*D27+$K$13*B27+$K$14*C27*B27+$K$15*C27*C27*B27+$K$16*D27*B27+$K$17*C27*D27*B27+$K$18*C27*C27*D27*B27+$K$19*D27*D27*B27+$K$20*C27*D27*D27*B27+$K$21*C27*C27*D27*D27*B27</f>
        <v>-38.4324632730632</v>
      </c>
      <c r="G27" s="0" t="n">
        <f aca="false">A27-F27</f>
        <v>-0.863536900031484</v>
      </c>
    </row>
    <row r="28" customFormat="false" ht="14.4" hidden="false" customHeight="false" outlineLevel="0" collapsed="false">
      <c r="B28" s="15"/>
    </row>
    <row r="29" customFormat="false" ht="14.4" hidden="false" customHeight="false" outlineLevel="0" collapsed="false">
      <c r="A29" s="31" t="n">
        <v>42.7090557650041</v>
      </c>
      <c r="B29" s="15" t="n">
        <v>43.8667</v>
      </c>
      <c r="C29" s="40" t="n">
        <v>3.163</v>
      </c>
      <c r="D29" s="0" t="n">
        <v>114</v>
      </c>
      <c r="F29" s="0" t="n">
        <f aca="false">$K$4+$K$5*C29+$K$6*C29*C29+$K$7*D29+$K$8*C29*D29+$K$9*C29*C29*D29+$K$10*D29*D29+$K$11*C29*D29*D29+$K$12*C29*C29*D29*D29+$K$13*B29+$K$14*C29*B29+$K$15*C29*C29*B29+$K$16*D29*B29+$K$17*C29*D29*B29+$K$18*C29*C29*D29*B29+$K$19*D29*D29*B29+$K$20*C29*D29*D29*B29+$K$21*C29*C29*D29*D29*B29</f>
        <v>41.2099236447057</v>
      </c>
      <c r="G29" s="0" t="n">
        <f aca="false">A29-F29</f>
        <v>1.49913212029843</v>
      </c>
    </row>
    <row r="30" customFormat="false" ht="14.4" hidden="false" customHeight="false" outlineLevel="0" collapsed="false">
      <c r="A30" s="0" t="n">
        <v>22.2185653267191</v>
      </c>
      <c r="B30" s="15" t="n">
        <v>25.1664</v>
      </c>
      <c r="C30" s="40" t="n">
        <v>3.163</v>
      </c>
      <c r="D30" s="0" t="n">
        <v>114</v>
      </c>
      <c r="F30" s="0" t="n">
        <f aca="false">$K$4+$K$5*C30+$K$6*C30*C30+$K$7*D30+$K$8*C30*D30+$K$9*C30*C30*D30+$K$10*D30*D30+$K$11*C30*D30*D30+$K$12*C30*C30*D30*D30+$K$13*B30+$K$14*C30*B30+$K$15*C30*C30*B30+$K$16*D30*B30+$K$17*C30*D30*B30+$K$18*C30*C30*D30*B30+$K$19*D30*D30*B30+$K$20*C30*D30*D30*B30+$K$21*C30*C30*D30*D30*B30</f>
        <v>21.9257505248706</v>
      </c>
      <c r="G30" s="0" t="n">
        <f aca="false">A30-F30</f>
        <v>0.292814801848493</v>
      </c>
    </row>
    <row r="31" customFormat="false" ht="14.4" hidden="false" customHeight="false" outlineLevel="0" collapsed="false">
      <c r="A31" s="0" t="n">
        <v>1.70940004441648</v>
      </c>
      <c r="B31" s="15" t="n">
        <v>5.53776</v>
      </c>
      <c r="C31" s="40" t="n">
        <v>3.163</v>
      </c>
      <c r="D31" s="0" t="n">
        <v>114</v>
      </c>
      <c r="F31" s="0" t="n">
        <f aca="false">$K$4+$K$5*C31+$K$6*C31*C31+$K$7*D31+$K$8*C31*D31+$K$9*C31*C31*D31+$K$10*D31*D31+$K$11*C31*D31*D31+$K$12*C31*C31*D31*D31+$K$13*B31+$K$14*C31*B31+$K$15*C31*C31*B31+$K$16*D31*B31+$K$17*C31*D31*B31+$K$18*C31*C31*D31*B31+$K$19*D31*D31*B31+$K$20*C31*D31*D31*B31+$K$21*C31*C31*D31*D31*B31</f>
        <v>1.68425216030323</v>
      </c>
      <c r="G31" s="0" t="n">
        <f aca="false">A31-F31</f>
        <v>0.0251478841132495</v>
      </c>
    </row>
    <row r="32" customFormat="false" ht="14.4" hidden="false" customHeight="false" outlineLevel="0" collapsed="false">
      <c r="A32" s="0" t="n">
        <v>-18.8012031741976</v>
      </c>
      <c r="B32" s="15" t="n">
        <v>-14.0056</v>
      </c>
      <c r="C32" s="40" t="n">
        <v>3.163</v>
      </c>
      <c r="D32" s="0" t="n">
        <v>114</v>
      </c>
      <c r="F32" s="0" t="n">
        <f aca="false">$K$4+$K$5*C32+$K$6*C32*C32+$K$7*D32+$K$8*C32*D32+$K$9*C32*C32*D32+$K$10*D32*D32+$K$11*C32*D32*D32+$K$12*C32*C32*D32*D32+$K$13*B32+$K$14*C32*B32+$K$15*C32*C32*B32+$K$16*D32*B32+$K$17*C32*D32*B32+$K$18*C32*C32*D32*B32+$K$19*D32*D32*B32+$K$20*C32*D32*D32*B32+$K$21*C32*C32*D32*D32*B32</f>
        <v>-18.469303535769</v>
      </c>
      <c r="G32" s="0" t="n">
        <f aca="false">A32-F32</f>
        <v>-0.331899638428581</v>
      </c>
    </row>
    <row r="33" customFormat="false" ht="14.4" hidden="false" customHeight="false" outlineLevel="0" collapsed="false">
      <c r="A33" s="0" t="n">
        <v>-39.2960001730947</v>
      </c>
      <c r="B33" s="15" t="n">
        <v>-34.3375</v>
      </c>
      <c r="C33" s="40" t="n">
        <v>3.163</v>
      </c>
      <c r="D33" s="0" t="n">
        <v>114</v>
      </c>
      <c r="F33" s="0" t="n">
        <f aca="false">$K$4+$K$5*C33+$K$6*C33*C33+$K$7*D33+$K$8*C33*D33+$K$9*C33*C33*D33+$K$10*D33*D33+$K$11*C33*D33*D33+$K$12*C33*C33*D33*D33+$K$13*B33+$K$14*C33*B33+$K$15*C33*C33*B33+$K$16*D33*B33+$K$17*C33*D33*B33+$K$18*C33*C33*D33*B33+$K$19*D33*D33*B33+$K$20*C33*D33*D33*B33+$K$21*C33*C33*D33*D33*B33</f>
        <v>-39.4360195486231</v>
      </c>
      <c r="G33" s="0" t="n">
        <f aca="false">A33-F33</f>
        <v>0.140019375528361</v>
      </c>
    </row>
    <row r="35" s="22" customFormat="true" ht="14.4" hidden="false" customHeight="false" outlineLevel="0" collapsed="false"/>
    <row r="37" customFormat="false" ht="14.4" hidden="false" customHeight="false" outlineLevel="0" collapsed="false">
      <c r="A37" s="0" t="s">
        <v>65</v>
      </c>
      <c r="B37" s="0" t="s">
        <v>59</v>
      </c>
      <c r="C37" s="13" t="s">
        <v>60</v>
      </c>
      <c r="D37" s="0" t="s">
        <v>66</v>
      </c>
      <c r="E37" s="0" t="s">
        <v>66</v>
      </c>
      <c r="F37" s="0" t="s">
        <v>67</v>
      </c>
      <c r="G37" s="0" t="s">
        <v>67</v>
      </c>
      <c r="H37" s="13" t="s">
        <v>13</v>
      </c>
    </row>
    <row r="38" customFormat="false" ht="14.4" hidden="false" customHeight="false" outlineLevel="0" collapsed="false">
      <c r="A38" s="0" t="n">
        <v>22.2185653267191</v>
      </c>
      <c r="B38" s="15" t="n">
        <v>11.6758</v>
      </c>
      <c r="C38" s="40" t="n">
        <v>-1.709</v>
      </c>
      <c r="D38" s="0" t="n">
        <f aca="false">$I$38+$I$39*C38+$I$40*C38*C38+$I$41*B38+$I$42*B38*C38+$I$43*B38*C38*C38</f>
        <v>21.3181323687289</v>
      </c>
      <c r="E38" s="15" t="n">
        <f aca="false">$I$46 + $I$47*C38+$I$48* C38*C38 + $I$49* B38+ $I$50* C38*B38 + $I$51* C38*C38*B38+$I$52*B38*B38 + $I$53*B38*B38*C38+$I$54*C38*C38*B38*B38</f>
        <v>21.724517505417</v>
      </c>
      <c r="F38" s="0" t="n">
        <f aca="false">A38-D38</f>
        <v>0.900432957990208</v>
      </c>
      <c r="G38" s="15" t="n">
        <f aca="false">A38-E38</f>
        <v>0.494047821302051</v>
      </c>
      <c r="H38" s="1" t="s">
        <v>1</v>
      </c>
      <c r="I38" s="1" t="n">
        <v>-2.109618</v>
      </c>
      <c r="K38" s="0" t="n">
        <v>0.696215</v>
      </c>
    </row>
    <row r="39" customFormat="false" ht="14.4" hidden="false" customHeight="false" outlineLevel="0" collapsed="false">
      <c r="A39" s="0" t="n">
        <v>1.70940004441648</v>
      </c>
      <c r="B39" s="15" t="n">
        <v>1.5354</v>
      </c>
      <c r="C39" s="40" t="n">
        <v>-1.709</v>
      </c>
      <c r="D39" s="0" t="n">
        <f aca="false">$I$38+$I$39*C39+$I$40*C39*C39+$I$41*B39+$I$42*B39*C39+$I$43*B39*C39*C39</f>
        <v>1.73089301333835</v>
      </c>
      <c r="E39" s="15" t="n">
        <f aca="false">$I$46 + $I$47*C39+$I$48* C39*C39 + $I$49* B39+ $I$50* C39*B39 + $I$51* C39*C39*B39+$I$52*B39*B39 + $I$53*B39*B39*C39+$I$54*C39*C39*B39*B39</f>
        <v>1.35898408006489</v>
      </c>
      <c r="F39" s="0" t="n">
        <f aca="false">A39-D39</f>
        <v>-0.0214929689218739</v>
      </c>
      <c r="G39" s="15" t="n">
        <f aca="false">A39-E39</f>
        <v>0.35041596435159</v>
      </c>
      <c r="H39" s="1" t="s">
        <v>2</v>
      </c>
      <c r="I39" s="1" t="n">
        <v>-0.541052</v>
      </c>
      <c r="K39" s="0" t="n">
        <v>1.166</v>
      </c>
    </row>
    <row r="40" customFormat="false" ht="14.4" hidden="false" customHeight="false" outlineLevel="0" collapsed="false">
      <c r="A40" s="0" t="n">
        <v>-18.8012031741976</v>
      </c>
      <c r="B40" s="15" t="n">
        <v>-8.55488</v>
      </c>
      <c r="C40" s="40" t="n">
        <v>-1.709</v>
      </c>
      <c r="D40" s="0" t="n">
        <f aca="false">$I$38+$I$39*C40+$I$40*C40*C40+$I$41*B40+$I$42*B40*C40+$I$43*B40*C40*C40</f>
        <v>-17.7595343389269</v>
      </c>
      <c r="E40" s="15" t="n">
        <f aca="false">$I$46 + $I$47*C40+$I$48* C40*C40 + $I$49* B40+ $I$50* C40*B40 + $I$51* C40*C40*B40+$I$52*B40*B40 + $I$53*B40*B40*C40+$I$54*C40*C40*B40*B40</f>
        <v>-17.9819439334642</v>
      </c>
      <c r="F40" s="0" t="n">
        <f aca="false">A40-D40</f>
        <v>-1.04166883527075</v>
      </c>
      <c r="G40" s="15" t="n">
        <f aca="false">A40-E40</f>
        <v>-0.819259240733356</v>
      </c>
      <c r="H40" s="1" t="s">
        <v>3</v>
      </c>
      <c r="I40" s="1" t="n">
        <v>-0.017096</v>
      </c>
      <c r="K40" s="0" t="n">
        <v>-0.133373</v>
      </c>
    </row>
    <row r="41" customFormat="false" ht="14.4" hidden="false" customHeight="false" outlineLevel="0" collapsed="false">
      <c r="A41" s="2"/>
      <c r="B41" s="15"/>
      <c r="C41" s="40"/>
      <c r="E41" s="15"/>
      <c r="G41" s="15"/>
      <c r="H41" s="1" t="s">
        <v>4</v>
      </c>
      <c r="I41" s="1" t="n">
        <v>1.506945</v>
      </c>
      <c r="K41" s="0" t="n">
        <v>-0.63071</v>
      </c>
    </row>
    <row r="42" customFormat="false" ht="14.4" hidden="false" customHeight="false" outlineLevel="0" collapsed="false">
      <c r="B42" s="15"/>
      <c r="E42" s="15"/>
      <c r="G42" s="15"/>
      <c r="H42" s="0" t="s">
        <v>5</v>
      </c>
      <c r="I42" s="0" t="n">
        <v>-0.21219</v>
      </c>
    </row>
    <row r="43" customFormat="false" ht="14.4" hidden="false" customHeight="false" outlineLevel="0" collapsed="false">
      <c r="B43" s="15"/>
      <c r="C43" s="40"/>
      <c r="E43" s="15"/>
      <c r="G43" s="15"/>
      <c r="H43" s="0" t="s">
        <v>6</v>
      </c>
      <c r="I43" s="0" t="n">
        <v>0.021237</v>
      </c>
    </row>
    <row r="44" customFormat="false" ht="14.4" hidden="false" customHeight="false" outlineLevel="0" collapsed="false">
      <c r="A44" s="0" t="n">
        <v>22.2185653267191</v>
      </c>
      <c r="B44" s="15" t="n">
        <v>15.3481</v>
      </c>
      <c r="C44" s="40" t="n">
        <v>-0.4546</v>
      </c>
      <c r="D44" s="0" t="n">
        <f aca="false">$I$38+$I$39*C44+$I$40*C44*C44+$I$41*B44+$I$42*B44*C44+$I$43*B44*C44*C44</f>
        <v>22.8094163074713</v>
      </c>
      <c r="E44" s="15" t="n">
        <f aca="false">$I$46 + $I$47*C44+$I$48* C44*C44 + $I$49* B44+ $I$50* C44*B44 + $I$51* C44*C44*B44+$I$52*B44*B44 + $I$53*B44*B44*C44+$I$54*C44*C44*B44*B44</f>
        <v>22.9813345137572</v>
      </c>
      <c r="F44" s="0" t="n">
        <f aca="false">A44-D44</f>
        <v>-0.590850980752158</v>
      </c>
      <c r="G44" s="15" t="n">
        <f aca="false">A44-E44</f>
        <v>-0.762769187038089</v>
      </c>
    </row>
    <row r="45" customFormat="false" ht="14.4" hidden="false" customHeight="false" outlineLevel="0" collapsed="false">
      <c r="A45" s="0" t="n">
        <v>1.70940004441648</v>
      </c>
      <c r="B45" s="15" t="n">
        <v>2.45343</v>
      </c>
      <c r="C45" s="40" t="n">
        <v>-0.4546</v>
      </c>
      <c r="D45" s="0" t="n">
        <f aca="false">$I$38+$I$39*C45+$I$40*C45*C45+$I$41*B45+$I$42*B45*C45+$I$43*B45*C45*C45</f>
        <v>2.07742471914229</v>
      </c>
      <c r="E45" s="15" t="n">
        <f aca="false">$I$46 + $I$47*C45+$I$48* C45*C45 + $I$49* B45+ $I$50* C45*B45 + $I$51* C45*C45*B45+$I$52*B45*B45 + $I$53*B45*B45*C45+$I$54*C45*C45*B45*B45</f>
        <v>1.68049950130506</v>
      </c>
      <c r="F45" s="0" t="n">
        <f aca="false">A45-D45</f>
        <v>-0.368024674725812</v>
      </c>
      <c r="G45" s="15" t="n">
        <f aca="false">A45-E45</f>
        <v>0.0289005431114246</v>
      </c>
      <c r="H45" s="0" t="s">
        <v>68</v>
      </c>
    </row>
    <row r="46" customFormat="false" ht="14.4" hidden="false" customHeight="false" outlineLevel="0" collapsed="false">
      <c r="A46" s="0" t="n">
        <v>-18.8012031741976</v>
      </c>
      <c r="B46" s="15" t="n">
        <v>-10.702</v>
      </c>
      <c r="C46" s="40" t="n">
        <v>-0.4546</v>
      </c>
      <c r="D46" s="0" t="n">
        <f aca="false">$I$38+$I$39*C46+$I$40*C46*C46+$I$41*B46+$I$42*B46*C46+$I$43*B46*C46*C46</f>
        <v>-19.0738156073531</v>
      </c>
      <c r="E46" s="15" t="n">
        <f aca="false">$I$46 + $I$47*C46+$I$48* C46*C46 + $I$49* B46+ $I$50* C46*B46 + $I$51* C46*C46*B46+$I$52*B46*B46 + $I$53*B46*B46*C46+$I$54*C46*C46*B46*B46</f>
        <v>-19.2759490537982</v>
      </c>
      <c r="F46" s="0" t="n">
        <f aca="false">A46-D46</f>
        <v>0.272612433155516</v>
      </c>
      <c r="G46" s="15" t="n">
        <f aca="false">A46-E46</f>
        <v>0.474745879600604</v>
      </c>
      <c r="H46" s="0" t="s">
        <v>44</v>
      </c>
      <c r="I46" s="0" t="n">
        <v>-2.528056</v>
      </c>
    </row>
    <row r="47" customFormat="false" ht="14.4" hidden="false" customHeight="false" outlineLevel="0" collapsed="false">
      <c r="A47" s="0" t="n">
        <v>-39.2960001730947</v>
      </c>
      <c r="B47" s="15" t="n">
        <v>-23.852</v>
      </c>
      <c r="C47" s="40" t="n">
        <v>-0.4546</v>
      </c>
      <c r="D47" s="0" t="n">
        <f aca="false">$I$38+$I$39*C47+$I$40*C47*C47+$I$41*B47+$I$42*B47*C47+$I$43*B47*C47*C47</f>
        <v>-40.2163256046253</v>
      </c>
      <c r="E47" s="15" t="n">
        <f aca="false">$I$46 + $I$47*C47+$I$48* C47*C47 + $I$49* B47+ $I$50* C47*B47 + $I$51* C47*C47*B47+$I$52*B47*B47 + $I$53*B47*B47*C47+$I$54*C47*C47*B47*B47</f>
        <v>-39.4413347198866</v>
      </c>
      <c r="F47" s="0" t="n">
        <f aca="false">A47-D47</f>
        <v>0.920325431530614</v>
      </c>
      <c r="G47" s="15" t="n">
        <f aca="false">A47-E47</f>
        <v>0.145334546791936</v>
      </c>
      <c r="H47" s="0" t="s">
        <v>45</v>
      </c>
      <c r="I47" s="0" t="n">
        <v>-0.534329</v>
      </c>
    </row>
    <row r="48" customFormat="false" ht="14.4" hidden="false" customHeight="false" outlineLevel="0" collapsed="false">
      <c r="B48" s="15"/>
      <c r="E48" s="15"/>
      <c r="G48" s="15"/>
      <c r="H48" s="0" t="s">
        <v>46</v>
      </c>
      <c r="I48" s="0" t="n">
        <v>-0.009798</v>
      </c>
    </row>
    <row r="49" customFormat="false" ht="14.4" hidden="false" customHeight="false" outlineLevel="0" collapsed="false">
      <c r="A49" s="19" t="n">
        <v>42.7090557650041</v>
      </c>
      <c r="B49" s="25" t="n">
        <v>33.173</v>
      </c>
      <c r="C49" s="21" t="n">
        <v>0.7737</v>
      </c>
      <c r="D49" s="0" t="n">
        <f aca="false">$I$38+$I$39*C49+$I$40*C49*C49+$I$41*B49+$I$42*B49*C49+$I$43*B49*C49*C49</f>
        <v>42.4270836785739</v>
      </c>
      <c r="E49" s="15" t="n">
        <f aca="false">$I$46 + $I$47*C49+$I$48* C49*C49 + $I$49* B49+ $I$50* C49*B49 + $I$51* C49*C49*B49+$I$52*B49*B49 + $I$53*B49*B49*C49+$I$54*C49*C49*B49*B49</f>
        <v>42.9642524530174</v>
      </c>
      <c r="F49" s="0" t="n">
        <f aca="false">A49-D49</f>
        <v>0.28197208643018</v>
      </c>
      <c r="G49" s="15" t="n">
        <f aca="false">A49-E49</f>
        <v>-0.255196688013342</v>
      </c>
      <c r="H49" s="0" t="s">
        <v>47</v>
      </c>
      <c r="I49" s="0" t="n">
        <v>1.5078</v>
      </c>
    </row>
    <row r="50" customFormat="false" ht="14.4" hidden="false" customHeight="false" outlineLevel="0" collapsed="false">
      <c r="A50" s="19" t="n">
        <v>22.2185653267191</v>
      </c>
      <c r="B50" s="25" t="n">
        <v>18.3884</v>
      </c>
      <c r="C50" s="21" t="n">
        <v>0.7737</v>
      </c>
      <c r="D50" s="0" t="n">
        <f aca="false">$I$38+$I$39*C50+$I$40*C50*C50+$I$41*B50+$I$42*B50*C50+$I$43*B50*C50*C50</f>
        <v>22.3867607285854</v>
      </c>
      <c r="E50" s="15" t="n">
        <f aca="false">$I$46 + $I$47*C50+$I$48* C50*C50 + $I$49* B50+ $I$50* C50*B50 + $I$51* C50*C50*B50+$I$52*B50*B50 + $I$53*B50*B50*C50+$I$54*C50*C50*B50*B50</f>
        <v>22.2513975716559</v>
      </c>
      <c r="F50" s="0" t="n">
        <f aca="false">A50-D50</f>
        <v>-0.168195401866267</v>
      </c>
      <c r="G50" s="15" t="n">
        <f aca="false">A50-E50</f>
        <v>-0.0328322449368095</v>
      </c>
      <c r="H50" s="0" t="s">
        <v>48</v>
      </c>
      <c r="I50" s="0" t="n">
        <v>-0.217752</v>
      </c>
    </row>
    <row r="51" customFormat="false" ht="14.4" hidden="false" customHeight="false" outlineLevel="0" collapsed="false">
      <c r="A51" s="19" t="n">
        <v>1.70940004441648</v>
      </c>
      <c r="B51" s="25" t="n">
        <v>3.32605</v>
      </c>
      <c r="C51" s="21" t="n">
        <v>0.7737</v>
      </c>
      <c r="D51" s="0" t="n">
        <f aca="false">$I$38+$I$39*C51+$I$40*C51*C51+$I$41*B51+$I$42*B51*C51+$I$43*B51*C51*C51</f>
        <v>1.96995145503316</v>
      </c>
      <c r="E51" s="15" t="n">
        <f aca="false">$I$46 + $I$47*C51+$I$48* C51*C51 + $I$49* B51+ $I$50* C51*B51 + $I$51* C51*C51*B51+$I$52*B51*B51 + $I$53*B51*B51*C51+$I$54*C51*C51*B51*B51</f>
        <v>1.56431966661628</v>
      </c>
      <c r="F51" s="0" t="n">
        <f aca="false">A51-D51</f>
        <v>-0.260551410616675</v>
      </c>
      <c r="G51" s="15" t="n">
        <f aca="false">A51-E51</f>
        <v>0.145080377800202</v>
      </c>
      <c r="H51" s="0" t="s">
        <v>49</v>
      </c>
      <c r="I51" s="0" t="n">
        <v>0.023495</v>
      </c>
    </row>
    <row r="52" customFormat="false" ht="14.4" hidden="false" customHeight="false" outlineLevel="0" collapsed="false">
      <c r="A52" s="19" t="n">
        <v>-18.8012031741976</v>
      </c>
      <c r="B52" s="25" t="n">
        <v>-11.678</v>
      </c>
      <c r="C52" s="21" t="n">
        <v>0.7737</v>
      </c>
      <c r="D52" s="0" t="n">
        <f aca="false">$I$38+$I$39*C52+$I$40*C52*C52+$I$41*B52+$I$42*B52*C52+$I$43*B52*C52*C52</f>
        <v>-18.3678329664443</v>
      </c>
      <c r="E52" s="15" t="n">
        <f aca="false">$I$46 + $I$47*C52+$I$48* C52*C52 + $I$49* B52+ $I$50* C52*B52 + $I$51* C52*C52*B52+$I$52*B52*B52 + $I$53*B52*B52*C52+$I$54*C52*C52*B52*B52</f>
        <v>-18.6263566713706</v>
      </c>
      <c r="F52" s="0" t="n">
        <f aca="false">A52-D52</f>
        <v>-0.433370207753288</v>
      </c>
      <c r="G52" s="15" t="n">
        <f aca="false">A52-E52</f>
        <v>-0.174846502826977</v>
      </c>
      <c r="H52" s="0" t="s">
        <v>50</v>
      </c>
      <c r="I52" s="0" t="n">
        <f aca="false">0.001665</f>
        <v>0.001665</v>
      </c>
    </row>
    <row r="53" customFormat="false" ht="14.4" hidden="false" customHeight="false" outlineLevel="0" collapsed="false">
      <c r="A53" s="19" t="n">
        <v>-39.2960001730947</v>
      </c>
      <c r="B53" s="25" t="n">
        <v>-27.76</v>
      </c>
      <c r="C53" s="21" t="n">
        <v>0.7737</v>
      </c>
      <c r="D53" s="0" t="n">
        <f aca="false">$I$38+$I$39*C53+$I$40*C53*C53+$I$41*B53+$I$42*B53*C53+$I$43*B53*C53*C53</f>
        <v>-40.1667638595166</v>
      </c>
      <c r="E53" s="15" t="n">
        <f aca="false">$I$46 + $I$47*C53+$I$48* C53*C53 + $I$49* B53+ $I$50* C53*B53 + $I$51* C53*C53*B53+$I$52*B53*B53 + $I$53*B53*B53*C53+$I$54*C53*C53*B53*B53</f>
        <v>-39.8062357003589</v>
      </c>
      <c r="F53" s="0" t="n">
        <f aca="false">A53-D53</f>
        <v>0.87076368642186</v>
      </c>
      <c r="G53" s="15" t="n">
        <f aca="false">A53-E53</f>
        <v>0.510235527264236</v>
      </c>
      <c r="H53" s="0" t="s">
        <v>51</v>
      </c>
      <c r="I53" s="0" t="n">
        <v>-0.001182</v>
      </c>
    </row>
    <row r="54" customFormat="false" ht="14.4" hidden="false" customHeight="false" outlineLevel="0" collapsed="false">
      <c r="B54" s="15"/>
      <c r="E54" s="15"/>
      <c r="G54" s="15"/>
      <c r="H54" s="0" t="s">
        <v>52</v>
      </c>
      <c r="I54" s="0" t="n">
        <v>0.000288</v>
      </c>
    </row>
    <row r="55" customFormat="false" ht="14.4" hidden="false" customHeight="false" outlineLevel="0" collapsed="false">
      <c r="A55" s="0" t="n">
        <v>42.7090557650041</v>
      </c>
      <c r="B55" s="15" t="n">
        <v>39.084</v>
      </c>
      <c r="C55" s="40" t="n">
        <v>2.013</v>
      </c>
      <c r="D55" s="0" t="n">
        <f aca="false">$I$38+$I$39*C55+$I$40*C55*C55+$I$41*B55+$I$42*B55*C55+$I$43*B55*C55*C55</f>
        <v>42.2985361670595</v>
      </c>
      <c r="E55" s="15" t="n">
        <f aca="false">$I$46 + $I$47*C55+$I$48* C55*C55 + $I$49* B55+ $I$50* C55*B55 + $I$51* C55*C55*B55+$I$52*B55*B55 + $I$53*B55*B55*C55+$I$54*C55*C55*B55*B55</f>
        <v>42.5680982348846</v>
      </c>
      <c r="F55" s="0" t="n">
        <f aca="false">A55-D55</f>
        <v>0.410519597944649</v>
      </c>
      <c r="G55" s="15" t="n">
        <f aca="false">A55-E55</f>
        <v>0.14095753011955</v>
      </c>
    </row>
    <row r="56" customFormat="false" ht="14.4" hidden="false" customHeight="false" outlineLevel="0" collapsed="false">
      <c r="A56" s="0" t="n">
        <v>22.2185653267191</v>
      </c>
      <c r="B56" s="15" t="n">
        <v>21.3146</v>
      </c>
      <c r="C56" s="40" t="n">
        <v>2.013</v>
      </c>
      <c r="D56" s="0" t="n">
        <f aca="false">$I$38+$I$39*C56+$I$40*C56*C56+$I$41*B56+$I$42*B56*C56+$I$43*B56*C56*C56</f>
        <v>21.5818600714735</v>
      </c>
      <c r="E56" s="15" t="n">
        <f aca="false">$I$46 + $I$47*C56+$I$48* C56*C56 + $I$49* B56+ $I$50* C56*B56 + $I$51* C56*C56*B56+$I$52*B56*B56 + $I$53*B56*B56*C56+$I$54*C56*C56*B56*B56</f>
        <v>21.3867800199115</v>
      </c>
      <c r="F56" s="0" t="n">
        <f aca="false">A56-D56</f>
        <v>0.636705255245627</v>
      </c>
      <c r="G56" s="15" t="n">
        <f aca="false">A56-E56</f>
        <v>0.831785306807603</v>
      </c>
    </row>
    <row r="57" customFormat="false" ht="14.4" hidden="false" customHeight="false" outlineLevel="0" collapsed="false">
      <c r="A57" s="0" t="n">
        <v>1.70940004441648</v>
      </c>
      <c r="B57" s="15" t="n">
        <v>4.48741</v>
      </c>
      <c r="C57" s="40" t="n">
        <v>2.013</v>
      </c>
      <c r="D57" s="0" t="n">
        <f aca="false">$I$38+$I$39*C57+$I$40*C57*C57+$I$41*B57+$I$42*B57*C57+$I$43*B57*C57*C57</f>
        <v>1.96367122835646</v>
      </c>
      <c r="E57" s="15" t="n">
        <f aca="false">$I$46 + $I$47*C57+$I$48* C57*C57 + $I$49* B57+ $I$50* C57*B57 + $I$51* C57*C57*B57+$I$52*B57*B57 + $I$53*B57*B57*C57+$I$54*C57*C57*B57*B57</f>
        <v>1.59210768912213</v>
      </c>
      <c r="F57" s="0" t="n">
        <f aca="false">A57-D57</f>
        <v>-0.254271183939981</v>
      </c>
      <c r="G57" s="15" t="n">
        <f aca="false">A57-E57</f>
        <v>0.117292355294345</v>
      </c>
    </row>
    <row r="58" customFormat="false" ht="14.4" hidden="false" customHeight="false" outlineLevel="0" collapsed="false">
      <c r="A58" s="0" t="n">
        <v>-18.8012031741976</v>
      </c>
      <c r="B58" s="15" t="n">
        <v>-12.5344</v>
      </c>
      <c r="C58" s="40" t="n">
        <v>2.013</v>
      </c>
      <c r="D58" s="0" t="n">
        <f aca="false">$I$38+$I$39*C58+$I$40*C58*C58+$I$41*B58+$I$42*B58*C58+$I$43*B58*C58*C58</f>
        <v>-17.8814177634275</v>
      </c>
      <c r="E58" s="15" t="n">
        <f aca="false">$I$46 + $I$47*C58+$I$48* C58*C58 + $I$49* B58+ $I$50* C58*B58 + $I$51* C58*C58*B58+$I$52*B58*B58 + $I$53*B58*B58*C58+$I$54*C58*C58*B58*B58</f>
        <v>-18.1706970525856</v>
      </c>
      <c r="F58" s="0" t="n">
        <f aca="false">A58-D58</f>
        <v>-0.919785410770082</v>
      </c>
      <c r="G58" s="15" t="n">
        <f aca="false">A58-E58</f>
        <v>-0.630506121612051</v>
      </c>
    </row>
    <row r="59" customFormat="false" ht="14.4" hidden="false" customHeight="false" outlineLevel="0" collapsed="false">
      <c r="A59" s="0" t="n">
        <v>-39.2960001730947</v>
      </c>
      <c r="B59" s="15" t="n">
        <v>-30.453</v>
      </c>
      <c r="C59" s="40" t="n">
        <v>2.013</v>
      </c>
      <c r="D59" s="0" t="n">
        <f aca="false">$I$38+$I$39*C59+$I$40*C59*C59+$I$41*B59+$I$42*B59*C59+$I$43*B59*C59*C59</f>
        <v>-38.772040535517</v>
      </c>
      <c r="E59" s="15" t="n">
        <f aca="false">$I$46 + $I$47*C59+$I$48* C59*C59 + $I$49* B59+ $I$50* C59*B59 + $I$51* C59*C59*B59+$I$52*B59*B59 + $I$53*B59*B59*C59+$I$54*C59*C59*B59*B59</f>
        <v>-38.6912984447723</v>
      </c>
      <c r="F59" s="0" t="n">
        <f aca="false">A59-D59</f>
        <v>-0.523959637577697</v>
      </c>
      <c r="G59" s="15" t="n">
        <f aca="false">A59-E59</f>
        <v>-0.604701728322361</v>
      </c>
    </row>
    <row r="60" customFormat="false" ht="14.4" hidden="false" customHeight="false" outlineLevel="0" collapsed="false">
      <c r="B60" s="15"/>
      <c r="E60" s="15"/>
      <c r="G60" s="15"/>
    </row>
    <row r="61" customFormat="false" ht="14.4" hidden="false" customHeight="false" outlineLevel="0" collapsed="false">
      <c r="A61" s="31"/>
      <c r="B61" s="15"/>
      <c r="C61" s="40"/>
      <c r="E61" s="15"/>
      <c r="G61" s="15"/>
    </row>
    <row r="62" customFormat="false" ht="14.4" hidden="false" customHeight="false" outlineLevel="0" collapsed="false">
      <c r="A62" s="0" t="n">
        <v>22.2185653267191</v>
      </c>
      <c r="B62" s="15" t="n">
        <v>25.1664</v>
      </c>
      <c r="C62" s="40" t="n">
        <v>3.163</v>
      </c>
      <c r="D62" s="0" t="n">
        <f aca="false">$I$38+$I$39*C62+$I$40*C62*C62+$I$41*B62+$I$42*B62*C62+$I$43*B62*C62*C62</f>
        <v>22.3888026009933</v>
      </c>
      <c r="E62" s="15" t="n">
        <f aca="false">$I$46 + $I$47*C62+$I$48* C62*C62 + $I$49* B62+ $I$50* C62*B62 + $I$51* C62*C62*B62+$I$52*B62*B62 + $I$53*B62*B62*C62+$I$54*C62*C62*B62*B62</f>
        <v>22.7234576356028</v>
      </c>
      <c r="F62" s="0" t="n">
        <f aca="false">A62-D62</f>
        <v>-0.170237274274236</v>
      </c>
      <c r="G62" s="15" t="n">
        <f aca="false">A62-E62</f>
        <v>-0.504892308883726</v>
      </c>
    </row>
    <row r="63" customFormat="false" ht="14.4" hidden="false" customHeight="false" outlineLevel="0" collapsed="false">
      <c r="A63" s="0" t="n">
        <v>1.70940004441648</v>
      </c>
      <c r="B63" s="15" t="n">
        <v>5.53776</v>
      </c>
      <c r="C63" s="40" t="n">
        <v>3.163</v>
      </c>
      <c r="D63" s="0" t="n">
        <f aca="false">$I$38+$I$39*C63+$I$40*C63*C63+$I$41*B63+$I$42*B63*C63+$I$43*B63*C63*C63</f>
        <v>1.81298136370307</v>
      </c>
      <c r="E63" s="15" t="n">
        <f aca="false">$I$46 + $I$47*C63+$I$48* C63*C63 + $I$49* B63+ $I$50* C63*B63 + $I$51* C63*C63*B63+$I$52*B63*B63 + $I$53*B63*B63*C63+$I$54*C63*C63*B63*B63</f>
        <v>1.54600049067619</v>
      </c>
      <c r="F63" s="0" t="n">
        <f aca="false">A63-D63</f>
        <v>-0.103581319286588</v>
      </c>
      <c r="G63" s="15" t="n">
        <f aca="false">A63-E63</f>
        <v>0.163399553740293</v>
      </c>
    </row>
    <row r="64" customFormat="false" ht="14.4" hidden="false" customHeight="false" outlineLevel="0" collapsed="false">
      <c r="A64" s="0" t="n">
        <v>-18.8012031741976</v>
      </c>
      <c r="B64" s="15" t="n">
        <v>-14.0056</v>
      </c>
      <c r="C64" s="40" t="n">
        <v>3.163</v>
      </c>
      <c r="D64" s="0" t="n">
        <f aca="false">$I$38+$I$39*C64+$I$40*C64*C64+$I$41*B64+$I$42*B64*C64+$I$43*B64*C64*C64</f>
        <v>-18.6734446819124</v>
      </c>
      <c r="E64" s="15" t="n">
        <f aca="false">$I$46 + $I$47*C64+$I$48* C64*C64 + $I$49* B64+ $I$50* C64*B64 + $I$51* C64*C64*B64+$I$52*B64*B64 + $I$53*B64*B64*C64+$I$54*C64*C64*B64*B64</f>
        <v>-18.921149175019</v>
      </c>
      <c r="F64" s="0" t="n">
        <f aca="false">A64-D64</f>
        <v>-0.127758492285224</v>
      </c>
      <c r="G64" s="15" t="n">
        <f aca="false">A64-E64</f>
        <v>0.119946000821443</v>
      </c>
    </row>
    <row r="65" customFormat="false" ht="14.4" hidden="false" customHeight="false" outlineLevel="0" collapsed="false">
      <c r="A65" s="0" t="n">
        <v>-39.2960001730947</v>
      </c>
      <c r="B65" s="15" t="n">
        <v>-34.3375</v>
      </c>
      <c r="C65" s="40" t="n">
        <v>3.163</v>
      </c>
      <c r="D65" s="0" t="n">
        <f aca="false">$I$38+$I$39*C65+$I$40*C65*C65+$I$41*B65+$I$42*B65*C65+$I$43*B65*C65*C65</f>
        <v>-39.9864617740014</v>
      </c>
      <c r="E65" s="15" t="n">
        <f aca="false">$I$46 + $I$47*C65+$I$48* C65*C65 + $I$49* B65+ $I$50* C65*B65 + $I$51* C65*C65*B65+$I$52*B65*B65 + $I$53*B65*B65*C65+$I$54*C65*C65*B65*B65</f>
        <v>-39.5593182246404</v>
      </c>
      <c r="F65" s="0" t="n">
        <f aca="false">A65-D65</f>
        <v>0.69046160090668</v>
      </c>
      <c r="G65" s="15" t="n">
        <f aca="false">A65-E65</f>
        <v>0.263318051545738</v>
      </c>
    </row>
    <row r="66" customFormat="false" ht="14.4" hidden="false" customHeight="false" outlineLevel="0" collapsed="false">
      <c r="A66" s="25"/>
      <c r="B66" s="15"/>
      <c r="C66" s="40"/>
      <c r="E66" s="15"/>
      <c r="G66" s="15"/>
    </row>
    <row r="68" customFormat="false" ht="14.4" hidden="false" customHeight="false" outlineLevel="0" collapsed="false">
      <c r="B68" s="25" t="n">
        <v>33.173</v>
      </c>
      <c r="C68" s="21" t="n">
        <v>0.7737</v>
      </c>
    </row>
    <row r="69" customFormat="false" ht="14.4" hidden="false" customHeight="false" outlineLevel="0" collapsed="false">
      <c r="B69" s="15" t="n">
        <v>39.084</v>
      </c>
      <c r="C69" s="40" t="n">
        <v>2.013</v>
      </c>
    </row>
    <row r="70" customFormat="false" ht="14.4" hidden="false" customHeight="false" outlineLevel="0" collapsed="false">
      <c r="B70" s="15" t="n">
        <v>43.8667</v>
      </c>
      <c r="C70" s="40" t="n">
        <v>3.163</v>
      </c>
    </row>
    <row r="72" customFormat="false" ht="14.4" hidden="false" customHeight="false" outlineLevel="0" collapsed="false">
      <c r="B72" s="15" t="n">
        <v>-23.852</v>
      </c>
      <c r="C72" s="40" t="n">
        <v>-0.4546</v>
      </c>
    </row>
    <row r="73" customFormat="false" ht="14.4" hidden="false" customHeight="false" outlineLevel="0" collapsed="false">
      <c r="B73" s="25" t="n">
        <v>-27.76</v>
      </c>
      <c r="C73" s="21" t="n">
        <v>0.7737</v>
      </c>
    </row>
    <row r="74" customFormat="false" ht="14.4" hidden="false" customHeight="false" outlineLevel="0" collapsed="false">
      <c r="B74" s="15" t="n">
        <v>-30.453</v>
      </c>
      <c r="C74" s="40" t="n">
        <v>2.013</v>
      </c>
    </row>
    <row r="75" customFormat="false" ht="14.4" hidden="false" customHeight="false" outlineLevel="0" collapsed="false">
      <c r="B75" s="15" t="n">
        <v>-34.3375</v>
      </c>
      <c r="C75" s="40" t="n">
        <v>3.163</v>
      </c>
    </row>
  </sheetData>
  <mergeCells count="1">
    <mergeCell ref="F3:G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/>
  <cols>
    <col collapsed="false" hidden="false" max="1025" min="1" style="0" width="8.77319587628866"/>
  </cols>
  <sheetData>
    <row r="1" customFormat="false" ht="14.4" hidden="false" customHeight="false" outlineLevel="0" collapsed="false">
      <c r="A1" s="0" t="s">
        <v>82</v>
      </c>
      <c r="B1" s="0" t="s">
        <v>83</v>
      </c>
      <c r="D1" s="0" t="s">
        <v>84</v>
      </c>
      <c r="E1" s="0" t="n">
        <v>585</v>
      </c>
      <c r="F1" s="0" t="s">
        <v>85</v>
      </c>
    </row>
    <row r="2" customFormat="false" ht="14.4" hidden="false" customHeight="false" outlineLevel="0" collapsed="false">
      <c r="A2" s="0" t="s">
        <v>86</v>
      </c>
      <c r="B2" s="0" t="s">
        <v>87</v>
      </c>
    </row>
    <row r="3" customFormat="false" ht="14.4" hidden="false" customHeight="false" outlineLevel="0" collapsed="false">
      <c r="A3" s="0" t="n">
        <v>25</v>
      </c>
      <c r="B3" s="0" t="n">
        <f aca="false">ATAN(A3/$E$1)*1000</f>
        <v>42.7090557650041</v>
      </c>
    </row>
    <row r="4" customFormat="false" ht="14.4" hidden="false" customHeight="false" outlineLevel="0" collapsed="false">
      <c r="A4" s="0" t="n">
        <v>13</v>
      </c>
      <c r="B4" s="0" t="n">
        <f aca="false">ATAN(A4/$E$1)*1000</f>
        <v>22.2185653267191</v>
      </c>
    </row>
    <row r="5" customFormat="false" ht="14.4" hidden="false" customHeight="false" outlineLevel="0" collapsed="false">
      <c r="A5" s="0" t="n">
        <v>1</v>
      </c>
      <c r="B5" s="0" t="n">
        <f aca="false">ATAN(A5/$E$1)*1000</f>
        <v>1.70940004441648</v>
      </c>
    </row>
    <row r="6" customFormat="false" ht="14.4" hidden="false" customHeight="false" outlineLevel="0" collapsed="false">
      <c r="A6" s="0" t="n">
        <v>-11</v>
      </c>
      <c r="B6" s="0" t="n">
        <f aca="false">ATAN(A6/$E$1)*1000</f>
        <v>-18.8012031741976</v>
      </c>
    </row>
    <row r="7" customFormat="false" ht="14.4" hidden="false" customHeight="false" outlineLevel="0" collapsed="false">
      <c r="A7" s="0" t="n">
        <v>-23</v>
      </c>
      <c r="B7" s="0" t="n">
        <f aca="false">ATAN(A7/$E$1)*1000</f>
        <v>-39.2960001730947</v>
      </c>
    </row>
    <row r="8" customFormat="false" ht="14.4" hidden="false" customHeight="false" outlineLevel="0" collapsed="false">
      <c r="A8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2015-09-30T22:59:46Z</dcterms:created>
  <dc:creator>Y</dc:creator>
  <dc:language>en-US</dc:language>
  <cp:lastModifiedBy>Y</cp:lastModifiedBy>
  <dcterms:modified xsi:type="dcterms:W3CDTF">2015-10-10T04:10:02Z</dcterms:modified>
  <cp:revision>0</cp:revision>
</cp:coreProperties>
</file>