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2840" yWindow="7116" windowWidth="23256" windowHeight="13116" tabRatio="500" activeTab="2"/>
  </bookViews>
  <sheets>
    <sheet name="X1" sheetId="1" r:id="rId1"/>
    <sheet name="X11" sheetId="2" r:id="rId2"/>
    <sheet name="fp calibration " sheetId="3" r:id="rId3"/>
  </sheets>
  <externalReferences>
    <externalReference r:id="rId4"/>
  </externalReferenc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I5" i="2"/>
  <c r="D6" i="2"/>
  <c r="I6" i="2"/>
  <c r="D8" i="2"/>
  <c r="I8" i="2"/>
  <c r="D9" i="2"/>
  <c r="I9" i="2"/>
  <c r="D10" i="2"/>
  <c r="I10" i="2"/>
  <c r="D11" i="2"/>
  <c r="I11" i="2"/>
  <c r="D13" i="2"/>
  <c r="I13" i="2"/>
  <c r="D14" i="2"/>
  <c r="I14" i="2"/>
  <c r="D15" i="2"/>
  <c r="I15" i="2"/>
  <c r="D16" i="2"/>
  <c r="I16" i="2"/>
  <c r="D19" i="2"/>
  <c r="I19" i="2"/>
  <c r="D20" i="2"/>
  <c r="I20" i="2"/>
  <c r="D21" i="2"/>
  <c r="I21" i="2"/>
  <c r="D22" i="2"/>
  <c r="I22" i="2"/>
  <c r="D25" i="2"/>
  <c r="I25" i="2"/>
  <c r="D26" i="2"/>
  <c r="I26" i="2"/>
  <c r="D27" i="2"/>
  <c r="I27" i="2"/>
  <c r="D28" i="2"/>
  <c r="I28" i="2"/>
  <c r="D30" i="2"/>
  <c r="I30" i="2"/>
  <c r="D31" i="2"/>
  <c r="I31" i="2"/>
  <c r="D32" i="2"/>
  <c r="I32" i="2"/>
  <c r="D35" i="2"/>
  <c r="I35" i="2"/>
  <c r="D36" i="2"/>
  <c r="I36" i="2"/>
  <c r="D37" i="2"/>
  <c r="I37" i="2"/>
  <c r="J5" i="2"/>
  <c r="J6" i="2"/>
  <c r="J8" i="2"/>
  <c r="J9" i="2"/>
  <c r="J10" i="2"/>
  <c r="J11" i="2"/>
  <c r="J13" i="2"/>
  <c r="J14" i="2"/>
  <c r="J15" i="2"/>
  <c r="J16" i="2"/>
  <c r="J19" i="2"/>
  <c r="J20" i="2"/>
  <c r="J21" i="2"/>
  <c r="J22" i="2"/>
  <c r="J25" i="2"/>
  <c r="J26" i="2"/>
  <c r="J27" i="2"/>
  <c r="J28" i="2"/>
  <c r="J30" i="2"/>
  <c r="J31" i="2"/>
  <c r="J32" i="2"/>
  <c r="J35" i="2"/>
  <c r="J36" i="2"/>
  <c r="J37" i="2"/>
  <c r="D4" i="2"/>
  <c r="I4" i="2"/>
  <c r="J4" i="2"/>
  <c r="F3" i="1"/>
  <c r="G5" i="2"/>
  <c r="H5" i="2"/>
  <c r="G6" i="2"/>
  <c r="H6" i="2"/>
  <c r="G8" i="2"/>
  <c r="H8" i="2"/>
  <c r="G9" i="2"/>
  <c r="H9" i="2"/>
  <c r="G10" i="2"/>
  <c r="H10" i="2"/>
  <c r="G11" i="2"/>
  <c r="H11" i="2"/>
  <c r="G13" i="2"/>
  <c r="H13" i="2"/>
  <c r="G14" i="2"/>
  <c r="H14" i="2"/>
  <c r="G15" i="2"/>
  <c r="H15" i="2"/>
  <c r="G16" i="2"/>
  <c r="H16" i="2"/>
  <c r="G19" i="2"/>
  <c r="H19" i="2"/>
  <c r="G20" i="2"/>
  <c r="H20" i="2"/>
  <c r="G21" i="2"/>
  <c r="H21" i="2"/>
  <c r="G22" i="2"/>
  <c r="H22" i="2"/>
  <c r="G25" i="2"/>
  <c r="H25" i="2"/>
  <c r="G26" i="2"/>
  <c r="H26" i="2"/>
  <c r="G27" i="2"/>
  <c r="H27" i="2"/>
  <c r="G28" i="2"/>
  <c r="H28" i="2"/>
  <c r="G30" i="2"/>
  <c r="H30" i="2"/>
  <c r="G31" i="2"/>
  <c r="H31" i="2"/>
  <c r="G32" i="2"/>
  <c r="H32" i="2"/>
  <c r="G35" i="2"/>
  <c r="H35" i="2"/>
  <c r="G36" i="2"/>
  <c r="H36" i="2"/>
  <c r="G37" i="2"/>
  <c r="H37" i="2"/>
  <c r="B5" i="2"/>
  <c r="B6" i="2"/>
  <c r="B8" i="2"/>
  <c r="B9" i="2"/>
  <c r="B10" i="2"/>
  <c r="B11" i="2"/>
  <c r="B13" i="2"/>
  <c r="B14" i="2"/>
  <c r="B15" i="2"/>
  <c r="B16" i="2"/>
  <c r="B19" i="2"/>
  <c r="B20" i="2"/>
  <c r="B21" i="2"/>
  <c r="B22" i="2"/>
  <c r="B25" i="2"/>
  <c r="B26" i="2"/>
  <c r="B27" i="2"/>
  <c r="B28" i="2"/>
  <c r="B30" i="2"/>
  <c r="B31" i="2"/>
  <c r="B32" i="2"/>
  <c r="B35" i="2"/>
  <c r="B36" i="2"/>
  <c r="B37" i="2"/>
  <c r="B4" i="2"/>
  <c r="G4" i="2"/>
  <c r="H4" i="2"/>
  <c r="G1" i="2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G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</calcChain>
</file>

<file path=xl/sharedStrings.xml><?xml version="1.0" encoding="utf-8"?>
<sst xmlns="http://schemas.openxmlformats.org/spreadsheetml/2006/main" count="47" uniqueCount="44">
  <si>
    <t>A1</t>
  </si>
  <si>
    <t>A2</t>
  </si>
  <si>
    <t>A3</t>
  </si>
  <si>
    <t>B1</t>
  </si>
  <si>
    <t>RUN#6093</t>
    <phoneticPr fontId="1" type="noConversion"/>
  </si>
  <si>
    <t>XC</t>
    <phoneticPr fontId="1" type="noConversion"/>
  </si>
  <si>
    <t>X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</si>
  <si>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</si>
  <si>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</si>
  <si>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</si>
  <si>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</si>
  <si>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</si>
  <si>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G6</t>
    <phoneticPr fontId="1" type="noConversion"/>
  </si>
  <si>
    <t>G7</t>
    <phoneticPr fontId="1" type="noConversion"/>
  </si>
  <si>
    <t>TH Center</t>
  </si>
  <si>
    <t>0 deg</t>
  </si>
  <si>
    <t>XC=X</t>
    <phoneticPr fontId="1" type="noConversion"/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</si>
  <si>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</si>
  <si>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B1</t>
    <phoneticPr fontId="5" type="noConversion"/>
  </si>
  <si>
    <t>B2</t>
    <phoneticPr fontId="5" type="noConversion"/>
  </si>
  <si>
    <t>B3</t>
    <phoneticPr fontId="5" type="noConversion"/>
  </si>
  <si>
    <t>X1</t>
    <phoneticPr fontId="5" type="noConversion"/>
  </si>
  <si>
    <t>delta</t>
    <phoneticPr fontId="5" type="noConversion"/>
  </si>
  <si>
    <t>r2d=</t>
    <phoneticPr fontId="1" type="noConversion"/>
  </si>
  <si>
    <t>Th1tar mdeg</t>
    <phoneticPr fontId="1" type="noConversion"/>
  </si>
  <si>
    <t>XC</t>
  </si>
  <si>
    <t>XC-X1</t>
  </si>
  <si>
    <t>X1</t>
  </si>
  <si>
    <t>p+p0</t>
    <phoneticPr fontId="1" type="noConversion"/>
  </si>
  <si>
    <t>Phitar [deg]</t>
    <phoneticPr fontId="1" type="noConversion"/>
  </si>
  <si>
    <t>X11</t>
  </si>
  <si>
    <t>Delta</t>
  </si>
  <si>
    <t xml:space="preserve">Ph center </t>
  </si>
  <si>
    <t>rad</t>
  </si>
  <si>
    <t>deg</t>
  </si>
  <si>
    <t>xc = x1+A1*(ph+0.1deg) + A2*(ph+0.1deg)^2 + B1*x1*(ph+0.1deg)</t>
  </si>
  <si>
    <t>A1</t>
    <phoneticPr fontId="1" type="noConversion"/>
  </si>
  <si>
    <t>A2</t>
    <phoneticPr fontId="1" type="noConversion"/>
  </si>
  <si>
    <t>A3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</si>
  <si>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</si>
  <si>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</si>
  <si>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</si>
  <si>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x</t>
    <phoneticPr fontId="1" type="noConversion"/>
  </si>
  <si>
    <t>kev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</si>
</sst>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rgb="FF000000"/>
      <name val="仿宋"/>
      <family val="3"/>
      <charset val="134"/>
    </font>
    <font>
      <sz val="9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12"/>
      <color rgb="FF0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FBFBF"/>
        <bgColor rgb="FFB3B3B3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76" fontId="0" fillId="0" borderId="0" xfId="0" applyNumberFormat="1"/>
    <xf numFmtId="0" fontId="0" fillId="2" borderId="0" xfId="0" applyFill="1"/>
    <xf numFmtId="176" fontId="0" fillId="0" borderId="1" xfId="0" applyNumberFormat="1" applyBorder="1"/>
    <xf numFmtId="0" fontId="0" fillId="0" borderId="1" xfId="0" applyBorder="1"/>
    <xf numFmtId="176" fontId="0" fillId="0" borderId="0" xfId="0" applyNumberFormat="1" applyBorder="1"/>
    <xf numFmtId="176" fontId="0" fillId="3" borderId="0" xfId="0" applyNumberFormat="1" applyFill="1"/>
    <xf numFmtId="176" fontId="0" fillId="3" borderId="1" xfId="0" applyNumberFormat="1" applyFill="1" applyBorder="1"/>
    <xf numFmtId="0" fontId="0" fillId="0" borderId="2" xfId="0" applyFont="1" applyBorder="1"/>
    <xf numFmtId="0" fontId="0" fillId="0" borderId="3" xfId="0" applyFont="1" applyBorder="1"/>
    <xf numFmtId="0" fontId="4" fillId="4" borderId="0" xfId="0" applyFont="1" applyFill="1"/>
    <xf numFmtId="0" fontId="4" fillId="0" borderId="0" xfId="0" applyFont="1" applyFill="1"/>
    <xf numFmtId="177" fontId="4" fillId="0" borderId="0" xfId="0" applyNumberFormat="1" applyFont="1" applyFill="1"/>
    <xf numFmtId="0" fontId="0" fillId="0" borderId="4" xfId="0" applyBorder="1"/>
    <xf numFmtId="0" fontId="0" fillId="5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6" borderId="0" xfId="0" applyFont="1" applyFill="1"/>
    <xf numFmtId="177" fontId="7" fillId="0" borderId="0" xfId="0" applyNumberFormat="1" applyFont="1"/>
    <xf numFmtId="0" fontId="7" fillId="0" borderId="0" xfId="0" applyFont="1"/>
    <xf numFmtId="0" fontId="7" fillId="0" borderId="5" xfId="0" applyFont="1" applyBorder="1"/>
    <xf numFmtId="0" fontId="7" fillId="0" borderId="1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3" xfId="0" applyFont="1" applyBorder="1"/>
    <xf numFmtId="176" fontId="7" fillId="0" borderId="0" xfId="0" applyNumberFormat="1" applyFont="1"/>
    <xf numFmtId="176" fontId="7" fillId="7" borderId="0" xfId="0" applyNumberFormat="1" applyFont="1" applyFill="1"/>
    <xf numFmtId="177" fontId="0" fillId="0" borderId="0" xfId="0" applyNumberFormat="1"/>
    <xf numFmtId="0" fontId="7" fillId="3" borderId="0" xfId="0" applyFont="1" applyFill="1"/>
  </cellXfs>
  <cellStyles count="91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'X1'!$C$3:$C$28</c:f>
              <c:numCache>
                <c:formatCode>0.000</c:formatCode>
                <c:ptCount val="26"/>
                <c:pt idx="0">
                  <c:v>-365.02</c:v>
                </c:pt>
                <c:pt idx="1">
                  <c:v>-232.30500000000001</c:v>
                </c:pt>
                <c:pt idx="2">
                  <c:v>-194.584</c:v>
                </c:pt>
                <c:pt idx="3">
                  <c:v>-362.24299999999999</c:v>
                </c:pt>
                <c:pt idx="4">
                  <c:v>-229.047</c:v>
                </c:pt>
                <c:pt idx="5">
                  <c:v>-191.142</c:v>
                </c:pt>
                <c:pt idx="6">
                  <c:v>466.04599999999999</c:v>
                </c:pt>
                <c:pt idx="7">
                  <c:v>-360.01299999999998</c:v>
                </c:pt>
                <c:pt idx="8">
                  <c:v>-226.214</c:v>
                </c:pt>
                <c:pt idx="9">
                  <c:v>-188.226</c:v>
                </c:pt>
                <c:pt idx="10">
                  <c:v>480.07900000000001</c:v>
                </c:pt>
                <c:pt idx="11">
                  <c:v>-359.75400000000002</c:v>
                </c:pt>
                <c:pt idx="12">
                  <c:v>-225.702</c:v>
                </c:pt>
                <c:pt idx="13">
                  <c:v>-187.49600000000001</c:v>
                </c:pt>
                <c:pt idx="14">
                  <c:v>484.76400000000001</c:v>
                </c:pt>
                <c:pt idx="15">
                  <c:v>-360.553</c:v>
                </c:pt>
                <c:pt idx="16">
                  <c:v>-226.251</c:v>
                </c:pt>
                <c:pt idx="17">
                  <c:v>-187.887</c:v>
                </c:pt>
                <c:pt idx="18">
                  <c:v>488.79399999999998</c:v>
                </c:pt>
                <c:pt idx="19">
                  <c:v>-362.58800000000002</c:v>
                </c:pt>
                <c:pt idx="20">
                  <c:v>-227.93199999999999</c:v>
                </c:pt>
                <c:pt idx="21">
                  <c:v>-189.42</c:v>
                </c:pt>
                <c:pt idx="22">
                  <c:v>489.59800000000001</c:v>
                </c:pt>
                <c:pt idx="23">
                  <c:v>-364.851</c:v>
                </c:pt>
                <c:pt idx="24">
                  <c:v>-230.26400000000001</c:v>
                </c:pt>
                <c:pt idx="25">
                  <c:v>-191.40799999999999</c:v>
                </c:pt>
              </c:numCache>
            </c:numRef>
          </c:xVal>
          <c:yVal>
            <c:numRef>
              <c:f>'X1'!$D$3:$D$28</c:f>
              <c:numCache>
                <c:formatCode>General</c:formatCode>
                <c:ptCount val="26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</c:v>
                </c:pt>
                <c:pt idx="19">
                  <c:v>-0.8</c:v>
                </c:pt>
                <c:pt idx="20">
                  <c:v>-0.8</c:v>
                </c:pt>
                <c:pt idx="21">
                  <c:v>-0.8</c:v>
                </c:pt>
                <c:pt idx="22">
                  <c:v>-0.8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'X1'!$F$3:$F$28</c:f>
              <c:numCache>
                <c:formatCode>General</c:formatCode>
                <c:ptCount val="26"/>
                <c:pt idx="0">
                  <c:v>-361.54840313439996</c:v>
                </c:pt>
                <c:pt idx="1">
                  <c:v>-224.72062898760004</c:v>
                </c:pt>
                <c:pt idx="2">
                  <c:v>-185.83067330368002</c:v>
                </c:pt>
                <c:pt idx="3">
                  <c:v>-361.27730878479997</c:v>
                </c:pt>
                <c:pt idx="4">
                  <c:v>-225.5530355912</c:v>
                </c:pt>
                <c:pt idx="5">
                  <c:v>-186.92853804320001</c:v>
                </c:pt>
                <c:pt idx="6">
                  <c:v>482.73394169759996</c:v>
                </c:pt>
                <c:pt idx="7">
                  <c:v>-360.13259157175992</c:v>
                </c:pt>
                <c:pt idx="8">
                  <c:v>-225.19877267728003</c:v>
                </c:pt>
                <c:pt idx="9">
                  <c:v>-186.88857669552002</c:v>
                </c:pt>
                <c:pt idx="10">
                  <c:v>487.08466552808011</c:v>
                </c:pt>
                <c:pt idx="11">
                  <c:v>-359.75400000000002</c:v>
                </c:pt>
                <c:pt idx="12">
                  <c:v>-225.702</c:v>
                </c:pt>
                <c:pt idx="13">
                  <c:v>-187.49600000000001</c:v>
                </c:pt>
                <c:pt idx="14">
                  <c:v>484.76400000000001</c:v>
                </c:pt>
                <c:pt idx="15">
                  <c:v>-359.42691701928004</c:v>
                </c:pt>
                <c:pt idx="16">
                  <c:v>-225.92431475576001</c:v>
                </c:pt>
                <c:pt idx="17">
                  <c:v>-187.78866649112001</c:v>
                </c:pt>
                <c:pt idx="18">
                  <c:v>484.86456579343997</c:v>
                </c:pt>
                <c:pt idx="19">
                  <c:v>-359.56008534976002</c:v>
                </c:pt>
                <c:pt idx="20">
                  <c:v>-226.09774076863999</c:v>
                </c:pt>
                <c:pt idx="21">
                  <c:v>-187.9271296224</c:v>
                </c:pt>
                <c:pt idx="22">
                  <c:v>485.07172889696005</c:v>
                </c:pt>
                <c:pt idx="23">
                  <c:v>-359.40846920999996</c:v>
                </c:pt>
                <c:pt idx="24">
                  <c:v>-225.928581872</c:v>
                </c:pt>
                <c:pt idx="25">
                  <c:v>-187.39221132799997</c:v>
                </c:pt>
              </c:numCache>
            </c:numRef>
          </c:xVal>
          <c:yVal>
            <c:numRef>
              <c:f>'X1'!$D$3:$D$28</c:f>
              <c:numCache>
                <c:formatCode>General</c:formatCode>
                <c:ptCount val="26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</c:v>
                </c:pt>
                <c:pt idx="19">
                  <c:v>-0.8</c:v>
                </c:pt>
                <c:pt idx="20">
                  <c:v>-0.8</c:v>
                </c:pt>
                <c:pt idx="21">
                  <c:v>-0.8</c:v>
                </c:pt>
                <c:pt idx="22">
                  <c:v>-0.8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5408"/>
        <c:axId val="44150784"/>
      </c:scatterChart>
      <c:valAx>
        <c:axId val="43825408"/>
        <c:scaling>
          <c:orientation val="minMax"/>
        </c:scaling>
        <c:delete val="0"/>
        <c:axPos val="b"/>
        <c:minorGridlines/>
        <c:numFmt formatCode="0.000" sourceLinked="1"/>
        <c:majorTickMark val="out"/>
        <c:minorTickMark val="none"/>
        <c:tickLblPos val="nextTo"/>
        <c:crossAx val="44150784"/>
        <c:crosses val="autoZero"/>
        <c:crossBetween val="midCat"/>
      </c:valAx>
      <c:valAx>
        <c:axId val="4415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25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'X11'!$C$4:$C$37</c:f>
              <c:numCache>
                <c:formatCode>0.000</c:formatCode>
                <c:ptCount val="34"/>
                <c:pt idx="0">
                  <c:v>-356.57400000000001</c:v>
                </c:pt>
                <c:pt idx="1">
                  <c:v>-222.07499999999999</c:v>
                </c:pt>
                <c:pt idx="2">
                  <c:v>-184.285</c:v>
                </c:pt>
                <c:pt idx="4">
                  <c:v>-358.19400000000002</c:v>
                </c:pt>
                <c:pt idx="5">
                  <c:v>-223.93600000000001</c:v>
                </c:pt>
                <c:pt idx="6">
                  <c:v>-185.61600000000001</c:v>
                </c:pt>
                <c:pt idx="7">
                  <c:v>487.96499999999997</c:v>
                </c:pt>
                <c:pt idx="9">
                  <c:v>-360.82499999999999</c:v>
                </c:pt>
                <c:pt idx="10">
                  <c:v>-226.34100000000001</c:v>
                </c:pt>
                <c:pt idx="11">
                  <c:v>-188.13499999999999</c:v>
                </c:pt>
                <c:pt idx="12">
                  <c:v>485.57299999999998</c:v>
                </c:pt>
                <c:pt idx="15">
                  <c:v>-361.82299999999998</c:v>
                </c:pt>
                <c:pt idx="16">
                  <c:v>-227.56899999999999</c:v>
                </c:pt>
                <c:pt idx="17">
                  <c:v>-189.29599999999999</c:v>
                </c:pt>
                <c:pt idx="18">
                  <c:v>483.20800000000003</c:v>
                </c:pt>
                <c:pt idx="21">
                  <c:v>-361.03199999999998</c:v>
                </c:pt>
                <c:pt idx="22">
                  <c:v>-226.75399999999999</c:v>
                </c:pt>
                <c:pt idx="23">
                  <c:v>-188.542</c:v>
                </c:pt>
                <c:pt idx="24">
                  <c:v>484.68700000000001</c:v>
                </c:pt>
                <c:pt idx="26">
                  <c:v>-358.666</c:v>
                </c:pt>
                <c:pt idx="27">
                  <c:v>-224.43100000000001</c:v>
                </c:pt>
                <c:pt idx="28">
                  <c:v>-186.21100000000001</c:v>
                </c:pt>
                <c:pt idx="31">
                  <c:v>-356.50700000000001</c:v>
                </c:pt>
                <c:pt idx="32">
                  <c:v>-222.93600000000001</c:v>
                </c:pt>
                <c:pt idx="33">
                  <c:v>-184.72399999999999</c:v>
                </c:pt>
              </c:numCache>
            </c:numRef>
          </c:xVal>
          <c:yVal>
            <c:numRef>
              <c:f>'X11'!$E$4:$E$37</c:f>
              <c:numCache>
                <c:formatCode>General</c:formatCode>
                <c:ptCount val="3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2192"/>
        <c:axId val="59064320"/>
      </c:scatterChart>
      <c:valAx>
        <c:axId val="4599219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59064320"/>
        <c:crosses val="autoZero"/>
        <c:crossBetween val="midCat"/>
      </c:valAx>
      <c:valAx>
        <c:axId val="590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92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[1]工作表1!$C$2:$C$4</c:f>
              <c:numCache>
                <c:formatCode>General</c:formatCode>
                <c:ptCount val="3"/>
                <c:pt idx="0">
                  <c:v>-361.36500000000001</c:v>
                </c:pt>
                <c:pt idx="1">
                  <c:v>-227.11</c:v>
                </c:pt>
                <c:pt idx="2">
                  <c:v>-188.84299999999999</c:v>
                </c:pt>
              </c:numCache>
            </c:numRef>
          </c:xVal>
          <c:yVal>
            <c:numRef>
              <c:f>[1]工作表1!$D$2:$D$4</c:f>
              <c:numCache>
                <c:formatCode>General</c:formatCode>
                <c:ptCount val="3"/>
                <c:pt idx="0">
                  <c:v>3089.4430000000002</c:v>
                </c:pt>
                <c:pt idx="1">
                  <c:v>3684.5070000000001</c:v>
                </c:pt>
                <c:pt idx="2">
                  <c:v>3853.8069999999998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7440"/>
        <c:axId val="43038976"/>
      </c:scatterChart>
      <c:valAx>
        <c:axId val="4303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038976"/>
        <c:crosses val="autoZero"/>
        <c:crossBetween val="midCat"/>
      </c:valAx>
      <c:valAx>
        <c:axId val="4303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37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5</xdr:row>
      <xdr:rowOff>12700</xdr:rowOff>
    </xdr:from>
    <xdr:to>
      <xdr:col>21</xdr:col>
      <xdr:colOff>330200</xdr:colOff>
      <xdr:row>34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698500</xdr:colOff>
      <xdr:row>13</xdr:row>
      <xdr:rowOff>101600</xdr:rowOff>
    </xdr:from>
    <xdr:to>
      <xdr:col>19</xdr:col>
      <xdr:colOff>723900</xdr:colOff>
      <xdr:row>29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2</xdr:row>
      <xdr:rowOff>88900</xdr:rowOff>
    </xdr:from>
    <xdr:to>
      <xdr:col>9</xdr:col>
      <xdr:colOff>177800</xdr:colOff>
      <xdr:row>16</xdr:row>
      <xdr:rowOff>165100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2">
          <cell r="C2">
            <v>-361.36500000000001</v>
          </cell>
          <cell r="D2">
            <v>3089.4430000000002</v>
          </cell>
        </row>
        <row r="3">
          <cell r="C3">
            <v>-227.11</v>
          </cell>
          <cell r="D3">
            <v>3684.5070000000001</v>
          </cell>
        </row>
        <row r="4">
          <cell r="C4">
            <v>-188.84299999999999</v>
          </cell>
          <cell r="D4">
            <v>3853.8069999999998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F4" sqref="F4"/>
    </sheetView>
  </sheetViews>
  <sheetFormatPr defaultColWidth="11.19921875" defaultRowHeight="15.6" x14ac:dyDescent="0.25"/>
  <cols>
    <col min="1" max="2" width="13.796875" customWidth="1"/>
  </cols>
  <sheetData>
    <row r="1" spans="1:10" x14ac:dyDescent="0.25">
      <c r="A1" s="2" t="s">
        <v>4</v>
      </c>
      <c r="B1" s="8" t="s">
        <v>14</v>
      </c>
      <c r="C1" s="9" t="s">
        <v>15</v>
      </c>
    </row>
    <row r="2" spans="1:10" x14ac:dyDescent="0.25">
      <c r="A2" s="14" t="s">
        <v>5</v>
      </c>
      <c r="B2" s="14" t="s">
        <v>16</v>
      </c>
      <c r="C2" s="14" t="s">
        <v>6</v>
      </c>
      <c r="D2" s="14" t="s">
        <v>24</v>
      </c>
      <c r="F2" s="10" t="s">
        <v>21</v>
      </c>
      <c r="G2" s="10" t="s">
        <v>22</v>
      </c>
      <c r="J2" t="s">
        <v>17</v>
      </c>
    </row>
    <row r="3" spans="1:10" x14ac:dyDescent="0.25">
      <c r="A3" s="6">
        <v>-359.75400000000002</v>
      </c>
      <c r="B3" s="6">
        <f>A3-C3</f>
        <v>5.2659999999999627</v>
      </c>
      <c r="C3" s="1">
        <v>-365.02</v>
      </c>
      <c r="D3">
        <v>1.2</v>
      </c>
      <c r="E3" t="s">
        <v>7</v>
      </c>
      <c r="F3" s="11">
        <f>C3+$J$3*D3+$J$4*D3*D3+$J$5*D3*D3*D3+$J$6*C3*D3+$J$7*C3*D3*D3+$J$8*C3*D3*D3*D3</f>
        <v>-361.54840313439996</v>
      </c>
      <c r="G3" s="12">
        <f>A3-F3</f>
        <v>1.7944031343999427</v>
      </c>
      <c r="I3" t="s">
        <v>0</v>
      </c>
      <c r="J3">
        <v>4.9173260000000001</v>
      </c>
    </row>
    <row r="4" spans="1:10" x14ac:dyDescent="0.25">
      <c r="A4" s="6">
        <v>-225.702</v>
      </c>
      <c r="B4" s="6">
        <f t="shared" ref="B4:B28" si="0">A4-C4</f>
        <v>6.6030000000000086</v>
      </c>
      <c r="C4" s="5">
        <v>-232.30500000000001</v>
      </c>
      <c r="D4">
        <v>1.2</v>
      </c>
      <c r="F4" s="11">
        <f t="shared" ref="F4:F28" si="1">C4+$J$3*D4+$J$4*D4*D4+$J$5*D4*D4*D4+$J$6*C4*D4+$J$7*C4*D4*D4+$J$8*C4*D4*D4*D4</f>
        <v>-224.72062898760004</v>
      </c>
      <c r="G4" s="12">
        <f t="shared" ref="G4:G28" si="2">A4-F4</f>
        <v>-0.98137101239996127</v>
      </c>
      <c r="I4" t="s">
        <v>1</v>
      </c>
      <c r="J4">
        <v>5.9807839999999999</v>
      </c>
    </row>
    <row r="5" spans="1:10" s="4" customFormat="1" x14ac:dyDescent="0.25">
      <c r="A5" s="6">
        <v>-187.49600000000001</v>
      </c>
      <c r="B5" s="6">
        <f t="shared" si="0"/>
        <v>7.0879999999999939</v>
      </c>
      <c r="C5" s="3">
        <v>-194.584</v>
      </c>
      <c r="D5" s="4">
        <v>1.2</v>
      </c>
      <c r="F5" s="11">
        <f t="shared" si="1"/>
        <v>-185.83067330368002</v>
      </c>
      <c r="G5" s="12">
        <f t="shared" si="2"/>
        <v>-1.665326696319994</v>
      </c>
      <c r="I5" t="s">
        <v>2</v>
      </c>
      <c r="J5">
        <v>0.15640699999999999</v>
      </c>
    </row>
    <row r="6" spans="1:10" x14ac:dyDescent="0.25">
      <c r="A6" s="6">
        <v>-359.75400000000002</v>
      </c>
      <c r="B6" s="6">
        <f t="shared" si="0"/>
        <v>2.4889999999999759</v>
      </c>
      <c r="C6" s="5">
        <v>-362.24299999999999</v>
      </c>
      <c r="D6">
        <v>0.8</v>
      </c>
      <c r="E6" t="s">
        <v>8</v>
      </c>
      <c r="F6" s="11">
        <f t="shared" si="1"/>
        <v>-361.27730878479997</v>
      </c>
      <c r="G6" s="12">
        <f t="shared" si="2"/>
        <v>1.5233087847999514</v>
      </c>
      <c r="I6" t="s">
        <v>18</v>
      </c>
      <c r="J6">
        <v>1.8255E-2</v>
      </c>
    </row>
    <row r="7" spans="1:10" x14ac:dyDescent="0.25">
      <c r="A7" s="6">
        <v>-225.702</v>
      </c>
      <c r="B7" s="6">
        <f t="shared" si="0"/>
        <v>3.3449999999999989</v>
      </c>
      <c r="C7" s="5">
        <v>-229.047</v>
      </c>
      <c r="D7">
        <v>0.8</v>
      </c>
      <c r="F7" s="11">
        <f t="shared" si="1"/>
        <v>-225.5530355912</v>
      </c>
      <c r="G7" s="12">
        <f t="shared" si="2"/>
        <v>-0.14896440879999773</v>
      </c>
      <c r="I7" t="s">
        <v>19</v>
      </c>
      <c r="J7" s="13">
        <v>7.9039999999999996E-3</v>
      </c>
    </row>
    <row r="8" spans="1:10" x14ac:dyDescent="0.25">
      <c r="A8" s="6">
        <v>-187.49600000000001</v>
      </c>
      <c r="B8" s="6">
        <f t="shared" si="0"/>
        <v>3.6459999999999866</v>
      </c>
      <c r="C8" s="1">
        <v>-191.142</v>
      </c>
      <c r="D8">
        <v>0.8</v>
      </c>
      <c r="F8" s="11">
        <f t="shared" si="1"/>
        <v>-186.92853804320001</v>
      </c>
      <c r="G8" s="12">
        <f t="shared" si="2"/>
        <v>-0.56746195680000255</v>
      </c>
      <c r="I8" t="s">
        <v>20</v>
      </c>
      <c r="J8">
        <v>-1.33E-3</v>
      </c>
    </row>
    <row r="9" spans="1:10" s="4" customFormat="1" x14ac:dyDescent="0.25">
      <c r="A9" s="7">
        <v>484.76400000000001</v>
      </c>
      <c r="B9" s="6">
        <f t="shared" si="0"/>
        <v>18.718000000000018</v>
      </c>
      <c r="C9" s="3">
        <v>466.04599999999999</v>
      </c>
      <c r="D9" s="4">
        <v>0.8</v>
      </c>
      <c r="F9" s="11">
        <f t="shared" si="1"/>
        <v>482.73394169759996</v>
      </c>
      <c r="G9" s="12">
        <f t="shared" si="2"/>
        <v>2.0300583024000503</v>
      </c>
    </row>
    <row r="10" spans="1:10" x14ac:dyDescent="0.25">
      <c r="A10" s="6">
        <v>-359.75400000000002</v>
      </c>
      <c r="B10" s="6">
        <f t="shared" si="0"/>
        <v>0.25899999999995771</v>
      </c>
      <c r="C10" s="1">
        <v>-360.01299999999998</v>
      </c>
      <c r="D10">
        <v>0.4</v>
      </c>
      <c r="E10" t="s">
        <v>9</v>
      </c>
      <c r="F10" s="11">
        <f t="shared" si="1"/>
        <v>-360.13259157175992</v>
      </c>
      <c r="G10" s="12">
        <f t="shared" si="2"/>
        <v>0.37859157175989822</v>
      </c>
    </row>
    <row r="11" spans="1:10" x14ac:dyDescent="0.25">
      <c r="A11" s="6">
        <v>-225.702</v>
      </c>
      <c r="B11" s="6">
        <f t="shared" si="0"/>
        <v>0.51200000000000045</v>
      </c>
      <c r="C11" s="1">
        <v>-226.214</v>
      </c>
      <c r="D11">
        <v>0.4</v>
      </c>
      <c r="F11" s="11">
        <f t="shared" si="1"/>
        <v>-225.19877267728003</v>
      </c>
      <c r="G11" s="12">
        <f t="shared" si="2"/>
        <v>-0.50322732271996529</v>
      </c>
    </row>
    <row r="12" spans="1:10" x14ac:dyDescent="0.25">
      <c r="A12" s="6">
        <v>-187.49600000000001</v>
      </c>
      <c r="B12" s="6">
        <f t="shared" si="0"/>
        <v>0.72999999999998977</v>
      </c>
      <c r="C12" s="1">
        <v>-188.226</v>
      </c>
      <c r="D12">
        <v>0.4</v>
      </c>
      <c r="F12" s="11">
        <f t="shared" si="1"/>
        <v>-186.88857669552002</v>
      </c>
      <c r="G12" s="12">
        <f t="shared" si="2"/>
        <v>-0.60742330447999393</v>
      </c>
    </row>
    <row r="13" spans="1:10" s="4" customFormat="1" x14ac:dyDescent="0.25">
      <c r="A13" s="7">
        <v>484.76400000000001</v>
      </c>
      <c r="B13" s="6">
        <f t="shared" si="0"/>
        <v>4.6850000000000023</v>
      </c>
      <c r="C13" s="3">
        <v>480.07900000000001</v>
      </c>
      <c r="D13" s="4">
        <v>0.4</v>
      </c>
      <c r="F13" s="11">
        <f t="shared" si="1"/>
        <v>487.08466552808011</v>
      </c>
      <c r="G13" s="12">
        <f t="shared" si="2"/>
        <v>-2.3206655280800987</v>
      </c>
    </row>
    <row r="14" spans="1:10" x14ac:dyDescent="0.25">
      <c r="A14" s="6">
        <v>-359.75400000000002</v>
      </c>
      <c r="B14" s="6">
        <f t="shared" si="0"/>
        <v>0</v>
      </c>
      <c r="C14" s="6">
        <v>-359.75400000000002</v>
      </c>
      <c r="D14">
        <v>0</v>
      </c>
      <c r="E14" t="s">
        <v>10</v>
      </c>
      <c r="F14" s="11">
        <f t="shared" si="1"/>
        <v>-359.75400000000002</v>
      </c>
      <c r="G14" s="12">
        <f t="shared" si="2"/>
        <v>0</v>
      </c>
    </row>
    <row r="15" spans="1:10" x14ac:dyDescent="0.25">
      <c r="A15" s="6">
        <v>-225.702</v>
      </c>
      <c r="B15" s="6">
        <f t="shared" si="0"/>
        <v>0</v>
      </c>
      <c r="C15" s="6">
        <v>-225.702</v>
      </c>
      <c r="D15">
        <v>0</v>
      </c>
      <c r="F15" s="11">
        <f t="shared" si="1"/>
        <v>-225.702</v>
      </c>
      <c r="G15" s="12">
        <f t="shared" si="2"/>
        <v>0</v>
      </c>
    </row>
    <row r="16" spans="1:10" x14ac:dyDescent="0.25">
      <c r="A16" s="6">
        <v>-187.49600000000001</v>
      </c>
      <c r="B16" s="6">
        <f t="shared" si="0"/>
        <v>0</v>
      </c>
      <c r="C16" s="6">
        <v>-187.49600000000001</v>
      </c>
      <c r="D16">
        <v>0</v>
      </c>
      <c r="F16" s="11">
        <f t="shared" si="1"/>
        <v>-187.49600000000001</v>
      </c>
      <c r="G16" s="12">
        <f t="shared" si="2"/>
        <v>0</v>
      </c>
    </row>
    <row r="17" spans="1:7" s="4" customFormat="1" x14ac:dyDescent="0.25">
      <c r="A17" s="7">
        <v>484.76400000000001</v>
      </c>
      <c r="B17" s="6">
        <f t="shared" si="0"/>
        <v>0</v>
      </c>
      <c r="C17" s="7">
        <v>484.76400000000001</v>
      </c>
      <c r="D17" s="4">
        <v>0</v>
      </c>
      <c r="F17" s="11">
        <f t="shared" si="1"/>
        <v>484.76400000000001</v>
      </c>
      <c r="G17" s="12">
        <f t="shared" si="2"/>
        <v>0</v>
      </c>
    </row>
    <row r="18" spans="1:7" x14ac:dyDescent="0.25">
      <c r="A18" s="6">
        <v>-359.75400000000002</v>
      </c>
      <c r="B18" s="6">
        <f t="shared" si="0"/>
        <v>0.79899999999997817</v>
      </c>
      <c r="C18" s="5">
        <v>-360.553</v>
      </c>
      <c r="D18">
        <v>-0.4</v>
      </c>
      <c r="E18" t="s">
        <v>11</v>
      </c>
      <c r="F18" s="11">
        <f t="shared" si="1"/>
        <v>-359.42691701928004</v>
      </c>
      <c r="G18" s="12">
        <f t="shared" si="2"/>
        <v>-0.32708298071997888</v>
      </c>
    </row>
    <row r="19" spans="1:7" x14ac:dyDescent="0.25">
      <c r="A19" s="6">
        <v>-225.702</v>
      </c>
      <c r="B19" s="6">
        <f t="shared" si="0"/>
        <v>0.54900000000000659</v>
      </c>
      <c r="C19" s="1">
        <v>-226.251</v>
      </c>
      <c r="D19">
        <v>-0.4</v>
      </c>
      <c r="F19" s="11">
        <f t="shared" si="1"/>
        <v>-225.92431475576001</v>
      </c>
      <c r="G19" s="12">
        <f t="shared" si="2"/>
        <v>0.22231475576001003</v>
      </c>
    </row>
    <row r="20" spans="1:7" x14ac:dyDescent="0.25">
      <c r="A20" s="6">
        <v>-187.49600000000001</v>
      </c>
      <c r="B20" s="6">
        <f t="shared" si="0"/>
        <v>0.39099999999999113</v>
      </c>
      <c r="C20" s="1">
        <v>-187.887</v>
      </c>
      <c r="D20">
        <v>-0.4</v>
      </c>
      <c r="F20" s="11">
        <f t="shared" si="1"/>
        <v>-187.78866649112001</v>
      </c>
      <c r="G20" s="12">
        <f t="shared" si="2"/>
        <v>0.29266649112000209</v>
      </c>
    </row>
    <row r="21" spans="1:7" s="4" customFormat="1" x14ac:dyDescent="0.25">
      <c r="A21" s="7">
        <v>484.76400000000001</v>
      </c>
      <c r="B21" s="6">
        <f t="shared" si="0"/>
        <v>-4.0299999999999727</v>
      </c>
      <c r="C21" s="3">
        <v>488.79399999999998</v>
      </c>
      <c r="D21" s="4">
        <v>-0.4</v>
      </c>
      <c r="F21" s="11">
        <f t="shared" si="1"/>
        <v>484.86456579343997</v>
      </c>
      <c r="G21" s="12">
        <f t="shared" si="2"/>
        <v>-0.10056579343995509</v>
      </c>
    </row>
    <row r="22" spans="1:7" x14ac:dyDescent="0.25">
      <c r="A22" s="6">
        <v>-359.75400000000002</v>
      </c>
      <c r="B22" s="6">
        <f t="shared" si="0"/>
        <v>2.8340000000000032</v>
      </c>
      <c r="C22" s="5">
        <v>-362.58800000000002</v>
      </c>
      <c r="D22">
        <v>-0.8</v>
      </c>
      <c r="E22" t="s">
        <v>12</v>
      </c>
      <c r="F22" s="11">
        <f t="shared" si="1"/>
        <v>-359.56008534976002</v>
      </c>
      <c r="G22" s="12">
        <f t="shared" si="2"/>
        <v>-0.19391465024000354</v>
      </c>
    </row>
    <row r="23" spans="1:7" x14ac:dyDescent="0.25">
      <c r="A23" s="6">
        <v>-225.702</v>
      </c>
      <c r="B23" s="6">
        <f t="shared" si="0"/>
        <v>2.2299999999999898</v>
      </c>
      <c r="C23" s="1">
        <v>-227.93199999999999</v>
      </c>
      <c r="D23">
        <v>-0.8</v>
      </c>
      <c r="F23" s="11">
        <f t="shared" si="1"/>
        <v>-226.09774076863999</v>
      </c>
      <c r="G23" s="12">
        <f t="shared" si="2"/>
        <v>0.39574076863999608</v>
      </c>
    </row>
    <row r="24" spans="1:7" x14ac:dyDescent="0.25">
      <c r="A24" s="6">
        <v>-187.49600000000001</v>
      </c>
      <c r="B24" s="6">
        <f t="shared" si="0"/>
        <v>1.9239999999999782</v>
      </c>
      <c r="C24" s="1">
        <v>-189.42</v>
      </c>
      <c r="D24">
        <v>-0.8</v>
      </c>
      <c r="F24" s="11">
        <f t="shared" si="1"/>
        <v>-187.9271296224</v>
      </c>
      <c r="G24" s="12">
        <f t="shared" si="2"/>
        <v>0.4311296223999932</v>
      </c>
    </row>
    <row r="25" spans="1:7" s="4" customFormat="1" x14ac:dyDescent="0.25">
      <c r="A25" s="7">
        <v>484.76400000000001</v>
      </c>
      <c r="B25" s="6">
        <f t="shared" si="0"/>
        <v>-4.8340000000000032</v>
      </c>
      <c r="C25" s="3">
        <v>489.59800000000001</v>
      </c>
      <c r="D25" s="4">
        <v>-0.8</v>
      </c>
      <c r="F25" s="11">
        <f t="shared" si="1"/>
        <v>485.07172889696005</v>
      </c>
      <c r="G25" s="12">
        <f t="shared" si="2"/>
        <v>-0.30772889696004313</v>
      </c>
    </row>
    <row r="26" spans="1:7" x14ac:dyDescent="0.25">
      <c r="A26" s="6">
        <v>-359.75400000000002</v>
      </c>
      <c r="B26" s="6">
        <f t="shared" si="0"/>
        <v>5.09699999999998</v>
      </c>
      <c r="C26" s="1">
        <v>-364.851</v>
      </c>
      <c r="D26">
        <v>-1.2</v>
      </c>
      <c r="E26" t="s">
        <v>13</v>
      </c>
      <c r="F26" s="11">
        <f t="shared" si="1"/>
        <v>-359.40846920999996</v>
      </c>
      <c r="G26" s="12">
        <f t="shared" si="2"/>
        <v>-0.34553079000005482</v>
      </c>
    </row>
    <row r="27" spans="1:7" x14ac:dyDescent="0.25">
      <c r="A27" s="6">
        <v>-225.702</v>
      </c>
      <c r="B27" s="6">
        <f t="shared" si="0"/>
        <v>4.5620000000000118</v>
      </c>
      <c r="C27" s="1">
        <v>-230.26400000000001</v>
      </c>
      <c r="D27">
        <v>-1.2</v>
      </c>
      <c r="F27" s="11">
        <f t="shared" si="1"/>
        <v>-225.928581872</v>
      </c>
      <c r="G27" s="12">
        <f t="shared" si="2"/>
        <v>0.22658187199999702</v>
      </c>
    </row>
    <row r="28" spans="1:7" x14ac:dyDescent="0.25">
      <c r="A28" s="6">
        <v>-187.49600000000001</v>
      </c>
      <c r="B28" s="6">
        <f t="shared" si="0"/>
        <v>3.9119999999999777</v>
      </c>
      <c r="C28" s="1">
        <v>-191.40799999999999</v>
      </c>
      <c r="D28">
        <v>-1.2</v>
      </c>
      <c r="F28" s="11">
        <f t="shared" si="1"/>
        <v>-187.39221132799997</v>
      </c>
      <c r="G28" s="12">
        <f t="shared" si="2"/>
        <v>-0.10378867200003583</v>
      </c>
    </row>
    <row r="29" spans="1:7" x14ac:dyDescent="0.25">
      <c r="A29" s="1"/>
      <c r="B29" s="1"/>
    </row>
    <row r="30" spans="1:7" x14ac:dyDescent="0.25">
      <c r="A30" s="1"/>
      <c r="B30" s="1"/>
    </row>
    <row r="31" spans="1:7" x14ac:dyDescent="0.25">
      <c r="A31" s="1"/>
      <c r="B31" s="1"/>
    </row>
    <row r="32" spans="1:7" x14ac:dyDescent="0.25">
      <c r="A32" s="1"/>
      <c r="B32" s="1"/>
    </row>
  </sheetData>
  <sortState ref="C26:C28">
    <sortCondition ref="C26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K20" sqref="K20"/>
    </sheetView>
  </sheetViews>
  <sheetFormatPr defaultColWidth="11.19921875" defaultRowHeight="15.6" x14ac:dyDescent="0.25"/>
  <cols>
    <col min="1" max="2" width="21.296875" customWidth="1"/>
    <col min="10" max="10" width="13.69921875" customWidth="1"/>
  </cols>
  <sheetData>
    <row r="1" spans="1:15" x14ac:dyDescent="0.25">
      <c r="A1" s="2" t="s">
        <v>4</v>
      </c>
      <c r="B1" s="2"/>
      <c r="C1" s="15" t="s">
        <v>23</v>
      </c>
      <c r="D1" s="16">
        <v>57.2958</v>
      </c>
      <c r="G1">
        <f xml:space="preserve"> 40/1000*D1</f>
        <v>2.2918319999999999</v>
      </c>
    </row>
    <row r="2" spans="1:15" x14ac:dyDescent="0.25">
      <c r="A2" s="19"/>
      <c r="B2" s="20" t="s">
        <v>32</v>
      </c>
      <c r="C2" s="21">
        <v>1.7094E-3</v>
      </c>
      <c r="D2" s="22" t="s">
        <v>33</v>
      </c>
      <c r="E2" s="21"/>
      <c r="F2" s="23">
        <v>9.7941443000000003E-2</v>
      </c>
      <c r="G2" s="24" t="s">
        <v>34</v>
      </c>
      <c r="H2" s="19"/>
      <c r="K2" s="19"/>
      <c r="L2" s="19" t="s">
        <v>35</v>
      </c>
    </row>
    <row r="3" spans="1:15" x14ac:dyDescent="0.25">
      <c r="A3" s="17" t="s">
        <v>25</v>
      </c>
      <c r="B3" s="17" t="s">
        <v>26</v>
      </c>
      <c r="C3" s="17" t="s">
        <v>27</v>
      </c>
      <c r="D3" s="17" t="s">
        <v>28</v>
      </c>
      <c r="E3" s="17" t="s">
        <v>29</v>
      </c>
      <c r="G3" s="17" t="s">
        <v>30</v>
      </c>
      <c r="H3" s="17" t="s">
        <v>31</v>
      </c>
      <c r="K3" s="19"/>
    </row>
    <row r="4" spans="1:15" x14ac:dyDescent="0.25">
      <c r="A4" s="26">
        <v>-361.82299999999998</v>
      </c>
      <c r="B4" s="25">
        <f>A4-C4</f>
        <v>-5.2489999999999668</v>
      </c>
      <c r="C4" s="1">
        <v>-356.57400000000001</v>
      </c>
      <c r="D4" s="18">
        <f>E4+$F$2</f>
        <v>3.0979414429999999</v>
      </c>
      <c r="E4">
        <v>3</v>
      </c>
      <c r="G4" s="19">
        <f>C4+$L$4*D4+$L$5*D4^2+$L$6*C4*D4</f>
        <v>-362.12084340854705</v>
      </c>
      <c r="H4" s="18">
        <f>A4-G4</f>
        <v>0.2978434085470667</v>
      </c>
      <c r="I4">
        <f>C4+$N$4*D4+$N$5*D4*D4+$N$6*D4*D4*D4+$N$7*C4*D4+$N$8*C4*D4*D4+$N$9*C4*D4*D4*D4</f>
        <v>-357.22953086879494</v>
      </c>
      <c r="J4" s="27">
        <f>I4-A4</f>
        <v>4.5934691312050404</v>
      </c>
      <c r="K4" s="19" t="s">
        <v>0</v>
      </c>
      <c r="L4" s="28">
        <v>-0.246396</v>
      </c>
      <c r="M4" t="s">
        <v>36</v>
      </c>
      <c r="N4">
        <v>1.5474999999999999E-2</v>
      </c>
      <c r="O4">
        <v>-0.21475</v>
      </c>
    </row>
    <row r="5" spans="1:15" x14ac:dyDescent="0.25">
      <c r="A5" s="26">
        <v>-227.56899999999999</v>
      </c>
      <c r="B5" s="25">
        <f t="shared" ref="B5:B37" si="0">A5-C5</f>
        <v>-5.4939999999999998</v>
      </c>
      <c r="C5" s="1">
        <v>-222.07499999999999</v>
      </c>
      <c r="D5" s="18">
        <f t="shared" ref="D5:D37" si="1">E5+$F$2</f>
        <v>3.0979414429999999</v>
      </c>
      <c r="E5">
        <v>3</v>
      </c>
      <c r="G5" s="19">
        <f>C5+$L$4*D5+$L$5*D5^2+$L$6*C5*D5</f>
        <v>-228.05434689568247</v>
      </c>
      <c r="H5" s="18">
        <f t="shared" ref="H5:H37" si="2">A5-G5</f>
        <v>0.48534689568248268</v>
      </c>
      <c r="I5">
        <f t="shared" ref="I5:I37" si="3">C5+$N$4*D5+$N$5*D5*D5+$N$6*D5*D5*D5+$N$7*C5*D5+$N$8*C5*D5*D5+$N$9*C5*D5*D5*D5</f>
        <v>-222.4651936806697</v>
      </c>
      <c r="J5" s="27">
        <f t="shared" ref="J5:J37" si="4">I5-A5</f>
        <v>5.1038063193302889</v>
      </c>
      <c r="K5" s="19" t="s">
        <v>1</v>
      </c>
      <c r="L5" s="28">
        <v>-0.61790100000000003</v>
      </c>
      <c r="M5" t="s">
        <v>37</v>
      </c>
      <c r="N5">
        <v>-3.0000000000000001E-6</v>
      </c>
      <c r="O5">
        <v>-0.69777</v>
      </c>
    </row>
    <row r="6" spans="1:15" x14ac:dyDescent="0.25">
      <c r="A6" s="26">
        <v>-189.29599999999999</v>
      </c>
      <c r="B6" s="25">
        <f t="shared" si="0"/>
        <v>-5.0109999999999957</v>
      </c>
      <c r="C6" s="1">
        <v>-184.285</v>
      </c>
      <c r="D6" s="18">
        <f t="shared" si="1"/>
        <v>3.0979414429999999</v>
      </c>
      <c r="E6">
        <v>3</v>
      </c>
      <c r="G6" s="19">
        <f>C6+$L$4*D6+$L$5*D6^2+$L$6*C6*D6</f>
        <v>-190.38586680868443</v>
      </c>
      <c r="H6" s="18">
        <f t="shared" si="2"/>
        <v>1.0898668086844339</v>
      </c>
      <c r="I6">
        <f t="shared" si="3"/>
        <v>-184.60064225397321</v>
      </c>
      <c r="J6" s="27">
        <f t="shared" si="4"/>
        <v>4.6953577460267866</v>
      </c>
      <c r="K6" s="19" t="s">
        <v>3</v>
      </c>
      <c r="L6" s="28">
        <v>-1.0380000000000001E-3</v>
      </c>
      <c r="M6" t="s">
        <v>38</v>
      </c>
      <c r="N6">
        <v>0</v>
      </c>
      <c r="O6">
        <v>1.1095000000000001E-2</v>
      </c>
    </row>
    <row r="7" spans="1:15" x14ac:dyDescent="0.25">
      <c r="A7" s="26"/>
      <c r="B7" s="25"/>
      <c r="C7" s="1"/>
      <c r="D7" s="18"/>
      <c r="G7" s="19"/>
      <c r="H7" s="18"/>
      <c r="J7" s="27"/>
      <c r="M7" t="s">
        <v>39</v>
      </c>
      <c r="N7">
        <v>6.4300000000000002E-4</v>
      </c>
      <c r="O7">
        <v>-4.26E-4</v>
      </c>
    </row>
    <row r="8" spans="1:15" x14ac:dyDescent="0.25">
      <c r="A8" s="26">
        <v>-361.82299999999998</v>
      </c>
      <c r="B8" s="25">
        <f t="shared" si="0"/>
        <v>-3.6289999999999623</v>
      </c>
      <c r="C8" s="1">
        <v>-358.19400000000002</v>
      </c>
      <c r="D8" s="18">
        <f t="shared" si="1"/>
        <v>2.0979414429999999</v>
      </c>
      <c r="E8">
        <v>2</v>
      </c>
      <c r="G8" s="19">
        <f>C8+$L$4*D8+$L$5*D8^2+$L$6*C8*D8</f>
        <v>-360.65050217499186</v>
      </c>
      <c r="H8" s="18">
        <f t="shared" si="2"/>
        <v>-1.1724978250081222</v>
      </c>
      <c r="I8">
        <f t="shared" si="3"/>
        <v>-358.64158971391731</v>
      </c>
      <c r="J8" s="27">
        <f t="shared" si="4"/>
        <v>3.1814102860826665</v>
      </c>
      <c r="M8" t="s">
        <v>40</v>
      </c>
      <c r="N8">
        <v>-1.9999999999999999E-6</v>
      </c>
      <c r="O8">
        <v>-3.1100000000000002E-4</v>
      </c>
    </row>
    <row r="9" spans="1:15" x14ac:dyDescent="0.25">
      <c r="A9" s="26">
        <v>-227.56899999999999</v>
      </c>
      <c r="B9" s="25">
        <f t="shared" si="0"/>
        <v>-3.6329999999999814</v>
      </c>
      <c r="C9" s="1">
        <v>-223.93600000000001</v>
      </c>
      <c r="D9" s="18">
        <f t="shared" si="1"/>
        <v>2.0979414429999999</v>
      </c>
      <c r="E9">
        <v>2</v>
      </c>
      <c r="G9" s="19">
        <f>C9+$L$4*D9+$L$5*D9^2+$L$6*C9*D9</f>
        <v>-226.68487088329181</v>
      </c>
      <c r="H9" s="18">
        <f t="shared" si="2"/>
        <v>-0.88412911670818062</v>
      </c>
      <c r="I9">
        <f t="shared" si="3"/>
        <v>-224.20366068253264</v>
      </c>
      <c r="J9" s="27">
        <f t="shared" si="4"/>
        <v>3.3653393174673454</v>
      </c>
      <c r="M9" t="s">
        <v>41</v>
      </c>
      <c r="N9">
        <v>0</v>
      </c>
      <c r="O9">
        <v>-2.6999999999999999E-5</v>
      </c>
    </row>
    <row r="10" spans="1:15" x14ac:dyDescent="0.25">
      <c r="A10" s="26">
        <v>-189.29599999999999</v>
      </c>
      <c r="B10" s="25">
        <f t="shared" si="0"/>
        <v>-3.6799999999999784</v>
      </c>
      <c r="C10" s="1">
        <v>-185.61600000000001</v>
      </c>
      <c r="D10" s="18">
        <f t="shared" si="1"/>
        <v>2.0979414429999999</v>
      </c>
      <c r="E10">
        <v>2</v>
      </c>
      <c r="G10" s="19">
        <f>C10+$L$4*D10+$L$5*D10^2+$L$6*C10*D10</f>
        <v>-188.4483189377992</v>
      </c>
      <c r="H10" s="18">
        <f t="shared" si="2"/>
        <v>-0.84768106220079176</v>
      </c>
      <c r="I10">
        <f t="shared" si="3"/>
        <v>-185.83230522898305</v>
      </c>
      <c r="J10" s="27">
        <f t="shared" si="4"/>
        <v>3.4636947710169466</v>
      </c>
    </row>
    <row r="11" spans="1:15" x14ac:dyDescent="0.25">
      <c r="A11" s="26">
        <v>483.20800000000003</v>
      </c>
      <c r="B11" s="25">
        <f t="shared" si="0"/>
        <v>-4.7569999999999482</v>
      </c>
      <c r="C11" s="1">
        <v>487.96499999999997</v>
      </c>
      <c r="D11" s="18">
        <f t="shared" si="1"/>
        <v>2.0979414429999999</v>
      </c>
      <c r="E11">
        <v>2</v>
      </c>
      <c r="G11" s="19">
        <f>C11+$L$4*D11+$L$5*D11^2+$L$6*C11*D11</f>
        <v>483.66584849426891</v>
      </c>
      <c r="H11" s="18">
        <f t="shared" si="2"/>
        <v>-0.45784849426888741</v>
      </c>
      <c r="I11">
        <f t="shared" si="3"/>
        <v>488.65141026572968</v>
      </c>
      <c r="J11" s="27">
        <f t="shared" si="4"/>
        <v>5.4434102657296535</v>
      </c>
    </row>
    <row r="12" spans="1:15" x14ac:dyDescent="0.25">
      <c r="A12" s="1"/>
      <c r="B12" s="25"/>
      <c r="C12" s="1"/>
      <c r="D12" s="18"/>
      <c r="G12" s="19"/>
      <c r="H12" s="18"/>
      <c r="J12" s="27"/>
    </row>
    <row r="13" spans="1:15" x14ac:dyDescent="0.25">
      <c r="A13" s="6">
        <v>-361.82299999999998</v>
      </c>
      <c r="B13" s="25">
        <f t="shared" si="0"/>
        <v>-0.99799999999999045</v>
      </c>
      <c r="C13" s="1">
        <v>-360.82499999999999</v>
      </c>
      <c r="D13" s="18">
        <f t="shared" si="1"/>
        <v>1.0979414430000001</v>
      </c>
      <c r="E13">
        <v>1</v>
      </c>
      <c r="G13" s="19">
        <f>C13+$L$4*D13+$L$5*D13^2+$L$6*C13*D13</f>
        <v>-361.4291738619234</v>
      </c>
      <c r="H13" s="18">
        <f t="shared" si="2"/>
        <v>-0.39382613807657663</v>
      </c>
      <c r="I13">
        <f t="shared" si="3"/>
        <v>-361.06187695697719</v>
      </c>
      <c r="J13" s="27">
        <f t="shared" si="4"/>
        <v>0.76112304302279199</v>
      </c>
    </row>
    <row r="14" spans="1:15" x14ac:dyDescent="0.25">
      <c r="A14" s="6">
        <v>-227.56899999999999</v>
      </c>
      <c r="B14" s="25">
        <f t="shared" si="0"/>
        <v>-1.2279999999999802</v>
      </c>
      <c r="C14" s="1">
        <v>-226.34100000000001</v>
      </c>
      <c r="D14" s="18">
        <f t="shared" si="1"/>
        <v>1.0979414430000001</v>
      </c>
      <c r="E14">
        <v>1</v>
      </c>
      <c r="G14" s="19">
        <f>C14+$L$4*D14+$L$5*D14^2+$L$6*C14*D14</f>
        <v>-227.09844033011063</v>
      </c>
      <c r="H14" s="18">
        <f t="shared" si="2"/>
        <v>-0.47055966988935438</v>
      </c>
      <c r="I14">
        <f t="shared" si="3"/>
        <v>-226.48325866812374</v>
      </c>
      <c r="J14" s="27">
        <f t="shared" si="4"/>
        <v>1.0857413318762497</v>
      </c>
    </row>
    <row r="15" spans="1:15" x14ac:dyDescent="0.25">
      <c r="A15" s="6">
        <v>-189.29599999999999</v>
      </c>
      <c r="B15" s="25">
        <f t="shared" si="0"/>
        <v>-1.1610000000000014</v>
      </c>
      <c r="C15" s="1">
        <v>-188.13499999999999</v>
      </c>
      <c r="D15" s="18">
        <f t="shared" si="1"/>
        <v>1.0979414430000001</v>
      </c>
      <c r="E15">
        <v>1</v>
      </c>
      <c r="G15" s="19">
        <f>C15+$L$4*D15+$L$5*D15^2+$L$6*C15*D15</f>
        <v>-188.93598230301117</v>
      </c>
      <c r="H15" s="18">
        <f t="shared" si="2"/>
        <v>-0.36001769698881958</v>
      </c>
      <c r="I15">
        <f t="shared" si="3"/>
        <v>-188.250378248565</v>
      </c>
      <c r="J15" s="27">
        <f t="shared" si="4"/>
        <v>1.045621751434993</v>
      </c>
    </row>
    <row r="16" spans="1:15" x14ac:dyDescent="0.25">
      <c r="A16" s="26">
        <v>483.20800000000003</v>
      </c>
      <c r="B16" s="25">
        <f t="shared" si="0"/>
        <v>-2.3649999999999523</v>
      </c>
      <c r="C16" s="1">
        <v>485.57299999999998</v>
      </c>
      <c r="D16" s="18">
        <f t="shared" si="1"/>
        <v>1.0979414430000001</v>
      </c>
      <c r="E16">
        <v>1</v>
      </c>
      <c r="G16" s="19">
        <f>C16+$L$4*D16+$L$5*D16^2+$L$6*C16*D16</f>
        <v>484.00421746982829</v>
      </c>
      <c r="H16" s="18">
        <f t="shared" si="2"/>
        <v>-0.7962174698282638</v>
      </c>
      <c r="I16">
        <f t="shared" si="3"/>
        <v>485.93161938793349</v>
      </c>
      <c r="J16" s="27">
        <f t="shared" si="4"/>
        <v>2.7236193879334678</v>
      </c>
    </row>
    <row r="17" spans="1:10" x14ac:dyDescent="0.25">
      <c r="A17" s="26"/>
      <c r="B17" s="25"/>
      <c r="C17" s="1"/>
      <c r="D17" s="18"/>
      <c r="G17" s="19"/>
      <c r="H17" s="18"/>
      <c r="J17" s="27"/>
    </row>
    <row r="18" spans="1:10" x14ac:dyDescent="0.25">
      <c r="A18" s="1"/>
      <c r="B18" s="25"/>
      <c r="C18" s="1"/>
      <c r="D18" s="18"/>
      <c r="G18" s="19"/>
      <c r="H18" s="18"/>
      <c r="J18" s="27"/>
    </row>
    <row r="19" spans="1:10" x14ac:dyDescent="0.25">
      <c r="A19" s="6">
        <v>-361.82299999999998</v>
      </c>
      <c r="B19" s="25">
        <f t="shared" si="0"/>
        <v>0</v>
      </c>
      <c r="C19" s="6">
        <v>-361.82299999999998</v>
      </c>
      <c r="D19" s="18">
        <f t="shared" si="1"/>
        <v>9.7941443000000003E-2</v>
      </c>
      <c r="E19">
        <v>0</v>
      </c>
      <c r="G19" s="19">
        <f>C19+$L$4*D19+$L$5*D19^2+$L$6*C19*D19</f>
        <v>-361.81627552088969</v>
      </c>
      <c r="H19" s="18">
        <f t="shared" si="2"/>
        <v>-6.7244791102893942E-3</v>
      </c>
      <c r="I19">
        <f t="shared" si="3"/>
        <v>-361.84426373446166</v>
      </c>
      <c r="J19" s="27">
        <f t="shared" si="4"/>
        <v>-2.1263734461683725E-2</v>
      </c>
    </row>
    <row r="20" spans="1:10" x14ac:dyDescent="0.25">
      <c r="A20" s="6">
        <v>-227.56899999999999</v>
      </c>
      <c r="B20" s="25">
        <f t="shared" si="0"/>
        <v>0</v>
      </c>
      <c r="C20" s="6">
        <v>-227.56899999999999</v>
      </c>
      <c r="D20" s="18">
        <f t="shared" si="1"/>
        <v>9.7941443000000003E-2</v>
      </c>
      <c r="E20">
        <v>0</v>
      </c>
      <c r="G20" s="19">
        <f>C20+$L$4*D20+$L$5*D20^2+$L$6*C20*D20</f>
        <v>-227.57592421453683</v>
      </c>
      <c r="H20" s="18">
        <f t="shared" si="2"/>
        <v>6.9242145368377805E-3</v>
      </c>
      <c r="I20">
        <f t="shared" si="3"/>
        <v>-227.58181148352756</v>
      </c>
      <c r="J20" s="27">
        <f t="shared" si="4"/>
        <v>-1.2811483527570999E-2</v>
      </c>
    </row>
    <row r="21" spans="1:10" x14ac:dyDescent="0.25">
      <c r="A21" s="6">
        <v>-189.29599999999999</v>
      </c>
      <c r="B21" s="25">
        <f t="shared" si="0"/>
        <v>0</v>
      </c>
      <c r="C21" s="6">
        <v>-189.29599999999999</v>
      </c>
      <c r="D21" s="18">
        <f t="shared" si="1"/>
        <v>9.7941443000000003E-2</v>
      </c>
      <c r="E21">
        <v>0</v>
      </c>
      <c r="G21" s="19">
        <f>C21+$L$4*D21+$L$5*D21^2+$L$6*C21*D21</f>
        <v>-189.30681517087299</v>
      </c>
      <c r="H21" s="18">
        <f t="shared" si="2"/>
        <v>1.0815170873001989E-2</v>
      </c>
      <c r="I21">
        <f t="shared" si="3"/>
        <v>-189.30640192403587</v>
      </c>
      <c r="J21" s="27">
        <f t="shared" si="4"/>
        <v>-1.0401924035875254E-2</v>
      </c>
    </row>
    <row r="22" spans="1:10" x14ac:dyDescent="0.25">
      <c r="A22" s="26">
        <v>483.20800000000003</v>
      </c>
      <c r="B22" s="25">
        <f t="shared" si="0"/>
        <v>0</v>
      </c>
      <c r="C22" s="26">
        <v>483.20800000000003</v>
      </c>
      <c r="D22" s="18">
        <f t="shared" si="1"/>
        <v>9.7941443000000003E-2</v>
      </c>
      <c r="E22">
        <v>0</v>
      </c>
      <c r="G22" s="19">
        <f>C22+$L$4*D22+$L$5*D22^2+$L$6*C22*D22</f>
        <v>483.12881590848082</v>
      </c>
      <c r="H22" s="18">
        <f t="shared" si="2"/>
        <v>7.9184091519209687E-2</v>
      </c>
      <c r="I22">
        <f t="shared" si="3"/>
        <v>483.23993701977338</v>
      </c>
      <c r="J22" s="27">
        <f t="shared" si="4"/>
        <v>3.1937019773351949E-2</v>
      </c>
    </row>
    <row r="23" spans="1:10" x14ac:dyDescent="0.25">
      <c r="B23" s="25"/>
      <c r="C23" s="1"/>
      <c r="D23" s="18"/>
      <c r="G23" s="19"/>
      <c r="H23" s="18"/>
      <c r="J23" s="27"/>
    </row>
    <row r="24" spans="1:10" x14ac:dyDescent="0.25">
      <c r="B24" s="25"/>
      <c r="C24" s="1"/>
      <c r="D24" s="18"/>
      <c r="G24" s="19"/>
      <c r="H24" s="18"/>
      <c r="J24" s="27"/>
    </row>
    <row r="25" spans="1:10" x14ac:dyDescent="0.25">
      <c r="A25" s="6">
        <v>-361.82299999999998</v>
      </c>
      <c r="B25" s="25">
        <f t="shared" si="0"/>
        <v>-0.79099999999999682</v>
      </c>
      <c r="C25" s="1">
        <v>-361.03199999999998</v>
      </c>
      <c r="D25" s="18">
        <f t="shared" si="1"/>
        <v>-0.90205855700000004</v>
      </c>
      <c r="E25">
        <v>-1</v>
      </c>
      <c r="G25" s="19">
        <f>C25+$L$4*D25+$L$5*D25^2+$L$6*C25*D25</f>
        <v>-361.65057592135275</v>
      </c>
      <c r="H25" s="18">
        <f t="shared" si="2"/>
        <v>-0.17242407864722509</v>
      </c>
      <c r="I25">
        <f t="shared" si="3"/>
        <v>-360.83596714767742</v>
      </c>
      <c r="J25" s="27">
        <f t="shared" si="4"/>
        <v>0.98703285232255666</v>
      </c>
    </row>
    <row r="26" spans="1:10" x14ac:dyDescent="0.25">
      <c r="A26" s="6">
        <v>-227.56899999999999</v>
      </c>
      <c r="B26" s="25">
        <f t="shared" si="0"/>
        <v>-0.81499999999999773</v>
      </c>
      <c r="C26" s="1">
        <v>-226.75399999999999</v>
      </c>
      <c r="D26" s="18">
        <f t="shared" si="1"/>
        <v>-0.90205855700000004</v>
      </c>
      <c r="E26">
        <v>-1</v>
      </c>
      <c r="G26" s="19">
        <f>C26+$L$4*D26+$L$5*D26^2+$L$6*C26*D26</f>
        <v>-227.24684649091708</v>
      </c>
      <c r="H26" s="18">
        <f t="shared" si="2"/>
        <v>-0.3221535090829093</v>
      </c>
      <c r="I26">
        <f t="shared" si="3"/>
        <v>-226.6360700902471</v>
      </c>
      <c r="J26" s="27">
        <f t="shared" si="4"/>
        <v>0.93292990975288603</v>
      </c>
    </row>
    <row r="27" spans="1:10" x14ac:dyDescent="0.25">
      <c r="A27" s="6">
        <v>-189.29599999999999</v>
      </c>
      <c r="B27" s="25">
        <f t="shared" si="0"/>
        <v>-0.75399999999999068</v>
      </c>
      <c r="C27" s="1">
        <v>-188.542</v>
      </c>
      <c r="D27" s="18">
        <f t="shared" si="1"/>
        <v>-0.90205855700000004</v>
      </c>
      <c r="E27">
        <v>-1</v>
      </c>
      <c r="G27" s="19">
        <f>C27+$L$4*D27+$L$5*D27^2+$L$6*C27*D27</f>
        <v>-188.99906718979696</v>
      </c>
      <c r="H27" s="18">
        <f t="shared" si="2"/>
        <v>-0.29693281020303175</v>
      </c>
      <c r="I27">
        <f t="shared" si="3"/>
        <v>-188.44629614098866</v>
      </c>
      <c r="J27" s="27">
        <f t="shared" si="4"/>
        <v>0.84970385901132772</v>
      </c>
    </row>
    <row r="28" spans="1:10" x14ac:dyDescent="0.25">
      <c r="A28" s="26">
        <v>483.20800000000003</v>
      </c>
      <c r="B28" s="25">
        <f t="shared" si="0"/>
        <v>-1.478999999999985</v>
      </c>
      <c r="C28" s="1">
        <v>484.68700000000001</v>
      </c>
      <c r="D28" s="18">
        <f t="shared" si="1"/>
        <v>-0.90205855700000004</v>
      </c>
      <c r="E28">
        <v>-1</v>
      </c>
      <c r="G28" s="19">
        <f>C28+$L$4*D28+$L$5*D28^2+$L$6*C28*D28</f>
        <v>484.86030188572391</v>
      </c>
      <c r="H28" s="18">
        <f t="shared" si="2"/>
        <v>-1.6523018857238867</v>
      </c>
      <c r="I28">
        <f t="shared" si="3"/>
        <v>484.39111948984265</v>
      </c>
      <c r="J28" s="27">
        <f t="shared" si="4"/>
        <v>1.1831194898426247</v>
      </c>
    </row>
    <row r="29" spans="1:10" x14ac:dyDescent="0.25">
      <c r="B29" s="25"/>
      <c r="C29" s="1"/>
      <c r="D29" s="18"/>
      <c r="G29" s="19"/>
      <c r="H29" s="18"/>
      <c r="J29" s="27"/>
    </row>
    <row r="30" spans="1:10" x14ac:dyDescent="0.25">
      <c r="A30" s="6">
        <v>-361.82299999999998</v>
      </c>
      <c r="B30" s="25">
        <f t="shared" si="0"/>
        <v>-3.1569999999999823</v>
      </c>
      <c r="C30" s="1">
        <v>-358.666</v>
      </c>
      <c r="D30" s="18">
        <f>E30+$F$2</f>
        <v>-1.9020585569999999</v>
      </c>
      <c r="E30">
        <v>-2</v>
      </c>
      <c r="G30" s="19">
        <f>C30+$L$4*D30+$L$5*D30^2+$L$6*C30*D30</f>
        <v>-361.14092662538388</v>
      </c>
      <c r="H30" s="18">
        <f t="shared" si="2"/>
        <v>-0.68207337461609541</v>
      </c>
      <c r="I30">
        <f t="shared" si="3"/>
        <v>-358.25419302552615</v>
      </c>
      <c r="J30" s="27">
        <f t="shared" si="4"/>
        <v>3.56880697447383</v>
      </c>
    </row>
    <row r="31" spans="1:10" x14ac:dyDescent="0.25">
      <c r="A31" s="6">
        <v>-227.56899999999999</v>
      </c>
      <c r="B31" s="25">
        <f t="shared" si="0"/>
        <v>-3.1379999999999768</v>
      </c>
      <c r="C31" s="1">
        <v>-224.43100000000001</v>
      </c>
      <c r="D31" s="18">
        <f>E31+$F$2</f>
        <v>-1.9020585569999999</v>
      </c>
      <c r="E31">
        <v>-2</v>
      </c>
      <c r="G31" s="19">
        <f>C31+$L$4*D31+$L$5*D31^2+$L$6*C31*D31</f>
        <v>-226.64090152742986</v>
      </c>
      <c r="H31" s="18">
        <f t="shared" si="2"/>
        <v>-0.92809847257012734</v>
      </c>
      <c r="I31">
        <f t="shared" si="3"/>
        <v>-224.18433688342139</v>
      </c>
      <c r="J31" s="27">
        <f t="shared" si="4"/>
        <v>3.3846631165785936</v>
      </c>
    </row>
    <row r="32" spans="1:10" x14ac:dyDescent="0.25">
      <c r="A32" s="6">
        <v>-189.29599999999999</v>
      </c>
      <c r="B32" s="25">
        <f t="shared" si="0"/>
        <v>-3.0849999999999795</v>
      </c>
      <c r="C32" s="1">
        <v>-186.21100000000001</v>
      </c>
      <c r="D32" s="18">
        <f>E32+$F$2</f>
        <v>-1.9020585569999999</v>
      </c>
      <c r="E32">
        <v>-2</v>
      </c>
      <c r="G32" s="19">
        <f>C32+$L$4*D32+$L$5*D32^2+$L$6*C32*D32</f>
        <v>-188.34544237561548</v>
      </c>
      <c r="H32" s="18">
        <f t="shared" si="2"/>
        <v>-0.95055762438451552</v>
      </c>
      <c r="I32">
        <f t="shared" si="3"/>
        <v>-186.01135739408372</v>
      </c>
      <c r="J32" s="27">
        <f t="shared" si="4"/>
        <v>3.2846426059162752</v>
      </c>
    </row>
    <row r="33" spans="1:10" x14ac:dyDescent="0.25">
      <c r="A33" s="26"/>
      <c r="B33" s="25"/>
      <c r="C33" s="1"/>
      <c r="D33" s="18"/>
      <c r="G33" s="19"/>
      <c r="H33" s="18"/>
      <c r="J33" s="27"/>
    </row>
    <row r="34" spans="1:10" x14ac:dyDescent="0.25">
      <c r="B34" s="25"/>
      <c r="C34" s="1"/>
      <c r="D34" s="18"/>
      <c r="G34" s="19"/>
      <c r="H34" s="18"/>
      <c r="J34" s="27"/>
    </row>
    <row r="35" spans="1:10" x14ac:dyDescent="0.25">
      <c r="A35" s="26">
        <v>-361.82299999999998</v>
      </c>
      <c r="B35" s="25">
        <f t="shared" si="0"/>
        <v>-5.3159999999999741</v>
      </c>
      <c r="C35" s="1">
        <v>-356.50700000000001</v>
      </c>
      <c r="D35" s="18">
        <f t="shared" si="1"/>
        <v>-2.9020585570000001</v>
      </c>
      <c r="E35">
        <v>-3</v>
      </c>
      <c r="G35" s="19">
        <f>C35+$L$4*D35+$L$5*D35^2+$L$6*C35*D35</f>
        <v>-362.06979106712885</v>
      </c>
      <c r="H35" s="18">
        <f t="shared" si="2"/>
        <v>0.24679106712886778</v>
      </c>
      <c r="I35">
        <f t="shared" si="3"/>
        <v>-355.88067916395846</v>
      </c>
      <c r="J35" s="27">
        <f t="shared" si="4"/>
        <v>5.9423208360415174</v>
      </c>
    </row>
    <row r="36" spans="1:10" x14ac:dyDescent="0.25">
      <c r="A36" s="26">
        <v>-227.56899999999999</v>
      </c>
      <c r="B36" s="25">
        <f t="shared" si="0"/>
        <v>-4.6329999999999814</v>
      </c>
      <c r="C36" s="1">
        <v>-222.93600000000001</v>
      </c>
      <c r="D36" s="18">
        <f t="shared" si="1"/>
        <v>-2.9020585570000001</v>
      </c>
      <c r="E36">
        <v>-3</v>
      </c>
      <c r="G36" s="19">
        <f>C36+$L$4*D36+$L$5*D36^2+$L$6*C36*D36</f>
        <v>-228.09643023079823</v>
      </c>
      <c r="H36" s="18">
        <f t="shared" si="2"/>
        <v>0.52743023079824525</v>
      </c>
      <c r="I36">
        <f t="shared" si="3"/>
        <v>-222.5611756641288</v>
      </c>
      <c r="J36" s="27">
        <f t="shared" si="4"/>
        <v>5.0078243358711916</v>
      </c>
    </row>
    <row r="37" spans="1:10" x14ac:dyDescent="0.25">
      <c r="A37" s="26">
        <v>-189.29599999999999</v>
      </c>
      <c r="B37" s="25">
        <f t="shared" si="0"/>
        <v>-4.5720000000000027</v>
      </c>
      <c r="C37" s="1">
        <v>-184.72399999999999</v>
      </c>
      <c r="D37" s="18">
        <f t="shared" si="1"/>
        <v>-2.9020585570000001</v>
      </c>
      <c r="E37">
        <v>-3</v>
      </c>
      <c r="G37" s="19">
        <f>C37+$L$4*D37+$L$5*D37^2+$L$6*C37*D37</f>
        <v>-189.76932281767807</v>
      </c>
      <c r="H37" s="18">
        <f t="shared" si="2"/>
        <v>0.47332281767808126</v>
      </c>
      <c r="I37">
        <f t="shared" si="3"/>
        <v>-184.42112379856297</v>
      </c>
      <c r="J37" s="27">
        <f t="shared" si="4"/>
        <v>4.8748762014370186</v>
      </c>
    </row>
    <row r="38" spans="1:10" x14ac:dyDescent="0.25">
      <c r="A38" s="26"/>
      <c r="C38" s="1"/>
    </row>
    <row r="39" spans="1:10" x14ac:dyDescent="0.25">
      <c r="C39" s="1"/>
    </row>
    <row r="40" spans="1:10" x14ac:dyDescent="0.25">
      <c r="C40" s="1"/>
    </row>
    <row r="41" spans="1:10" x14ac:dyDescent="0.25">
      <c r="C41" s="1"/>
    </row>
    <row r="42" spans="1:10" x14ac:dyDescent="0.25">
      <c r="C42" s="1"/>
    </row>
    <row r="43" spans="1:10" x14ac:dyDescent="0.25">
      <c r="C43" s="1"/>
    </row>
  </sheetData>
  <sortState ref="C33:C35">
    <sortCondition ref="C33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4"/>
    </sheetView>
  </sheetViews>
  <sheetFormatPr defaultColWidth="11.19921875" defaultRowHeight="15.6" x14ac:dyDescent="0.25"/>
  <sheetData>
    <row r="1" spans="1:2" x14ac:dyDescent="0.25">
      <c r="A1" t="s">
        <v>42</v>
      </c>
      <c r="B1" t="s">
        <v>43</v>
      </c>
    </row>
    <row r="2" spans="1:2" x14ac:dyDescent="0.25">
      <c r="A2">
        <v>-361.36500000000001</v>
      </c>
      <c r="B2">
        <v>3089.4430000000002</v>
      </c>
    </row>
    <row r="3" spans="1:2" x14ac:dyDescent="0.25">
      <c r="A3">
        <v>-227.11</v>
      </c>
      <c r="B3">
        <v>3684.5070000000001</v>
      </c>
    </row>
    <row r="4" spans="1:2" x14ac:dyDescent="0.25">
      <c r="A4">
        <v>-188.84299999999999</v>
      </c>
      <c r="B4">
        <v>3853.8069999999998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X1</vt:lpstr>
      <vt:lpstr>X11</vt:lpstr>
      <vt:lpstr>fp calibration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Y</cp:lastModifiedBy>
  <dcterms:created xsi:type="dcterms:W3CDTF">2015-10-21T09:02:33Z</dcterms:created>
  <dcterms:modified xsi:type="dcterms:W3CDTF">2015-10-27T12:41:06Z</dcterms:modified>
</cp:coreProperties>
</file>