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0" windowWidth="25600" windowHeight="16060" tabRatio="520"/>
  </bookViews>
  <sheets>
    <sheet name="X1" sheetId="1" r:id="rId1"/>
    <sheet name="X1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/>
  <c r="F7" i="1"/>
  <c r="G7" i="1"/>
  <c r="F8" i="1"/>
  <c r="G8" i="1"/>
  <c r="F9" i="1"/>
  <c r="G9" i="1"/>
  <c r="F11" i="1"/>
  <c r="G11" i="1"/>
  <c r="F12" i="1"/>
  <c r="G12" i="1"/>
  <c r="F13" i="1"/>
  <c r="G13" i="1"/>
  <c r="F15" i="1"/>
  <c r="G15" i="1"/>
  <c r="F16" i="1"/>
  <c r="G16" i="1"/>
  <c r="F17" i="1"/>
  <c r="G17" i="1"/>
  <c r="F19" i="1"/>
  <c r="G19" i="1"/>
  <c r="F20" i="1"/>
  <c r="G20" i="1"/>
  <c r="F21" i="1"/>
  <c r="G21" i="1"/>
  <c r="F23" i="1"/>
  <c r="G23" i="1"/>
  <c r="F24" i="1"/>
  <c r="G24" i="1"/>
  <c r="F25" i="1"/>
  <c r="G25" i="1"/>
  <c r="F27" i="1"/>
  <c r="G27" i="1"/>
  <c r="F28" i="1"/>
  <c r="G28" i="1"/>
  <c r="F29" i="1"/>
  <c r="G29" i="1"/>
  <c r="F31" i="1"/>
  <c r="G31" i="1"/>
  <c r="F32" i="1"/>
  <c r="G32" i="1"/>
  <c r="F33" i="1"/>
  <c r="G33" i="1"/>
  <c r="F35" i="1"/>
  <c r="G35" i="1"/>
  <c r="F36" i="1"/>
  <c r="G36" i="1"/>
  <c r="F37" i="1"/>
  <c r="G37" i="1"/>
  <c r="B4" i="1"/>
  <c r="B36" i="1"/>
  <c r="B37" i="1"/>
  <c r="G11" i="2"/>
  <c r="G5" i="2"/>
  <c r="G7" i="2"/>
  <c r="H7" i="2"/>
  <c r="B10" i="2"/>
  <c r="B11" i="2"/>
  <c r="B12" i="2"/>
  <c r="B15" i="2"/>
  <c r="B16" i="2"/>
  <c r="B17" i="2"/>
  <c r="B19" i="2"/>
  <c r="B20" i="2"/>
  <c r="B21" i="2"/>
  <c r="B24" i="2"/>
  <c r="B25" i="2"/>
  <c r="B26" i="2"/>
  <c r="B29" i="2"/>
  <c r="B30" i="2"/>
  <c r="B31" i="2"/>
  <c r="B33" i="2"/>
  <c r="B34" i="2"/>
  <c r="B35" i="2"/>
  <c r="B6" i="2"/>
  <c r="B7" i="2"/>
  <c r="B5" i="2"/>
  <c r="F3" i="1"/>
  <c r="G3" i="1"/>
  <c r="B31" i="1"/>
  <c r="B32" i="1"/>
  <c r="B33" i="1"/>
  <c r="B35" i="1"/>
  <c r="B13" i="1"/>
  <c r="B12" i="1"/>
  <c r="B11" i="1"/>
  <c r="B9" i="1"/>
  <c r="B8" i="1"/>
  <c r="B7" i="1"/>
  <c r="B3" i="1"/>
  <c r="G35" i="2"/>
  <c r="H35" i="2"/>
  <c r="G34" i="2"/>
  <c r="H34" i="2"/>
  <c r="G33" i="2"/>
  <c r="H33" i="2"/>
  <c r="G31" i="2"/>
  <c r="H31" i="2"/>
  <c r="G30" i="2"/>
  <c r="H30" i="2"/>
  <c r="G29" i="2"/>
  <c r="H29" i="2"/>
  <c r="G26" i="2"/>
  <c r="H26" i="2"/>
  <c r="G25" i="2"/>
  <c r="H25" i="2"/>
  <c r="G24" i="2"/>
  <c r="H24" i="2"/>
  <c r="G21" i="2"/>
  <c r="H21" i="2"/>
  <c r="G20" i="2"/>
  <c r="H20" i="2"/>
  <c r="G19" i="2"/>
  <c r="H19" i="2"/>
  <c r="G17" i="2"/>
  <c r="H17" i="2"/>
  <c r="G16" i="2"/>
  <c r="H16" i="2"/>
  <c r="G15" i="2"/>
  <c r="H15" i="2"/>
  <c r="G12" i="2"/>
  <c r="H12" i="2"/>
  <c r="H11" i="2"/>
  <c r="G10" i="2"/>
  <c r="H10" i="2"/>
  <c r="I9" i="2"/>
  <c r="J9" i="2"/>
  <c r="I8" i="2"/>
  <c r="J8" i="2"/>
  <c r="I6" i="2"/>
  <c r="J6" i="2"/>
  <c r="G6" i="2"/>
  <c r="H6" i="2"/>
  <c r="I5" i="2"/>
  <c r="J5" i="2"/>
  <c r="H5" i="2"/>
  <c r="I4" i="2"/>
  <c r="J4" i="2"/>
  <c r="G1" i="2"/>
  <c r="B15" i="1"/>
  <c r="B16" i="1"/>
  <c r="B17" i="1"/>
  <c r="B19" i="1"/>
  <c r="B20" i="1"/>
  <c r="B21" i="1"/>
  <c r="B23" i="1"/>
  <c r="B24" i="1"/>
  <c r="B25" i="1"/>
  <c r="B27" i="1"/>
  <c r="B28" i="1"/>
  <c r="B29" i="1"/>
</calcChain>
</file>

<file path=xl/sharedStrings.xml><?xml version="1.0" encoding="utf-8"?>
<sst xmlns="http://schemas.openxmlformats.org/spreadsheetml/2006/main" count="48" uniqueCount="41">
  <si>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</si>
  <si>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</si>
  <si>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</si>
  <si>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</si>
  <si>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</si>
  <si>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</si>
  <si>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</si>
  <si>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</si>
  <si>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</si>
  <si>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</si>
  <si>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</si>
  <si>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</si>
  <si>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</si>
  <si>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</si>
  <si>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B1</t>
  </si>
  <si>
    <t>X1</t>
    <phoneticPr fontId="2" type="noConversion"/>
  </si>
  <si>
    <t>X</t>
    <phoneticPr fontId="2" type="noConversion"/>
  </si>
  <si>
    <t>XC-X</t>
    <phoneticPr fontId="2" type="noConversion"/>
  </si>
  <si>
    <t>delta</t>
    <phoneticPr fontId="2" type="noConversion"/>
  </si>
  <si>
    <t>TH_tar(mdeg)</t>
    <phoneticPr fontId="2" type="noConversion"/>
  </si>
  <si>
    <t>G8</t>
    <phoneticPr fontId="2" type="noConversion"/>
  </si>
  <si>
    <t>G9</t>
    <phoneticPr fontId="2" type="noConversion"/>
  </si>
  <si>
    <t>r2d=</t>
    <phoneticPr fontId="6" type="noConversion"/>
  </si>
  <si>
    <t xml:space="preserve">Ph center </t>
  </si>
  <si>
    <t>rad</t>
  </si>
  <si>
    <t>deg</t>
  </si>
  <si>
    <t>XC-X1</t>
  </si>
  <si>
    <t>X1</t>
  </si>
  <si>
    <t>Phitar [deg]</t>
    <phoneticPr fontId="6" type="noConversion"/>
  </si>
  <si>
    <t>X11</t>
  </si>
  <si>
    <t>Delta</t>
  </si>
  <si>
    <t>A1</t>
    <phoneticPr fontId="6" type="noConversion"/>
  </si>
  <si>
    <t>A2</t>
    <phoneticPr fontId="6" type="noConversion"/>
  </si>
  <si>
    <t>A3</t>
    <phoneticPr fontId="6" type="noConversion"/>
  </si>
  <si>
    <t>B1</t>
    <phoneticPr fontId="6" type="noConversion"/>
  </si>
  <si>
    <t>B2</t>
    <phoneticPr fontId="6" type="noConversion"/>
  </si>
  <si>
    <t>B3</t>
    <phoneticPr fontId="6" type="noConversion"/>
  </si>
  <si>
    <t>Center</t>
    <phoneticPr fontId="2" type="noConversion"/>
  </si>
  <si>
    <t>phi = 0deg</t>
    <phoneticPr fontId="2" type="noConversion"/>
  </si>
  <si>
    <t>xc = x1+A1*(ph) + A2*(ph)^2 + B1*x1*(ph)</t>
    <phoneticPr fontId="2" type="noConversion"/>
  </si>
  <si>
    <t>RUN#6081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</si>
</sst>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8" formatCode="0.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theme="9" tint="0.59999389629810485"/>
        <bgColor rgb="FFCCCC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CCCC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176" fontId="0" fillId="0" borderId="4" xfId="0" applyNumberFormat="1" applyBorder="1"/>
    <xf numFmtId="0" fontId="0" fillId="0" borderId="4" xfId="0" applyBorder="1"/>
    <xf numFmtId="0" fontId="0" fillId="0" borderId="0" xfId="0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0" fillId="0" borderId="5" xfId="0" applyFont="1" applyBorder="1"/>
    <xf numFmtId="177" fontId="0" fillId="0" borderId="0" xfId="0" applyNumberFormat="1"/>
    <xf numFmtId="176" fontId="0" fillId="5" borderId="4" xfId="0" applyNumberFormat="1" applyFill="1" applyBorder="1"/>
    <xf numFmtId="176" fontId="0" fillId="6" borderId="0" xfId="0" applyNumberFormat="1" applyFill="1"/>
    <xf numFmtId="176" fontId="0" fillId="6" borderId="4" xfId="0" applyNumberFormat="1" applyFill="1" applyBorder="1"/>
    <xf numFmtId="0" fontId="0" fillId="6" borderId="0" xfId="0" applyFill="1"/>
    <xf numFmtId="177" fontId="0" fillId="6" borderId="0" xfId="0" applyNumberFormat="1" applyFill="1"/>
    <xf numFmtId="0" fontId="0" fillId="6" borderId="4" xfId="0" applyFill="1" applyBorder="1"/>
    <xf numFmtId="0" fontId="0" fillId="5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4" xfId="0" applyFill="1" applyBorder="1"/>
    <xf numFmtId="0" fontId="0" fillId="7" borderId="4" xfId="0" applyFill="1" applyBorder="1"/>
    <xf numFmtId="0" fontId="0" fillId="7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6" xfId="0" applyFont="1" applyBorder="1"/>
    <xf numFmtId="0" fontId="7" fillId="0" borderId="7" xfId="0" applyFont="1" applyBorder="1"/>
    <xf numFmtId="0" fontId="7" fillId="0" borderId="5" xfId="0" applyFont="1" applyBorder="1"/>
    <xf numFmtId="0" fontId="7" fillId="0" borderId="3" xfId="0" applyFont="1" applyBorder="1"/>
    <xf numFmtId="0" fontId="7" fillId="8" borderId="0" xfId="0" applyFont="1" applyFill="1"/>
    <xf numFmtId="176" fontId="7" fillId="9" borderId="0" xfId="0" applyNumberFormat="1" applyFont="1" applyFill="1"/>
    <xf numFmtId="177" fontId="7" fillId="0" borderId="0" xfId="0" applyNumberFormat="1" applyFont="1"/>
    <xf numFmtId="0" fontId="7" fillId="10" borderId="0" xfId="0" applyFont="1" applyFill="1"/>
    <xf numFmtId="0" fontId="0" fillId="0" borderId="0" xfId="0" applyFont="1" applyBorder="1"/>
    <xf numFmtId="178" fontId="0" fillId="0" borderId="3" xfId="0" applyNumberFormat="1" applyFont="1" applyBorder="1"/>
    <xf numFmtId="178" fontId="3" fillId="3" borderId="0" xfId="0" applyNumberFormat="1" applyFont="1" applyFill="1"/>
    <xf numFmtId="178" fontId="0" fillId="6" borderId="0" xfId="0" applyNumberFormat="1" applyFill="1"/>
    <xf numFmtId="178" fontId="0" fillId="0" borderId="0" xfId="0" applyNumberFormat="1"/>
    <xf numFmtId="0" fontId="0" fillId="11" borderId="0" xfId="0" applyFill="1"/>
    <xf numFmtId="178" fontId="1" fillId="2" borderId="1" xfId="0" applyNumberFormat="1" applyFont="1" applyFill="1" applyBorder="1"/>
    <xf numFmtId="178" fontId="7" fillId="0" borderId="1" xfId="0" applyNumberFormat="1" applyFont="1" applyBorder="1"/>
    <xf numFmtId="178" fontId="7" fillId="8" borderId="0" xfId="0" applyNumberFormat="1" applyFont="1" applyFill="1"/>
    <xf numFmtId="178" fontId="7" fillId="0" borderId="0" xfId="0" applyNumberFormat="1" applyFont="1"/>
    <xf numFmtId="178" fontId="0" fillId="11" borderId="0" xfId="0" applyNumberFormat="1" applyFill="1"/>
    <xf numFmtId="0" fontId="0" fillId="11" borderId="4" xfId="0" applyFill="1" applyBorder="1"/>
    <xf numFmtId="176" fontId="0" fillId="12" borderId="4" xfId="0" applyNumberFormat="1" applyFill="1" applyBorder="1"/>
  </cellXfs>
  <cellStyles count="22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0625"/>
          <c:y val="0.125837320574163"/>
          <c:w val="0.764183847907169"/>
          <c:h val="0.859808612440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'X1'!$D$2</c:f>
              <c:strCache>
                <c:ptCount val="1"/>
                <c:pt idx="0">
                  <c:v>TH_tar(mdeg)</c:v>
                </c:pt>
              </c:strCache>
            </c:strRef>
          </c:tx>
          <c:spPr>
            <a:ln w="47625">
              <a:noFill/>
            </a:ln>
          </c:spPr>
          <c:xVal>
            <c:numRef>
              <c:f>'X1'!$C$3:$C$39</c:f>
              <c:numCache>
                <c:formatCode>0.000</c:formatCode>
                <c:ptCount val="37"/>
                <c:pt idx="0">
                  <c:v>5.8</c:v>
                </c:pt>
                <c:pt idx="1">
                  <c:v>170.199997</c:v>
                </c:pt>
                <c:pt idx="4">
                  <c:v>6.6</c:v>
                </c:pt>
                <c:pt idx="5">
                  <c:v>135.399994</c:v>
                </c:pt>
                <c:pt idx="6">
                  <c:v>171.399994</c:v>
                </c:pt>
                <c:pt idx="8">
                  <c:v>7.4</c:v>
                </c:pt>
                <c:pt idx="9">
                  <c:v>136.199997</c:v>
                </c:pt>
                <c:pt idx="10">
                  <c:v>173.0</c:v>
                </c:pt>
                <c:pt idx="12">
                  <c:v>3.8</c:v>
                </c:pt>
                <c:pt idx="13">
                  <c:v>133.800003</c:v>
                </c:pt>
                <c:pt idx="14">
                  <c:v>171.0</c:v>
                </c:pt>
                <c:pt idx="16">
                  <c:v>-3.4</c:v>
                </c:pt>
                <c:pt idx="17">
                  <c:v>127.800003</c:v>
                </c:pt>
                <c:pt idx="18">
                  <c:v>164.600006</c:v>
                </c:pt>
                <c:pt idx="20">
                  <c:v>-12.2</c:v>
                </c:pt>
                <c:pt idx="21">
                  <c:v>119.800003</c:v>
                </c:pt>
                <c:pt idx="22">
                  <c:v>157.0</c:v>
                </c:pt>
                <c:pt idx="24">
                  <c:v>-21.4</c:v>
                </c:pt>
                <c:pt idx="25">
                  <c:v>111.800003</c:v>
                </c:pt>
                <c:pt idx="26">
                  <c:v>149.0</c:v>
                </c:pt>
                <c:pt idx="28">
                  <c:v>-26.6</c:v>
                </c:pt>
                <c:pt idx="29">
                  <c:v>106.599998</c:v>
                </c:pt>
                <c:pt idx="30">
                  <c:v>143.800003</c:v>
                </c:pt>
                <c:pt idx="32">
                  <c:v>-28.200001</c:v>
                </c:pt>
                <c:pt idx="33" formatCode="General">
                  <c:v>103.0</c:v>
                </c:pt>
                <c:pt idx="34">
                  <c:v>142.199997</c:v>
                </c:pt>
              </c:numCache>
            </c:numRef>
          </c:xVal>
          <c:yVal>
            <c:numRef>
              <c:f>'X1'!$D$3:$D$39</c:f>
              <c:numCache>
                <c:formatCode>General</c:formatCode>
                <c:ptCount val="37"/>
                <c:pt idx="0">
                  <c:v>1.3</c:v>
                </c:pt>
                <c:pt idx="1">
                  <c:v>1.3</c:v>
                </c:pt>
                <c:pt idx="4">
                  <c:v>1.1</c:v>
                </c:pt>
                <c:pt idx="5">
                  <c:v>1.1</c:v>
                </c:pt>
                <c:pt idx="6">
                  <c:v>1.1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4">
                  <c:v>-0.8</c:v>
                </c:pt>
                <c:pt idx="25">
                  <c:v>-0.8</c:v>
                </c:pt>
                <c:pt idx="26">
                  <c:v>-0.8</c:v>
                </c:pt>
                <c:pt idx="28">
                  <c:v>-1.1</c:v>
                </c:pt>
                <c:pt idx="29">
                  <c:v>-1.1</c:v>
                </c:pt>
                <c:pt idx="30">
                  <c:v>-1.1</c:v>
                </c:pt>
                <c:pt idx="32">
                  <c:v>-1.3</c:v>
                </c:pt>
                <c:pt idx="33">
                  <c:v>-1.3</c:v>
                </c:pt>
                <c:pt idx="34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113416"/>
        <c:axId val="-2106865144"/>
      </c:scatterChart>
      <c:valAx>
        <c:axId val="-207511341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106865144"/>
        <c:crosses val="autoZero"/>
        <c:crossBetween val="midCat"/>
      </c:valAx>
      <c:valAx>
        <c:axId val="-2106865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113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'X11'!$D$4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'X11'!$C$5:$C$41</c:f>
              <c:numCache>
                <c:formatCode>0.000</c:formatCode>
                <c:ptCount val="37"/>
                <c:pt idx="0">
                  <c:v>-198.199997</c:v>
                </c:pt>
                <c:pt idx="1">
                  <c:v>-64.599998</c:v>
                </c:pt>
                <c:pt idx="2">
                  <c:v>-27.0</c:v>
                </c:pt>
                <c:pt idx="5" formatCode="General">
                  <c:v>-197.399994</c:v>
                </c:pt>
                <c:pt idx="6" formatCode="General">
                  <c:v>-64.599998</c:v>
                </c:pt>
                <c:pt idx="7" formatCode="General">
                  <c:v>-26.6</c:v>
                </c:pt>
                <c:pt idx="10" formatCode="General">
                  <c:v>-199.399994</c:v>
                </c:pt>
                <c:pt idx="11" formatCode="General">
                  <c:v>-66.599998</c:v>
                </c:pt>
                <c:pt idx="12" formatCode="General">
                  <c:v>-29.0</c:v>
                </c:pt>
                <c:pt idx="14" formatCode="General">
                  <c:v>-200.600006</c:v>
                </c:pt>
                <c:pt idx="15" formatCode="General">
                  <c:v>-67.800003</c:v>
                </c:pt>
                <c:pt idx="16" formatCode="General">
                  <c:v>-30.200001</c:v>
                </c:pt>
                <c:pt idx="19" formatCode="General">
                  <c:v>-199.399994</c:v>
                </c:pt>
                <c:pt idx="20" formatCode="General">
                  <c:v>-66.599998</c:v>
                </c:pt>
                <c:pt idx="21" formatCode="General">
                  <c:v>-29.0</c:v>
                </c:pt>
                <c:pt idx="24" formatCode="General">
                  <c:v>-197.0</c:v>
                </c:pt>
                <c:pt idx="25" formatCode="General">
                  <c:v>-64.199997</c:v>
                </c:pt>
                <c:pt idx="26" formatCode="General">
                  <c:v>-26.6</c:v>
                </c:pt>
                <c:pt idx="28" formatCode="General">
                  <c:v>-195.800003</c:v>
                </c:pt>
                <c:pt idx="29" formatCode="General">
                  <c:v>-63.799999</c:v>
                </c:pt>
                <c:pt idx="30" formatCode="General">
                  <c:v>-25.799999</c:v>
                </c:pt>
              </c:numCache>
            </c:numRef>
          </c:xVal>
          <c:yVal>
            <c:numRef>
              <c:f>'X11'!$D$5:$D$41</c:f>
              <c:numCache>
                <c:formatCode>General</c:formatCode>
                <c:ptCount val="3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9">
                  <c:v>-1.0</c:v>
                </c:pt>
                <c:pt idx="20">
                  <c:v>-1.0</c:v>
                </c:pt>
                <c:pt idx="21">
                  <c:v>-1.0</c:v>
                </c:pt>
                <c:pt idx="24">
                  <c:v>-2.0</c:v>
                </c:pt>
                <c:pt idx="25">
                  <c:v>-2.0</c:v>
                </c:pt>
                <c:pt idx="26">
                  <c:v>-2.0</c:v>
                </c:pt>
                <c:pt idx="28">
                  <c:v>-3.0</c:v>
                </c:pt>
                <c:pt idx="29">
                  <c:v>-3.0</c:v>
                </c:pt>
                <c:pt idx="30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663576"/>
        <c:axId val="-2074258168"/>
      </c:scatterChart>
      <c:valAx>
        <c:axId val="-207466357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074258168"/>
        <c:crosses val="autoZero"/>
        <c:crossBetween val="midCat"/>
      </c:valAx>
      <c:valAx>
        <c:axId val="-207425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663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11</xdr:row>
      <xdr:rowOff>76200</xdr:rowOff>
    </xdr:from>
    <xdr:to>
      <xdr:col>20</xdr:col>
      <xdr:colOff>228600</xdr:colOff>
      <xdr:row>42</xdr:row>
      <xdr:rowOff>101600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10</xdr:row>
      <xdr:rowOff>177800</xdr:rowOff>
    </xdr:from>
    <xdr:to>
      <xdr:col>22</xdr:col>
      <xdr:colOff>139700</xdr:colOff>
      <xdr:row>25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K8" sqref="K8"/>
    </sheetView>
  </sheetViews>
  <sheetFormatPr baseColWidth="10" defaultColWidth="8.83203125" defaultRowHeight="15" x14ac:dyDescent="0"/>
  <cols>
    <col min="3" max="3" width="8.83203125" customWidth="1"/>
    <col min="4" max="4" width="12.6640625" customWidth="1"/>
    <col min="6" max="6" width="10.5" bestFit="1" customWidth="1"/>
    <col min="7" max="7" width="8.1640625" style="43" customWidth="1"/>
    <col min="8" max="8" width="10.33203125" customWidth="1"/>
  </cols>
  <sheetData>
    <row r="1" spans="1:13">
      <c r="A1" s="1" t="s">
        <v>40</v>
      </c>
      <c r="B1" s="1"/>
      <c r="C1" s="2" t="s">
        <v>0</v>
      </c>
      <c r="D1" s="3" t="s">
        <v>1</v>
      </c>
      <c r="E1" s="2" t="s">
        <v>0</v>
      </c>
      <c r="F1" s="14"/>
      <c r="G1" s="40" t="s">
        <v>1</v>
      </c>
      <c r="H1" s="39"/>
    </row>
    <row r="2" spans="1:13">
      <c r="A2" s="4" t="s">
        <v>3</v>
      </c>
      <c r="B2" s="4" t="s">
        <v>17</v>
      </c>
      <c r="C2" s="4" t="s">
        <v>16</v>
      </c>
      <c r="D2" s="4" t="s">
        <v>19</v>
      </c>
      <c r="F2" s="13" t="s">
        <v>15</v>
      </c>
      <c r="G2" s="41" t="s">
        <v>18</v>
      </c>
      <c r="H2" s="13"/>
      <c r="K2" t="s">
        <v>2</v>
      </c>
    </row>
    <row r="3" spans="1:13">
      <c r="A3" s="51">
        <v>-3.4</v>
      </c>
      <c r="B3" s="5">
        <f>A3-C3</f>
        <v>-9.1999999999999993</v>
      </c>
      <c r="C3" s="17">
        <v>5.8</v>
      </c>
      <c r="D3" s="8">
        <v>1.3</v>
      </c>
      <c r="E3" s="19" t="s">
        <v>5</v>
      </c>
      <c r="F3" s="17">
        <f>C3+$K$3*D3+$K$4*D3*D3+$K$5*D3*D3*D3+$K$6*C3*D3+$K$7*C3*D3*D3+$K$8*C3*D3*D3*D3</f>
        <v>-2.7415172205999991</v>
      </c>
      <c r="G3" s="42">
        <f>F3-A3</f>
        <v>0.65848277940000077</v>
      </c>
      <c r="H3" s="20"/>
      <c r="I3" s="20"/>
      <c r="J3" t="s">
        <v>4</v>
      </c>
      <c r="K3" s="44">
        <v>-20.703875</v>
      </c>
      <c r="M3" s="19">
        <v>-12.480433</v>
      </c>
    </row>
    <row r="4" spans="1:13">
      <c r="A4" s="6">
        <v>164.6</v>
      </c>
      <c r="B4" s="5">
        <f>A4-C4</f>
        <v>-5.5999970000000019</v>
      </c>
      <c r="C4" s="5">
        <v>170.199997</v>
      </c>
      <c r="D4" s="8">
        <v>1.3</v>
      </c>
      <c r="F4" s="17">
        <f t="shared" ref="F4:F5" si="0">C4+$K$3*D4+$K$4*D4*D4+$K$5*D4*D4*D4+$K$6*C4*D4+$K$7*C4*D4*D4+$K$8*C4*D4*D4*D4</f>
        <v>165.23272444537656</v>
      </c>
      <c r="G4" s="42">
        <f t="shared" ref="G4:G37" si="1">F4-A4</f>
        <v>0.63272444537656725</v>
      </c>
      <c r="H4" s="20"/>
      <c r="I4" s="20"/>
      <c r="J4" t="s">
        <v>6</v>
      </c>
      <c r="K4" s="44">
        <v>4.8484090000000002</v>
      </c>
      <c r="L4">
        <v>4.2003599999999999</v>
      </c>
      <c r="M4" s="19">
        <v>5.1463549999999998</v>
      </c>
    </row>
    <row r="5" spans="1:13">
      <c r="B5" s="5"/>
      <c r="C5" s="5"/>
      <c r="D5" s="8"/>
      <c r="F5" s="17"/>
      <c r="G5" s="42"/>
      <c r="H5" s="20"/>
      <c r="I5" s="20"/>
      <c r="J5" t="s">
        <v>7</v>
      </c>
      <c r="K5" s="44">
        <v>4.5760630000000004</v>
      </c>
      <c r="L5">
        <v>2.4438879999999998</v>
      </c>
      <c r="M5" s="19">
        <v>1.898145</v>
      </c>
    </row>
    <row r="6" spans="1:13" s="8" customFormat="1">
      <c r="E6" s="21" t="s">
        <v>8</v>
      </c>
      <c r="F6" s="17"/>
      <c r="G6" s="42"/>
      <c r="H6" s="20"/>
      <c r="I6" s="20"/>
      <c r="K6" s="50">
        <v>2.147E-2</v>
      </c>
      <c r="L6" s="8">
        <v>1.6631E-2</v>
      </c>
      <c r="M6" s="8">
        <v>1.4321E-2</v>
      </c>
    </row>
    <row r="7" spans="1:13">
      <c r="A7" s="51">
        <v>-3.4</v>
      </c>
      <c r="B7" s="5">
        <f>A7-C7</f>
        <v>-10</v>
      </c>
      <c r="C7" s="5">
        <v>6.6</v>
      </c>
      <c r="D7" s="23">
        <v>1.1000000000000001</v>
      </c>
      <c r="F7" s="17">
        <f t="shared" ref="F7:F37" si="2">C7+$K$3*D7+$K$4*D7*D7+$K$5*D7*D7*D7+$K$6*C7*D7+$K$7*C7*D7*D7+$K$8*C7*D7*D7*D7</f>
        <v>-4.082059570600002</v>
      </c>
      <c r="G7" s="42">
        <f t="shared" si="1"/>
        <v>-0.68205957060000211</v>
      </c>
      <c r="H7" s="20"/>
      <c r="I7" s="20"/>
      <c r="K7" s="44">
        <v>3.0000000000000001E-3</v>
      </c>
      <c r="L7">
        <v>6.8999999999999997E-5</v>
      </c>
      <c r="M7">
        <v>5.1479999999999998E-3</v>
      </c>
    </row>
    <row r="8" spans="1:13">
      <c r="A8" s="6">
        <v>127.8</v>
      </c>
      <c r="B8" s="5">
        <f>A8-C8</f>
        <v>-7.5999939999999953</v>
      </c>
      <c r="C8" s="5">
        <v>135.39999399999999</v>
      </c>
      <c r="D8" s="23">
        <v>1.1000000000000001</v>
      </c>
      <c r="F8" s="17">
        <f t="shared" si="2"/>
        <v>127.35029770197436</v>
      </c>
      <c r="G8" s="42">
        <f t="shared" si="1"/>
        <v>-0.44970229802564177</v>
      </c>
      <c r="H8" s="20"/>
      <c r="I8" s="20"/>
      <c r="K8" s="44">
        <v>-5.1159999999999999E-3</v>
      </c>
      <c r="L8">
        <v>-3.6229999999999999E-3</v>
      </c>
      <c r="M8">
        <v>-5.3920000000000001E-3</v>
      </c>
    </row>
    <row r="9" spans="1:13">
      <c r="A9" s="6">
        <v>164.6</v>
      </c>
      <c r="B9" s="5">
        <f>A9-C9</f>
        <v>-6.7999939999999981</v>
      </c>
      <c r="C9" s="5">
        <v>171.39999399999999</v>
      </c>
      <c r="D9" s="23">
        <v>1.1000000000000001</v>
      </c>
      <c r="F9" s="17">
        <f t="shared" si="2"/>
        <v>164.08605144597439</v>
      </c>
      <c r="G9" s="42">
        <f t="shared" si="1"/>
        <v>-0.51394855402560324</v>
      </c>
      <c r="H9" s="20"/>
      <c r="I9" s="20"/>
    </row>
    <row r="10" spans="1:13">
      <c r="A10" s="10"/>
      <c r="B10" s="10"/>
      <c r="C10" s="10"/>
      <c r="D10" s="10"/>
      <c r="E10" s="10"/>
      <c r="F10" s="17"/>
      <c r="G10" s="42"/>
      <c r="H10" s="20"/>
      <c r="I10" s="20"/>
    </row>
    <row r="11" spans="1:13">
      <c r="A11" s="51">
        <v>-3.4</v>
      </c>
      <c r="B11" s="5">
        <f>A11-C11</f>
        <v>-10.8</v>
      </c>
      <c r="C11" s="18">
        <v>7.4</v>
      </c>
      <c r="D11" s="21">
        <v>0.8</v>
      </c>
      <c r="E11" s="8" t="s">
        <v>9</v>
      </c>
      <c r="F11" s="17">
        <f t="shared" si="2"/>
        <v>-3.5952470848000009</v>
      </c>
      <c r="G11" s="42">
        <f t="shared" si="1"/>
        <v>-0.19524708480000097</v>
      </c>
      <c r="H11" s="20"/>
      <c r="I11" s="20"/>
    </row>
    <row r="12" spans="1:13">
      <c r="A12" s="6">
        <v>127.8</v>
      </c>
      <c r="B12" s="5">
        <f>A12-C12</f>
        <v>-8.399996999999999</v>
      </c>
      <c r="C12" s="5">
        <v>136.199997</v>
      </c>
      <c r="D12" s="9">
        <v>0.8</v>
      </c>
      <c r="F12" s="17">
        <f t="shared" si="2"/>
        <v>127.32693697617017</v>
      </c>
      <c r="G12" s="42">
        <f t="shared" si="1"/>
        <v>-0.47306302382982324</v>
      </c>
      <c r="H12" s="20"/>
      <c r="I12" s="20"/>
    </row>
    <row r="13" spans="1:13">
      <c r="A13" s="6">
        <v>164.6</v>
      </c>
      <c r="B13" s="5">
        <f>A13-C13</f>
        <v>-8.4000000000000057</v>
      </c>
      <c r="C13" s="5">
        <v>173</v>
      </c>
      <c r="D13" s="9">
        <v>0.8</v>
      </c>
      <c r="F13" s="17">
        <f t="shared" si="2"/>
        <v>164.73327920000003</v>
      </c>
      <c r="G13" s="42">
        <f t="shared" si="1"/>
        <v>0.13327920000003246</v>
      </c>
      <c r="H13" s="20"/>
      <c r="I13" s="20"/>
    </row>
    <row r="14" spans="1:13">
      <c r="A14" s="6"/>
      <c r="B14" s="6"/>
      <c r="C14" s="5"/>
      <c r="D14" s="9"/>
      <c r="F14" s="17"/>
      <c r="G14" s="42"/>
      <c r="H14" s="20"/>
      <c r="I14" s="20"/>
    </row>
    <row r="15" spans="1:13" s="12" customFormat="1">
      <c r="A15" s="51">
        <v>-3.4</v>
      </c>
      <c r="B15" s="5">
        <f>A15-C15</f>
        <v>-7.1999999999999993</v>
      </c>
      <c r="C15" s="7">
        <v>3.8</v>
      </c>
      <c r="D15" s="8">
        <v>0.4</v>
      </c>
      <c r="E15" s="25" t="s">
        <v>10</v>
      </c>
      <c r="F15" s="17">
        <f t="shared" si="2"/>
        <v>-3.3797223392000011</v>
      </c>
      <c r="G15" s="42">
        <f t="shared" si="1"/>
        <v>2.027766079999882E-2</v>
      </c>
      <c r="H15" s="20"/>
      <c r="I15" s="20"/>
    </row>
    <row r="16" spans="1:13" s="12" customFormat="1">
      <c r="A16" s="6">
        <v>127.8</v>
      </c>
      <c r="B16" s="5">
        <f>A16-C16</f>
        <v>-6.0000030000000066</v>
      </c>
      <c r="C16" s="5">
        <v>133.800003</v>
      </c>
      <c r="D16" s="9">
        <v>0.4</v>
      </c>
      <c r="E16" s="24"/>
      <c r="F16" s="17">
        <f t="shared" si="2"/>
        <v>127.75655556702172</v>
      </c>
      <c r="G16" s="42">
        <f t="shared" si="1"/>
        <v>-4.3444432978276382E-2</v>
      </c>
      <c r="H16" s="20"/>
      <c r="I16" s="20"/>
    </row>
    <row r="17" spans="1:11" s="12" customFormat="1">
      <c r="A17" s="6">
        <v>164.6</v>
      </c>
      <c r="B17" s="5">
        <f>A17-C17</f>
        <v>-6.4000000000000057</v>
      </c>
      <c r="C17" s="5">
        <v>171</v>
      </c>
      <c r="D17" s="9">
        <v>0.4</v>
      </c>
      <c r="E17" s="24"/>
      <c r="F17" s="17">
        <f t="shared" si="2"/>
        <v>165.28170196799999</v>
      </c>
      <c r="G17" s="42">
        <f t="shared" si="1"/>
        <v>0.68170196799999871</v>
      </c>
      <c r="H17" s="20"/>
      <c r="I17" s="20"/>
    </row>
    <row r="18" spans="1:11" s="12" customFormat="1">
      <c r="A18" s="6"/>
      <c r="B18" s="5"/>
      <c r="C18" s="5"/>
      <c r="D18" s="9"/>
      <c r="E18" s="24"/>
      <c r="F18" s="17"/>
      <c r="G18" s="42"/>
      <c r="H18" s="20"/>
      <c r="I18" s="20"/>
    </row>
    <row r="19" spans="1:11">
      <c r="A19" s="16">
        <v>-3.4</v>
      </c>
      <c r="B19" s="17">
        <f t="shared" ref="B19:B21" si="3">A19-C19</f>
        <v>0</v>
      </c>
      <c r="C19" s="16">
        <v>-3.4</v>
      </c>
      <c r="D19" s="22">
        <v>0</v>
      </c>
      <c r="E19" s="26" t="s">
        <v>11</v>
      </c>
      <c r="F19" s="17">
        <f t="shared" si="2"/>
        <v>-3.4</v>
      </c>
      <c r="G19" s="42">
        <f t="shared" si="1"/>
        <v>0</v>
      </c>
      <c r="H19" s="20"/>
      <c r="I19" s="20"/>
      <c r="J19">
        <v>-198.60000600000001</v>
      </c>
      <c r="K19" s="16">
        <v>-199</v>
      </c>
    </row>
    <row r="20" spans="1:11">
      <c r="A20" s="6">
        <v>127.800003</v>
      </c>
      <c r="B20" s="5">
        <f t="shared" si="3"/>
        <v>0</v>
      </c>
      <c r="C20" s="6">
        <v>127.800003</v>
      </c>
      <c r="D20" s="11">
        <v>0</v>
      </c>
      <c r="E20" s="27"/>
      <c r="F20" s="17">
        <f t="shared" si="2"/>
        <v>127.800003</v>
      </c>
      <c r="G20" s="42">
        <f t="shared" si="1"/>
        <v>0</v>
      </c>
      <c r="H20" s="20"/>
      <c r="I20" s="20"/>
      <c r="J20">
        <v>-66.199996999999996</v>
      </c>
      <c r="K20" s="6">
        <v>-66.199996999999996</v>
      </c>
    </row>
    <row r="21" spans="1:11">
      <c r="A21" s="6">
        <v>164.60000600000001</v>
      </c>
      <c r="B21" s="5">
        <f t="shared" si="3"/>
        <v>0</v>
      </c>
      <c r="C21" s="6">
        <v>164.60000600000001</v>
      </c>
      <c r="D21" s="11">
        <v>0</v>
      </c>
      <c r="E21" s="27"/>
      <c r="F21" s="17">
        <f t="shared" si="2"/>
        <v>164.60000600000001</v>
      </c>
      <c r="G21" s="42">
        <f t="shared" si="1"/>
        <v>0</v>
      </c>
      <c r="H21" s="20"/>
      <c r="I21" s="20"/>
      <c r="J21">
        <v>-28.6</v>
      </c>
      <c r="K21" s="6">
        <v>-28.6</v>
      </c>
    </row>
    <row r="22" spans="1:11">
      <c r="A22" s="6"/>
      <c r="B22" s="5"/>
      <c r="C22" s="6"/>
      <c r="D22" s="11"/>
      <c r="E22" s="27"/>
      <c r="F22" s="17"/>
      <c r="G22" s="42"/>
      <c r="H22" s="20"/>
      <c r="I22" s="20"/>
    </row>
    <row r="23" spans="1:11">
      <c r="A23" s="16">
        <v>-3.4</v>
      </c>
      <c r="B23" s="5">
        <f>A23-C23</f>
        <v>8.7999999999999989</v>
      </c>
      <c r="C23" s="7">
        <v>-12.2</v>
      </c>
      <c r="D23" s="8">
        <v>-0.4</v>
      </c>
      <c r="E23" s="8" t="s">
        <v>12</v>
      </c>
      <c r="F23" s="17">
        <f t="shared" si="2"/>
        <v>-3.3406495647999979</v>
      </c>
      <c r="G23" s="42">
        <f t="shared" si="1"/>
        <v>5.935043520000205E-2</v>
      </c>
      <c r="H23" s="20"/>
      <c r="I23" s="20"/>
    </row>
    <row r="24" spans="1:11">
      <c r="A24" s="6">
        <v>127.800003</v>
      </c>
      <c r="B24" s="5">
        <f>A24-C24</f>
        <v>8</v>
      </c>
      <c r="C24" s="5">
        <v>119.800003</v>
      </c>
      <c r="D24" s="9">
        <v>-0.4</v>
      </c>
      <c r="F24" s="17">
        <f t="shared" si="2"/>
        <v>127.63231737985829</v>
      </c>
      <c r="G24" s="42">
        <f t="shared" si="1"/>
        <v>-0.16768562014171096</v>
      </c>
      <c r="H24" s="20"/>
      <c r="I24" s="20"/>
    </row>
    <row r="25" spans="1:11">
      <c r="A25" s="6">
        <v>164.60000600000001</v>
      </c>
      <c r="B25" s="5">
        <f>A25-C25</f>
        <v>7.6000060000000076</v>
      </c>
      <c r="C25" s="5">
        <v>157</v>
      </c>
      <c r="D25" s="9">
        <v>-0.4</v>
      </c>
      <c r="F25" s="17">
        <f t="shared" si="2"/>
        <v>164.542876976</v>
      </c>
      <c r="G25" s="42">
        <f t="shared" si="1"/>
        <v>-5.7129024000005302E-2</v>
      </c>
      <c r="H25" s="20"/>
      <c r="I25" s="20"/>
    </row>
    <row r="26" spans="1:11">
      <c r="A26" s="6"/>
      <c r="B26" s="5"/>
      <c r="C26" s="5"/>
      <c r="D26" s="9"/>
      <c r="F26" s="17"/>
      <c r="G26" s="42"/>
      <c r="H26" s="20"/>
      <c r="I26" s="20"/>
    </row>
    <row r="27" spans="1:11">
      <c r="A27" s="16">
        <v>-3.4</v>
      </c>
      <c r="B27" s="5">
        <f>A27-C27</f>
        <v>18</v>
      </c>
      <c r="C27" s="7">
        <v>-21.4</v>
      </c>
      <c r="D27" s="8">
        <v>-0.8</v>
      </c>
      <c r="E27" s="8" t="s">
        <v>13</v>
      </c>
      <c r="F27" s="17">
        <f t="shared" si="2"/>
        <v>-3.8064390847999969</v>
      </c>
      <c r="G27" s="42">
        <f t="shared" si="1"/>
        <v>-0.40643908479999702</v>
      </c>
      <c r="H27" s="20"/>
      <c r="I27" s="20"/>
    </row>
    <row r="28" spans="1:11">
      <c r="A28" s="6">
        <v>127.800003</v>
      </c>
      <c r="B28" s="5">
        <f>A28-C28</f>
        <v>16</v>
      </c>
      <c r="C28" s="5">
        <v>111.800003</v>
      </c>
      <c r="D28" s="9">
        <v>-0.8</v>
      </c>
      <c r="F28" s="17">
        <f t="shared" si="2"/>
        <v>127.71036769169017</v>
      </c>
      <c r="G28" s="42">
        <f t="shared" si="1"/>
        <v>-8.9635308309837569E-2</v>
      </c>
      <c r="H28" s="20"/>
      <c r="I28" s="20"/>
    </row>
    <row r="29" spans="1:11">
      <c r="A29" s="6">
        <v>164.60000600000001</v>
      </c>
      <c r="B29" s="5">
        <f>A29-C29</f>
        <v>15.600006000000008</v>
      </c>
      <c r="C29" s="7">
        <v>149</v>
      </c>
      <c r="D29" s="9">
        <v>-0.8</v>
      </c>
      <c r="F29" s="17">
        <f t="shared" si="2"/>
        <v>164.44028291199999</v>
      </c>
      <c r="G29" s="42">
        <f t="shared" si="1"/>
        <v>-0.15972308800002111</v>
      </c>
      <c r="H29" s="20"/>
      <c r="I29" s="20"/>
    </row>
    <row r="30" spans="1:11">
      <c r="A30" s="6"/>
      <c r="B30" s="5"/>
      <c r="C30" s="5"/>
      <c r="D30" s="9"/>
      <c r="F30" s="17"/>
      <c r="G30" s="42"/>
      <c r="H30" s="20"/>
      <c r="I30" s="20"/>
    </row>
    <row r="31" spans="1:11">
      <c r="A31" s="16">
        <v>-3.4</v>
      </c>
      <c r="B31" s="5">
        <f t="shared" ref="B31:B37" si="4">A31-C31</f>
        <v>23.200000000000003</v>
      </c>
      <c r="C31" s="5">
        <v>-26.6</v>
      </c>
      <c r="D31" s="23">
        <v>-1.1000000000000001</v>
      </c>
      <c r="E31" t="s">
        <v>20</v>
      </c>
      <c r="F31" s="17">
        <f t="shared" si="2"/>
        <v>-3.6993781965999992</v>
      </c>
      <c r="G31" s="42">
        <f t="shared" si="1"/>
        <v>-0.29937819659999931</v>
      </c>
      <c r="H31" s="20"/>
      <c r="I31" s="20"/>
    </row>
    <row r="32" spans="1:11">
      <c r="A32" s="6">
        <v>127.800003</v>
      </c>
      <c r="B32" s="5">
        <f t="shared" si="4"/>
        <v>21.200005000000004</v>
      </c>
      <c r="C32" s="5">
        <v>106.599998</v>
      </c>
      <c r="D32" s="23">
        <v>-1.1000000000000001</v>
      </c>
      <c r="F32" s="17">
        <f t="shared" si="2"/>
        <v>127.74536297695521</v>
      </c>
      <c r="G32" s="42">
        <f t="shared" si="1"/>
        <v>-5.4640023044797204E-2</v>
      </c>
      <c r="H32" s="20"/>
      <c r="I32" s="20"/>
    </row>
    <row r="33" spans="1:12">
      <c r="A33" s="6">
        <v>164.60000600000001</v>
      </c>
      <c r="B33" s="5">
        <f t="shared" si="4"/>
        <v>20.800003000000004</v>
      </c>
      <c r="C33" s="5">
        <v>143.800003</v>
      </c>
      <c r="D33" s="23">
        <v>-1.1000000000000001</v>
      </c>
      <c r="F33" s="17">
        <f t="shared" si="2"/>
        <v>164.45516104226721</v>
      </c>
      <c r="G33" s="42">
        <f t="shared" si="1"/>
        <v>-0.14484495773280059</v>
      </c>
      <c r="H33" s="20"/>
      <c r="I33" s="20"/>
    </row>
    <row r="34" spans="1:12">
      <c r="A34" s="6"/>
      <c r="B34" s="5"/>
      <c r="C34" s="5"/>
      <c r="F34" s="17"/>
      <c r="G34" s="42"/>
      <c r="H34" s="20"/>
      <c r="I34" s="20"/>
    </row>
    <row r="35" spans="1:12">
      <c r="A35" s="16">
        <v>-3.4</v>
      </c>
      <c r="B35" s="5">
        <f t="shared" si="4"/>
        <v>24.800001000000002</v>
      </c>
      <c r="C35" s="7">
        <v>-28.200001</v>
      </c>
      <c r="D35" s="8">
        <v>-1.3</v>
      </c>
      <c r="E35" t="s">
        <v>21</v>
      </c>
      <c r="F35" s="17">
        <f t="shared" si="2"/>
        <v>-2.817610315798853</v>
      </c>
      <c r="G35" s="42">
        <f t="shared" si="1"/>
        <v>0.5823896842011469</v>
      </c>
      <c r="H35" s="20"/>
      <c r="I35" s="20"/>
    </row>
    <row r="36" spans="1:12">
      <c r="A36" s="6">
        <v>127.800003</v>
      </c>
      <c r="B36" s="5">
        <f t="shared" si="4"/>
        <v>24.800003000000004</v>
      </c>
      <c r="C36">
        <v>103</v>
      </c>
      <c r="D36" s="8">
        <v>-1.3</v>
      </c>
      <c r="F36" s="17">
        <f t="shared" si="2"/>
        <v>126.86032005500003</v>
      </c>
      <c r="G36" s="42">
        <f t="shared" si="1"/>
        <v>-0.93968294499997285</v>
      </c>
      <c r="H36" s="20"/>
      <c r="I36" s="20"/>
    </row>
    <row r="37" spans="1:12">
      <c r="A37" s="6">
        <v>164.60000600000001</v>
      </c>
      <c r="B37" s="5">
        <f t="shared" si="4"/>
        <v>22.400009000000011</v>
      </c>
      <c r="C37" s="5">
        <v>142.199997</v>
      </c>
      <c r="D37" s="8">
        <v>-1.3</v>
      </c>
      <c r="F37" s="17">
        <f t="shared" si="2"/>
        <v>165.60555208820344</v>
      </c>
      <c r="G37" s="42">
        <f t="shared" si="1"/>
        <v>1.0055460882034311</v>
      </c>
      <c r="H37" s="20"/>
      <c r="I37" s="20"/>
    </row>
    <row r="38" spans="1:12">
      <c r="A38" s="6"/>
      <c r="B38" s="5"/>
      <c r="C38" s="5"/>
      <c r="D38" s="8"/>
      <c r="F38" s="17"/>
      <c r="G38" s="42"/>
      <c r="H38" s="20"/>
    </row>
    <row r="39" spans="1:12">
      <c r="A39" s="6"/>
      <c r="B39" s="5"/>
      <c r="C39" s="5"/>
      <c r="D39" s="8"/>
      <c r="F39" s="17"/>
      <c r="G39" s="42"/>
      <c r="H39" s="20"/>
    </row>
    <row r="40" spans="1:12">
      <c r="A40" s="6"/>
      <c r="L40">
        <v>-283</v>
      </c>
    </row>
    <row r="41" spans="1:12">
      <c r="L41">
        <v>-209.39999399999999</v>
      </c>
    </row>
    <row r="42" spans="1:12">
      <c r="L42">
        <v>-149</v>
      </c>
    </row>
    <row r="43" spans="1:12">
      <c r="L43">
        <v>-110.599998</v>
      </c>
    </row>
    <row r="44" spans="1:12">
      <c r="L44">
        <v>-71.400002000000001</v>
      </c>
    </row>
    <row r="45" spans="1:12">
      <c r="L45">
        <v>280.60000600000001</v>
      </c>
    </row>
  </sheetData>
  <sortState ref="C4:C5">
    <sortCondition ref="C3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C19" sqref="C19"/>
    </sheetView>
  </sheetViews>
  <sheetFormatPr baseColWidth="10" defaultColWidth="8.83203125" defaultRowHeight="15" x14ac:dyDescent="0"/>
  <cols>
    <col min="2" max="2" width="8.1640625" style="43" customWidth="1"/>
    <col min="3" max="3" width="9.5" bestFit="1" customWidth="1"/>
  </cols>
  <sheetData>
    <row r="1" spans="1:13">
      <c r="A1" s="1" t="s">
        <v>40</v>
      </c>
      <c r="B1" s="45"/>
      <c r="C1" s="28" t="s">
        <v>22</v>
      </c>
      <c r="D1" s="29">
        <v>57.2958</v>
      </c>
      <c r="G1">
        <f xml:space="preserve"> 40/1000*D1</f>
        <v>2.2918319999999999</v>
      </c>
    </row>
    <row r="2" spans="1:13">
      <c r="A2" s="30"/>
      <c r="B2" s="46" t="s">
        <v>23</v>
      </c>
      <c r="C2" s="31">
        <v>1.7094E-3</v>
      </c>
      <c r="D2" s="32" t="s">
        <v>24</v>
      </c>
      <c r="E2" s="31"/>
      <c r="F2" s="33">
        <v>9.7941443000000003E-2</v>
      </c>
      <c r="G2" s="34" t="s">
        <v>25</v>
      </c>
      <c r="L2" s="30" t="s">
        <v>39</v>
      </c>
    </row>
    <row r="3" spans="1:13">
      <c r="A3" s="35" t="s">
        <v>3</v>
      </c>
      <c r="B3" s="47" t="s">
        <v>26</v>
      </c>
      <c r="C3" s="35" t="s">
        <v>27</v>
      </c>
      <c r="D3" s="35" t="s">
        <v>28</v>
      </c>
      <c r="E3" s="35" t="s">
        <v>28</v>
      </c>
      <c r="G3" s="35" t="s">
        <v>29</v>
      </c>
      <c r="H3" s="35" t="s">
        <v>30</v>
      </c>
      <c r="K3" s="30"/>
    </row>
    <row r="4" spans="1:13">
      <c r="A4" s="36"/>
      <c r="B4" s="48"/>
      <c r="C4" s="5"/>
      <c r="G4" s="30"/>
      <c r="H4" s="37"/>
      <c r="I4">
        <f>C4+$N$4*D4+$N$5*D4*D4+$N$6*D4*D4*D4+$N$7*C4*D4+$N$8*C4*D4*D4+$N$9*C4*D4*D4*D4</f>
        <v>0</v>
      </c>
      <c r="J4" s="15">
        <f>I4-A4</f>
        <v>0</v>
      </c>
      <c r="K4" s="30" t="s">
        <v>4</v>
      </c>
      <c r="L4" s="38">
        <v>7.7379000000000003E-2</v>
      </c>
      <c r="M4" t="s">
        <v>31</v>
      </c>
    </row>
    <row r="5" spans="1:13">
      <c r="A5" s="44">
        <v>-200.60000600000001</v>
      </c>
      <c r="B5" s="49">
        <f>A5-C5</f>
        <v>-2.4000090000000114</v>
      </c>
      <c r="C5" s="5">
        <v>-198.199997</v>
      </c>
      <c r="D5">
        <v>3</v>
      </c>
      <c r="E5">
        <v>3</v>
      </c>
      <c r="G5" s="30">
        <f>C5+$L$4*D5+$L$5*D5^2+$L$6*C5*D5</f>
        <v>-201.77286620925202</v>
      </c>
      <c r="H5" s="37">
        <f t="shared" ref="H5:H34" si="0">A5-G5</f>
        <v>1.1728602092520077</v>
      </c>
      <c r="I5">
        <f t="shared" ref="I5:I9" si="1">C5+$N$4*D5+$N$5*D5*D5+$N$6*D5*D5*D5+$N$7*C5*D5+$N$8*C5*D5*D5+$N$9*C5*D5*D5*D5</f>
        <v>-198.199997</v>
      </c>
      <c r="J5" s="15">
        <f t="shared" ref="J5:J9" si="2">I5-A5</f>
        <v>2.4000090000000114</v>
      </c>
      <c r="K5" s="30" t="s">
        <v>6</v>
      </c>
      <c r="L5" s="38">
        <v>-0.49069499999999999</v>
      </c>
      <c r="M5" t="s">
        <v>32</v>
      </c>
    </row>
    <row r="6" spans="1:13">
      <c r="A6" s="44">
        <v>-67.800003000000004</v>
      </c>
      <c r="B6" s="49">
        <f t="shared" ref="B6:B35" si="3">A6-C6</f>
        <v>-3.2000050000000044</v>
      </c>
      <c r="C6" s="5">
        <v>-64.599997999999999</v>
      </c>
      <c r="D6">
        <v>3</v>
      </c>
      <c r="E6">
        <v>3</v>
      </c>
      <c r="G6" s="30">
        <f>C6+$L$4*D6+$L$5*D6^2+$L$6*C6*D6</f>
        <v>-68.584889606168005</v>
      </c>
      <c r="H6" s="37">
        <f t="shared" si="0"/>
        <v>0.78488660616800132</v>
      </c>
      <c r="I6">
        <f t="shared" si="1"/>
        <v>-64.599997999999999</v>
      </c>
      <c r="J6" s="15">
        <f t="shared" si="2"/>
        <v>3.2000050000000044</v>
      </c>
      <c r="K6" s="30" t="s">
        <v>14</v>
      </c>
      <c r="L6" s="38">
        <v>-1.0280000000000001E-3</v>
      </c>
      <c r="M6" t="s">
        <v>33</v>
      </c>
    </row>
    <row r="7" spans="1:13">
      <c r="A7" s="44">
        <v>-30.200001</v>
      </c>
      <c r="B7" s="49">
        <f t="shared" si="3"/>
        <v>-3.2000010000000003</v>
      </c>
      <c r="C7" s="5">
        <v>-27</v>
      </c>
      <c r="D7">
        <v>3</v>
      </c>
      <c r="E7">
        <v>3</v>
      </c>
      <c r="G7" s="30">
        <f>C7+$L$4*D7+$L$5*D7^2+$L$6*C7*D7</f>
        <v>-31.100849999999998</v>
      </c>
      <c r="H7" s="37">
        <f t="shared" si="0"/>
        <v>0.90084899999999735</v>
      </c>
      <c r="J7" s="15"/>
      <c r="M7" t="s">
        <v>34</v>
      </c>
    </row>
    <row r="8" spans="1:13">
      <c r="A8" s="36"/>
      <c r="B8" s="49"/>
      <c r="C8" s="5"/>
      <c r="G8" s="30"/>
      <c r="H8" s="37"/>
      <c r="I8">
        <f t="shared" si="1"/>
        <v>0</v>
      </c>
      <c r="J8" s="15">
        <f t="shared" si="2"/>
        <v>0</v>
      </c>
      <c r="M8" t="s">
        <v>35</v>
      </c>
    </row>
    <row r="9" spans="1:13">
      <c r="A9" s="36"/>
      <c r="B9" s="49"/>
      <c r="C9" s="5"/>
      <c r="G9" s="30"/>
      <c r="H9" s="37"/>
      <c r="I9">
        <f t="shared" si="1"/>
        <v>0</v>
      </c>
      <c r="J9" s="15">
        <f t="shared" si="2"/>
        <v>0</v>
      </c>
      <c r="M9" t="s">
        <v>36</v>
      </c>
    </row>
    <row r="10" spans="1:13">
      <c r="A10" s="44">
        <v>-200.60000600000001</v>
      </c>
      <c r="B10" s="49">
        <f t="shared" si="3"/>
        <v>-3.2000120000000152</v>
      </c>
      <c r="C10">
        <v>-197.39999399999999</v>
      </c>
      <c r="D10">
        <v>2</v>
      </c>
      <c r="E10">
        <v>2</v>
      </c>
      <c r="G10" s="30">
        <f t="shared" ref="G10:G35" si="4">C10+$L$4*D10+$L$5*D10^2+$L$6*C10*D10</f>
        <v>-198.80216161233602</v>
      </c>
      <c r="H10" s="37">
        <f t="shared" si="0"/>
        <v>-1.7978443876639858</v>
      </c>
    </row>
    <row r="11" spans="1:13">
      <c r="A11" s="44">
        <v>-67.800003000000004</v>
      </c>
      <c r="B11" s="49">
        <f t="shared" si="3"/>
        <v>-3.2000050000000044</v>
      </c>
      <c r="C11">
        <v>-64.599997999999999</v>
      </c>
      <c r="D11">
        <v>2</v>
      </c>
      <c r="E11">
        <v>2</v>
      </c>
      <c r="G11" s="30">
        <f>C11+$L$4*D11+$L$5*D11^2+$L$6*C11*D11</f>
        <v>-66.275202404111994</v>
      </c>
      <c r="H11" s="37">
        <f t="shared" si="0"/>
        <v>-1.52480059588801</v>
      </c>
    </row>
    <row r="12" spans="1:13">
      <c r="A12" s="44">
        <v>-30.200001</v>
      </c>
      <c r="B12" s="49">
        <f t="shared" si="3"/>
        <v>-3.6000009999999989</v>
      </c>
      <c r="C12">
        <v>-26.6</v>
      </c>
      <c r="D12">
        <v>2</v>
      </c>
      <c r="E12">
        <v>2</v>
      </c>
      <c r="G12" s="30">
        <f t="shared" si="4"/>
        <v>-28.353332399999999</v>
      </c>
      <c r="H12" s="37">
        <f t="shared" si="0"/>
        <v>-1.846668600000001</v>
      </c>
    </row>
    <row r="13" spans="1:13">
      <c r="B13" s="49"/>
      <c r="G13" s="30"/>
      <c r="H13" s="37"/>
    </row>
    <row r="14" spans="1:13">
      <c r="B14" s="49"/>
      <c r="G14" s="30"/>
      <c r="H14" s="37"/>
    </row>
    <row r="15" spans="1:13">
      <c r="A15" s="44">
        <v>-200.60000600000001</v>
      </c>
      <c r="B15" s="49">
        <f t="shared" si="3"/>
        <v>-1.2000120000000152</v>
      </c>
      <c r="C15">
        <v>-199.39999399999999</v>
      </c>
      <c r="D15">
        <v>1</v>
      </c>
      <c r="E15">
        <v>1</v>
      </c>
      <c r="G15" s="30">
        <f t="shared" si="4"/>
        <v>-199.60832680616798</v>
      </c>
      <c r="H15" s="37">
        <f t="shared" si="0"/>
        <v>-0.99167919383202729</v>
      </c>
      <c r="K15" t="s">
        <v>37</v>
      </c>
      <c r="L15" t="s">
        <v>38</v>
      </c>
    </row>
    <row r="16" spans="1:13">
      <c r="A16" s="44">
        <v>-67.800003000000004</v>
      </c>
      <c r="B16" s="49">
        <f t="shared" si="3"/>
        <v>-1.2000050000000044</v>
      </c>
      <c r="C16">
        <v>-66.599997999999999</v>
      </c>
      <c r="D16">
        <v>1</v>
      </c>
      <c r="E16">
        <v>1</v>
      </c>
      <c r="G16" s="30">
        <f t="shared" si="4"/>
        <v>-66.944849202056005</v>
      </c>
      <c r="H16" s="37">
        <f t="shared" si="0"/>
        <v>-0.85515379794399848</v>
      </c>
      <c r="K16" s="44">
        <v>-269.39999399999999</v>
      </c>
    </row>
    <row r="17" spans="1:11">
      <c r="A17" s="44">
        <v>-30.200001</v>
      </c>
      <c r="B17" s="49">
        <f t="shared" si="3"/>
        <v>-1.2000010000000003</v>
      </c>
      <c r="C17">
        <v>-29</v>
      </c>
      <c r="D17">
        <v>1</v>
      </c>
      <c r="E17">
        <v>1</v>
      </c>
      <c r="G17" s="30">
        <f t="shared" si="4"/>
        <v>-29.383503999999999</v>
      </c>
      <c r="H17" s="37">
        <f t="shared" si="0"/>
        <v>-0.8164970000000018</v>
      </c>
      <c r="K17" s="44">
        <v>-135.800003</v>
      </c>
    </row>
    <row r="18" spans="1:11">
      <c r="B18" s="49"/>
      <c r="G18" s="30"/>
      <c r="H18" s="37"/>
      <c r="K18" s="44">
        <v>-97.800003000000004</v>
      </c>
    </row>
    <row r="19" spans="1:11">
      <c r="A19" s="44">
        <v>-200.60000600000001</v>
      </c>
      <c r="B19" s="49">
        <f t="shared" si="3"/>
        <v>0</v>
      </c>
      <c r="C19" s="44">
        <v>-200.60000600000001</v>
      </c>
      <c r="D19">
        <v>0</v>
      </c>
      <c r="E19">
        <v>0</v>
      </c>
      <c r="G19" s="30">
        <f t="shared" si="4"/>
        <v>-200.60000600000001</v>
      </c>
      <c r="H19" s="37">
        <f t="shared" si="0"/>
        <v>0</v>
      </c>
    </row>
    <row r="20" spans="1:11">
      <c r="A20" s="44">
        <v>-67.800003000000004</v>
      </c>
      <c r="B20" s="49">
        <f t="shared" si="3"/>
        <v>0</v>
      </c>
      <c r="C20" s="44">
        <v>-67.800003000000004</v>
      </c>
      <c r="D20">
        <v>0</v>
      </c>
      <c r="E20">
        <v>0</v>
      </c>
      <c r="G20" s="30">
        <f t="shared" si="4"/>
        <v>-67.800003000000004</v>
      </c>
      <c r="H20" s="37">
        <f t="shared" si="0"/>
        <v>0</v>
      </c>
    </row>
    <row r="21" spans="1:11">
      <c r="A21" s="44">
        <v>-30.200001</v>
      </c>
      <c r="B21" s="49">
        <f t="shared" si="3"/>
        <v>0</v>
      </c>
      <c r="C21" s="44">
        <v>-30.200001</v>
      </c>
      <c r="D21">
        <v>0</v>
      </c>
      <c r="E21">
        <v>0</v>
      </c>
      <c r="G21" s="30">
        <f t="shared" si="4"/>
        <v>-30.200001</v>
      </c>
      <c r="H21" s="37">
        <f t="shared" si="0"/>
        <v>0</v>
      </c>
    </row>
    <row r="22" spans="1:11">
      <c r="B22" s="49"/>
      <c r="G22" s="30"/>
      <c r="H22" s="37"/>
    </row>
    <row r="23" spans="1:11">
      <c r="B23" s="49"/>
      <c r="G23" s="30"/>
      <c r="H23" s="37"/>
    </row>
    <row r="24" spans="1:11">
      <c r="A24" s="44">
        <v>-200.60000600000001</v>
      </c>
      <c r="B24" s="49">
        <f t="shared" si="3"/>
        <v>-1.2000120000000152</v>
      </c>
      <c r="C24">
        <v>-199.39999399999999</v>
      </c>
      <c r="D24">
        <v>-1</v>
      </c>
      <c r="E24">
        <v>-1</v>
      </c>
      <c r="G24" s="30">
        <f t="shared" si="4"/>
        <v>-200.17305119383198</v>
      </c>
      <c r="H24" s="37">
        <f t="shared" si="0"/>
        <v>-0.42695480616802683</v>
      </c>
    </row>
    <row r="25" spans="1:11">
      <c r="A25" s="44">
        <v>-67.800003000000004</v>
      </c>
      <c r="B25" s="49">
        <f t="shared" si="3"/>
        <v>-1.2000050000000044</v>
      </c>
      <c r="C25">
        <v>-66.599997999999999</v>
      </c>
      <c r="D25">
        <v>-1</v>
      </c>
      <c r="E25">
        <v>-1</v>
      </c>
      <c r="G25" s="30">
        <f t="shared" si="4"/>
        <v>-67.236536797943998</v>
      </c>
      <c r="H25" s="37">
        <f t="shared" si="0"/>
        <v>-0.56346620205600573</v>
      </c>
    </row>
    <row r="26" spans="1:11">
      <c r="A26" s="44">
        <v>-30.200001</v>
      </c>
      <c r="B26" s="49">
        <f t="shared" si="3"/>
        <v>-1.2000010000000003</v>
      </c>
      <c r="C26">
        <v>-29</v>
      </c>
      <c r="D26">
        <v>-1</v>
      </c>
      <c r="E26">
        <v>-1</v>
      </c>
      <c r="G26" s="30">
        <f t="shared" si="4"/>
        <v>-29.597885999999999</v>
      </c>
      <c r="H26" s="37">
        <f t="shared" si="0"/>
        <v>-0.60211500000000129</v>
      </c>
    </row>
    <row r="27" spans="1:11">
      <c r="B27" s="49"/>
      <c r="G27" s="30"/>
      <c r="H27" s="37"/>
    </row>
    <row r="28" spans="1:11">
      <c r="B28" s="49"/>
      <c r="G28" s="30"/>
      <c r="H28" s="37"/>
    </row>
    <row r="29" spans="1:11">
      <c r="A29" s="44">
        <v>-200.60000600000001</v>
      </c>
      <c r="B29" s="49">
        <f t="shared" si="3"/>
        <v>-3.6000060000000076</v>
      </c>
      <c r="C29">
        <v>-197</v>
      </c>
      <c r="D29">
        <v>-2</v>
      </c>
      <c r="E29">
        <v>-2</v>
      </c>
      <c r="G29" s="30">
        <f t="shared" si="4"/>
        <v>-199.52257</v>
      </c>
      <c r="H29" s="37">
        <f t="shared" si="0"/>
        <v>-1.0774360000000058</v>
      </c>
    </row>
    <row r="30" spans="1:11">
      <c r="A30" s="44">
        <v>-67.800003000000004</v>
      </c>
      <c r="B30" s="49">
        <f t="shared" si="3"/>
        <v>-3.6000060000000076</v>
      </c>
      <c r="C30">
        <v>-64.199996999999996</v>
      </c>
      <c r="D30">
        <v>-2</v>
      </c>
      <c r="E30">
        <v>-2</v>
      </c>
      <c r="G30" s="30">
        <f t="shared" si="4"/>
        <v>-66.44953019383199</v>
      </c>
      <c r="H30" s="37">
        <f t="shared" si="0"/>
        <v>-1.350472806168014</v>
      </c>
    </row>
    <row r="31" spans="1:11">
      <c r="A31" s="44">
        <v>-30.200001</v>
      </c>
      <c r="B31" s="49">
        <f t="shared" si="3"/>
        <v>-3.6000009999999989</v>
      </c>
      <c r="C31">
        <v>-26.6</v>
      </c>
      <c r="D31">
        <v>-2</v>
      </c>
      <c r="E31">
        <v>-2</v>
      </c>
      <c r="G31" s="30">
        <f t="shared" si="4"/>
        <v>-28.772227600000001</v>
      </c>
      <c r="H31" s="37">
        <f t="shared" si="0"/>
        <v>-1.4277733999999995</v>
      </c>
    </row>
    <row r="32" spans="1:11">
      <c r="B32" s="49"/>
      <c r="G32" s="30"/>
      <c r="H32" s="37"/>
    </row>
    <row r="33" spans="1:8">
      <c r="A33" s="44">
        <v>-200.60000600000001</v>
      </c>
      <c r="B33" s="49">
        <f t="shared" si="3"/>
        <v>-4.8000030000000038</v>
      </c>
      <c r="C33">
        <v>-195.800003</v>
      </c>
      <c r="D33">
        <v>-3</v>
      </c>
      <c r="E33">
        <v>-3</v>
      </c>
      <c r="G33" s="30">
        <f t="shared" si="4"/>
        <v>-201.052242209252</v>
      </c>
      <c r="H33" s="37">
        <f t="shared" si="0"/>
        <v>0.4522362092519927</v>
      </c>
    </row>
    <row r="34" spans="1:8">
      <c r="A34" s="44">
        <v>-67.800003000000004</v>
      </c>
      <c r="B34" s="49">
        <f t="shared" si="3"/>
        <v>-4.0000040000000041</v>
      </c>
      <c r="C34">
        <v>-63.799999</v>
      </c>
      <c r="D34">
        <v>-3</v>
      </c>
      <c r="E34">
        <v>-3</v>
      </c>
      <c r="G34" s="30">
        <f t="shared" si="4"/>
        <v>-68.645150196915992</v>
      </c>
      <c r="H34" s="37">
        <f t="shared" si="0"/>
        <v>0.84514719691598827</v>
      </c>
    </row>
    <row r="35" spans="1:8">
      <c r="A35" s="44">
        <v>-30.200001</v>
      </c>
      <c r="B35" s="49">
        <f t="shared" si="3"/>
        <v>-4.4000020000000006</v>
      </c>
      <c r="C35">
        <v>-25.799999</v>
      </c>
      <c r="D35">
        <v>-3</v>
      </c>
      <c r="E35">
        <v>-3</v>
      </c>
      <c r="G35" s="30">
        <f t="shared" si="4"/>
        <v>-30.527958196916</v>
      </c>
      <c r="H35" s="37">
        <f t="shared" ref="H35" si="5">A35-G35</f>
        <v>0.32795719691599956</v>
      </c>
    </row>
    <row r="36" spans="1:8">
      <c r="B36" s="48"/>
      <c r="G36" s="30"/>
      <c r="H36" s="37"/>
    </row>
    <row r="37" spans="1:8">
      <c r="B37" s="48"/>
      <c r="G37" s="30"/>
      <c r="H37" s="37"/>
    </row>
    <row r="38" spans="1:8">
      <c r="B38" s="48"/>
      <c r="G38" s="30"/>
      <c r="H38" s="37"/>
    </row>
    <row r="39" spans="1:8">
      <c r="B39" s="48"/>
      <c r="G39" s="30"/>
      <c r="H39" s="37"/>
    </row>
    <row r="40" spans="1:8">
      <c r="B40" s="48"/>
      <c r="G40" s="30"/>
      <c r="H40" s="37"/>
    </row>
    <row r="41" spans="1:8">
      <c r="B41" s="48"/>
      <c r="G41" s="30"/>
      <c r="H41" s="37"/>
    </row>
  </sheetData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2015-11-08T11:42:04Z</dcterms:modified>
  <dc:language>en-US</dc:language>
</cp:coreProperties>
</file>