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580" yWindow="920" windowWidth="25600" windowHeight="16060" tabRatio="273" activeTab="1"/>
  </bookViews>
  <sheets>
    <sheet name="X1" sheetId="1" r:id="rId1"/>
    <sheet name="X11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2" l="1"/>
  <c r="G37" i="2"/>
  <c r="H7" i="2"/>
  <c r="G7" i="2"/>
  <c r="B37" i="2"/>
  <c r="B7" i="2"/>
  <c r="G4" i="2"/>
  <c r="D37" i="2"/>
  <c r="G10" i="2"/>
  <c r="G11" i="2"/>
  <c r="G12" i="2"/>
  <c r="G14" i="2"/>
  <c r="G15" i="2"/>
  <c r="G16" i="2"/>
  <c r="G17" i="2"/>
  <c r="G19" i="2"/>
  <c r="G20" i="2"/>
  <c r="G21" i="2"/>
  <c r="G22" i="2"/>
  <c r="G24" i="2"/>
  <c r="G25" i="2"/>
  <c r="G26" i="2"/>
  <c r="G27" i="2"/>
  <c r="G29" i="2"/>
  <c r="G30" i="2"/>
  <c r="G31" i="2"/>
  <c r="G32" i="2"/>
  <c r="G34" i="2"/>
  <c r="G35" i="2"/>
  <c r="G36" i="2"/>
  <c r="D7" i="2"/>
  <c r="D36" i="2"/>
  <c r="H36" i="2"/>
  <c r="B36" i="2"/>
  <c r="D35" i="2"/>
  <c r="H35" i="2"/>
  <c r="B35" i="2"/>
  <c r="D34" i="2"/>
  <c r="H34" i="2"/>
  <c r="B34" i="2"/>
  <c r="D32" i="2"/>
  <c r="H32" i="2"/>
  <c r="B32" i="2"/>
  <c r="D31" i="2"/>
  <c r="H31" i="2"/>
  <c r="B31" i="2"/>
  <c r="D30" i="2"/>
  <c r="H30" i="2"/>
  <c r="B30" i="2"/>
  <c r="D29" i="2"/>
  <c r="H29" i="2"/>
  <c r="B29" i="2"/>
  <c r="D27" i="2"/>
  <c r="H27" i="2"/>
  <c r="B27" i="2"/>
  <c r="D26" i="2"/>
  <c r="H26" i="2"/>
  <c r="B26" i="2"/>
  <c r="D25" i="2"/>
  <c r="H25" i="2"/>
  <c r="B25" i="2"/>
  <c r="D24" i="2"/>
  <c r="H24" i="2"/>
  <c r="B24" i="2"/>
  <c r="D22" i="2"/>
  <c r="H22" i="2"/>
  <c r="B22" i="2"/>
  <c r="D21" i="2"/>
  <c r="H21" i="2"/>
  <c r="B21" i="2"/>
  <c r="D20" i="2"/>
  <c r="H20" i="2"/>
  <c r="B20" i="2"/>
  <c r="D19" i="2"/>
  <c r="H19" i="2"/>
  <c r="B19" i="2"/>
  <c r="D17" i="2"/>
  <c r="H17" i="2"/>
  <c r="B17" i="2"/>
  <c r="D16" i="2"/>
  <c r="H16" i="2"/>
  <c r="B16" i="2"/>
  <c r="D15" i="2"/>
  <c r="H15" i="2"/>
  <c r="B15" i="2"/>
  <c r="D14" i="2"/>
  <c r="H14" i="2"/>
  <c r="B14" i="2"/>
  <c r="D12" i="2"/>
  <c r="H12" i="2"/>
  <c r="B12" i="2"/>
  <c r="D11" i="2"/>
  <c r="H11" i="2"/>
  <c r="B11" i="2"/>
  <c r="D10" i="2"/>
  <c r="H10" i="2"/>
  <c r="B10" i="2"/>
  <c r="D9" i="2"/>
  <c r="G9" i="2"/>
  <c r="H9" i="2"/>
  <c r="B9" i="2"/>
  <c r="D6" i="2"/>
  <c r="G6" i="2"/>
  <c r="H6" i="2"/>
  <c r="B6" i="2"/>
  <c r="D5" i="2"/>
  <c r="G5" i="2"/>
  <c r="H5" i="2"/>
  <c r="B5" i="2"/>
  <c r="D4" i="2"/>
  <c r="H4" i="2"/>
  <c r="B4" i="2"/>
  <c r="G1" i="2"/>
  <c r="F34" i="1"/>
  <c r="G34" i="1"/>
  <c r="B34" i="1"/>
  <c r="F33" i="1"/>
  <c r="G33" i="1"/>
  <c r="B33" i="1"/>
  <c r="F32" i="1"/>
  <c r="G32" i="1"/>
  <c r="B32" i="1"/>
  <c r="F30" i="1"/>
  <c r="G30" i="1"/>
  <c r="B30" i="1"/>
  <c r="F29" i="1"/>
  <c r="G29" i="1"/>
  <c r="B29" i="1"/>
  <c r="F28" i="1"/>
  <c r="G28" i="1"/>
  <c r="B28" i="1"/>
  <c r="F27" i="1"/>
  <c r="G27" i="1"/>
  <c r="B27" i="1"/>
  <c r="F25" i="1"/>
  <c r="G25" i="1"/>
  <c r="B25" i="1"/>
  <c r="F24" i="1"/>
  <c r="G24" i="1"/>
  <c r="B24" i="1"/>
  <c r="F23" i="1"/>
  <c r="G23" i="1"/>
  <c r="B23" i="1"/>
  <c r="F22" i="1"/>
  <c r="G22" i="1"/>
  <c r="B22" i="1"/>
  <c r="F20" i="1"/>
  <c r="G20" i="1"/>
  <c r="B20" i="1"/>
  <c r="F19" i="1"/>
  <c r="G19" i="1"/>
  <c r="B19" i="1"/>
  <c r="F18" i="1"/>
  <c r="G18" i="1"/>
  <c r="B18" i="1"/>
  <c r="F17" i="1"/>
  <c r="G17" i="1"/>
  <c r="B17" i="1"/>
  <c r="F15" i="1"/>
  <c r="G15" i="1"/>
  <c r="B15" i="1"/>
  <c r="F14" i="1"/>
  <c r="G14" i="1"/>
  <c r="B14" i="1"/>
  <c r="F13" i="1"/>
  <c r="G13" i="1"/>
  <c r="B13" i="1"/>
  <c r="F12" i="1"/>
  <c r="G12" i="1"/>
  <c r="B12" i="1"/>
  <c r="F10" i="1"/>
  <c r="G10" i="1"/>
  <c r="B10" i="1"/>
  <c r="F9" i="1"/>
  <c r="G9" i="1"/>
  <c r="B9" i="1"/>
  <c r="F8" i="1"/>
  <c r="G8" i="1"/>
  <c r="B8" i="1"/>
  <c r="F7" i="1"/>
  <c r="G7" i="1"/>
  <c r="B7" i="1"/>
  <c r="F5" i="1"/>
  <c r="G5" i="1"/>
  <c r="B5" i="1"/>
  <c r="F4" i="1"/>
  <c r="G4" i="1"/>
  <c r="B4" i="1"/>
  <c r="F3" i="1"/>
  <c r="G3" i="1"/>
  <c r="B3" i="1"/>
</calcChain>
</file>

<file path=xl/sharedStrings.xml><?xml version="1.0" encoding="utf-8"?>
<sst xmlns="http://schemas.openxmlformats.org/spreadsheetml/2006/main" count="45" uniqueCount="39">
  <si>
    <t>RUN#6086</t>
  </si>
  <si>
    <t>TH Center</t>
  </si>
  <si>
    <t>0 deg</t>
  </si>
  <si>
    <t>XC</t>
  </si>
  <si>
    <t>XC=X</t>
  </si>
  <si>
    <t>X</t>
  </si>
  <si>
    <t>Th1tar</t>
  </si>
  <si>
    <t>X1</t>
  </si>
  <si>
    <t>delta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</si>
  <si>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</si>
  <si>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G1</t>
  </si>
  <si>
    <t>A1</t>
  </si>
  <si>
    <t>A2</t>
  </si>
  <si>
    <t>A3</t>
  </si>
  <si>
    <t>G2</t>
  </si>
  <si>
    <t>B1</t>
  </si>
  <si>
    <t>B2</t>
  </si>
  <si>
    <t>B3</t>
  </si>
  <si>
    <t>G3</t>
  </si>
  <si>
    <t>G4</t>
  </si>
  <si>
    <t>G5</t>
  </si>
  <si>
    <t>G6</t>
  </si>
  <si>
    <t>G7</t>
  </si>
  <si>
    <t>r2d=</t>
    <phoneticPr fontId="8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</si>
  <si>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</si>
  <si>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</si>
  <si>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</si>
  <si>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</si>
  <si>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</si>
  <si>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p+p0</t>
    <phoneticPr fontId="8" type="noConversion"/>
  </si>
  <si>
    <t>Phitar [deg]</t>
    <phoneticPr fontId="8" type="noConversion"/>
  </si>
  <si>
    <t>X11</t>
  </si>
  <si>
    <t>Delta</t>
  </si>
  <si>
    <t>A1</t>
    <phoneticPr fontId="8" type="noConversion"/>
  </si>
  <si>
    <t>A2</t>
    <phoneticPr fontId="8" type="noConversion"/>
  </si>
  <si>
    <t>A3</t>
    <phoneticPr fontId="8" type="noConversion"/>
  </si>
  <si>
    <t>B1</t>
    <phoneticPr fontId="8" type="noConversion"/>
  </si>
  <si>
    <t>B2</t>
    <phoneticPr fontId="7" type="noConversion"/>
  </si>
  <si>
    <t>B3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</si>
</sst>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0_);[Red]\(0.000\)"/>
  </numFmts>
  <fonts count="10" x14ac:knownFonts="1">
    <font>
      <sz val="10"/>
      <name val="Arial"/>
      <family val="2"/>
      <charset val="1"/>
    </font>
    <font>
      <sz val="12"/>
      <color rgb="FF000000"/>
      <name val="宋体"/>
      <family val="2"/>
      <charset val="134"/>
    </font>
    <font>
      <b/>
      <sz val="12"/>
      <color rgb="FF000000"/>
      <name val="仿宋"/>
      <family val="3"/>
      <charset val="134"/>
    </font>
    <font>
      <b/>
      <sz val="12"/>
      <color rgb="FF000000"/>
      <name val="宋体"/>
      <family val="2"/>
      <charset val="134"/>
    </font>
    <font>
      <sz val="9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BFBFBF"/>
        <bgColor rgb="FFB3B3B3"/>
      </patternFill>
    </fill>
    <fill>
      <patternFill patternType="solid">
        <fgColor rgb="FFFAC090"/>
        <bgColor rgb="FFBFBFBF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3" borderId="0" xfId="0" applyFont="1" applyFill="1"/>
    <xf numFmtId="0" fontId="2" fillId="4" borderId="0" xfId="0" applyFont="1" applyFill="1"/>
    <xf numFmtId="176" fontId="0" fillId="5" borderId="0" xfId="0" applyNumberFormat="1" applyFill="1"/>
    <xf numFmtId="176" fontId="0" fillId="0" borderId="0" xfId="0" applyNumberFormat="1" applyBorder="1"/>
    <xf numFmtId="0" fontId="2" fillId="0" borderId="0" xfId="0" applyFont="1"/>
    <xf numFmtId="177" fontId="2" fillId="0" borderId="0" xfId="0" applyNumberFormat="1" applyFont="1"/>
    <xf numFmtId="176" fontId="0" fillId="0" borderId="0" xfId="0" applyNumberFormat="1"/>
    <xf numFmtId="176" fontId="0" fillId="5" borderId="3" xfId="0" applyNumberFormat="1" applyFill="1" applyBorder="1"/>
    <xf numFmtId="176" fontId="0" fillId="0" borderId="3" xfId="0" applyNumberFormat="1" applyBorder="1"/>
    <xf numFmtId="0" fontId="0" fillId="0" borderId="3" xfId="0" applyBorder="1"/>
    <xf numFmtId="0" fontId="2" fillId="0" borderId="3" xfId="0" applyFont="1" applyBorder="1"/>
    <xf numFmtId="177" fontId="2" fillId="0" borderId="3" xfId="0" applyNumberFormat="1" applyFont="1" applyBorder="1"/>
    <xf numFmtId="176" fontId="0" fillId="5" borderId="0" xfId="0" applyNumberFormat="1" applyFill="1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177" fontId="2" fillId="0" borderId="0" xfId="0" applyNumberFormat="1" applyFont="1" applyBorder="1"/>
    <xf numFmtId="0" fontId="3" fillId="2" borderId="5" xfId="0" applyFont="1" applyFill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2" xfId="0" applyFont="1" applyBorder="1"/>
    <xf numFmtId="0" fontId="9" fillId="6" borderId="0" xfId="0" applyFont="1" applyFill="1"/>
    <xf numFmtId="176" fontId="0" fillId="7" borderId="0" xfId="0" applyNumberFormat="1" applyFill="1"/>
    <xf numFmtId="176" fontId="9" fillId="0" borderId="0" xfId="0" applyNumberFormat="1" applyFont="1"/>
    <xf numFmtId="177" fontId="9" fillId="0" borderId="0" xfId="0" applyNumberFormat="1" applyFont="1"/>
    <xf numFmtId="0" fontId="9" fillId="8" borderId="0" xfId="0" applyFont="1" applyFill="1"/>
    <xf numFmtId="176" fontId="9" fillId="7" borderId="0" xfId="0" applyNumberFormat="1" applyFont="1" applyFill="1"/>
    <xf numFmtId="177" fontId="9" fillId="7" borderId="0" xfId="0" applyNumberFormat="1" applyFont="1" applyFill="1"/>
    <xf numFmtId="0" fontId="0" fillId="7" borderId="0" xfId="0" applyFill="1"/>
    <xf numFmtId="0" fontId="9" fillId="7" borderId="0" xfId="0" applyFont="1" applyFill="1"/>
    <xf numFmtId="178" fontId="0" fillId="0" borderId="0" xfId="0" applyNumberFormat="1"/>
  </cellXfs>
  <cellStyles count="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5"/>
          </c:marker>
          <c:xVal>
            <c:numRef>
              <c:f>'X1'!$C$3:$C$34</c:f>
              <c:numCache>
                <c:formatCode>0.000</c:formatCode>
                <c:ptCount val="32"/>
                <c:pt idx="0">
                  <c:v>128.947</c:v>
                </c:pt>
                <c:pt idx="1">
                  <c:v>254.003</c:v>
                </c:pt>
                <c:pt idx="2">
                  <c:v>289.72</c:v>
                </c:pt>
                <c:pt idx="4">
                  <c:v>-522.6079999999999</c:v>
                </c:pt>
                <c:pt idx="5">
                  <c:v>129.651</c:v>
                </c:pt>
                <c:pt idx="6">
                  <c:v>256.588</c:v>
                </c:pt>
                <c:pt idx="7">
                  <c:v>292.704</c:v>
                </c:pt>
                <c:pt idx="9">
                  <c:v>-528.747</c:v>
                </c:pt>
                <c:pt idx="10">
                  <c:v>125.586</c:v>
                </c:pt>
                <c:pt idx="11">
                  <c:v>254.696</c:v>
                </c:pt>
                <c:pt idx="12">
                  <c:v>291.243</c:v>
                </c:pt>
                <c:pt idx="14">
                  <c:v>-536.7619999999999</c:v>
                </c:pt>
                <c:pt idx="15">
                  <c:v>118.173</c:v>
                </c:pt>
                <c:pt idx="16">
                  <c:v>247.86</c:v>
                </c:pt>
                <c:pt idx="17">
                  <c:v>285.231</c:v>
                </c:pt>
                <c:pt idx="19">
                  <c:v>-545.194</c:v>
                </c:pt>
                <c:pt idx="20">
                  <c:v>109.046</c:v>
                </c:pt>
                <c:pt idx="21">
                  <c:v>239.934</c:v>
                </c:pt>
                <c:pt idx="22">
                  <c:v>277.303</c:v>
                </c:pt>
                <c:pt idx="24">
                  <c:v>-553.8</c:v>
                </c:pt>
                <c:pt idx="25">
                  <c:v>99.9032</c:v>
                </c:pt>
                <c:pt idx="26">
                  <c:v>231.548</c:v>
                </c:pt>
                <c:pt idx="27">
                  <c:v>269.015</c:v>
                </c:pt>
                <c:pt idx="29">
                  <c:v>93.9629</c:v>
                </c:pt>
                <c:pt idx="30">
                  <c:v>225.326</c:v>
                </c:pt>
                <c:pt idx="31">
                  <c:v>263.839</c:v>
                </c:pt>
              </c:numCache>
            </c:numRef>
          </c:xVal>
          <c:yVal>
            <c:numRef>
              <c:f>'X1'!$D$3:$D$34</c:f>
              <c:numCache>
                <c:formatCode>General</c:formatCode>
                <c:ptCount val="32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7">
                  <c:v>-0.8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9880"/>
        <c:axId val="2115011624"/>
      </c:scatterChart>
      <c:valAx>
        <c:axId val="211903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5011624"/>
        <c:crossesAt val="0.0"/>
        <c:crossBetween val="midCat"/>
      </c:valAx>
      <c:valAx>
        <c:axId val="2115011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903988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'X11'!$C$4:$C$38</c:f>
              <c:numCache>
                <c:formatCode>0.000</c:formatCode>
                <c:ptCount val="35"/>
                <c:pt idx="0">
                  <c:v>-535.594</c:v>
                </c:pt>
                <c:pt idx="1">
                  <c:v>117.986</c:v>
                </c:pt>
                <c:pt idx="2">
                  <c:v>247.672</c:v>
                </c:pt>
                <c:pt idx="3">
                  <c:v>285.645</c:v>
                </c:pt>
                <c:pt idx="5">
                  <c:v>-536.1079999999999</c:v>
                </c:pt>
                <c:pt idx="6">
                  <c:v>118.981</c:v>
                </c:pt>
                <c:pt idx="7">
                  <c:v>248.641</c:v>
                </c:pt>
                <c:pt idx="8">
                  <c:v>286.04</c:v>
                </c:pt>
                <c:pt idx="10">
                  <c:v>-538.3150000000001</c:v>
                </c:pt>
                <c:pt idx="11">
                  <c:v>116.988</c:v>
                </c:pt>
                <c:pt idx="12">
                  <c:v>246.911</c:v>
                </c:pt>
                <c:pt idx="13">
                  <c:v>283.806</c:v>
                </c:pt>
                <c:pt idx="15">
                  <c:v>-538.332</c:v>
                </c:pt>
                <c:pt idx="16">
                  <c:v>116.263</c:v>
                </c:pt>
                <c:pt idx="17">
                  <c:v>246.234</c:v>
                </c:pt>
                <c:pt idx="18">
                  <c:v>283.027</c:v>
                </c:pt>
                <c:pt idx="20">
                  <c:v>-537.425</c:v>
                </c:pt>
                <c:pt idx="21">
                  <c:v>117.5</c:v>
                </c:pt>
                <c:pt idx="22">
                  <c:v>247.829</c:v>
                </c:pt>
                <c:pt idx="23">
                  <c:v>284.678</c:v>
                </c:pt>
                <c:pt idx="25">
                  <c:v>-535.093</c:v>
                </c:pt>
                <c:pt idx="26">
                  <c:v>119.758</c:v>
                </c:pt>
                <c:pt idx="27">
                  <c:v>249.842</c:v>
                </c:pt>
                <c:pt idx="28">
                  <c:v>287.034</c:v>
                </c:pt>
                <c:pt idx="30">
                  <c:v>-534.814</c:v>
                </c:pt>
                <c:pt idx="31">
                  <c:v>118.762</c:v>
                </c:pt>
                <c:pt idx="32">
                  <c:v>248.229</c:v>
                </c:pt>
                <c:pt idx="33">
                  <c:v>286.586</c:v>
                </c:pt>
              </c:numCache>
            </c:numRef>
          </c:xVal>
          <c:yVal>
            <c:numRef>
              <c:f>'X11'!$D$4:$D$38</c:f>
              <c:numCache>
                <c:formatCode>0.000_ </c:formatCode>
                <c:ptCount val="35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3">
                  <c:v>3.097941443</c:v>
                </c:pt>
                <c:pt idx="5">
                  <c:v>2.097941443</c:v>
                </c:pt>
                <c:pt idx="6">
                  <c:v>2.097941443</c:v>
                </c:pt>
                <c:pt idx="7">
                  <c:v>2.097941443</c:v>
                </c:pt>
                <c:pt idx="8">
                  <c:v>2.097941443</c:v>
                </c:pt>
                <c:pt idx="10">
                  <c:v>1.097941443</c:v>
                </c:pt>
                <c:pt idx="11">
                  <c:v>1.097941443</c:v>
                </c:pt>
                <c:pt idx="12">
                  <c:v>1.097941443</c:v>
                </c:pt>
                <c:pt idx="13">
                  <c:v>1.097941443</c:v>
                </c:pt>
                <c:pt idx="15">
                  <c:v>0.097941443</c:v>
                </c:pt>
                <c:pt idx="16">
                  <c:v>0.097941443</c:v>
                </c:pt>
                <c:pt idx="17">
                  <c:v>0.097941443</c:v>
                </c:pt>
                <c:pt idx="18">
                  <c:v>0.097941443</c:v>
                </c:pt>
                <c:pt idx="20">
                  <c:v>-0.902058557</c:v>
                </c:pt>
                <c:pt idx="21">
                  <c:v>-0.902058557</c:v>
                </c:pt>
                <c:pt idx="22">
                  <c:v>-0.902058557</c:v>
                </c:pt>
                <c:pt idx="23">
                  <c:v>-0.902058557</c:v>
                </c:pt>
                <c:pt idx="25">
                  <c:v>-1.902058557</c:v>
                </c:pt>
                <c:pt idx="26">
                  <c:v>-1.902058557</c:v>
                </c:pt>
                <c:pt idx="27">
                  <c:v>-1.902058557</c:v>
                </c:pt>
                <c:pt idx="28">
                  <c:v>-1.902058557</c:v>
                </c:pt>
                <c:pt idx="30">
                  <c:v>-2.902058557</c:v>
                </c:pt>
                <c:pt idx="31">
                  <c:v>-2.902058557</c:v>
                </c:pt>
                <c:pt idx="32">
                  <c:v>-2.902058557</c:v>
                </c:pt>
                <c:pt idx="33">
                  <c:v>-2.902058557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19320"/>
        <c:axId val="2115121848"/>
      </c:scatterChart>
      <c:valAx>
        <c:axId val="21354193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15121848"/>
        <c:crosses val="autoZero"/>
        <c:crossBetween val="midCat"/>
      </c:valAx>
      <c:valAx>
        <c:axId val="2115121848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13541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221460</xdr:colOff>
      <xdr:row>13</xdr:row>
      <xdr:rowOff>126160</xdr:rowOff>
    </xdr:from>
    <xdr:to>
      <xdr:col>17</xdr:col>
      <xdr:colOff>290940</xdr:colOff>
      <xdr:row>29</xdr:row>
      <xdr:rowOff>113920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17</xdr:row>
      <xdr:rowOff>1270</xdr:rowOff>
    </xdr:from>
    <xdr:to>
      <xdr:col>14</xdr:col>
      <xdr:colOff>1168400</xdr:colOff>
      <xdr:row>28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baseColWidth="10" defaultColWidth="8.83203125" defaultRowHeight="12" x14ac:dyDescent="0"/>
  <cols>
    <col min="1" max="1" width="11.5" customWidth="1"/>
    <col min="7" max="7" width="10.5" customWidth="1"/>
  </cols>
  <sheetData>
    <row r="1" spans="1:10" ht="15">
      <c r="A1" s="1" t="s">
        <v>0</v>
      </c>
      <c r="B1" s="2" t="s">
        <v>1</v>
      </c>
      <c r="C1" s="3" t="s">
        <v>2</v>
      </c>
    </row>
    <row r="2" spans="1:10" ht="15">
      <c r="A2" s="4" t="s">
        <v>3</v>
      </c>
      <c r="B2" s="4" t="s">
        <v>4</v>
      </c>
      <c r="C2" s="4" t="s">
        <v>5</v>
      </c>
      <c r="D2" s="4" t="s">
        <v>6</v>
      </c>
      <c r="F2" s="5" t="s">
        <v>7</v>
      </c>
      <c r="G2" s="5" t="s">
        <v>8</v>
      </c>
      <c r="J2" t="s">
        <v>9</v>
      </c>
    </row>
    <row r="3" spans="1:10" ht="15">
      <c r="A3" s="6">
        <v>118.173</v>
      </c>
      <c r="B3" s="6">
        <f t="shared" ref="B3:B34" si="0">A3-C3</f>
        <v>-10.774000000000001</v>
      </c>
      <c r="C3" s="7">
        <v>128.947</v>
      </c>
      <c r="D3">
        <v>1.2</v>
      </c>
      <c r="E3" t="s">
        <v>10</v>
      </c>
      <c r="F3" s="8">
        <f t="shared" ref="F3:F34" si="1">C3+$J$3*D3+$J$4*D3*D3+$J$5*D3*D3*D3+$J$7*C3*D3+$J$8*C3*D3*D3+$J$9*C3*D3*D3*D3</f>
        <v>119.66353560184</v>
      </c>
      <c r="G3" s="9">
        <f t="shared" ref="G3:G34" si="2">A3-F3</f>
        <v>-1.4905356018399942</v>
      </c>
      <c r="I3" t="s">
        <v>11</v>
      </c>
      <c r="J3">
        <v>-19.108467000000001</v>
      </c>
    </row>
    <row r="4" spans="1:10" ht="15">
      <c r="A4" s="6">
        <v>247.86</v>
      </c>
      <c r="B4" s="6">
        <f t="shared" si="0"/>
        <v>-6.1429999999999723</v>
      </c>
      <c r="C4" s="10">
        <v>254.00299999999999</v>
      </c>
      <c r="D4">
        <v>1.2</v>
      </c>
      <c r="F4" s="8">
        <f t="shared" si="1"/>
        <v>247.86203281015997</v>
      </c>
      <c r="G4" s="9">
        <f t="shared" si="2"/>
        <v>-2.0328101599602633E-3</v>
      </c>
      <c r="I4" t="s">
        <v>12</v>
      </c>
      <c r="J4">
        <v>4.3410390000000003</v>
      </c>
    </row>
    <row r="5" spans="1:10" s="13" customFormat="1" ht="15">
      <c r="A5" s="11">
        <v>285.23099999999999</v>
      </c>
      <c r="B5" s="11">
        <f t="shared" si="0"/>
        <v>-4.4890000000000327</v>
      </c>
      <c r="C5" s="12">
        <v>289.72000000000003</v>
      </c>
      <c r="D5" s="13">
        <v>1.2</v>
      </c>
      <c r="F5" s="14">
        <f t="shared" si="1"/>
        <v>284.47655530240002</v>
      </c>
      <c r="G5" s="15">
        <f t="shared" si="2"/>
        <v>0.75444469759997901</v>
      </c>
      <c r="I5" s="13" t="s">
        <v>13</v>
      </c>
      <c r="J5" s="13">
        <v>2.404703</v>
      </c>
    </row>
    <row r="6" spans="1:10" s="18" customFormat="1" ht="15">
      <c r="A6" s="16"/>
      <c r="B6" s="16"/>
      <c r="C6" s="7"/>
      <c r="F6" s="19"/>
      <c r="G6" s="20"/>
    </row>
    <row r="7" spans="1:10" ht="15">
      <c r="A7" s="16">
        <v>-536.76199999999994</v>
      </c>
      <c r="B7" s="6">
        <f t="shared" si="0"/>
        <v>-14.153999999999996</v>
      </c>
      <c r="C7" s="7">
        <v>-522.60799999999995</v>
      </c>
      <c r="D7">
        <v>0.8</v>
      </c>
      <c r="E7" t="s">
        <v>14</v>
      </c>
      <c r="F7" s="8">
        <f t="shared" si="1"/>
        <v>-537.95938543743989</v>
      </c>
      <c r="G7" s="9">
        <f t="shared" si="2"/>
        <v>1.197385437439948</v>
      </c>
      <c r="I7" t="s">
        <v>15</v>
      </c>
      <c r="J7">
        <v>-1.521E-3</v>
      </c>
    </row>
    <row r="8" spans="1:10" ht="15">
      <c r="A8" s="6">
        <v>118.173</v>
      </c>
      <c r="B8" s="6">
        <f t="shared" si="0"/>
        <v>-11.478000000000009</v>
      </c>
      <c r="C8" s="7">
        <v>129.65100000000001</v>
      </c>
      <c r="D8">
        <v>0.8</v>
      </c>
      <c r="F8" s="8">
        <f t="shared" si="1"/>
        <v>119.38441700368001</v>
      </c>
      <c r="G8" s="9">
        <f t="shared" si="2"/>
        <v>-1.2114170036800118</v>
      </c>
      <c r="I8" t="s">
        <v>16</v>
      </c>
      <c r="J8" s="17">
        <v>4.81E-3</v>
      </c>
    </row>
    <row r="9" spans="1:10" ht="15">
      <c r="A9" s="6">
        <v>247.86</v>
      </c>
      <c r="B9" s="6">
        <f t="shared" si="0"/>
        <v>-8.7280000000000086</v>
      </c>
      <c r="C9" s="10">
        <v>256.58800000000002</v>
      </c>
      <c r="D9">
        <v>0.8</v>
      </c>
      <c r="F9" s="8">
        <f t="shared" si="1"/>
        <v>247.31097723584003</v>
      </c>
      <c r="G9" s="9">
        <f t="shared" si="2"/>
        <v>0.54902276415998585</v>
      </c>
      <c r="I9" t="s">
        <v>17</v>
      </c>
      <c r="J9">
        <v>1.159E-2</v>
      </c>
    </row>
    <row r="10" spans="1:10" s="13" customFormat="1" ht="15">
      <c r="A10" s="11">
        <v>285.23099999999999</v>
      </c>
      <c r="B10" s="11">
        <f t="shared" si="0"/>
        <v>-7.4730000000000132</v>
      </c>
      <c r="C10" s="12">
        <v>292.70400000000001</v>
      </c>
      <c r="D10" s="13">
        <v>0.8</v>
      </c>
      <c r="F10" s="14">
        <f t="shared" si="1"/>
        <v>283.70852601471995</v>
      </c>
      <c r="G10" s="15">
        <f t="shared" si="2"/>
        <v>1.522473985280044</v>
      </c>
    </row>
    <row r="11" spans="1:10" s="18" customFormat="1" ht="15">
      <c r="A11" s="16"/>
      <c r="B11" s="16"/>
      <c r="C11" s="7"/>
      <c r="F11" s="19"/>
      <c r="G11" s="20"/>
    </row>
    <row r="12" spans="1:10" ht="15">
      <c r="A12" s="16">
        <v>-536.76199999999994</v>
      </c>
      <c r="B12" s="6">
        <f t="shared" si="0"/>
        <v>-8.0149999999999864</v>
      </c>
      <c r="C12" s="10">
        <v>-528.74699999999996</v>
      </c>
      <c r="D12">
        <v>0.4</v>
      </c>
      <c r="E12" t="s">
        <v>18</v>
      </c>
      <c r="F12" s="8">
        <f t="shared" si="1"/>
        <v>-536.01935695911993</v>
      </c>
      <c r="G12" s="9">
        <f t="shared" si="2"/>
        <v>-0.74264304088001154</v>
      </c>
    </row>
    <row r="13" spans="1:10" ht="15">
      <c r="A13" s="6">
        <v>118.173</v>
      </c>
      <c r="B13" s="6">
        <f t="shared" si="0"/>
        <v>-7.4129999999999967</v>
      </c>
      <c r="C13" s="10">
        <v>125.586</v>
      </c>
      <c r="D13">
        <v>0.4</v>
      </c>
      <c r="F13" s="8">
        <f t="shared" si="1"/>
        <v>118.90447956655998</v>
      </c>
      <c r="G13" s="9">
        <f t="shared" si="2"/>
        <v>-0.73147956655998314</v>
      </c>
    </row>
    <row r="14" spans="1:10" ht="15">
      <c r="A14" s="6">
        <v>247.86</v>
      </c>
      <c r="B14" s="6">
        <f t="shared" si="0"/>
        <v>-6.8359999999999843</v>
      </c>
      <c r="C14" s="7">
        <v>254.696</v>
      </c>
      <c r="D14">
        <v>0.4</v>
      </c>
      <c r="F14" s="8">
        <f t="shared" si="1"/>
        <v>248.13106073215999</v>
      </c>
      <c r="G14" s="9">
        <f t="shared" si="2"/>
        <v>-0.27106073215998094</v>
      </c>
    </row>
    <row r="15" spans="1:10" s="13" customFormat="1" ht="15">
      <c r="A15" s="11">
        <v>285.23099999999999</v>
      </c>
      <c r="B15" s="11">
        <f t="shared" si="0"/>
        <v>-6.0120000000000005</v>
      </c>
      <c r="C15" s="12">
        <v>291.24299999999999</v>
      </c>
      <c r="D15" s="13">
        <v>0.4</v>
      </c>
      <c r="F15" s="14">
        <f t="shared" si="1"/>
        <v>284.71106121128003</v>
      </c>
      <c r="G15" s="15">
        <f t="shared" si="2"/>
        <v>0.51993878871996912</v>
      </c>
    </row>
    <row r="16" spans="1:10" s="18" customFormat="1" ht="15">
      <c r="A16" s="16"/>
      <c r="B16" s="16"/>
      <c r="C16" s="7"/>
      <c r="F16" s="19"/>
      <c r="G16" s="20"/>
    </row>
    <row r="17" spans="1:7" ht="15">
      <c r="A17" s="16">
        <v>-536.76199999999994</v>
      </c>
      <c r="B17" s="6">
        <f t="shared" si="0"/>
        <v>0</v>
      </c>
      <c r="C17" s="16">
        <v>-536.76199999999994</v>
      </c>
      <c r="D17">
        <v>0</v>
      </c>
      <c r="E17" t="s">
        <v>19</v>
      </c>
      <c r="F17" s="8">
        <f t="shared" si="1"/>
        <v>-536.76199999999994</v>
      </c>
      <c r="G17" s="9">
        <f t="shared" si="2"/>
        <v>0</v>
      </c>
    </row>
    <row r="18" spans="1:7" ht="15">
      <c r="A18" s="6">
        <v>118.173</v>
      </c>
      <c r="B18" s="6">
        <f t="shared" si="0"/>
        <v>0</v>
      </c>
      <c r="C18" s="6">
        <v>118.173</v>
      </c>
      <c r="D18">
        <v>0</v>
      </c>
      <c r="F18" s="8">
        <f t="shared" si="1"/>
        <v>118.173</v>
      </c>
      <c r="G18" s="9">
        <f t="shared" si="2"/>
        <v>0</v>
      </c>
    </row>
    <row r="19" spans="1:7" ht="15">
      <c r="A19" s="6">
        <v>247.86</v>
      </c>
      <c r="B19" s="6">
        <f t="shared" si="0"/>
        <v>0</v>
      </c>
      <c r="C19" s="6">
        <v>247.86</v>
      </c>
      <c r="D19">
        <v>0</v>
      </c>
      <c r="F19" s="8">
        <f t="shared" si="1"/>
        <v>247.86</v>
      </c>
      <c r="G19" s="9">
        <f t="shared" si="2"/>
        <v>0</v>
      </c>
    </row>
    <row r="20" spans="1:7" s="13" customFormat="1" ht="15">
      <c r="A20" s="11">
        <v>285.23099999999999</v>
      </c>
      <c r="B20" s="11">
        <f t="shared" si="0"/>
        <v>0</v>
      </c>
      <c r="C20" s="11">
        <v>285.23099999999999</v>
      </c>
      <c r="D20" s="13">
        <v>0</v>
      </c>
      <c r="F20" s="14">
        <f t="shared" si="1"/>
        <v>285.23099999999999</v>
      </c>
      <c r="G20" s="15">
        <f t="shared" si="2"/>
        <v>0</v>
      </c>
    </row>
    <row r="21" spans="1:7" s="18" customFormat="1" ht="15">
      <c r="A21" s="16"/>
      <c r="B21" s="16"/>
      <c r="C21" s="16"/>
      <c r="F21" s="19"/>
      <c r="G21" s="20"/>
    </row>
    <row r="22" spans="1:7" ht="15">
      <c r="A22" s="16">
        <v>-536.76199999999994</v>
      </c>
      <c r="B22" s="6">
        <f t="shared" si="0"/>
        <v>8.4320000000000164</v>
      </c>
      <c r="C22" s="7">
        <v>-545.19399999999996</v>
      </c>
      <c r="D22">
        <v>-0.4</v>
      </c>
      <c r="E22" t="s">
        <v>20</v>
      </c>
      <c r="F22" s="8">
        <f t="shared" si="1"/>
        <v>-537.35682218255999</v>
      </c>
      <c r="G22" s="9">
        <f t="shared" si="2"/>
        <v>0.59482218256005126</v>
      </c>
    </row>
    <row r="23" spans="1:7" ht="15">
      <c r="A23" s="6">
        <v>118.173</v>
      </c>
      <c r="B23" s="6">
        <f t="shared" si="0"/>
        <v>9.1269999999999953</v>
      </c>
      <c r="C23" s="10">
        <v>109.04600000000001</v>
      </c>
      <c r="D23">
        <v>-0.4</v>
      </c>
      <c r="F23" s="8">
        <f t="shared" si="1"/>
        <v>117.29943147504</v>
      </c>
      <c r="G23" s="9">
        <f t="shared" si="2"/>
        <v>0.8735685249600067</v>
      </c>
    </row>
    <row r="24" spans="1:7" ht="15">
      <c r="A24" s="6">
        <v>247.86</v>
      </c>
      <c r="B24" s="6">
        <f t="shared" si="0"/>
        <v>7.9260000000000161</v>
      </c>
      <c r="C24" s="10">
        <v>239.934</v>
      </c>
      <c r="D24">
        <v>-0.4</v>
      </c>
      <c r="F24" s="8">
        <f t="shared" si="1"/>
        <v>248.27070765616</v>
      </c>
      <c r="G24" s="9">
        <f t="shared" si="2"/>
        <v>-0.41070765615998539</v>
      </c>
    </row>
    <row r="25" spans="1:7" s="13" customFormat="1" ht="15">
      <c r="A25" s="11">
        <v>285.23099999999999</v>
      </c>
      <c r="B25" s="11">
        <f t="shared" si="0"/>
        <v>7.9279999999999973</v>
      </c>
      <c r="C25" s="12">
        <v>277.303</v>
      </c>
      <c r="D25" s="13">
        <v>-0.4</v>
      </c>
      <c r="F25" s="14">
        <f t="shared" si="1"/>
        <v>285.66348330871995</v>
      </c>
      <c r="G25" s="15">
        <f t="shared" si="2"/>
        <v>-0.43248330871995222</v>
      </c>
    </row>
    <row r="26" spans="1:7" s="18" customFormat="1" ht="15">
      <c r="A26" s="16"/>
      <c r="B26" s="16"/>
      <c r="C26" s="7"/>
      <c r="F26" s="19"/>
      <c r="G26" s="20"/>
    </row>
    <row r="27" spans="1:7" ht="15">
      <c r="A27" s="16">
        <v>-536.76199999999994</v>
      </c>
      <c r="B27" s="6">
        <f t="shared" si="0"/>
        <v>17.038000000000011</v>
      </c>
      <c r="C27" s="7">
        <v>-553.79999999999995</v>
      </c>
      <c r="D27">
        <v>-0.8</v>
      </c>
      <c r="E27" t="s">
        <v>21</v>
      </c>
      <c r="F27" s="8">
        <f t="shared" si="1"/>
        <v>-536.05855763199997</v>
      </c>
      <c r="G27" s="9">
        <f t="shared" si="2"/>
        <v>-0.70344236799996906</v>
      </c>
    </row>
    <row r="28" spans="1:7" ht="15">
      <c r="A28" s="6">
        <v>118.173</v>
      </c>
      <c r="B28" s="6">
        <f t="shared" si="0"/>
        <v>18.269800000000004</v>
      </c>
      <c r="C28" s="10">
        <v>99.903199999999998</v>
      </c>
      <c r="D28">
        <v>-0.8</v>
      </c>
      <c r="F28" s="8">
        <f t="shared" si="1"/>
        <v>116.573301267584</v>
      </c>
      <c r="G28" s="9">
        <f t="shared" si="2"/>
        <v>1.5996987324160017</v>
      </c>
    </row>
    <row r="29" spans="1:7" ht="15">
      <c r="A29" s="6">
        <v>247.86</v>
      </c>
      <c r="B29" s="6">
        <f t="shared" si="0"/>
        <v>16.312000000000012</v>
      </c>
      <c r="C29" s="10">
        <v>231.548</v>
      </c>
      <c r="D29">
        <v>-0.8</v>
      </c>
      <c r="F29" s="8">
        <f t="shared" si="1"/>
        <v>248.00235123776</v>
      </c>
      <c r="G29" s="9">
        <f t="shared" si="2"/>
        <v>-0.14235123775998204</v>
      </c>
    </row>
    <row r="30" spans="1:7" s="13" customFormat="1" ht="15">
      <c r="A30" s="11">
        <v>285.23099999999999</v>
      </c>
      <c r="B30" s="11">
        <f t="shared" si="0"/>
        <v>16.216000000000008</v>
      </c>
      <c r="C30" s="12">
        <v>269.01499999999999</v>
      </c>
      <c r="D30" s="13">
        <v>-0.8</v>
      </c>
      <c r="F30" s="14">
        <f t="shared" si="1"/>
        <v>285.40794732080002</v>
      </c>
      <c r="G30" s="15">
        <f t="shared" si="2"/>
        <v>-0.17694732080002495</v>
      </c>
    </row>
    <row r="31" spans="1:7" s="18" customFormat="1" ht="15">
      <c r="A31" s="16"/>
      <c r="B31" s="16"/>
      <c r="C31" s="7"/>
      <c r="F31" s="19"/>
      <c r="G31" s="20"/>
    </row>
    <row r="32" spans="1:7" ht="15">
      <c r="A32" s="6">
        <v>118.173</v>
      </c>
      <c r="B32" s="6">
        <f t="shared" si="0"/>
        <v>24.210099999999997</v>
      </c>
      <c r="C32" s="10">
        <v>93.962900000000005</v>
      </c>
      <c r="D32">
        <v>-1.2</v>
      </c>
      <c r="E32" t="s">
        <v>22</v>
      </c>
      <c r="F32" s="8">
        <f t="shared" si="1"/>
        <v>117.92931163263201</v>
      </c>
      <c r="G32" s="9">
        <f t="shared" si="2"/>
        <v>0.24368836736799437</v>
      </c>
    </row>
    <row r="33" spans="1:7" ht="15">
      <c r="A33" s="6">
        <v>247.86</v>
      </c>
      <c r="B33" s="6">
        <f t="shared" si="0"/>
        <v>22.53400000000002</v>
      </c>
      <c r="C33" s="10">
        <v>225.32599999999999</v>
      </c>
      <c r="D33">
        <v>-1.2</v>
      </c>
      <c r="F33" s="8">
        <f t="shared" si="1"/>
        <v>247.81117182608</v>
      </c>
      <c r="G33" s="9">
        <f t="shared" si="2"/>
        <v>4.8828173920014706E-2</v>
      </c>
    </row>
    <row r="34" spans="1:7" ht="15">
      <c r="A34" s="11">
        <v>285.23099999999999</v>
      </c>
      <c r="B34" s="6">
        <f t="shared" si="0"/>
        <v>21.391999999999996</v>
      </c>
      <c r="C34" s="10">
        <v>263.839</v>
      </c>
      <c r="D34">
        <v>-1.2</v>
      </c>
      <c r="F34" s="8">
        <f t="shared" si="1"/>
        <v>285.88990231911993</v>
      </c>
      <c r="G34" s="9">
        <f t="shared" si="2"/>
        <v>-0.65890231911993169</v>
      </c>
    </row>
  </sheetData>
  <phoneticPr fontId="4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2" workbookViewId="0">
      <selection activeCell="O34" sqref="O34"/>
    </sheetView>
  </sheetViews>
  <sheetFormatPr baseColWidth="10" defaultColWidth="16.1640625" defaultRowHeight="12" x14ac:dyDescent="0"/>
  <cols>
    <col min="1" max="1" width="11.5" customWidth="1"/>
    <col min="2" max="2" width="10.33203125" customWidth="1"/>
    <col min="3" max="3" width="11" customWidth="1"/>
    <col min="4" max="4" width="10.83203125" customWidth="1"/>
    <col min="5" max="5" width="6.33203125" customWidth="1"/>
    <col min="6" max="6" width="7.6640625" customWidth="1"/>
    <col min="7" max="7" width="12.83203125" customWidth="1"/>
    <col min="8" max="8" width="10.6640625" customWidth="1"/>
    <col min="10" max="10" width="9" style="39" customWidth="1"/>
  </cols>
  <sheetData>
    <row r="1" spans="1:16" ht="15">
      <c r="A1" s="1" t="s">
        <v>0</v>
      </c>
      <c r="B1" s="21"/>
      <c r="C1" s="22" t="s">
        <v>23</v>
      </c>
      <c r="D1" s="23">
        <v>57.2958</v>
      </c>
      <c r="G1">
        <f xml:space="preserve"> 40/1000*D1</f>
        <v>2.2918319999999999</v>
      </c>
    </row>
    <row r="2" spans="1:16" ht="15">
      <c r="A2" s="24"/>
      <c r="B2" s="25" t="s">
        <v>24</v>
      </c>
      <c r="C2" s="26">
        <v>1.7094E-3</v>
      </c>
      <c r="D2" s="27" t="s">
        <v>25</v>
      </c>
      <c r="E2" s="26"/>
      <c r="F2" s="28">
        <v>9.7941443000000003E-2</v>
      </c>
      <c r="G2" s="29" t="s">
        <v>26</v>
      </c>
      <c r="N2" s="24" t="s">
        <v>27</v>
      </c>
    </row>
    <row r="3" spans="1:16" ht="15">
      <c r="A3" s="30" t="s">
        <v>3</v>
      </c>
      <c r="B3" s="30" t="s">
        <v>28</v>
      </c>
      <c r="C3" s="30" t="s">
        <v>7</v>
      </c>
      <c r="D3" s="30" t="s">
        <v>29</v>
      </c>
      <c r="E3" s="30" t="s">
        <v>30</v>
      </c>
      <c r="G3" s="30" t="s">
        <v>31</v>
      </c>
      <c r="H3" s="30" t="s">
        <v>32</v>
      </c>
      <c r="K3">
        <v>0.38082300000000002</v>
      </c>
      <c r="L3">
        <v>0.38082300000000002</v>
      </c>
      <c r="M3" s="24"/>
    </row>
    <row r="4" spans="1:16" ht="15">
      <c r="A4" s="31">
        <v>-538.33199999999999</v>
      </c>
      <c r="B4" s="32">
        <f>A4-C4</f>
        <v>-2.7379999999999427</v>
      </c>
      <c r="C4" s="10">
        <v>-535.59400000000005</v>
      </c>
      <c r="D4" s="33">
        <f>E4+$F$2</f>
        <v>3.0979414429999999</v>
      </c>
      <c r="E4">
        <v>3</v>
      </c>
      <c r="G4" s="24">
        <f>C4+$N$4*D4+$N$5*D4^2+$N$6*C4*D4</f>
        <v>-538.37112382978887</v>
      </c>
      <c r="H4" s="33">
        <f>A4-G4</f>
        <v>3.9123829788877629E-2</v>
      </c>
      <c r="K4">
        <v>-0.366732</v>
      </c>
      <c r="L4">
        <v>-0.366732</v>
      </c>
      <c r="M4" s="24" t="s">
        <v>11</v>
      </c>
      <c r="N4" s="34">
        <v>0.24385999999999999</v>
      </c>
      <c r="O4" t="s">
        <v>33</v>
      </c>
      <c r="P4">
        <v>0.38082300000000002</v>
      </c>
    </row>
    <row r="5" spans="1:16" ht="15">
      <c r="A5" s="31">
        <v>116.26300000000001</v>
      </c>
      <c r="B5" s="32">
        <f t="shared" ref="B5:B37" si="0">A5-C5</f>
        <v>-1.722999999999999</v>
      </c>
      <c r="C5" s="10">
        <v>117.986</v>
      </c>
      <c r="D5" s="33">
        <f t="shared" ref="D5:D37" si="1">E5+$F$2</f>
        <v>3.0979414429999999</v>
      </c>
      <c r="E5">
        <v>3</v>
      </c>
      <c r="G5" s="24">
        <f>C5+$N$4*D5+$N$5*D5^2+$N$6*C5*D5</f>
        <v>115.19672765480132</v>
      </c>
      <c r="H5" s="33">
        <f t="shared" ref="H5:H37" si="2">A5-G5</f>
        <v>1.0662723451986835</v>
      </c>
      <c r="K5">
        <v>-1.9546000000000001E-2</v>
      </c>
      <c r="L5">
        <v>-1.9546000000000001E-2</v>
      </c>
      <c r="M5" s="24" t="s">
        <v>12</v>
      </c>
      <c r="N5" s="34">
        <v>-0.36912099999999998</v>
      </c>
      <c r="O5" t="s">
        <v>34</v>
      </c>
      <c r="P5">
        <v>-0.366732</v>
      </c>
    </row>
    <row r="6" spans="1:16" ht="15">
      <c r="A6" s="31">
        <v>246.23400000000001</v>
      </c>
      <c r="B6" s="32">
        <f t="shared" si="0"/>
        <v>-1.4379999999999882</v>
      </c>
      <c r="C6" s="10">
        <v>247.672</v>
      </c>
      <c r="D6" s="33">
        <f t="shared" si="1"/>
        <v>3.0979414429999999</v>
      </c>
      <c r="E6">
        <v>3</v>
      </c>
      <c r="G6" s="24">
        <f>C6+$N$4*D6+$N$5*D6^2+$N$6*C6*D6</f>
        <v>244.88031709699743</v>
      </c>
      <c r="H6" s="33">
        <f t="shared" si="2"/>
        <v>1.3536829030025785</v>
      </c>
      <c r="K6">
        <v>-7.7999999999999999E-5</v>
      </c>
      <c r="L6">
        <v>-7.7999999999999999E-5</v>
      </c>
      <c r="M6" s="24" t="s">
        <v>15</v>
      </c>
      <c r="N6" s="34">
        <v>-6.0000000000000002E-6</v>
      </c>
      <c r="O6" t="s">
        <v>35</v>
      </c>
      <c r="P6">
        <v>-1.9546000000000001E-2</v>
      </c>
    </row>
    <row r="7" spans="1:16" ht="18" customHeight="1">
      <c r="A7" s="31">
        <v>283.02699999999999</v>
      </c>
      <c r="B7" s="32">
        <f t="shared" si="0"/>
        <v>-2.617999999999995</v>
      </c>
      <c r="C7" s="10">
        <v>285.64499999999998</v>
      </c>
      <c r="D7" s="33">
        <f t="shared" si="1"/>
        <v>3.0979414429999999</v>
      </c>
      <c r="E7">
        <v>3</v>
      </c>
      <c r="G7" s="24">
        <f>C7+$N$4*D7+$N$5*D7^2+$N$6*C7*D7</f>
        <v>282.85261126821496</v>
      </c>
      <c r="H7" s="33">
        <f t="shared" si="2"/>
        <v>0.17438873178502945</v>
      </c>
      <c r="K7">
        <v>4.8000000000000001E-5</v>
      </c>
      <c r="L7">
        <v>4.8000000000000001E-5</v>
      </c>
      <c r="O7" t="s">
        <v>36</v>
      </c>
      <c r="P7">
        <v>-7.7999999999999999E-5</v>
      </c>
    </row>
    <row r="8" spans="1:16" ht="18" customHeight="1">
      <c r="A8" s="31"/>
      <c r="B8" s="32"/>
      <c r="C8" s="10"/>
      <c r="D8" s="33"/>
      <c r="G8" s="24"/>
      <c r="H8" s="33"/>
      <c r="K8">
        <v>7.9999999999999996E-6</v>
      </c>
      <c r="L8">
        <v>7.9999999999999996E-6</v>
      </c>
      <c r="O8" t="s">
        <v>37</v>
      </c>
      <c r="P8">
        <v>4.8000000000000001E-5</v>
      </c>
    </row>
    <row r="9" spans="1:16" ht="15">
      <c r="A9" s="31">
        <v>-538.33199999999999</v>
      </c>
      <c r="B9" s="32">
        <f t="shared" si="0"/>
        <v>-2.2240000000000464</v>
      </c>
      <c r="C9" s="10">
        <v>-536.10799999999995</v>
      </c>
      <c r="D9" s="33">
        <f t="shared" si="1"/>
        <v>2.0979414429999999</v>
      </c>
      <c r="E9">
        <v>2</v>
      </c>
      <c r="G9" s="24">
        <f t="shared" ref="G9:G37" si="3">C9+$N$4*D9+$N$5*D9^2+$N$6*C9*D9</f>
        <v>-537.21428143697415</v>
      </c>
      <c r="H9" s="33">
        <f t="shared" si="2"/>
        <v>-1.1177185630258464</v>
      </c>
      <c r="O9" t="s">
        <v>38</v>
      </c>
      <c r="P9">
        <v>7.9999999999999996E-6</v>
      </c>
    </row>
    <row r="10" spans="1:16" ht="15">
      <c r="A10" s="31">
        <v>116.26300000000001</v>
      </c>
      <c r="B10" s="32">
        <f t="shared" si="0"/>
        <v>-2.7179999999999893</v>
      </c>
      <c r="C10" s="10">
        <v>118.98099999999999</v>
      </c>
      <c r="D10" s="33">
        <f t="shared" si="1"/>
        <v>2.0979414429999999</v>
      </c>
      <c r="E10">
        <v>2</v>
      </c>
      <c r="G10" s="24">
        <f t="shared" si="3"/>
        <v>117.8664725328541</v>
      </c>
      <c r="H10" s="33">
        <f t="shared" si="2"/>
        <v>-1.6034725328540986</v>
      </c>
    </row>
    <row r="11" spans="1:16" ht="15">
      <c r="A11" s="31">
        <v>246.23400000000001</v>
      </c>
      <c r="B11" s="32">
        <f t="shared" si="0"/>
        <v>-2.4069999999999823</v>
      </c>
      <c r="C11" s="10">
        <v>248.64099999999999</v>
      </c>
      <c r="D11" s="33">
        <f t="shared" si="1"/>
        <v>2.0979414429999999</v>
      </c>
      <c r="E11">
        <v>2</v>
      </c>
      <c r="G11" s="24">
        <f t="shared" si="3"/>
        <v>247.52484041832912</v>
      </c>
      <c r="H11" s="33">
        <f t="shared" si="2"/>
        <v>-1.2908404183291111</v>
      </c>
    </row>
    <row r="12" spans="1:16" ht="15">
      <c r="A12" s="31">
        <v>283.02699999999999</v>
      </c>
      <c r="B12" s="32">
        <f t="shared" si="0"/>
        <v>-3.0130000000000337</v>
      </c>
      <c r="C12" s="10">
        <v>286.04000000000002</v>
      </c>
      <c r="D12" s="33">
        <f t="shared" si="1"/>
        <v>2.0979414429999999</v>
      </c>
      <c r="E12">
        <v>2</v>
      </c>
      <c r="G12" s="24">
        <f t="shared" si="3"/>
        <v>284.92336965285693</v>
      </c>
      <c r="H12" s="33">
        <f t="shared" si="2"/>
        <v>-1.8963696528569471</v>
      </c>
    </row>
    <row r="13" spans="1:16" ht="15">
      <c r="B13" s="32"/>
      <c r="C13" s="10"/>
      <c r="D13" s="33"/>
      <c r="G13" s="24"/>
      <c r="H13" s="33"/>
    </row>
    <row r="14" spans="1:16" ht="15">
      <c r="A14" s="31">
        <v>-538.33199999999999</v>
      </c>
      <c r="B14" s="32">
        <f t="shared" si="0"/>
        <v>-1.6999999999939064E-2</v>
      </c>
      <c r="C14" s="10">
        <v>-538.31500000000005</v>
      </c>
      <c r="D14" s="33">
        <f t="shared" si="1"/>
        <v>1.0979414430000001</v>
      </c>
      <c r="E14">
        <v>1</v>
      </c>
      <c r="G14" s="24">
        <f t="shared" si="3"/>
        <v>-538.48867605927046</v>
      </c>
      <c r="H14" s="33">
        <f t="shared" si="2"/>
        <v>0.15667605927046679</v>
      </c>
    </row>
    <row r="15" spans="1:16" ht="15">
      <c r="A15" s="31">
        <v>116.26300000000001</v>
      </c>
      <c r="B15" s="32">
        <f t="shared" si="0"/>
        <v>-0.72499999999999432</v>
      </c>
      <c r="C15" s="10">
        <v>116.988</v>
      </c>
      <c r="D15" s="33">
        <f t="shared" si="1"/>
        <v>1.0979414430000001</v>
      </c>
      <c r="E15">
        <v>1</v>
      </c>
      <c r="G15" s="24">
        <f t="shared" si="3"/>
        <v>116.8100070348011</v>
      </c>
      <c r="H15" s="33">
        <f t="shared" si="2"/>
        <v>-0.5470070348010978</v>
      </c>
    </row>
    <row r="16" spans="1:16" ht="15">
      <c r="A16" s="31">
        <v>246.23400000000001</v>
      </c>
      <c r="B16" s="32">
        <f t="shared" si="0"/>
        <v>-0.6769999999999925</v>
      </c>
      <c r="C16" s="10">
        <v>246.911</v>
      </c>
      <c r="D16" s="33">
        <f t="shared" si="1"/>
        <v>1.0979414430000001</v>
      </c>
      <c r="E16">
        <v>1</v>
      </c>
      <c r="G16" s="24">
        <f t="shared" si="3"/>
        <v>246.73215114772449</v>
      </c>
      <c r="H16" s="33">
        <f t="shared" si="2"/>
        <v>-0.4981511477244851</v>
      </c>
    </row>
    <row r="17" spans="1:8" ht="15">
      <c r="A17" s="31">
        <v>283.02699999999999</v>
      </c>
      <c r="B17" s="32">
        <f t="shared" si="0"/>
        <v>-0.77899999999999636</v>
      </c>
      <c r="C17" s="10">
        <v>283.80599999999998</v>
      </c>
      <c r="D17" s="33">
        <f t="shared" si="1"/>
        <v>1.0979414430000001</v>
      </c>
      <c r="E17">
        <v>1</v>
      </c>
      <c r="G17" s="24">
        <f t="shared" si="3"/>
        <v>283.6269080964272</v>
      </c>
      <c r="H17" s="33">
        <f t="shared" si="2"/>
        <v>-0.59990809642721388</v>
      </c>
    </row>
    <row r="18" spans="1:8" ht="15">
      <c r="B18" s="32"/>
      <c r="C18" s="10"/>
      <c r="D18" s="33"/>
      <c r="G18" s="24"/>
      <c r="H18" s="33"/>
    </row>
    <row r="19" spans="1:8" ht="15">
      <c r="A19" s="31">
        <v>-538.33199999999999</v>
      </c>
      <c r="B19" s="35">
        <f t="shared" si="0"/>
        <v>0</v>
      </c>
      <c r="C19" s="31">
        <v>-538.33199999999999</v>
      </c>
      <c r="D19" s="36">
        <f t="shared" si="1"/>
        <v>9.7941443000000003E-2</v>
      </c>
      <c r="E19" s="37">
        <v>0</v>
      </c>
      <c r="F19" s="37"/>
      <c r="G19" s="38">
        <f t="shared" si="3"/>
        <v>-538.31134045251713</v>
      </c>
      <c r="H19" s="36">
        <f t="shared" si="2"/>
        <v>-2.0659547482864582E-2</v>
      </c>
    </row>
    <row r="20" spans="1:8" ht="15">
      <c r="A20" s="31">
        <v>116.26300000000001</v>
      </c>
      <c r="B20" s="35">
        <f t="shared" si="0"/>
        <v>0</v>
      </c>
      <c r="C20" s="31">
        <v>116.26300000000001</v>
      </c>
      <c r="D20" s="36">
        <f t="shared" si="1"/>
        <v>9.7941443000000003E-2</v>
      </c>
      <c r="E20" s="37">
        <v>0</v>
      </c>
      <c r="F20" s="37"/>
      <c r="G20" s="38">
        <f t="shared" si="3"/>
        <v>116.28327487560958</v>
      </c>
      <c r="H20" s="36">
        <f t="shared" si="2"/>
        <v>-2.0274875609572973E-2</v>
      </c>
    </row>
    <row r="21" spans="1:8" ht="15">
      <c r="A21" s="31">
        <v>246.23400000000001</v>
      </c>
      <c r="B21" s="35">
        <f t="shared" si="0"/>
        <v>0</v>
      </c>
      <c r="C21" s="31">
        <v>246.23400000000001</v>
      </c>
      <c r="D21" s="36">
        <f t="shared" si="1"/>
        <v>9.7941443000000003E-2</v>
      </c>
      <c r="E21" s="37">
        <v>0</v>
      </c>
      <c r="F21" s="37"/>
      <c r="G21" s="38">
        <f t="shared" si="3"/>
        <v>246.25419849832585</v>
      </c>
      <c r="H21" s="36">
        <f t="shared" si="2"/>
        <v>-2.0198498325839864E-2</v>
      </c>
    </row>
    <row r="22" spans="1:8" ht="15">
      <c r="A22" s="31">
        <v>283.02699999999999</v>
      </c>
      <c r="B22" s="35">
        <f t="shared" si="0"/>
        <v>0</v>
      </c>
      <c r="C22" s="31">
        <v>283.02699999999999</v>
      </c>
      <c r="D22" s="36">
        <f t="shared" si="1"/>
        <v>9.7941443000000003E-2</v>
      </c>
      <c r="E22" s="37">
        <v>0</v>
      </c>
      <c r="F22" s="37"/>
      <c r="G22" s="38">
        <f t="shared" si="3"/>
        <v>283.04717687696876</v>
      </c>
      <c r="H22" s="36">
        <f t="shared" si="2"/>
        <v>-2.0176876968776014E-2</v>
      </c>
    </row>
    <row r="23" spans="1:8" ht="15">
      <c r="B23" s="32"/>
      <c r="C23" s="10"/>
      <c r="D23" s="33"/>
      <c r="G23" s="24"/>
      <c r="H23" s="33"/>
    </row>
    <row r="24" spans="1:8" ht="15">
      <c r="A24" s="31">
        <v>-538.33199999999999</v>
      </c>
      <c r="B24" s="32">
        <f t="shared" si="0"/>
        <v>-0.90700000000003911</v>
      </c>
      <c r="C24" s="10">
        <v>-537.42499999999995</v>
      </c>
      <c r="D24" s="33">
        <f t="shared" si="1"/>
        <v>-0.90205855700000004</v>
      </c>
      <c r="E24">
        <v>-1</v>
      </c>
      <c r="G24" s="24">
        <f t="shared" si="3"/>
        <v>-537.94824204875124</v>
      </c>
      <c r="H24" s="33">
        <f t="shared" si="2"/>
        <v>-0.38375795124875367</v>
      </c>
    </row>
    <row r="25" spans="1:8" ht="15">
      <c r="A25" s="31">
        <v>116.26300000000001</v>
      </c>
      <c r="B25" s="32">
        <f t="shared" si="0"/>
        <v>-1.2369999999999948</v>
      </c>
      <c r="C25" s="10">
        <v>117.5</v>
      </c>
      <c r="D25" s="33">
        <f t="shared" si="1"/>
        <v>-0.90205855700000004</v>
      </c>
      <c r="E25">
        <v>-1</v>
      </c>
      <c r="G25" s="24">
        <f t="shared" si="3"/>
        <v>116.98030263545139</v>
      </c>
      <c r="H25" s="33">
        <f t="shared" si="2"/>
        <v>-0.71730263545138939</v>
      </c>
    </row>
    <row r="26" spans="1:8" ht="15">
      <c r="A26" s="31">
        <v>246.23400000000001</v>
      </c>
      <c r="B26" s="32">
        <f t="shared" si="0"/>
        <v>-1.5949999999999989</v>
      </c>
      <c r="C26" s="10">
        <v>247.82900000000001</v>
      </c>
      <c r="D26" s="33">
        <f t="shared" si="1"/>
        <v>-0.90205855700000004</v>
      </c>
      <c r="E26">
        <v>-1</v>
      </c>
      <c r="G26" s="24">
        <f t="shared" si="3"/>
        <v>247.31000802178946</v>
      </c>
      <c r="H26" s="33">
        <f t="shared" si="2"/>
        <v>-1.0760080217894483</v>
      </c>
    </row>
    <row r="27" spans="1:8" ht="15">
      <c r="A27" s="31">
        <v>283.02699999999999</v>
      </c>
      <c r="B27" s="32">
        <f t="shared" si="0"/>
        <v>-1.6510000000000105</v>
      </c>
      <c r="C27" s="10">
        <v>284.678</v>
      </c>
      <c r="D27" s="33">
        <f t="shared" si="1"/>
        <v>-0.90205855700000004</v>
      </c>
      <c r="E27">
        <v>-1</v>
      </c>
      <c r="G27" s="24">
        <f t="shared" si="3"/>
        <v>284.15920746152403</v>
      </c>
      <c r="H27" s="33">
        <f t="shared" si="2"/>
        <v>-1.1322074615240467</v>
      </c>
    </row>
    <row r="28" spans="1:8" ht="15">
      <c r="B28" s="32"/>
      <c r="C28" s="10"/>
      <c r="D28" s="33"/>
      <c r="G28" s="24"/>
      <c r="H28" s="33"/>
    </row>
    <row r="29" spans="1:8" ht="15">
      <c r="A29" s="31">
        <v>-538.33199999999999</v>
      </c>
      <c r="B29" s="32">
        <f t="shared" si="0"/>
        <v>-3.2390000000000327</v>
      </c>
      <c r="C29" s="10">
        <v>-535.09299999999996</v>
      </c>
      <c r="D29" s="33">
        <f t="shared" si="1"/>
        <v>-1.9020585569999999</v>
      </c>
      <c r="E29">
        <v>-2</v>
      </c>
      <c r="G29" s="24">
        <f t="shared" si="3"/>
        <v>-536.89835849838471</v>
      </c>
      <c r="H29" s="33">
        <f t="shared" si="2"/>
        <v>-1.4336415016152841</v>
      </c>
    </row>
    <row r="30" spans="1:8" ht="15">
      <c r="A30" s="31">
        <v>116.26300000000001</v>
      </c>
      <c r="B30" s="32">
        <f t="shared" si="0"/>
        <v>-3.4949999999999903</v>
      </c>
      <c r="C30" s="10">
        <v>119.758</v>
      </c>
      <c r="D30" s="33">
        <f t="shared" si="1"/>
        <v>-1.9020585569999999</v>
      </c>
      <c r="E30">
        <v>-2</v>
      </c>
      <c r="G30" s="24">
        <f t="shared" si="3"/>
        <v>117.96011489130393</v>
      </c>
      <c r="H30" s="33">
        <f t="shared" si="2"/>
        <v>-1.6971148913039258</v>
      </c>
    </row>
    <row r="31" spans="1:8" ht="15">
      <c r="A31" s="31">
        <v>246.23400000000001</v>
      </c>
      <c r="B31" s="32">
        <f t="shared" si="0"/>
        <v>-3.6080000000000041</v>
      </c>
      <c r="C31" s="10">
        <v>249.84200000000001</v>
      </c>
      <c r="D31" s="33">
        <f t="shared" si="1"/>
        <v>-1.9020585569999999</v>
      </c>
      <c r="E31">
        <v>-2</v>
      </c>
      <c r="G31" s="24">
        <f t="shared" si="3"/>
        <v>248.04559945561593</v>
      </c>
      <c r="H31" s="33">
        <f t="shared" si="2"/>
        <v>-1.8115994556159194</v>
      </c>
    </row>
    <row r="32" spans="1:8" ht="15">
      <c r="A32" s="31">
        <v>283.02699999999999</v>
      </c>
      <c r="B32" s="32">
        <f t="shared" si="0"/>
        <v>-4.007000000000005</v>
      </c>
      <c r="C32" s="10">
        <v>287.03399999999999</v>
      </c>
      <c r="D32" s="33">
        <f t="shared" si="1"/>
        <v>-1.9020585569999999</v>
      </c>
      <c r="E32">
        <v>-2</v>
      </c>
      <c r="G32" s="24">
        <f t="shared" si="3"/>
        <v>285.23802390378705</v>
      </c>
      <c r="H32" s="33">
        <f t="shared" si="2"/>
        <v>-2.2110239037870656</v>
      </c>
    </row>
    <row r="33" spans="1:8" ht="15">
      <c r="B33" s="32"/>
      <c r="C33" s="10"/>
      <c r="D33" s="33"/>
      <c r="G33" s="24"/>
      <c r="H33" s="33"/>
    </row>
    <row r="34" spans="1:8" ht="15">
      <c r="A34" s="31">
        <v>-538.33199999999999</v>
      </c>
      <c r="B34" s="32">
        <f t="shared" si="0"/>
        <v>-3.5180000000000291</v>
      </c>
      <c r="C34" s="10">
        <v>-534.81399999999996</v>
      </c>
      <c r="D34" s="33">
        <f t="shared" si="1"/>
        <v>-2.9020585570000001</v>
      </c>
      <c r="E34">
        <v>-3</v>
      </c>
      <c r="G34" s="24">
        <f t="shared" si="3"/>
        <v>-538.63972471157558</v>
      </c>
      <c r="H34" s="33">
        <f t="shared" si="2"/>
        <v>0.30772471157558812</v>
      </c>
    </row>
    <row r="35" spans="1:8" ht="15">
      <c r="A35" s="31">
        <v>116.26300000000001</v>
      </c>
      <c r="B35" s="32">
        <f t="shared" si="0"/>
        <v>-2.4989999999999952</v>
      </c>
      <c r="C35" s="10">
        <v>118.762</v>
      </c>
      <c r="D35" s="33">
        <f t="shared" si="1"/>
        <v>-2.9020585570000001</v>
      </c>
      <c r="E35">
        <v>-3</v>
      </c>
      <c r="G35" s="24">
        <f t="shared" si="3"/>
        <v>114.94765558336519</v>
      </c>
      <c r="H35" s="33">
        <f t="shared" si="2"/>
        <v>1.3153444166348152</v>
      </c>
    </row>
    <row r="36" spans="1:8" ht="15">
      <c r="A36" s="31">
        <v>246.23400000000001</v>
      </c>
      <c r="B36" s="32">
        <f t="shared" si="0"/>
        <v>-1.9950000000000045</v>
      </c>
      <c r="C36" s="10">
        <v>248.22900000000001</v>
      </c>
      <c r="D36" s="33">
        <f t="shared" si="1"/>
        <v>-2.9020585570000001</v>
      </c>
      <c r="E36">
        <v>-3</v>
      </c>
      <c r="G36" s="24">
        <f t="shared" si="3"/>
        <v>244.4169099082564</v>
      </c>
      <c r="H36" s="33">
        <f t="shared" si="2"/>
        <v>1.8170900917436086</v>
      </c>
    </row>
    <row r="37" spans="1:8" ht="15">
      <c r="A37" s="31">
        <v>283.02699999999999</v>
      </c>
      <c r="B37" s="32">
        <f t="shared" si="0"/>
        <v>-3.5590000000000259</v>
      </c>
      <c r="C37" s="10">
        <v>286.58600000000001</v>
      </c>
      <c r="D37" s="33">
        <f t="shared" si="1"/>
        <v>-2.9020585570000001</v>
      </c>
      <c r="E37">
        <v>-3</v>
      </c>
      <c r="G37" s="24">
        <f t="shared" si="3"/>
        <v>282.77457779381683</v>
      </c>
      <c r="H37" s="33">
        <f t="shared" si="2"/>
        <v>0.25242220618315514</v>
      </c>
    </row>
    <row r="38" spans="1:8" ht="15">
      <c r="B38" s="32"/>
      <c r="C38" s="10"/>
      <c r="D38" s="33"/>
      <c r="G38" s="24"/>
      <c r="H38" s="33"/>
    </row>
    <row r="39" spans="1:8" ht="15">
      <c r="B39" s="32"/>
      <c r="C39" s="10"/>
      <c r="D39" s="33"/>
      <c r="G39" s="24"/>
      <c r="H39" s="33"/>
    </row>
    <row r="40" spans="1:8" ht="15">
      <c r="B40" s="32"/>
      <c r="C40" s="10"/>
      <c r="D40" s="33"/>
      <c r="G40" s="24"/>
      <c r="H40" s="33"/>
    </row>
    <row r="41" spans="1:8" ht="15">
      <c r="B41" s="32"/>
      <c r="C41" s="10"/>
      <c r="D41" s="33"/>
      <c r="G41" s="24"/>
      <c r="H41" s="33"/>
    </row>
  </sheetData>
  <sortState ref="C34:C37">
    <sortCondition ref="C34"/>
  </sortState>
  <phoneticPr fontId="7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cyy</cp:lastModifiedBy>
  <cp:revision>2</cp:revision>
  <dcterms:created xsi:type="dcterms:W3CDTF">2015-10-28T00:51:25Z</dcterms:created>
  <dcterms:modified xsi:type="dcterms:W3CDTF">2015-11-03T00:10:12Z</dcterms:modified>
  <dc:language>en-US</dc:language>
</cp:coreProperties>
</file>