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2436" yWindow="900" windowWidth="24396" windowHeight="13176" tabRatio="520" activeTab="1"/>
  </bookViews>
  <sheets>
    <sheet name="X1" sheetId="1" r:id="rId1"/>
    <sheet name="X11" sheetId="2" r:id="rId2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G4" i="2"/>
  <c r="H4" i="1"/>
  <c r="I4" i="1"/>
  <c r="H5" i="1"/>
  <c r="I5" i="1"/>
  <c r="H10" i="1"/>
  <c r="I10" i="1"/>
  <c r="H11" i="1"/>
  <c r="I11" i="1"/>
  <c r="H12" i="1"/>
  <c r="I12" i="1"/>
  <c r="H18" i="1"/>
  <c r="I18" i="1"/>
  <c r="H19" i="1"/>
  <c r="I19" i="1"/>
  <c r="H20" i="1"/>
  <c r="I20" i="1"/>
  <c r="H25" i="1"/>
  <c r="I25" i="1"/>
  <c r="H26" i="1"/>
  <c r="I26" i="1"/>
  <c r="H27" i="1"/>
  <c r="I27" i="1"/>
  <c r="H28" i="1"/>
  <c r="I28" i="1"/>
  <c r="H31" i="1"/>
  <c r="I31" i="1"/>
  <c r="H32" i="1"/>
  <c r="I32" i="1"/>
  <c r="H33" i="1"/>
  <c r="I33" i="1"/>
  <c r="H34" i="1"/>
  <c r="I34" i="1"/>
  <c r="H38" i="1"/>
  <c r="I38" i="1"/>
  <c r="H39" i="1"/>
  <c r="I39" i="1"/>
  <c r="H40" i="1"/>
  <c r="I40" i="1"/>
  <c r="H41" i="1"/>
  <c r="I41" i="1"/>
  <c r="H44" i="1"/>
  <c r="I44" i="1"/>
  <c r="H45" i="1"/>
  <c r="I45" i="1"/>
  <c r="H46" i="1"/>
  <c r="I46" i="1"/>
  <c r="H47" i="1"/>
  <c r="I47" i="1"/>
  <c r="H50" i="1"/>
  <c r="I50" i="1"/>
  <c r="H51" i="1"/>
  <c r="I51" i="1"/>
  <c r="H52" i="1"/>
  <c r="I52" i="1"/>
  <c r="H53" i="1"/>
  <c r="I53" i="1"/>
  <c r="H56" i="1"/>
  <c r="I56" i="1"/>
  <c r="H57" i="1"/>
  <c r="I57" i="1"/>
  <c r="H58" i="1"/>
  <c r="I58" i="1"/>
  <c r="H3" i="1"/>
  <c r="I3" i="1"/>
  <c r="F3" i="1"/>
  <c r="F26" i="1"/>
  <c r="G26" i="1"/>
  <c r="F4" i="1"/>
  <c r="G4" i="1"/>
  <c r="F5" i="1"/>
  <c r="G5" i="1"/>
  <c r="F10" i="1"/>
  <c r="G10" i="1"/>
  <c r="F11" i="1"/>
  <c r="G11" i="1"/>
  <c r="F12" i="1"/>
  <c r="G12" i="1"/>
  <c r="F18" i="1"/>
  <c r="G18" i="1"/>
  <c r="F19" i="1"/>
  <c r="G19" i="1"/>
  <c r="F20" i="1"/>
  <c r="G20" i="1"/>
  <c r="F25" i="1"/>
  <c r="G25" i="1"/>
  <c r="F27" i="1"/>
  <c r="G27" i="1"/>
  <c r="F28" i="1"/>
  <c r="G28" i="1"/>
  <c r="F31" i="1"/>
  <c r="G31" i="1"/>
  <c r="F32" i="1"/>
  <c r="G32" i="1"/>
  <c r="F33" i="1"/>
  <c r="G33" i="1"/>
  <c r="F34" i="1"/>
  <c r="G34" i="1"/>
  <c r="F38" i="1"/>
  <c r="G38" i="1"/>
  <c r="F39" i="1"/>
  <c r="G39" i="1"/>
  <c r="F40" i="1"/>
  <c r="G40" i="1"/>
  <c r="F41" i="1"/>
  <c r="G41" i="1"/>
  <c r="F44" i="1"/>
  <c r="G44" i="1"/>
  <c r="F45" i="1"/>
  <c r="G45" i="1"/>
  <c r="F46" i="1"/>
  <c r="G46" i="1"/>
  <c r="F47" i="1"/>
  <c r="G47" i="1"/>
  <c r="F50" i="1"/>
  <c r="G50" i="1"/>
  <c r="F51" i="1"/>
  <c r="G51" i="1"/>
  <c r="F52" i="1"/>
  <c r="G52" i="1"/>
  <c r="F53" i="1"/>
  <c r="G53" i="1"/>
  <c r="F56" i="1"/>
  <c r="G56" i="1"/>
  <c r="F57" i="1"/>
  <c r="G57" i="1"/>
  <c r="F58" i="1"/>
  <c r="G58" i="1"/>
  <c r="B28" i="1"/>
  <c r="B50" i="1"/>
  <c r="B51" i="1"/>
  <c r="B52" i="1"/>
  <c r="B53" i="1"/>
  <c r="B56" i="1"/>
  <c r="B57" i="1"/>
  <c r="B58" i="1"/>
  <c r="B20" i="1"/>
  <c r="B19" i="1"/>
  <c r="B18" i="1"/>
  <c r="B12" i="1"/>
  <c r="B11" i="1"/>
  <c r="B10" i="1"/>
  <c r="B5" i="1"/>
  <c r="B4" i="1"/>
  <c r="B3" i="1"/>
  <c r="D35" i="2"/>
  <c r="G35" i="2"/>
  <c r="H35" i="2"/>
  <c r="B35" i="2"/>
  <c r="D34" i="2"/>
  <c r="G34" i="2"/>
  <c r="H34" i="2"/>
  <c r="B34" i="2"/>
  <c r="D33" i="2"/>
  <c r="G33" i="2"/>
  <c r="H33" i="2"/>
  <c r="B33" i="2"/>
  <c r="D31" i="2"/>
  <c r="G31" i="2"/>
  <c r="H31" i="2"/>
  <c r="B31" i="2"/>
  <c r="D30" i="2"/>
  <c r="G30" i="2"/>
  <c r="H30" i="2"/>
  <c r="B30" i="2"/>
  <c r="D29" i="2"/>
  <c r="G29" i="2"/>
  <c r="H29" i="2"/>
  <c r="B29" i="2"/>
  <c r="D28" i="2"/>
  <c r="G28" i="2"/>
  <c r="H28" i="2"/>
  <c r="B28" i="2"/>
  <c r="D26" i="2"/>
  <c r="G26" i="2"/>
  <c r="H26" i="2"/>
  <c r="B26" i="2"/>
  <c r="D25" i="2"/>
  <c r="G25" i="2"/>
  <c r="H25" i="2"/>
  <c r="B25" i="2"/>
  <c r="D24" i="2"/>
  <c r="G24" i="2"/>
  <c r="H24" i="2"/>
  <c r="B24" i="2"/>
  <c r="D23" i="2"/>
  <c r="G23" i="2"/>
  <c r="H23" i="2"/>
  <c r="B23" i="2"/>
  <c r="D21" i="2"/>
  <c r="G21" i="2"/>
  <c r="H21" i="2"/>
  <c r="B21" i="2"/>
  <c r="D20" i="2"/>
  <c r="G20" i="2"/>
  <c r="H20" i="2"/>
  <c r="B20" i="2"/>
  <c r="D19" i="2"/>
  <c r="G19" i="2"/>
  <c r="H19" i="2"/>
  <c r="B19" i="2"/>
  <c r="D18" i="2"/>
  <c r="G18" i="2"/>
  <c r="H18" i="2"/>
  <c r="B18" i="2"/>
  <c r="D16" i="2"/>
  <c r="G16" i="2"/>
  <c r="H16" i="2"/>
  <c r="B16" i="2"/>
  <c r="D15" i="2"/>
  <c r="G15" i="2"/>
  <c r="H15" i="2"/>
  <c r="B15" i="2"/>
  <c r="D14" i="2"/>
  <c r="G14" i="2"/>
  <c r="H14" i="2"/>
  <c r="B14" i="2"/>
  <c r="D13" i="2"/>
  <c r="G13" i="2"/>
  <c r="H13" i="2"/>
  <c r="B13" i="2"/>
  <c r="D11" i="2"/>
  <c r="G11" i="2"/>
  <c r="H11" i="2"/>
  <c r="B11" i="2"/>
  <c r="D10" i="2"/>
  <c r="G10" i="2"/>
  <c r="H10" i="2"/>
  <c r="B10" i="2"/>
  <c r="D9" i="2"/>
  <c r="G9" i="2"/>
  <c r="H9" i="2"/>
  <c r="B9" i="2"/>
  <c r="D8" i="2"/>
  <c r="G8" i="2"/>
  <c r="H8" i="2"/>
  <c r="B8" i="2"/>
  <c r="D6" i="2"/>
  <c r="G6" i="2"/>
  <c r="H6" i="2"/>
  <c r="B6" i="2"/>
  <c r="D5" i="2"/>
  <c r="G5" i="2"/>
  <c r="H5" i="2"/>
  <c r="B5" i="2"/>
  <c r="H4" i="2"/>
  <c r="B4" i="2"/>
  <c r="G1" i="2"/>
  <c r="G3" i="1"/>
  <c r="B25" i="1"/>
  <c r="B26" i="1"/>
  <c r="B27" i="1"/>
  <c r="B31" i="1"/>
  <c r="B32" i="1"/>
  <c r="B33" i="1"/>
  <c r="B34" i="1"/>
  <c r="B38" i="1"/>
  <c r="B39" i="1"/>
  <c r="B40" i="1"/>
  <c r="B41" i="1"/>
  <c r="B44" i="1"/>
  <c r="B45" i="1"/>
  <c r="B46" i="1"/>
  <c r="B47" i="1"/>
</calcChain>
</file>

<file path=xl/sharedStrings.xml><?xml version="1.0" encoding="utf-8"?>
<sst xmlns="http://schemas.openxmlformats.org/spreadsheetml/2006/main" count="49" uniqueCount="42">
  <si>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</si>
  <si>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</si>
  <si>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</si>
  <si>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</si>
  <si>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</si>
  <si>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</si>
  <si>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</si>
  <si>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</si>
  <si>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</si>
  <si>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</si>
  <si>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</si>
  <si>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</si>
  <si>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</si>
  <si>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</si>
  <si>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</si>
  <si>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X1</t>
    <phoneticPr fontId="2" type="noConversion"/>
  </si>
  <si>
    <t>X</t>
    <phoneticPr fontId="2" type="noConversion"/>
  </si>
  <si>
    <t>XC-X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</si>
  <si>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</si>
  <si>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</si>
  <si>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</si>
  <si>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delta</t>
    <phoneticPr fontId="2" type="noConversion"/>
  </si>
  <si>
    <t>TH_tar(mdeg)</t>
    <phoneticPr fontId="2" type="noConversion"/>
  </si>
  <si>
    <t>RUN#6038</t>
    <phoneticPr fontId="2" type="noConversion"/>
  </si>
  <si>
    <t>RUN#6042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</si>
  <si>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</si>
  <si>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</si>
  <si>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</si>
  <si>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</si>
  <si>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</si>
  <si>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</si>
  <si>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 = x1+A1*(ph+0.1deg) + A2*(ph+0.1deg)^2 + B1*x1*(ph+0.1deg)</t>
  </si>
  <si>
    <t>XC-X1</t>
  </si>
  <si>
    <t>X1</t>
  </si>
  <si>
    <t>p+p0</t>
    <phoneticPr fontId="6" type="noConversion"/>
  </si>
  <si>
    <t>Phitar [deg]</t>
    <phoneticPr fontId="6" type="noConversion"/>
  </si>
  <si>
    <t>X11</t>
  </si>
  <si>
    <t>Delta</t>
  </si>
  <si>
    <t>A1</t>
    <phoneticPr fontId="6" type="noConversion"/>
  </si>
  <si>
    <t>A2</t>
    <phoneticPr fontId="6" type="noConversion"/>
  </si>
  <si>
    <t>A3</t>
    <phoneticPr fontId="6" type="noConversion"/>
  </si>
  <si>
    <t>B1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</si>
</sst>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  <family val="3"/>
      <charset val="134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theme="9" tint="0.59999389629810485"/>
        <bgColor rgb="FFCCCC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rgb="FFCCCC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0" borderId="4" xfId="0" applyNumberFormat="1" applyBorder="1"/>
    <xf numFmtId="0" fontId="0" fillId="0" borderId="4" xfId="0" applyBorder="1"/>
    <xf numFmtId="0" fontId="0" fillId="0" borderId="0" xfId="0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0" fillId="0" borderId="5" xfId="0" applyFont="1" applyBorder="1"/>
    <xf numFmtId="177" fontId="0" fillId="0" borderId="0" xfId="0" applyNumberFormat="1"/>
    <xf numFmtId="176" fontId="0" fillId="5" borderId="4" xfId="0" applyNumberFormat="1" applyFill="1" applyBorder="1"/>
    <xf numFmtId="176" fontId="0" fillId="6" borderId="0" xfId="0" applyNumberFormat="1" applyFill="1"/>
    <xf numFmtId="176" fontId="0" fillId="6" borderId="4" xfId="0" applyNumberFormat="1" applyFill="1" applyBorder="1"/>
    <xf numFmtId="0" fontId="0" fillId="6" borderId="0" xfId="0" applyFill="1"/>
    <xf numFmtId="177" fontId="0" fillId="6" borderId="0" xfId="0" applyNumberFormat="1" applyFill="1"/>
    <xf numFmtId="0" fontId="0" fillId="6" borderId="4" xfId="0" applyFill="1" applyBorder="1"/>
    <xf numFmtId="0" fontId="0" fillId="5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4" xfId="0" applyFill="1" applyBorder="1"/>
    <xf numFmtId="0" fontId="0" fillId="7" borderId="4" xfId="0" applyFill="1" applyBorder="1"/>
    <xf numFmtId="0" fontId="0" fillId="7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5" xfId="0" applyFont="1" applyBorder="1"/>
    <xf numFmtId="0" fontId="7" fillId="0" borderId="3" xfId="0" applyFont="1" applyBorder="1"/>
    <xf numFmtId="0" fontId="7" fillId="8" borderId="0" xfId="0" applyFont="1" applyFill="1"/>
    <xf numFmtId="176" fontId="7" fillId="0" borderId="0" xfId="0" applyNumberFormat="1" applyFont="1"/>
    <xf numFmtId="177" fontId="7" fillId="0" borderId="0" xfId="0" applyNumberFormat="1" applyFont="1"/>
    <xf numFmtId="0" fontId="7" fillId="9" borderId="0" xfId="0" applyFont="1" applyFill="1"/>
    <xf numFmtId="176" fontId="0" fillId="10" borderId="4" xfId="0" applyNumberFormat="1" applyFill="1" applyBorder="1"/>
    <xf numFmtId="0" fontId="0" fillId="0" borderId="0" xfId="0" applyFont="1" applyBorder="1"/>
    <xf numFmtId="0" fontId="0" fillId="11" borderId="0" xfId="0" applyFill="1"/>
    <xf numFmtId="176" fontId="7" fillId="11" borderId="0" xfId="0" applyNumberFormat="1" applyFont="1" applyFill="1"/>
    <xf numFmtId="176" fontId="0" fillId="11" borderId="0" xfId="0" applyNumberFormat="1" applyFill="1"/>
    <xf numFmtId="177" fontId="7" fillId="11" borderId="0" xfId="0" applyNumberFormat="1" applyFont="1" applyFill="1"/>
    <xf numFmtId="0" fontId="7" fillId="11" borderId="0" xfId="0" applyFont="1" applyFill="1"/>
    <xf numFmtId="176" fontId="0" fillId="12" borderId="0" xfId="0" applyNumberFormat="1" applyFill="1"/>
  </cellXfs>
  <cellStyles count="153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6062499999999999"/>
          <c:y val="0.125837320574163"/>
          <c:w val="0.76418384790716898"/>
          <c:h val="0.859808612440191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'X1'!$D$2</c:f>
              <c:strCache>
                <c:ptCount val="1"/>
                <c:pt idx="0">
                  <c:v>TH_tar(mdeg)</c:v>
                </c:pt>
              </c:strCache>
            </c:strRef>
          </c:tx>
          <c:spPr>
            <a:ln w="47625">
              <a:noFill/>
            </a:ln>
          </c:spPr>
          <c:xVal>
            <c:numRef>
              <c:f>'X1'!$C$3:$C$60</c:f>
              <c:numCache>
                <c:formatCode>0.000</c:formatCode>
                <c:ptCount val="58"/>
                <c:pt idx="0">
                  <c:v>-182.45699999999999</c:v>
                </c:pt>
                <c:pt idx="1">
                  <c:v>-353.89100000000002</c:v>
                </c:pt>
                <c:pt idx="2">
                  <c:v>-220.61500000000001</c:v>
                </c:pt>
                <c:pt idx="7">
                  <c:v>-181.24799999999999</c:v>
                </c:pt>
                <c:pt idx="8">
                  <c:v>-351.59899999999999</c:v>
                </c:pt>
                <c:pt idx="9">
                  <c:v>-218.69499999999999</c:v>
                </c:pt>
                <c:pt idx="15">
                  <c:v>-178.755</c:v>
                </c:pt>
                <c:pt idx="16">
                  <c:v>-349.65100000000001</c:v>
                </c:pt>
                <c:pt idx="17">
                  <c:v>-216.56100000000001</c:v>
                </c:pt>
                <c:pt idx="22">
                  <c:v>-177.48099999999999</c:v>
                </c:pt>
                <c:pt idx="23">
                  <c:v>-349.16199999999998</c:v>
                </c:pt>
                <c:pt idx="24">
                  <c:v>-215.512</c:v>
                </c:pt>
                <c:pt idx="25">
                  <c:v>490.62299999999999</c:v>
                </c:pt>
                <c:pt idx="28">
                  <c:v>-178.51</c:v>
                </c:pt>
                <c:pt idx="29">
                  <c:v>-350.59699999999998</c:v>
                </c:pt>
                <c:pt idx="30">
                  <c:v>-216.434</c:v>
                </c:pt>
                <c:pt idx="31">
                  <c:v>493.96899999999999</c:v>
                </c:pt>
                <c:pt idx="35">
                  <c:v>-180.607</c:v>
                </c:pt>
                <c:pt idx="36">
                  <c:v>-353.41699999999997</c:v>
                </c:pt>
                <c:pt idx="37">
                  <c:v>-218.86199999999999</c:v>
                </c:pt>
                <c:pt idx="38">
                  <c:v>496.21699999999998</c:v>
                </c:pt>
                <c:pt idx="41">
                  <c:v>-183.684</c:v>
                </c:pt>
                <c:pt idx="42">
                  <c:v>-356.923</c:v>
                </c:pt>
                <c:pt idx="43">
                  <c:v>-222.256</c:v>
                </c:pt>
                <c:pt idx="44">
                  <c:v>495.86099999999999</c:v>
                </c:pt>
                <c:pt idx="47">
                  <c:v>-186.21199999999999</c:v>
                </c:pt>
                <c:pt idx="48">
                  <c:v>-359.97500000000002</c:v>
                </c:pt>
                <c:pt idx="49">
                  <c:v>-224.58799999999999</c:v>
                </c:pt>
                <c:pt idx="50">
                  <c:v>495.29199999999997</c:v>
                </c:pt>
                <c:pt idx="53">
                  <c:v>-362.13600000000002</c:v>
                </c:pt>
                <c:pt idx="54">
                  <c:v>-226.298</c:v>
                </c:pt>
                <c:pt idx="55">
                  <c:v>-186.75700000000001</c:v>
                </c:pt>
              </c:numCache>
            </c:numRef>
          </c:xVal>
          <c:yVal>
            <c:numRef>
              <c:f>'X1'!$D$3:$D$60</c:f>
              <c:numCache>
                <c:formatCode>General</c:formatCode>
                <c:ptCount val="5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5">
                  <c:v>-0.4</c:v>
                </c:pt>
                <c:pt idx="36">
                  <c:v>-0.4</c:v>
                </c:pt>
                <c:pt idx="37">
                  <c:v>-0.4</c:v>
                </c:pt>
                <c:pt idx="38">
                  <c:v>-0.4</c:v>
                </c:pt>
                <c:pt idx="41">
                  <c:v>-0.8</c:v>
                </c:pt>
                <c:pt idx="42">
                  <c:v>-0.8</c:v>
                </c:pt>
                <c:pt idx="43">
                  <c:v>-0.8</c:v>
                </c:pt>
                <c:pt idx="44">
                  <c:v>-0.8</c:v>
                </c:pt>
                <c:pt idx="47">
                  <c:v>-1.1000000000000001</c:v>
                </c:pt>
                <c:pt idx="48">
                  <c:v>-1.1000000000000001</c:v>
                </c:pt>
                <c:pt idx="49">
                  <c:v>-1.1000000000000001</c:v>
                </c:pt>
                <c:pt idx="50">
                  <c:v>-1.1000000000000001</c:v>
                </c:pt>
                <c:pt idx="53">
                  <c:v>-1.3</c:v>
                </c:pt>
                <c:pt idx="54">
                  <c:v>-1.3</c:v>
                </c:pt>
                <c:pt idx="55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0256"/>
        <c:axId val="130321792"/>
      </c:scatterChart>
      <c:valAx>
        <c:axId val="13032025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30321792"/>
        <c:crosses val="autoZero"/>
        <c:crossBetween val="midCat"/>
      </c:valAx>
      <c:valAx>
        <c:axId val="13032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320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'X11'!$C$4:$C$40</c:f>
              <c:numCache>
                <c:formatCode>0.000</c:formatCode>
                <c:ptCount val="37"/>
                <c:pt idx="0">
                  <c:v>-347.82400000000001</c:v>
                </c:pt>
                <c:pt idx="1">
                  <c:v>-213.61799999999999</c:v>
                </c:pt>
                <c:pt idx="2">
                  <c:v>-175.70699999999999</c:v>
                </c:pt>
                <c:pt idx="4">
                  <c:v>-349.49200000000002</c:v>
                </c:pt>
                <c:pt idx="5">
                  <c:v>-215.423</c:v>
                </c:pt>
                <c:pt idx="6">
                  <c:v>-177.167</c:v>
                </c:pt>
                <c:pt idx="7">
                  <c:v>494.38499999999999</c:v>
                </c:pt>
                <c:pt idx="9">
                  <c:v>-351.65699999999998</c:v>
                </c:pt>
                <c:pt idx="10">
                  <c:v>-217.56299999999999</c:v>
                </c:pt>
                <c:pt idx="11">
                  <c:v>-179.58</c:v>
                </c:pt>
                <c:pt idx="12">
                  <c:v>492.32600000000002</c:v>
                </c:pt>
                <c:pt idx="14">
                  <c:v>-352.17</c:v>
                </c:pt>
                <c:pt idx="15">
                  <c:v>-218.32900000000001</c:v>
                </c:pt>
                <c:pt idx="16">
                  <c:v>-180.29400000000001</c:v>
                </c:pt>
                <c:pt idx="17">
                  <c:v>491.81400000000002</c:v>
                </c:pt>
                <c:pt idx="19">
                  <c:v>-350.988</c:v>
                </c:pt>
                <c:pt idx="20">
                  <c:v>-217.17599999999999</c:v>
                </c:pt>
                <c:pt idx="21">
                  <c:v>-179.114</c:v>
                </c:pt>
                <c:pt idx="22">
                  <c:v>493.13400000000001</c:v>
                </c:pt>
                <c:pt idx="24">
                  <c:v>-348.358</c:v>
                </c:pt>
                <c:pt idx="25">
                  <c:v>-214.64</c:v>
                </c:pt>
                <c:pt idx="26">
                  <c:v>-176.57599999999999</c:v>
                </c:pt>
                <c:pt idx="27">
                  <c:v>495.733</c:v>
                </c:pt>
                <c:pt idx="29">
                  <c:v>-346.42099999999999</c:v>
                </c:pt>
                <c:pt idx="30">
                  <c:v>-213.50399999999999</c:v>
                </c:pt>
                <c:pt idx="31">
                  <c:v>-175.38200000000001</c:v>
                </c:pt>
              </c:numCache>
            </c:numRef>
          </c:xVal>
          <c:yVal>
            <c:numRef>
              <c:f>'X11'!$D$4:$D$40</c:f>
              <c:numCache>
                <c:formatCode>0.000_ </c:formatCode>
                <c:ptCount val="37"/>
                <c:pt idx="0">
                  <c:v>3.0979414429999999</c:v>
                </c:pt>
                <c:pt idx="1">
                  <c:v>3.0979414429999999</c:v>
                </c:pt>
                <c:pt idx="2">
                  <c:v>3.0979414429999999</c:v>
                </c:pt>
                <c:pt idx="4">
                  <c:v>2.0979414429999999</c:v>
                </c:pt>
                <c:pt idx="5">
                  <c:v>2.0979414429999999</c:v>
                </c:pt>
                <c:pt idx="6">
                  <c:v>2.0979414429999999</c:v>
                </c:pt>
                <c:pt idx="7">
                  <c:v>2.0979414429999999</c:v>
                </c:pt>
                <c:pt idx="9">
                  <c:v>1.0979414430000001</c:v>
                </c:pt>
                <c:pt idx="10">
                  <c:v>1.0979414430000001</c:v>
                </c:pt>
                <c:pt idx="11">
                  <c:v>1.0979414430000001</c:v>
                </c:pt>
                <c:pt idx="12">
                  <c:v>1.0979414430000001</c:v>
                </c:pt>
                <c:pt idx="14">
                  <c:v>9.7941443000000003E-2</c:v>
                </c:pt>
                <c:pt idx="15">
                  <c:v>9.7941443000000003E-2</c:v>
                </c:pt>
                <c:pt idx="16">
                  <c:v>9.7941443000000003E-2</c:v>
                </c:pt>
                <c:pt idx="17">
                  <c:v>9.7941443000000003E-2</c:v>
                </c:pt>
                <c:pt idx="19">
                  <c:v>-0.90205855700000004</c:v>
                </c:pt>
                <c:pt idx="20">
                  <c:v>-0.90205855700000004</c:v>
                </c:pt>
                <c:pt idx="21">
                  <c:v>-0.90205855700000004</c:v>
                </c:pt>
                <c:pt idx="22">
                  <c:v>-0.90205855700000004</c:v>
                </c:pt>
                <c:pt idx="24">
                  <c:v>-1.9020585569999999</c:v>
                </c:pt>
                <c:pt idx="25">
                  <c:v>-1.9020585569999999</c:v>
                </c:pt>
                <c:pt idx="26">
                  <c:v>-1.9020585569999999</c:v>
                </c:pt>
                <c:pt idx="27">
                  <c:v>-1.9020585569999999</c:v>
                </c:pt>
                <c:pt idx="29">
                  <c:v>-2.9020585570000001</c:v>
                </c:pt>
                <c:pt idx="30">
                  <c:v>-2.9020585570000001</c:v>
                </c:pt>
                <c:pt idx="31">
                  <c:v>-2.9020585570000001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49184"/>
        <c:axId val="131183744"/>
      </c:scatterChart>
      <c:valAx>
        <c:axId val="13114918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31183744"/>
        <c:crosses val="autoZero"/>
        <c:crossBetween val="midCat"/>
      </c:valAx>
      <c:valAx>
        <c:axId val="131183744"/>
        <c:scaling>
          <c:orientation val="minMax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crossAx val="131149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29</xdr:row>
      <xdr:rowOff>152400</xdr:rowOff>
    </xdr:from>
    <xdr:to>
      <xdr:col>21</xdr:col>
      <xdr:colOff>393700</xdr:colOff>
      <xdr:row>46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22</xdr:row>
      <xdr:rowOff>0</xdr:rowOff>
    </xdr:from>
    <xdr:to>
      <xdr:col>19</xdr:col>
      <xdr:colOff>177800</xdr:colOff>
      <xdr:row>35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F9" sqref="F9:H9"/>
    </sheetView>
  </sheetViews>
  <sheetFormatPr defaultColWidth="8.796875" defaultRowHeight="15.6" x14ac:dyDescent="0.25"/>
  <cols>
    <col min="3" max="3" width="8.796875" customWidth="1"/>
    <col min="4" max="4" width="12.69921875" customWidth="1"/>
    <col min="6" max="6" width="9.5" bestFit="1" customWidth="1"/>
    <col min="7" max="8" width="10.296875" customWidth="1"/>
  </cols>
  <sheetData>
    <row r="1" spans="1:11" x14ac:dyDescent="0.25">
      <c r="A1" s="1" t="s">
        <v>23</v>
      </c>
      <c r="B1" s="1" t="s">
        <v>24</v>
      </c>
      <c r="C1" s="2" t="s">
        <v>0</v>
      </c>
      <c r="D1" s="3" t="s">
        <v>1</v>
      </c>
      <c r="E1" s="2" t="s">
        <v>0</v>
      </c>
      <c r="F1" s="14"/>
      <c r="G1" s="3" t="s">
        <v>1</v>
      </c>
      <c r="H1" s="41"/>
    </row>
    <row r="2" spans="1:11" x14ac:dyDescent="0.25">
      <c r="A2" s="4" t="s">
        <v>3</v>
      </c>
      <c r="B2" s="4" t="s">
        <v>17</v>
      </c>
      <c r="C2" s="4" t="s">
        <v>16</v>
      </c>
      <c r="D2" s="4" t="s">
        <v>22</v>
      </c>
      <c r="F2" s="13" t="s">
        <v>15</v>
      </c>
      <c r="G2" s="13" t="s">
        <v>21</v>
      </c>
      <c r="H2" s="13"/>
      <c r="K2" t="s">
        <v>2</v>
      </c>
    </row>
    <row r="3" spans="1:11" x14ac:dyDescent="0.25">
      <c r="A3" s="40">
        <v>-178.51</v>
      </c>
      <c r="B3" s="5">
        <f>A3-C3</f>
        <v>3.9470000000000027</v>
      </c>
      <c r="C3" s="17">
        <v>-182.45699999999999</v>
      </c>
      <c r="D3" s="8">
        <v>1.3</v>
      </c>
      <c r="E3" s="19" t="s">
        <v>5</v>
      </c>
      <c r="F3" s="17">
        <f>C3+$K$3*D3+$K$4*D3*D3+$K$5*D3*D3*D3+$K$6*C3*D3+$K$7*C3*D3*D3+K8*C3*D3*D3*D3</f>
        <v>-177.93256965079499</v>
      </c>
      <c r="G3" s="20">
        <f t="shared" ref="G3:G58" si="0">F3-A3</f>
        <v>0.57743034920500236</v>
      </c>
      <c r="H3" s="20">
        <f>C3+$K$3*D3+$K$4*D3*D3+$K$5*D3*D3*D3+$K$6*C3*D3+$K$7*C3*D3*D3+$K$8*C3*D3*D3*D3</f>
        <v>-177.93256965079499</v>
      </c>
      <c r="I3" s="20">
        <f>H3-A3</f>
        <v>0.57743034920500236</v>
      </c>
      <c r="J3" t="s">
        <v>4</v>
      </c>
      <c r="K3" s="19">
        <v>-0.89403600000000005</v>
      </c>
    </row>
    <row r="4" spans="1:11" x14ac:dyDescent="0.25">
      <c r="A4" s="6">
        <v>-350.59699999999998</v>
      </c>
      <c r="B4" s="5">
        <f>A4-C4</f>
        <v>3.2940000000000396</v>
      </c>
      <c r="C4" s="5">
        <v>-353.89100000000002</v>
      </c>
      <c r="D4" s="8">
        <v>1.3</v>
      </c>
      <c r="F4" s="17">
        <f>C4+$K$3*D4+$K$4*D4*D4+$K$5*D4*D4*D4+$K$6*C4*D4+$K$7*C4*D4*D4+K9*C4*D4*D4*D4</f>
        <v>-353.78629801157001</v>
      </c>
      <c r="G4" s="20">
        <f t="shared" si="0"/>
        <v>-3.1892980115700311</v>
      </c>
      <c r="H4" s="20">
        <f t="shared" ref="H4:H58" si="1">C4+$K$3*D4+$K$4*D4*D4+$K$5*D4*D4*D4+$K$6*C4*D4+$K$7*C4*D4*D4+$K$8*C4*D4*D4*D4</f>
        <v>-350.63354148458501</v>
      </c>
      <c r="I4" s="20">
        <f t="shared" ref="I4:I58" si="2">H4-A4</f>
        <v>-3.6541484585029593E-2</v>
      </c>
      <c r="J4" t="s">
        <v>6</v>
      </c>
      <c r="K4" s="19">
        <v>3.7337579999999999</v>
      </c>
    </row>
    <row r="5" spans="1:11" x14ac:dyDescent="0.25">
      <c r="A5" s="6">
        <v>-216.434</v>
      </c>
      <c r="B5" s="5">
        <f>A5-C5</f>
        <v>4.1810000000000116</v>
      </c>
      <c r="C5" s="5">
        <v>-220.61500000000001</v>
      </c>
      <c r="D5" s="8">
        <v>1.3</v>
      </c>
      <c r="F5" s="17">
        <f>C5+$K$3*D5+$K$4*D5*D5+$K$5*D5*D5*D5+$K$6*C5*D5+$K$7*C5*D5*D5+$K$8*C5*D5*D5*D5</f>
        <v>-216.37257386952498</v>
      </c>
      <c r="G5" s="20">
        <f t="shared" si="0"/>
        <v>6.1426130475012997E-2</v>
      </c>
      <c r="H5" s="20">
        <f t="shared" si="1"/>
        <v>-216.37257386952498</v>
      </c>
      <c r="I5" s="20">
        <f t="shared" si="2"/>
        <v>6.1426130475012997E-2</v>
      </c>
      <c r="J5" t="s">
        <v>7</v>
      </c>
      <c r="K5" s="19">
        <v>0.33002399999999998</v>
      </c>
    </row>
    <row r="6" spans="1:11" x14ac:dyDescent="0.25">
      <c r="A6" s="6"/>
      <c r="B6" s="6"/>
      <c r="C6" s="5"/>
      <c r="D6" s="8"/>
      <c r="F6" s="17"/>
      <c r="G6" s="20"/>
      <c r="H6" s="20"/>
      <c r="I6" s="20"/>
      <c r="J6" t="s">
        <v>18</v>
      </c>
      <c r="K6" s="19">
        <v>1.4588E-2</v>
      </c>
    </row>
    <row r="7" spans="1:11" x14ac:dyDescent="0.25">
      <c r="A7" s="6"/>
      <c r="B7" s="5"/>
      <c r="C7" s="5"/>
      <c r="D7" s="8"/>
      <c r="F7" s="17"/>
      <c r="G7" s="20"/>
      <c r="H7" s="20"/>
      <c r="I7" s="20"/>
      <c r="J7" t="s">
        <v>19</v>
      </c>
      <c r="K7" s="21">
        <v>-1.5770000000000001E-3</v>
      </c>
    </row>
    <row r="8" spans="1:11" x14ac:dyDescent="0.25">
      <c r="A8" s="6"/>
      <c r="B8" s="5"/>
      <c r="C8" s="5"/>
      <c r="D8" s="8"/>
      <c r="F8" s="17"/>
      <c r="G8" s="20"/>
      <c r="H8" s="20"/>
      <c r="I8" s="20"/>
      <c r="J8" t="s">
        <v>20</v>
      </c>
      <c r="K8" s="19">
        <v>-4.0549999999999996E-3</v>
      </c>
    </row>
    <row r="9" spans="1:11" s="8" customFormat="1" x14ac:dyDescent="0.25">
      <c r="E9" s="21" t="s">
        <v>8</v>
      </c>
      <c r="F9" s="17"/>
      <c r="G9" s="20"/>
      <c r="H9" s="20"/>
      <c r="I9" s="20"/>
    </row>
    <row r="10" spans="1:11" x14ac:dyDescent="0.25">
      <c r="A10" s="40">
        <v>-178.51</v>
      </c>
      <c r="B10" s="5">
        <f>A10-C10</f>
        <v>2.7379999999999995</v>
      </c>
      <c r="C10" s="5">
        <v>-181.24799999999999</v>
      </c>
      <c r="D10" s="23">
        <v>1.1000000000000001</v>
      </c>
      <c r="F10" s="17">
        <f>C10+$K$3*D10+$K$4*D10*D10+$K$5*D10*D10*D10+$K$6*C10*D10+$K$7*C10*D10*D10+K15*C10*D10*D10*D10</f>
        <v>-179.83692888623997</v>
      </c>
      <c r="G10" s="20">
        <f t="shared" si="0"/>
        <v>-1.3269288862399833</v>
      </c>
      <c r="H10" s="20">
        <f t="shared" si="1"/>
        <v>-178.85869627439996</v>
      </c>
      <c r="I10" s="20">
        <f t="shared" si="2"/>
        <v>-0.34869627439996975</v>
      </c>
    </row>
    <row r="11" spans="1:11" x14ac:dyDescent="0.25">
      <c r="A11" s="6">
        <v>-350.59699999999998</v>
      </c>
      <c r="B11" s="5">
        <f>A11-C11</f>
        <v>1.0020000000000095</v>
      </c>
      <c r="C11" s="5">
        <v>-351.59899999999999</v>
      </c>
      <c r="D11" s="23">
        <v>1.1000000000000001</v>
      </c>
      <c r="F11" s="17">
        <f>C11+$K$3*D11+$K$4*D11*D11+$K$5*D11*D11*D11+$K$6*C11*D11+$K$7*C11*D11*D11+K16*C11*D11*D11*D11</f>
        <v>-355.515707087392</v>
      </c>
      <c r="G11" s="20">
        <f t="shared" si="0"/>
        <v>-4.918707087392022</v>
      </c>
      <c r="H11" s="20">
        <f t="shared" si="1"/>
        <v>-350.69880676457495</v>
      </c>
      <c r="I11" s="20">
        <f t="shared" si="2"/>
        <v>-0.10180676457497384</v>
      </c>
      <c r="K11">
        <v>-24.593805</v>
      </c>
    </row>
    <row r="12" spans="1:11" x14ac:dyDescent="0.25">
      <c r="A12" s="6">
        <v>-216.434</v>
      </c>
      <c r="B12" s="5">
        <f>A12-C12</f>
        <v>2.2609999999999957</v>
      </c>
      <c r="C12" s="5">
        <v>-218.69499999999999</v>
      </c>
      <c r="D12" s="23">
        <v>1.1000000000000001</v>
      </c>
      <c r="F12" s="17">
        <f>C12+$K$3*D12+$K$4*D12*D12+$K$5*D12*D12*D12+$K$6*C12*D12+$K$7*C12*D12*D12+K17*C12*D12*D12*D12</f>
        <v>-218.24796515003501</v>
      </c>
      <c r="G12" s="20">
        <f t="shared" si="0"/>
        <v>-1.8139651500350169</v>
      </c>
      <c r="H12" s="20">
        <f t="shared" si="1"/>
        <v>-216.63303641637501</v>
      </c>
      <c r="I12" s="20">
        <f t="shared" si="2"/>
        <v>-0.19903641637500868</v>
      </c>
      <c r="K12">
        <v>4.9666420000000002</v>
      </c>
    </row>
    <row r="13" spans="1:11" x14ac:dyDescent="0.25">
      <c r="B13" s="6"/>
      <c r="C13" s="5"/>
      <c r="D13" s="23"/>
      <c r="F13" s="17"/>
      <c r="G13" s="20"/>
      <c r="H13" s="20"/>
      <c r="I13" s="20"/>
      <c r="K13">
        <v>5.6487080000000001</v>
      </c>
    </row>
    <row r="14" spans="1:11" x14ac:dyDescent="0.25">
      <c r="C14" s="5"/>
      <c r="D14" s="23"/>
      <c r="F14" s="17"/>
      <c r="G14" s="20"/>
      <c r="H14" s="20"/>
      <c r="I14" s="20"/>
      <c r="K14">
        <v>1.5372E-2</v>
      </c>
    </row>
    <row r="15" spans="1:11" x14ac:dyDescent="0.25">
      <c r="C15" s="5"/>
      <c r="D15" s="23"/>
      <c r="F15" s="17"/>
      <c r="G15" s="20"/>
      <c r="H15" s="20"/>
      <c r="I15" s="20"/>
    </row>
    <row r="16" spans="1:11" s="8" customFormat="1" x14ac:dyDescent="0.25">
      <c r="C16" s="5"/>
      <c r="F16" s="17"/>
      <c r="G16" s="20"/>
      <c r="H16" s="20"/>
      <c r="I16" s="20"/>
      <c r="K16" s="8">
        <v>6.2379999999999996E-3</v>
      </c>
    </row>
    <row r="17" spans="1:11" x14ac:dyDescent="0.25">
      <c r="A17" s="10"/>
      <c r="B17" s="10"/>
      <c r="C17" s="10"/>
      <c r="D17" s="10"/>
      <c r="E17" s="10"/>
      <c r="F17" s="17"/>
      <c r="G17" s="20"/>
      <c r="H17" s="20"/>
      <c r="I17" s="20"/>
      <c r="K17">
        <v>1.493E-3</v>
      </c>
    </row>
    <row r="18" spans="1:11" x14ac:dyDescent="0.25">
      <c r="A18" s="40">
        <v>-178.51</v>
      </c>
      <c r="B18" s="5">
        <f>A18-C18</f>
        <v>0.24500000000000455</v>
      </c>
      <c r="C18" s="18">
        <v>-178.755</v>
      </c>
      <c r="D18" s="21">
        <v>0.8</v>
      </c>
      <c r="E18" s="8" t="s">
        <v>9</v>
      </c>
      <c r="F18" s="17">
        <f>C18+$K$3*D18+$K$4*D18*D18+$K$5*D18*D18*D18+$K$6*C18*D18+$K$7*C18*D18*D18+K23*C18*D18*D18*D18</f>
        <v>-178.81737989760001</v>
      </c>
      <c r="G18" s="20">
        <f t="shared" si="0"/>
        <v>-0.30737989760001483</v>
      </c>
      <c r="H18" s="20">
        <f t="shared" si="1"/>
        <v>-178.4462559168</v>
      </c>
      <c r="I18" s="20">
        <f t="shared" si="2"/>
        <v>6.3744083199992474E-2</v>
      </c>
    </row>
    <row r="19" spans="1:11" x14ac:dyDescent="0.25">
      <c r="A19" s="6">
        <v>-350.59699999999998</v>
      </c>
      <c r="B19" s="5">
        <f>A19-C19</f>
        <v>-0.94599999999996953</v>
      </c>
      <c r="C19" s="5">
        <v>-349.65100000000001</v>
      </c>
      <c r="D19" s="9">
        <v>0.8</v>
      </c>
      <c r="F19" s="17">
        <f>C19+$K$3*D19+$K$4*D19*D19+$K$5*D19*D19*D19+$K$6*C19*D19+$K$7*C19*D19*D19+K24*C19*D19*D19*D19</f>
        <v>-351.53532266111995</v>
      </c>
      <c r="G19" s="20">
        <f t="shared" si="0"/>
        <v>-0.93832266111996887</v>
      </c>
      <c r="H19" s="20">
        <f t="shared" si="1"/>
        <v>-350.80939124095994</v>
      </c>
      <c r="I19" s="20">
        <f t="shared" si="2"/>
        <v>-0.21239124095995976</v>
      </c>
    </row>
    <row r="20" spans="1:11" x14ac:dyDescent="0.25">
      <c r="A20" s="6">
        <v>-216.434</v>
      </c>
      <c r="B20" s="5">
        <f>A20-C20</f>
        <v>0.12700000000000955</v>
      </c>
      <c r="C20" s="5">
        <v>-216.56100000000001</v>
      </c>
      <c r="D20" s="9">
        <v>0.8</v>
      </c>
      <c r="F20" s="17">
        <f>C20+$K$3*D20+$K$4*D20*D20+$K$5*D20*D20*D20+$K$6*C20*D20+$K$7*C20*D20*D20+K25*C20*D20*D20*D20</f>
        <v>-217.02643420032001</v>
      </c>
      <c r="G20" s="20">
        <f t="shared" si="0"/>
        <v>-0.59243420032001382</v>
      </c>
      <c r="H20" s="20">
        <f t="shared" si="1"/>
        <v>-216.57681891456002</v>
      </c>
      <c r="I20" s="20">
        <f t="shared" si="2"/>
        <v>-0.14281891456002427</v>
      </c>
    </row>
    <row r="21" spans="1:11" x14ac:dyDescent="0.25">
      <c r="A21" s="6"/>
      <c r="B21" s="6"/>
      <c r="C21" s="5"/>
      <c r="D21" s="9"/>
      <c r="F21" s="17"/>
      <c r="G21" s="20"/>
      <c r="H21" s="20"/>
      <c r="I21" s="20"/>
    </row>
    <row r="22" spans="1:11" s="10" customFormat="1" x14ac:dyDescent="0.25">
      <c r="A22" s="6"/>
      <c r="B22" s="5"/>
      <c r="C22" s="5"/>
      <c r="D22" s="9"/>
      <c r="E22"/>
      <c r="F22" s="17"/>
      <c r="G22" s="20"/>
      <c r="H22" s="20"/>
      <c r="I22" s="20"/>
    </row>
    <row r="23" spans="1:11" s="12" customFormat="1" x14ac:dyDescent="0.25">
      <c r="A23" s="6"/>
      <c r="B23" s="5"/>
      <c r="C23" s="5"/>
      <c r="D23" s="9"/>
      <c r="E23"/>
      <c r="F23" s="17"/>
      <c r="G23" s="20"/>
      <c r="H23" s="20"/>
      <c r="I23" s="20"/>
    </row>
    <row r="24" spans="1:11" s="12" customFormat="1" x14ac:dyDescent="0.25">
      <c r="A24" s="6"/>
      <c r="B24" s="5"/>
      <c r="C24" s="5"/>
      <c r="D24" s="9"/>
      <c r="E24" s="24"/>
      <c r="F24" s="17"/>
      <c r="G24" s="20"/>
      <c r="H24" s="20"/>
      <c r="I24" s="20"/>
    </row>
    <row r="25" spans="1:11" s="12" customFormat="1" x14ac:dyDescent="0.25">
      <c r="A25" s="40">
        <v>-178.51</v>
      </c>
      <c r="B25" s="5">
        <f>A25-C25</f>
        <v>-1.0289999999999964</v>
      </c>
      <c r="C25" s="7">
        <v>-177.48099999999999</v>
      </c>
      <c r="D25" s="8">
        <v>0.4</v>
      </c>
      <c r="E25" s="25" t="s">
        <v>10</v>
      </c>
      <c r="F25" s="17">
        <f>C25+$K$3*D25+$K$4*D25*D25+$K$5*D25*D25*D25+$K$6*C25*D25+$K$7*C25*D25*D25+K30*C25*D25*D25*D25</f>
        <v>-178.21094670927994</v>
      </c>
      <c r="G25" s="20">
        <f t="shared" si="0"/>
        <v>0.29905329072005316</v>
      </c>
      <c r="H25" s="20">
        <f t="shared" si="1"/>
        <v>-178.16488684015994</v>
      </c>
      <c r="I25" s="20">
        <f t="shared" si="2"/>
        <v>0.34511315984005364</v>
      </c>
    </row>
    <row r="26" spans="1:11" s="12" customFormat="1" x14ac:dyDescent="0.25">
      <c r="A26" s="6">
        <v>-350.59699999999998</v>
      </c>
      <c r="B26" s="5">
        <f>A26-C26</f>
        <v>-1.4350000000000023</v>
      </c>
      <c r="C26" s="5">
        <v>-349.16199999999998</v>
      </c>
      <c r="D26" s="9">
        <v>0.4</v>
      </c>
      <c r="E26" s="24"/>
      <c r="F26" s="17">
        <f>C26+$K$3*D26+$K$4*D26*D26+$K$5*D26*D26*D26+$K$6*C26*D26+$K$7*C26*D26*D26+K31*C26*D26*D26*D26</f>
        <v>-350.85042113055994</v>
      </c>
      <c r="G26" s="20">
        <f t="shared" si="0"/>
        <v>-0.25342113055995696</v>
      </c>
      <c r="H26" s="20">
        <f t="shared" si="1"/>
        <v>-350.75980660831993</v>
      </c>
      <c r="I26" s="20">
        <f t="shared" si="2"/>
        <v>-0.16280660831995419</v>
      </c>
    </row>
    <row r="27" spans="1:11" s="12" customFormat="1" x14ac:dyDescent="0.25">
      <c r="A27" s="6">
        <v>-216.434</v>
      </c>
      <c r="B27" s="5">
        <f>A27-C27</f>
        <v>-0.92199999999999704</v>
      </c>
      <c r="C27" s="5">
        <v>-215.512</v>
      </c>
      <c r="D27" s="9">
        <v>0.4</v>
      </c>
      <c r="E27" s="24"/>
      <c r="F27" s="17">
        <f>C27+$K$3*D27+$K$4*D27*D27+$K$5*D27*D27*D27+$K$6*C27*D27+$K$7*C27*D27*D27+K32*C27*D27*D27*D27</f>
        <v>-216.45426921855994</v>
      </c>
      <c r="G27" s="20">
        <f t="shared" si="0"/>
        <v>-2.0269218559946012E-2</v>
      </c>
      <c r="H27" s="20">
        <f t="shared" si="1"/>
        <v>-216.39833954431995</v>
      </c>
      <c r="I27" s="20">
        <f t="shared" si="2"/>
        <v>3.5660455680044834E-2</v>
      </c>
    </row>
    <row r="28" spans="1:11" s="12" customFormat="1" x14ac:dyDescent="0.25">
      <c r="A28" s="6">
        <v>493.96899999999999</v>
      </c>
      <c r="B28" s="5">
        <f>A28-C28</f>
        <v>3.3460000000000036</v>
      </c>
      <c r="C28" s="5">
        <v>490.62299999999999</v>
      </c>
      <c r="D28" s="9">
        <v>0.4</v>
      </c>
      <c r="E28" s="24"/>
      <c r="F28" s="17">
        <f>C28+$K$3*D28+$K$4*D28*D28+$K$5*D28*D28*D28+$K$6*C28*D28+$K$7*C28*D28*D28+K33*C28*D28*D28*D28</f>
        <v>493.62299775023996</v>
      </c>
      <c r="G28" s="20">
        <f t="shared" si="0"/>
        <v>-0.34600224976003346</v>
      </c>
      <c r="H28" s="20">
        <f t="shared" si="1"/>
        <v>493.49567126927997</v>
      </c>
      <c r="I28" s="20">
        <f t="shared" si="2"/>
        <v>-0.47332873072002712</v>
      </c>
    </row>
    <row r="29" spans="1:11" s="8" customFormat="1" x14ac:dyDescent="0.25">
      <c r="A29" s="6"/>
      <c r="B29" s="5"/>
      <c r="C29" s="5"/>
      <c r="D29" s="9"/>
      <c r="E29" s="24"/>
      <c r="F29" s="17"/>
      <c r="G29" s="20"/>
      <c r="H29" s="20"/>
      <c r="I29" s="20"/>
    </row>
    <row r="30" spans="1:11" x14ac:dyDescent="0.25">
      <c r="A30" s="6"/>
      <c r="B30" s="5"/>
      <c r="C30" s="5"/>
      <c r="D30" s="9"/>
      <c r="E30" s="24"/>
      <c r="F30" s="17"/>
      <c r="G30" s="20"/>
      <c r="H30" s="20"/>
      <c r="I30" s="20"/>
    </row>
    <row r="31" spans="1:11" x14ac:dyDescent="0.25">
      <c r="A31" s="16">
        <v>-178.51</v>
      </c>
      <c r="B31" s="17">
        <f t="shared" ref="B31:B34" si="3">A31-C31</f>
        <v>0</v>
      </c>
      <c r="C31" s="16">
        <v>-178.51</v>
      </c>
      <c r="D31" s="22">
        <v>0</v>
      </c>
      <c r="E31" s="26" t="s">
        <v>11</v>
      </c>
      <c r="F31" s="17">
        <f>C31+$K$3*D31+$K$4*D31*D31+$K$5*D31*D31*D31+$K$6*C31*D31+$K$7*C31*D31*D31+K36*C31*D31*D31*D31</f>
        <v>-178.51</v>
      </c>
      <c r="G31" s="20">
        <f t="shared" si="0"/>
        <v>0</v>
      </c>
      <c r="H31" s="20">
        <f t="shared" si="1"/>
        <v>-178.51</v>
      </c>
      <c r="I31" s="20">
        <f t="shared" si="2"/>
        <v>0</v>
      </c>
    </row>
    <row r="32" spans="1:11" x14ac:dyDescent="0.25">
      <c r="A32" s="6">
        <v>-350.59699999999998</v>
      </c>
      <c r="B32" s="5">
        <f t="shared" si="3"/>
        <v>0</v>
      </c>
      <c r="C32" s="6">
        <v>-350.59699999999998</v>
      </c>
      <c r="D32" s="11">
        <v>0</v>
      </c>
      <c r="E32" s="27"/>
      <c r="F32" s="17">
        <f>C32+$K$3*D32+$K$4*D32*D32+$K$5*D32*D32*D32+$K$6*C32*D32+$K$7*C32*D32*D32+K37*C32*D32*D32*D32</f>
        <v>-350.59699999999998</v>
      </c>
      <c r="G32" s="20">
        <f t="shared" si="0"/>
        <v>0</v>
      </c>
      <c r="H32" s="20">
        <f t="shared" si="1"/>
        <v>-350.59699999999998</v>
      </c>
      <c r="I32" s="20">
        <f t="shared" si="2"/>
        <v>0</v>
      </c>
    </row>
    <row r="33" spans="1:9" x14ac:dyDescent="0.25">
      <c r="A33" s="6">
        <v>-216.434</v>
      </c>
      <c r="B33" s="5">
        <f t="shared" si="3"/>
        <v>0</v>
      </c>
      <c r="C33" s="6">
        <v>-216.434</v>
      </c>
      <c r="D33" s="11">
        <v>0</v>
      </c>
      <c r="E33" s="27"/>
      <c r="F33" s="17">
        <f>C33+$K$3*D33+$K$4*D33*D33+$K$5*D33*D33*D33+$K$6*C33*D33+$K$7*C33*D33*D33+K38*C33*D33*D33*D33</f>
        <v>-216.434</v>
      </c>
      <c r="G33" s="20">
        <f t="shared" si="0"/>
        <v>0</v>
      </c>
      <c r="H33" s="20">
        <f t="shared" si="1"/>
        <v>-216.434</v>
      </c>
      <c r="I33" s="20">
        <f t="shared" si="2"/>
        <v>0</v>
      </c>
    </row>
    <row r="34" spans="1:9" x14ac:dyDescent="0.25">
      <c r="A34" s="6">
        <v>493.96899999999999</v>
      </c>
      <c r="B34" s="5">
        <f t="shared" si="3"/>
        <v>0</v>
      </c>
      <c r="C34" s="6">
        <v>493.96899999999999</v>
      </c>
      <c r="D34" s="11">
        <v>0</v>
      </c>
      <c r="E34" s="27"/>
      <c r="F34" s="17">
        <f>C34+$K$3*D34+$K$4*D34*D34+$K$5*D34*D34*D34+$K$6*C34*D34+$K$7*C34*D34*D34+K39*C34*D34*D34*D34</f>
        <v>493.96899999999999</v>
      </c>
      <c r="G34" s="20">
        <f t="shared" si="0"/>
        <v>0</v>
      </c>
      <c r="H34" s="20">
        <f t="shared" si="1"/>
        <v>493.96899999999999</v>
      </c>
      <c r="I34" s="20">
        <f t="shared" si="2"/>
        <v>0</v>
      </c>
    </row>
    <row r="35" spans="1:9" s="8" customFormat="1" x14ac:dyDescent="0.25">
      <c r="A35" s="6"/>
      <c r="B35" s="5"/>
      <c r="C35" s="6"/>
      <c r="D35" s="11"/>
      <c r="E35" s="27"/>
      <c r="F35" s="17"/>
      <c r="G35" s="20"/>
      <c r="H35" s="20"/>
      <c r="I35" s="20"/>
    </row>
    <row r="36" spans="1:9" x14ac:dyDescent="0.25">
      <c r="A36" s="6"/>
      <c r="B36" s="5"/>
      <c r="C36" s="6"/>
      <c r="D36" s="11"/>
      <c r="E36" s="27"/>
      <c r="F36" s="17"/>
      <c r="G36" s="20"/>
      <c r="H36" s="20"/>
      <c r="I36" s="20"/>
    </row>
    <row r="37" spans="1:9" x14ac:dyDescent="0.25">
      <c r="A37" s="6"/>
      <c r="B37" s="5"/>
      <c r="C37" s="6"/>
      <c r="D37" s="11"/>
      <c r="E37" s="27"/>
      <c r="F37" s="17"/>
      <c r="G37" s="20"/>
      <c r="H37" s="20"/>
      <c r="I37" s="20"/>
    </row>
    <row r="38" spans="1:9" x14ac:dyDescent="0.25">
      <c r="A38" s="16">
        <v>-178.51</v>
      </c>
      <c r="B38" s="5">
        <f>A38-C38</f>
        <v>2.0970000000000084</v>
      </c>
      <c r="C38" s="7">
        <v>-180.607</v>
      </c>
      <c r="D38" s="8">
        <v>-0.4</v>
      </c>
      <c r="E38" s="8" t="s">
        <v>12</v>
      </c>
      <c r="F38" s="17">
        <f>C38+$K$3*D38+$K$4*D38*D38+$K$5*D38*D38*D38+$K$6*C38*D38+$K$7*C38*D38*D38+K43*C38*D38*D38*D38</f>
        <v>-178.57365713136002</v>
      </c>
      <c r="G38" s="20">
        <f t="shared" si="0"/>
        <v>-6.3657131360031372E-2</v>
      </c>
      <c r="H38" s="20">
        <f t="shared" si="1"/>
        <v>-178.62052826000001</v>
      </c>
      <c r="I38" s="20">
        <f t="shared" si="2"/>
        <v>-0.11052826000002369</v>
      </c>
    </row>
    <row r="39" spans="1:9" x14ac:dyDescent="0.25">
      <c r="A39" s="6">
        <v>-350.59699999999998</v>
      </c>
      <c r="B39" s="5">
        <f>A39-C39</f>
        <v>2.8199999999999932</v>
      </c>
      <c r="C39" s="5">
        <v>-353.41699999999997</v>
      </c>
      <c r="D39" s="9">
        <v>-0.4</v>
      </c>
      <c r="F39" s="17">
        <f>C39+$K$3*D39+$K$4*D39*D39+$K$5*D39*D39*D39+$K$6*C39*D39+$K$7*C39*D39*D39+K44*C39*D39*D39*D39</f>
        <v>-350.33167280016005</v>
      </c>
      <c r="G39" s="20">
        <f t="shared" si="0"/>
        <v>0.26532719983993047</v>
      </c>
      <c r="H39" s="20">
        <f t="shared" si="1"/>
        <v>-350.42339158000004</v>
      </c>
      <c r="I39" s="20">
        <f t="shared" si="2"/>
        <v>0.17360841999993681</v>
      </c>
    </row>
    <row r="40" spans="1:9" x14ac:dyDescent="0.25">
      <c r="A40" s="6">
        <v>-216.434</v>
      </c>
      <c r="B40" s="5">
        <f>A40-C40</f>
        <v>2.4279999999999973</v>
      </c>
      <c r="C40" s="5">
        <v>-218.86199999999999</v>
      </c>
      <c r="D40" s="9">
        <v>-0.4</v>
      </c>
      <c r="F40" s="17">
        <f>C40+$K$3*D40+$K$4*D40*D40+$K$5*D40*D40*D40+$K$6*C40*D40+$K$7*C40*D40*D40+K45*C40*D40*D40*D40</f>
        <v>-216.59577905376</v>
      </c>
      <c r="G40" s="20">
        <f t="shared" si="0"/>
        <v>-0.16177905376000012</v>
      </c>
      <c r="H40" s="20">
        <f t="shared" si="1"/>
        <v>-216.65257811999999</v>
      </c>
      <c r="I40" s="20">
        <f t="shared" si="2"/>
        <v>-0.21857811999998944</v>
      </c>
    </row>
    <row r="41" spans="1:9" s="8" customFormat="1" x14ac:dyDescent="0.25">
      <c r="A41" s="6">
        <v>493.96899999999999</v>
      </c>
      <c r="B41" s="5">
        <f>A41-C41</f>
        <v>-2.2479999999999905</v>
      </c>
      <c r="C41" s="5">
        <v>496.21699999999998</v>
      </c>
      <c r="D41" s="9">
        <v>-0.4</v>
      </c>
      <c r="E41"/>
      <c r="F41" s="17">
        <f>C41+$K$3*D41+$K$4*D41*D41+$K$5*D41*D41*D41+$K$6*C41*D41+$K$7*C41*D41*D41+K46*C41*D41*D41*D41</f>
        <v>494.13016323215993</v>
      </c>
      <c r="G41" s="20">
        <f t="shared" si="0"/>
        <v>0.16116323215993589</v>
      </c>
      <c r="H41" s="20">
        <f t="shared" si="1"/>
        <v>494.25894146799993</v>
      </c>
      <c r="I41" s="20">
        <f t="shared" si="2"/>
        <v>0.28994146799993814</v>
      </c>
    </row>
    <row r="42" spans="1:9" x14ac:dyDescent="0.25">
      <c r="A42" s="6"/>
      <c r="B42" s="5"/>
      <c r="C42" s="5"/>
      <c r="D42" s="9"/>
      <c r="F42" s="17"/>
      <c r="G42" s="20"/>
      <c r="H42" s="20"/>
      <c r="I42" s="20"/>
    </row>
    <row r="43" spans="1:9" x14ac:dyDescent="0.25">
      <c r="A43" s="6"/>
      <c r="B43" s="5"/>
      <c r="C43" s="5"/>
      <c r="D43" s="9"/>
      <c r="F43" s="17"/>
      <c r="G43" s="20"/>
      <c r="H43" s="20"/>
      <c r="I43" s="20"/>
    </row>
    <row r="44" spans="1:9" x14ac:dyDescent="0.25">
      <c r="A44" s="16">
        <v>-178.51</v>
      </c>
      <c r="B44" s="5">
        <f>A44-C44</f>
        <v>5.1740000000000066</v>
      </c>
      <c r="C44" s="7">
        <v>-183.684</v>
      </c>
      <c r="D44" s="8">
        <v>-0.8</v>
      </c>
      <c r="E44" s="8" t="s">
        <v>13</v>
      </c>
      <c r="F44" s="17">
        <f>C44+$K$3*D44+$K$4*D44*D44+$K$5*D44*D44*D44+$K$6*C44*D44+$K$7*C44*D44*D44+K49*C44*D44*D44*D44</f>
        <v>-178.41908402687997</v>
      </c>
      <c r="G44" s="20">
        <f t="shared" si="0"/>
        <v>9.0915973120019089E-2</v>
      </c>
      <c r="H44" s="20">
        <f t="shared" si="1"/>
        <v>-178.80044140031998</v>
      </c>
      <c r="I44" s="20">
        <f t="shared" si="2"/>
        <v>-0.29044140031999177</v>
      </c>
    </row>
    <row r="45" spans="1:9" x14ac:dyDescent="0.25">
      <c r="A45" s="6">
        <v>-350.59699999999998</v>
      </c>
      <c r="B45" s="5">
        <f>A45-C45</f>
        <v>6.3260000000000218</v>
      </c>
      <c r="C45" s="5">
        <v>-356.923</v>
      </c>
      <c r="D45" s="9">
        <v>-0.8</v>
      </c>
      <c r="F45" s="17">
        <f>C45+$K$3*D45+$K$4*D45*D45+$K$5*D45*D45*D45+$K$6*C45*D45+$K$7*C45*D45*D45+K50*C45*D45*D45*D45</f>
        <v>-349.46146894336005</v>
      </c>
      <c r="G45" s="20">
        <f t="shared" si="0"/>
        <v>1.1355310566399339</v>
      </c>
      <c r="H45" s="20">
        <f t="shared" si="1"/>
        <v>-350.20249819904006</v>
      </c>
      <c r="I45" s="20">
        <f t="shared" si="2"/>
        <v>0.39450180095991527</v>
      </c>
    </row>
    <row r="46" spans="1:9" x14ac:dyDescent="0.25">
      <c r="A46" s="6">
        <v>-216.434</v>
      </c>
      <c r="B46" s="5">
        <f>A46-C46</f>
        <v>5.8220000000000027</v>
      </c>
      <c r="C46" s="7">
        <v>-222.256</v>
      </c>
      <c r="D46" s="9">
        <v>-0.8</v>
      </c>
      <c r="F46" s="17">
        <f>C46+$K$3*D46+$K$4*D46*D46+$K$5*D46*D46*D46+$K$6*C46*D46+$K$7*C46*D46*D46+K51*C46*D46*D46*D46</f>
        <v>-216.50200340991998</v>
      </c>
      <c r="G46" s="20">
        <f t="shared" si="0"/>
        <v>-6.800340991998155E-2</v>
      </c>
      <c r="H46" s="20">
        <f t="shared" si="1"/>
        <v>-216.96344242687996</v>
      </c>
      <c r="I46" s="20">
        <f t="shared" si="2"/>
        <v>-0.52944242687996734</v>
      </c>
    </row>
    <row r="47" spans="1:9" x14ac:dyDescent="0.25">
      <c r="A47" s="6">
        <v>493.96899999999999</v>
      </c>
      <c r="B47" s="5">
        <f>A47-C47</f>
        <v>-1.8919999999999959</v>
      </c>
      <c r="C47" s="5">
        <v>495.86099999999999</v>
      </c>
      <c r="D47" s="9">
        <v>-0.8</v>
      </c>
      <c r="F47" s="17">
        <f>C47+$K$3*D47+$K$4*D47*D47+$K$5*D47*D47*D47+$K$6*C47*D47+$K$7*C47*D47*D47+K52*C47*D47*D47*D47</f>
        <v>492.50950282751995</v>
      </c>
      <c r="G47" s="20">
        <f t="shared" si="0"/>
        <v>-1.4594971724800416</v>
      </c>
      <c r="H47" s="20">
        <f t="shared" si="1"/>
        <v>493.53898960127998</v>
      </c>
      <c r="I47" s="20">
        <f t="shared" si="2"/>
        <v>-0.43001039872001456</v>
      </c>
    </row>
    <row r="48" spans="1:9" x14ac:dyDescent="0.25">
      <c r="A48" s="6"/>
      <c r="B48" s="5"/>
      <c r="C48" s="5"/>
      <c r="D48" s="9"/>
      <c r="F48" s="17"/>
      <c r="G48" s="20"/>
      <c r="H48" s="20"/>
      <c r="I48" s="20"/>
    </row>
    <row r="49" spans="1:9" x14ac:dyDescent="0.25">
      <c r="A49" s="6"/>
      <c r="B49" s="5"/>
      <c r="C49" s="5"/>
      <c r="D49" s="9"/>
      <c r="F49" s="17"/>
      <c r="G49" s="20"/>
      <c r="H49" s="20"/>
      <c r="I49" s="20"/>
    </row>
    <row r="50" spans="1:9" x14ac:dyDescent="0.25">
      <c r="A50" s="16">
        <v>-178.51</v>
      </c>
      <c r="B50" s="5">
        <f t="shared" ref="B50:B58" si="4">A50-C50</f>
        <v>7.7019999999999982</v>
      </c>
      <c r="C50" s="5">
        <v>-186.21199999999999</v>
      </c>
      <c r="D50" s="23">
        <v>-1.1000000000000001</v>
      </c>
      <c r="E50" t="s">
        <v>25</v>
      </c>
      <c r="F50" s="17">
        <f>C50+$K$3*D50+$K$4*D50*D50+$K$5*D50*D50*D50+$K$6*C50*D50+$K$7*C50*D50*D50+K55*C50*D50*D50*D50</f>
        <v>-177.80654429036002</v>
      </c>
      <c r="G50" s="20">
        <f t="shared" si="0"/>
        <v>0.70345570963996806</v>
      </c>
      <c r="H50" s="20">
        <f t="shared" si="1"/>
        <v>-178.81156862782001</v>
      </c>
      <c r="I50" s="20">
        <f t="shared" si="2"/>
        <v>-0.30156862782001781</v>
      </c>
    </row>
    <row r="51" spans="1:9" x14ac:dyDescent="0.25">
      <c r="A51" s="6">
        <v>-350.59699999999998</v>
      </c>
      <c r="B51" s="5">
        <f t="shared" si="4"/>
        <v>9.3780000000000427</v>
      </c>
      <c r="C51" s="5">
        <v>-359.97500000000002</v>
      </c>
      <c r="D51" s="23">
        <v>-1.1000000000000001</v>
      </c>
      <c r="F51" s="17">
        <f>C51+$K$3*D51+$K$4*D51*D51+$K$5*D51*D51*D51+$K$6*C51*D51+$K$7*C51*D51*D51+K56*C51*D51*D51*D51</f>
        <v>-348.44963483825006</v>
      </c>
      <c r="G51" s="20">
        <f t="shared" si="0"/>
        <v>2.1473651617499172</v>
      </c>
      <c r="H51" s="20">
        <f t="shared" si="1"/>
        <v>-350.39249370812507</v>
      </c>
      <c r="I51" s="20">
        <f t="shared" si="2"/>
        <v>0.20450629187490676</v>
      </c>
    </row>
    <row r="52" spans="1:9" x14ac:dyDescent="0.25">
      <c r="A52" s="6">
        <v>-216.434</v>
      </c>
      <c r="B52" s="5">
        <f t="shared" si="4"/>
        <v>8.1539999999999964</v>
      </c>
      <c r="C52" s="5">
        <v>-224.58799999999999</v>
      </c>
      <c r="D52" s="23">
        <v>-1.1000000000000001</v>
      </c>
      <c r="F52" s="17">
        <f>C52+$K$3*D52+$K$4*D52*D52+$K$5*D52*D52*D52+$K$6*C52*D52+$K$7*C52*D52*D52+K57*C52*D52*D52*D52</f>
        <v>-215.49350436164002</v>
      </c>
      <c r="G52" s="20">
        <f t="shared" si="0"/>
        <v>0.94049563835997674</v>
      </c>
      <c r="H52" s="20">
        <f t="shared" si="1"/>
        <v>-216.70565183818002</v>
      </c>
      <c r="I52" s="20">
        <f t="shared" si="2"/>
        <v>-0.27165183818001992</v>
      </c>
    </row>
    <row r="53" spans="1:9" x14ac:dyDescent="0.25">
      <c r="A53" s="6">
        <v>493.96899999999999</v>
      </c>
      <c r="B53" s="5">
        <f t="shared" si="4"/>
        <v>-1.3229999999999791</v>
      </c>
      <c r="C53" s="5">
        <v>495.29199999999997</v>
      </c>
      <c r="D53" s="23">
        <v>-1.1000000000000001</v>
      </c>
      <c r="F53" s="17">
        <f>C53+$K$3*D53+$K$4*D53*D53+$K$5*D53*D53*D53+$K$6*C53*D53+$K$7*C53*D53*D53+K58*C53*D53*D53*D53</f>
        <v>491.46107183475993</v>
      </c>
      <c r="G53" s="20">
        <f t="shared" si="0"/>
        <v>-2.5079281652400596</v>
      </c>
      <c r="H53" s="20">
        <f t="shared" si="1"/>
        <v>494.13426429361994</v>
      </c>
      <c r="I53" s="20">
        <f t="shared" si="2"/>
        <v>0.16526429361994133</v>
      </c>
    </row>
    <row r="54" spans="1:9" x14ac:dyDescent="0.25">
      <c r="A54" s="6"/>
      <c r="B54" s="5"/>
      <c r="C54" s="5"/>
      <c r="D54" s="23"/>
      <c r="F54" s="17"/>
      <c r="G54" s="20"/>
      <c r="H54" s="20"/>
      <c r="I54" s="20"/>
    </row>
    <row r="55" spans="1:9" x14ac:dyDescent="0.25">
      <c r="A55" s="6"/>
      <c r="B55" s="5"/>
      <c r="C55" s="5"/>
      <c r="F55" s="17"/>
      <c r="G55" s="20"/>
      <c r="H55" s="20"/>
      <c r="I55" s="20"/>
    </row>
    <row r="56" spans="1:9" x14ac:dyDescent="0.25">
      <c r="A56" s="6">
        <v>-350.59699999999998</v>
      </c>
      <c r="B56" s="5">
        <f t="shared" si="4"/>
        <v>11.539000000000044</v>
      </c>
      <c r="C56" s="7">
        <v>-362.13600000000002</v>
      </c>
      <c r="D56" s="8">
        <v>-1.3</v>
      </c>
      <c r="E56" t="s">
        <v>26</v>
      </c>
      <c r="F56" s="17">
        <f>C56+$K$3*D56+$K$4*D56*D56+$K$5*D56*D56*D56+$K$6*C56*D56+$K$7*C56*D56*D56+K61*C56*D56*D56*D56</f>
        <v>-347.5559334319201</v>
      </c>
      <c r="G56" s="20">
        <f t="shared" si="0"/>
        <v>3.0410665680798843</v>
      </c>
      <c r="H56" s="20">
        <f t="shared" si="1"/>
        <v>-350.7821433034801</v>
      </c>
      <c r="I56" s="20">
        <f t="shared" si="2"/>
        <v>-0.18514330348011754</v>
      </c>
    </row>
    <row r="57" spans="1:9" x14ac:dyDescent="0.25">
      <c r="A57" s="6">
        <v>-216.434</v>
      </c>
      <c r="B57" s="5">
        <f t="shared" si="4"/>
        <v>9.8640000000000043</v>
      </c>
      <c r="C57" s="5">
        <v>-226.298</v>
      </c>
      <c r="D57" s="8">
        <v>-1.3</v>
      </c>
      <c r="F57" s="17">
        <f>C57+$K$3*D57+$K$4*D57*D57+$K$5*D57*D57*D57+$K$6*C57*D57+$K$7*C57*D57*D57+K62*C57*D57*D57*D57</f>
        <v>-214.65604552806002</v>
      </c>
      <c r="G57" s="20">
        <f t="shared" si="0"/>
        <v>1.777954471939978</v>
      </c>
      <c r="H57" s="20">
        <f t="shared" si="1"/>
        <v>-216.67209707089003</v>
      </c>
      <c r="I57" s="20">
        <f t="shared" si="2"/>
        <v>-0.23809707089003496</v>
      </c>
    </row>
    <row r="58" spans="1:9" x14ac:dyDescent="0.25">
      <c r="A58" s="16">
        <v>-178.51</v>
      </c>
      <c r="B58" s="5">
        <f t="shared" si="4"/>
        <v>8.2470000000000141</v>
      </c>
      <c r="C58" s="5">
        <v>-186.75700000000001</v>
      </c>
      <c r="D58" s="8">
        <v>-1.3</v>
      </c>
      <c r="F58" s="17">
        <f>C58+$K$3*D58+$K$4*D58*D58+$K$5*D58*D58*D58+$K$6*C58*D58+$K$7*C58*D58*D58+K63*C58*D58*D58*D58</f>
        <v>-175.97029877379003</v>
      </c>
      <c r="G58" s="20">
        <f t="shared" si="0"/>
        <v>2.5397012262099565</v>
      </c>
      <c r="H58" s="20">
        <f t="shared" si="1"/>
        <v>-177.63408607188504</v>
      </c>
      <c r="I58" s="20">
        <f t="shared" si="2"/>
        <v>0.87591392811495439</v>
      </c>
    </row>
    <row r="59" spans="1:9" x14ac:dyDescent="0.25">
      <c r="A59" s="6"/>
      <c r="B59" s="5"/>
      <c r="C59" s="5"/>
      <c r="D59" s="8"/>
      <c r="F59" s="17"/>
      <c r="G59" s="20"/>
      <c r="H59" s="20"/>
    </row>
    <row r="60" spans="1:9" x14ac:dyDescent="0.25">
      <c r="A60" s="6"/>
      <c r="B60" s="5"/>
      <c r="C60" s="5"/>
      <c r="D60" s="8"/>
      <c r="F60" s="17"/>
      <c r="G60" s="20"/>
      <c r="H60" s="20"/>
    </row>
    <row r="61" spans="1:9" x14ac:dyDescent="0.25">
      <c r="A61" s="6"/>
    </row>
  </sheetData>
  <sortState ref="C32:C34">
    <sortCondition ref="C31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A7" workbookViewId="0">
      <selection activeCell="G5" sqref="G5"/>
    </sheetView>
  </sheetViews>
  <sheetFormatPr defaultColWidth="8.796875" defaultRowHeight="15.6" x14ac:dyDescent="0.25"/>
  <sheetData>
    <row r="1" spans="1:13" x14ac:dyDescent="0.25">
      <c r="A1" s="1" t="s">
        <v>23</v>
      </c>
      <c r="B1" s="1" t="s">
        <v>24</v>
      </c>
      <c r="C1" s="28" t="s">
        <v>27</v>
      </c>
      <c r="D1" s="29">
        <v>57.2958</v>
      </c>
      <c r="G1">
        <f xml:space="preserve"> 40/1000*D1</f>
        <v>2.2918319999999999</v>
      </c>
    </row>
    <row r="2" spans="1:13" x14ac:dyDescent="0.25">
      <c r="A2" s="30"/>
      <c r="B2" s="31" t="s">
        <v>28</v>
      </c>
      <c r="C2" s="32">
        <v>1.7094E-3</v>
      </c>
      <c r="D2" s="33" t="s">
        <v>29</v>
      </c>
      <c r="E2" s="32"/>
      <c r="F2" s="34">
        <v>9.7941443000000003E-2</v>
      </c>
      <c r="G2" s="35" t="s">
        <v>30</v>
      </c>
      <c r="L2" s="30" t="s">
        <v>31</v>
      </c>
    </row>
    <row r="3" spans="1:13" x14ac:dyDescent="0.25">
      <c r="A3" s="36" t="s">
        <v>3</v>
      </c>
      <c r="B3" s="36" t="s">
        <v>32</v>
      </c>
      <c r="C3" s="36" t="s">
        <v>33</v>
      </c>
      <c r="D3" s="36" t="s">
        <v>34</v>
      </c>
      <c r="E3" s="36" t="s">
        <v>35</v>
      </c>
      <c r="G3" s="36" t="s">
        <v>36</v>
      </c>
      <c r="H3" s="36" t="s">
        <v>37</v>
      </c>
      <c r="K3" s="30"/>
    </row>
    <row r="4" spans="1:13" x14ac:dyDescent="0.25">
      <c r="A4" s="44">
        <v>-352.17</v>
      </c>
      <c r="B4" s="37">
        <f>A4-C4</f>
        <v>-4.3460000000000036</v>
      </c>
      <c r="C4" s="5">
        <v>-347.82400000000001</v>
      </c>
      <c r="D4" s="38">
        <f>E4+$F$2</f>
        <v>3.0979414429999999</v>
      </c>
      <c r="E4">
        <v>3</v>
      </c>
      <c r="G4" s="30">
        <f>C4+$L$4*D4+$L$5*D4^2+$L$6*C4*D4</f>
        <v>-352.86391593208111</v>
      </c>
      <c r="H4" s="38">
        <f>A4-G4</f>
        <v>0.69391593208109725</v>
      </c>
      <c r="J4" s="15"/>
      <c r="K4" s="30" t="s">
        <v>4</v>
      </c>
      <c r="L4" s="39">
        <v>0.30189700000000003</v>
      </c>
      <c r="M4" t="s">
        <v>38</v>
      </c>
    </row>
    <row r="5" spans="1:13" x14ac:dyDescent="0.25">
      <c r="A5" s="44">
        <v>-218.32900000000001</v>
      </c>
      <c r="B5" s="37">
        <f t="shared" ref="B5:B33" si="0">A5-C5</f>
        <v>-4.7110000000000127</v>
      </c>
      <c r="C5" s="5">
        <v>-213.61799999999999</v>
      </c>
      <c r="D5" s="38">
        <f t="shared" ref="D5:D33" si="1">E5+$F$2</f>
        <v>3.0979414429999999</v>
      </c>
      <c r="E5">
        <v>3</v>
      </c>
      <c r="G5" s="30">
        <f>C5+$L$4*D5+$L$5*D5^2+$L$6*C5*D5</f>
        <v>-218.59763039433275</v>
      </c>
      <c r="H5" s="38">
        <f t="shared" ref="H5:H33" si="2">A5-G5</f>
        <v>0.26863039433274594</v>
      </c>
      <c r="J5" s="15"/>
      <c r="K5" s="30" t="s">
        <v>6</v>
      </c>
      <c r="L5" s="39">
        <v>-0.60631299999999999</v>
      </c>
      <c r="M5" t="s">
        <v>39</v>
      </c>
    </row>
    <row r="6" spans="1:13" x14ac:dyDescent="0.25">
      <c r="A6" s="44">
        <v>-180.29400000000001</v>
      </c>
      <c r="B6" s="37">
        <f t="shared" si="0"/>
        <v>-4.5870000000000175</v>
      </c>
      <c r="C6" s="5">
        <v>-175.70699999999999</v>
      </c>
      <c r="D6" s="38">
        <f t="shared" si="1"/>
        <v>3.0979414429999999</v>
      </c>
      <c r="E6">
        <v>3</v>
      </c>
      <c r="G6" s="30">
        <f>C6+$L$4*D6+$L$5*D6^2+$L$6*C6*D6</f>
        <v>-180.66960071591615</v>
      </c>
      <c r="H6" s="38">
        <f t="shared" si="2"/>
        <v>0.37560071591613564</v>
      </c>
      <c r="J6" s="15"/>
      <c r="K6" s="30" t="s">
        <v>14</v>
      </c>
      <c r="L6" s="39">
        <v>1.45E-4</v>
      </c>
      <c r="M6" t="s">
        <v>40</v>
      </c>
    </row>
    <row r="7" spans="1:13" ht="18" customHeight="1" x14ac:dyDescent="0.25">
      <c r="A7" s="44"/>
      <c r="B7" s="37"/>
      <c r="C7" s="5"/>
      <c r="D7" s="38"/>
      <c r="G7" s="30"/>
      <c r="H7" s="38"/>
      <c r="J7" s="15"/>
      <c r="M7" t="s">
        <v>41</v>
      </c>
    </row>
    <row r="8" spans="1:13" x14ac:dyDescent="0.25">
      <c r="A8" s="47">
        <v>-352.17</v>
      </c>
      <c r="B8" s="37">
        <f t="shared" si="0"/>
        <v>-2.6779999999999973</v>
      </c>
      <c r="C8" s="5">
        <v>-349.49200000000002</v>
      </c>
      <c r="D8" s="38">
        <f t="shared" si="1"/>
        <v>2.0979414429999999</v>
      </c>
      <c r="E8">
        <v>2</v>
      </c>
      <c r="G8" s="30">
        <f t="shared" ref="G8:G35" si="3">C8+$L$4*D8+$L$5*D8^2+$L$6*C8*D8</f>
        <v>-351.63355451993925</v>
      </c>
      <c r="H8" s="38">
        <f t="shared" si="2"/>
        <v>-0.5364454800607632</v>
      </c>
    </row>
    <row r="9" spans="1:13" x14ac:dyDescent="0.25">
      <c r="A9" s="47">
        <v>-218.32900000000001</v>
      </c>
      <c r="B9" s="37">
        <f t="shared" si="0"/>
        <v>-2.9060000000000059</v>
      </c>
      <c r="C9" s="5">
        <v>-215.423</v>
      </c>
      <c r="D9" s="38">
        <f t="shared" si="1"/>
        <v>2.0979414429999999</v>
      </c>
      <c r="E9">
        <v>2</v>
      </c>
      <c r="G9" s="30">
        <f t="shared" si="3"/>
        <v>-217.52377052779761</v>
      </c>
      <c r="H9" s="38">
        <f t="shared" si="2"/>
        <v>-0.80522947220239871</v>
      </c>
    </row>
    <row r="10" spans="1:13" x14ac:dyDescent="0.25">
      <c r="A10" s="47">
        <v>-180.29400000000001</v>
      </c>
      <c r="B10" s="37">
        <f t="shared" si="0"/>
        <v>-3.1270000000000095</v>
      </c>
      <c r="C10" s="5">
        <v>-177.167</v>
      </c>
      <c r="D10" s="38">
        <f t="shared" si="1"/>
        <v>2.0979414429999999</v>
      </c>
      <c r="E10">
        <v>2</v>
      </c>
      <c r="G10" s="30">
        <f t="shared" si="3"/>
        <v>-179.25613299486031</v>
      </c>
      <c r="H10" s="38">
        <f t="shared" si="2"/>
        <v>-1.0378670051397023</v>
      </c>
    </row>
    <row r="11" spans="1:13" x14ac:dyDescent="0.25">
      <c r="A11" s="47">
        <v>491.81400000000002</v>
      </c>
      <c r="B11" s="37">
        <f t="shared" si="0"/>
        <v>-2.5709999999999695</v>
      </c>
      <c r="C11" s="5">
        <v>494.38499999999999</v>
      </c>
      <c r="D11" s="38">
        <f t="shared" si="1"/>
        <v>2.0979414429999999</v>
      </c>
      <c r="E11">
        <v>2</v>
      </c>
      <c r="G11" s="30">
        <f t="shared" si="3"/>
        <v>492.50015413706944</v>
      </c>
      <c r="H11" s="38">
        <f t="shared" si="2"/>
        <v>-0.68615413706942263</v>
      </c>
    </row>
    <row r="12" spans="1:13" x14ac:dyDescent="0.25">
      <c r="B12" s="37"/>
      <c r="C12" s="5"/>
      <c r="D12" s="38"/>
      <c r="G12" s="30"/>
      <c r="H12" s="38"/>
    </row>
    <row r="13" spans="1:13" x14ac:dyDescent="0.25">
      <c r="A13" s="47">
        <v>-352.17</v>
      </c>
      <c r="B13" s="37">
        <f t="shared" si="0"/>
        <v>-0.51300000000003365</v>
      </c>
      <c r="C13" s="5">
        <v>-351.65699999999998</v>
      </c>
      <c r="D13" s="38">
        <f t="shared" si="1"/>
        <v>1.0979414430000001</v>
      </c>
      <c r="E13">
        <v>1</v>
      </c>
      <c r="G13" s="30">
        <f t="shared" si="3"/>
        <v>-352.11241451094742</v>
      </c>
      <c r="H13" s="38">
        <f t="shared" si="2"/>
        <v>-5.7585489052598859E-2</v>
      </c>
    </row>
    <row r="14" spans="1:13" x14ac:dyDescent="0.25">
      <c r="A14" s="47">
        <v>-218.32900000000001</v>
      </c>
      <c r="B14" s="37">
        <f t="shared" si="0"/>
        <v>-0.76600000000001955</v>
      </c>
      <c r="C14" s="5">
        <v>-217.56299999999999</v>
      </c>
      <c r="D14" s="38">
        <f t="shared" si="1"/>
        <v>1.0979414430000001</v>
      </c>
      <c r="E14">
        <v>1</v>
      </c>
      <c r="G14" s="30">
        <f t="shared" si="3"/>
        <v>-217.99706654376806</v>
      </c>
      <c r="H14" s="38">
        <f t="shared" si="2"/>
        <v>-0.33193345623195114</v>
      </c>
    </row>
    <row r="15" spans="1:13" x14ac:dyDescent="0.25">
      <c r="A15" s="47">
        <v>-180.29400000000001</v>
      </c>
      <c r="B15" s="37">
        <f t="shared" si="0"/>
        <v>-0.71399999999999864</v>
      </c>
      <c r="C15" s="5">
        <v>-179.58</v>
      </c>
      <c r="D15" s="38">
        <f t="shared" si="1"/>
        <v>1.0979414430000001</v>
      </c>
      <c r="E15">
        <v>1</v>
      </c>
      <c r="G15" s="30">
        <f t="shared" si="3"/>
        <v>-180.0080195928428</v>
      </c>
      <c r="H15" s="38">
        <f t="shared" si="2"/>
        <v>-0.2859804071572114</v>
      </c>
    </row>
    <row r="16" spans="1:13" x14ac:dyDescent="0.25">
      <c r="A16" s="47">
        <v>491.81400000000002</v>
      </c>
      <c r="B16" s="37">
        <f t="shared" si="0"/>
        <v>-0.51200000000000045</v>
      </c>
      <c r="C16" s="5">
        <v>492.32600000000002</v>
      </c>
      <c r="D16" s="38">
        <f t="shared" si="1"/>
        <v>1.0979414430000001</v>
      </c>
      <c r="E16">
        <v>1</v>
      </c>
      <c r="G16" s="30">
        <f t="shared" si="3"/>
        <v>492.00494885642127</v>
      </c>
      <c r="H16" s="38">
        <f t="shared" si="2"/>
        <v>-0.19094885642124382</v>
      </c>
    </row>
    <row r="17" spans="1:8" x14ac:dyDescent="0.25">
      <c r="B17" s="37"/>
      <c r="C17" s="5"/>
      <c r="D17" s="38"/>
      <c r="G17" s="30"/>
      <c r="H17" s="38"/>
    </row>
    <row r="18" spans="1:8" x14ac:dyDescent="0.25">
      <c r="A18" s="47">
        <v>-352.17</v>
      </c>
      <c r="B18" s="43">
        <f t="shared" si="0"/>
        <v>0</v>
      </c>
      <c r="C18" s="44">
        <v>-352.17</v>
      </c>
      <c r="D18" s="45">
        <f t="shared" si="1"/>
        <v>9.7941443000000003E-2</v>
      </c>
      <c r="E18" s="42">
        <v>0</v>
      </c>
      <c r="F18" s="42"/>
      <c r="G18" s="46">
        <f t="shared" si="3"/>
        <v>-352.15124919106233</v>
      </c>
      <c r="H18" s="45">
        <f t="shared" si="2"/>
        <v>-1.8750808937681995E-2</v>
      </c>
    </row>
    <row r="19" spans="1:8" x14ac:dyDescent="0.25">
      <c r="A19" s="47">
        <v>-218.32900000000001</v>
      </c>
      <c r="B19" s="43">
        <f t="shared" si="0"/>
        <v>0</v>
      </c>
      <c r="C19" s="44">
        <v>-218.32900000000001</v>
      </c>
      <c r="D19" s="45">
        <f t="shared" si="1"/>
        <v>9.7941443000000003E-2</v>
      </c>
      <c r="E19" s="42">
        <v>0</v>
      </c>
      <c r="F19" s="42"/>
      <c r="G19" s="46">
        <f t="shared" si="3"/>
        <v>-218.30834844686481</v>
      </c>
      <c r="H19" s="45">
        <f t="shared" si="2"/>
        <v>-2.06515531351954E-2</v>
      </c>
    </row>
    <row r="20" spans="1:8" x14ac:dyDescent="0.25">
      <c r="A20" s="47">
        <v>-180.29400000000001</v>
      </c>
      <c r="B20" s="43">
        <f t="shared" si="0"/>
        <v>0</v>
      </c>
      <c r="C20" s="44">
        <v>-180.29400000000001</v>
      </c>
      <c r="D20" s="45">
        <f t="shared" si="1"/>
        <v>9.7941443000000003E-2</v>
      </c>
      <c r="E20" s="42">
        <v>0</v>
      </c>
      <c r="F20" s="42"/>
      <c r="G20" s="46">
        <f t="shared" si="3"/>
        <v>-180.27280829246106</v>
      </c>
      <c r="H20" s="45">
        <f t="shared" si="2"/>
        <v>-2.1191707538946503E-2</v>
      </c>
    </row>
    <row r="21" spans="1:8" x14ac:dyDescent="0.25">
      <c r="A21" s="47">
        <v>491.81400000000002</v>
      </c>
      <c r="B21" s="43">
        <f t="shared" si="0"/>
        <v>0</v>
      </c>
      <c r="C21" s="44">
        <v>491.81400000000002</v>
      </c>
      <c r="D21" s="45">
        <f t="shared" si="1"/>
        <v>9.7941443000000003E-2</v>
      </c>
      <c r="E21" s="42">
        <v>0</v>
      </c>
      <c r="F21" s="42"/>
      <c r="G21" s="46">
        <f t="shared" si="3"/>
        <v>491.84473665550792</v>
      </c>
      <c r="H21" s="45">
        <f t="shared" si="2"/>
        <v>-3.0736655507894284E-2</v>
      </c>
    </row>
    <row r="22" spans="1:8" x14ac:dyDescent="0.25">
      <c r="B22" s="37"/>
      <c r="C22" s="5"/>
      <c r="D22" s="38"/>
      <c r="G22" s="30"/>
      <c r="H22" s="38"/>
    </row>
    <row r="23" spans="1:8" x14ac:dyDescent="0.25">
      <c r="A23" s="47">
        <v>-352.17</v>
      </c>
      <c r="B23" s="37">
        <f t="shared" si="0"/>
        <v>-1.1820000000000164</v>
      </c>
      <c r="C23" s="5">
        <v>-350.988</v>
      </c>
      <c r="D23" s="38">
        <f t="shared" si="1"/>
        <v>-0.90205855700000004</v>
      </c>
      <c r="E23">
        <v>-1</v>
      </c>
      <c r="G23" s="30">
        <f t="shared" si="3"/>
        <v>-351.70778280461906</v>
      </c>
      <c r="H23" s="38">
        <f t="shared" si="2"/>
        <v>-0.4622171953809584</v>
      </c>
    </row>
    <row r="24" spans="1:8" x14ac:dyDescent="0.25">
      <c r="A24" s="47">
        <v>-218.32900000000001</v>
      </c>
      <c r="B24" s="37">
        <f t="shared" si="0"/>
        <v>-1.15300000000002</v>
      </c>
      <c r="C24" s="5">
        <v>-217.17599999999999</v>
      </c>
      <c r="D24" s="38">
        <f t="shared" si="1"/>
        <v>-0.90205855700000004</v>
      </c>
      <c r="E24">
        <v>-1</v>
      </c>
      <c r="G24" s="30">
        <f t="shared" si="3"/>
        <v>-217.91328521226532</v>
      </c>
      <c r="H24" s="38">
        <f t="shared" si="2"/>
        <v>-0.41571478773468584</v>
      </c>
    </row>
    <row r="25" spans="1:8" x14ac:dyDescent="0.25">
      <c r="A25" s="47">
        <v>-180.29400000000001</v>
      </c>
      <c r="B25" s="37">
        <f t="shared" si="0"/>
        <v>-1.1800000000000068</v>
      </c>
      <c r="C25" s="5">
        <v>-179.114</v>
      </c>
      <c r="D25" s="38">
        <f t="shared" si="1"/>
        <v>-0.90205855700000004</v>
      </c>
      <c r="E25">
        <v>-1</v>
      </c>
      <c r="G25" s="30">
        <f t="shared" si="3"/>
        <v>-179.85626366442082</v>
      </c>
      <c r="H25" s="38">
        <f t="shared" si="2"/>
        <v>-0.43773633557918856</v>
      </c>
    </row>
    <row r="26" spans="1:8" x14ac:dyDescent="0.25">
      <c r="A26" s="47">
        <v>491.81400000000002</v>
      </c>
      <c r="B26" s="37">
        <f t="shared" si="0"/>
        <v>-1.3199999999999932</v>
      </c>
      <c r="C26" s="5">
        <v>493.13400000000001</v>
      </c>
      <c r="D26" s="38">
        <f t="shared" si="1"/>
        <v>-0.90205855700000004</v>
      </c>
      <c r="E26">
        <v>-1</v>
      </c>
      <c r="G26" s="30">
        <f t="shared" si="3"/>
        <v>492.30380731175939</v>
      </c>
      <c r="H26" s="38">
        <f t="shared" si="2"/>
        <v>-0.48980731175936398</v>
      </c>
    </row>
    <row r="27" spans="1:8" x14ac:dyDescent="0.25">
      <c r="B27" s="37"/>
      <c r="C27" s="5"/>
      <c r="D27" s="38"/>
      <c r="G27" s="30"/>
      <c r="H27" s="38"/>
    </row>
    <row r="28" spans="1:8" x14ac:dyDescent="0.25">
      <c r="A28" s="47">
        <v>-352.17</v>
      </c>
      <c r="B28" s="37">
        <f t="shared" si="0"/>
        <v>-3.8120000000000118</v>
      </c>
      <c r="C28" s="5">
        <v>-348.358</v>
      </c>
      <c r="D28" s="38">
        <f t="shared" si="1"/>
        <v>-1.9020585569999999</v>
      </c>
      <c r="E28">
        <v>-2</v>
      </c>
      <c r="G28" s="30">
        <f t="shared" si="3"/>
        <v>-351.02968455439049</v>
      </c>
      <c r="H28" s="38">
        <f t="shared" si="2"/>
        <v>-1.1403154456095308</v>
      </c>
    </row>
    <row r="29" spans="1:8" x14ac:dyDescent="0.25">
      <c r="A29" s="47">
        <v>-218.32900000000001</v>
      </c>
      <c r="B29" s="37">
        <f t="shared" si="0"/>
        <v>-3.6890000000000214</v>
      </c>
      <c r="C29" s="5">
        <v>-214.64</v>
      </c>
      <c r="D29" s="38">
        <f t="shared" si="1"/>
        <v>-1.9020585569999999</v>
      </c>
      <c r="E29">
        <v>-2</v>
      </c>
      <c r="G29" s="30">
        <f t="shared" si="3"/>
        <v>-217.34856377697858</v>
      </c>
      <c r="H29" s="38">
        <f t="shared" si="2"/>
        <v>-0.98043622302142808</v>
      </c>
    </row>
    <row r="30" spans="1:8" x14ac:dyDescent="0.25">
      <c r="A30" s="47">
        <v>-180.29400000000001</v>
      </c>
      <c r="B30" s="37">
        <f t="shared" si="0"/>
        <v>-3.7180000000000177</v>
      </c>
      <c r="C30" s="5">
        <v>-176.57599999999999</v>
      </c>
      <c r="D30" s="38">
        <f t="shared" si="1"/>
        <v>-1.9020585569999999</v>
      </c>
      <c r="E30">
        <v>-2</v>
      </c>
      <c r="G30" s="30">
        <f t="shared" si="3"/>
        <v>-179.29506177073108</v>
      </c>
      <c r="H30" s="38">
        <f t="shared" si="2"/>
        <v>-0.99893822926892994</v>
      </c>
    </row>
    <row r="31" spans="1:8" x14ac:dyDescent="0.25">
      <c r="A31" s="47">
        <v>491.81400000000002</v>
      </c>
      <c r="B31" s="37">
        <f t="shared" si="0"/>
        <v>-3.9189999999999827</v>
      </c>
      <c r="C31" s="5">
        <v>495.733</v>
      </c>
      <c r="D31" s="38">
        <f t="shared" si="1"/>
        <v>-1.9020585569999999</v>
      </c>
      <c r="E31">
        <v>-2</v>
      </c>
      <c r="G31" s="30">
        <f t="shared" si="3"/>
        <v>492.8285164217412</v>
      </c>
      <c r="H31" s="38">
        <f t="shared" si="2"/>
        <v>-1.0145164217411775</v>
      </c>
    </row>
    <row r="32" spans="1:8" x14ac:dyDescent="0.25">
      <c r="B32" s="37"/>
      <c r="C32" s="5"/>
      <c r="D32" s="38"/>
      <c r="G32" s="30"/>
      <c r="H32" s="38"/>
    </row>
    <row r="33" spans="1:8" x14ac:dyDescent="0.25">
      <c r="A33" s="47">
        <v>-352.17</v>
      </c>
      <c r="B33" s="37">
        <f t="shared" si="0"/>
        <v>-5.7490000000000236</v>
      </c>
      <c r="C33" s="5">
        <v>-346.42099999999999</v>
      </c>
      <c r="D33" s="38">
        <f t="shared" si="1"/>
        <v>-2.9020585570000001</v>
      </c>
      <c r="E33">
        <v>-3</v>
      </c>
      <c r="G33" s="30">
        <f t="shared" si="3"/>
        <v>-352.25768339080776</v>
      </c>
      <c r="H33" s="38">
        <f t="shared" si="2"/>
        <v>8.7683390807740125E-2</v>
      </c>
    </row>
    <row r="34" spans="1:8" x14ac:dyDescent="0.25">
      <c r="A34" s="47">
        <v>-218.32900000000001</v>
      </c>
      <c r="B34" s="37">
        <f t="shared" ref="B34:B35" si="4">A34-C34</f>
        <v>-4.8250000000000171</v>
      </c>
      <c r="C34" s="5">
        <v>-213.50399999999999</v>
      </c>
      <c r="D34" s="38">
        <f t="shared" ref="D34:D35" si="5">E34+$F$2</f>
        <v>-2.9020585570000001</v>
      </c>
      <c r="E34">
        <v>-3</v>
      </c>
      <c r="G34" s="30">
        <f t="shared" si="3"/>
        <v>-219.3966146638048</v>
      </c>
      <c r="H34" s="38">
        <f t="shared" ref="H34:H35" si="6">A34-G34</f>
        <v>1.0676146638047896</v>
      </c>
    </row>
    <row r="35" spans="1:8" x14ac:dyDescent="0.25">
      <c r="A35" s="47">
        <v>-180.29400000000001</v>
      </c>
      <c r="B35" s="37">
        <f t="shared" si="4"/>
        <v>-4.9120000000000061</v>
      </c>
      <c r="C35" s="5">
        <v>-175.38200000000001</v>
      </c>
      <c r="D35" s="38">
        <f t="shared" si="5"/>
        <v>-2.9020585570000001</v>
      </c>
      <c r="E35">
        <v>-3</v>
      </c>
      <c r="G35" s="30">
        <f t="shared" si="3"/>
        <v>-181.29065634386976</v>
      </c>
      <c r="H35" s="38">
        <f t="shared" si="6"/>
        <v>0.99665634386974489</v>
      </c>
    </row>
    <row r="36" spans="1:8" x14ac:dyDescent="0.25">
      <c r="A36" s="47"/>
      <c r="B36" s="37"/>
      <c r="C36" s="5"/>
      <c r="D36" s="38"/>
      <c r="G36" s="30"/>
      <c r="H36" s="38"/>
    </row>
    <row r="37" spans="1:8" x14ac:dyDescent="0.25">
      <c r="B37" s="37"/>
      <c r="C37" s="5"/>
      <c r="D37" s="38"/>
      <c r="G37" s="30"/>
      <c r="H37" s="38"/>
    </row>
    <row r="38" spans="1:8" x14ac:dyDescent="0.25">
      <c r="B38" s="37"/>
      <c r="C38" s="5"/>
      <c r="D38" s="38"/>
      <c r="G38" s="30"/>
      <c r="H38" s="38"/>
    </row>
    <row r="39" spans="1:8" x14ac:dyDescent="0.25">
      <c r="B39" s="37"/>
      <c r="C39" s="5"/>
      <c r="D39" s="38"/>
      <c r="G39" s="30"/>
      <c r="H39" s="38"/>
    </row>
    <row r="40" spans="1:8" x14ac:dyDescent="0.25">
      <c r="B40" s="37"/>
      <c r="C40" s="5"/>
      <c r="D40" s="38"/>
      <c r="G40" s="30"/>
      <c r="H40" s="38"/>
    </row>
  </sheetData>
  <sortState ref="C4:C6">
    <sortCondition ref="C4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Y</cp:lastModifiedBy>
  <cp:revision>0</cp:revision>
  <dcterms:created xsi:type="dcterms:W3CDTF">2015-10-21T09:02:33Z</dcterms:created>
  <dcterms:modified xsi:type="dcterms:W3CDTF">2015-11-30T21:31:34Z</dcterms:modified>
  <dc:language>en-US</dc:language>
</cp:coreProperties>
</file>