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 Silverberg\Documents\GitHub\imaging_paper_classification_data\data_2018-01-05_redux\"/>
    </mc:Choice>
  </mc:AlternateContent>
  <xr:revisionPtr revIDLastSave="0" documentId="13_ncr:40009_{5AC1490C-4F74-41BA-BA63-0B7FD91924F8}" xr6:coauthVersionLast="33" xr6:coauthVersionMax="33" xr10:uidLastSave="{00000000-0000-0000-0000-000000000000}"/>
  <bookViews>
    <workbookView xWindow="0" yWindow="0" windowWidth="20490" windowHeight="7545"/>
  </bookViews>
  <sheets>
    <sheet name="raw_numbers_binned_full_data_se" sheetId="1" r:id="rId1"/>
  </sheets>
  <calcPr calcId="0"/>
</workbook>
</file>

<file path=xl/calcChain.xml><?xml version="1.0" encoding="utf-8"?>
<calcChain xmlns="http://schemas.openxmlformats.org/spreadsheetml/2006/main">
  <c r="L51" i="1" l="1"/>
  <c r="L50" i="1"/>
  <c r="I57" i="1"/>
  <c r="I58" i="1"/>
  <c r="I59" i="1"/>
  <c r="I56" i="1"/>
  <c r="H57" i="1"/>
  <c r="H58" i="1"/>
  <c r="H59" i="1"/>
  <c r="H56" i="1"/>
  <c r="G57" i="1"/>
  <c r="G58" i="1"/>
  <c r="G59" i="1"/>
  <c r="G56" i="1"/>
  <c r="J51" i="1"/>
  <c r="J52" i="1"/>
  <c r="J53" i="1"/>
  <c r="J50" i="1"/>
  <c r="O48" i="1"/>
  <c r="O50" i="1"/>
  <c r="H51" i="1"/>
  <c r="H52" i="1" s="1"/>
  <c r="H53" i="1" s="1"/>
  <c r="H50" i="1"/>
  <c r="Q44" i="1"/>
  <c r="Q43" i="1"/>
  <c r="Q42" i="1"/>
  <c r="Q41" i="1"/>
  <c r="Q40" i="1"/>
  <c r="Q38" i="1"/>
  <c r="G52" i="1"/>
  <c r="G53" i="1"/>
  <c r="G51" i="1"/>
  <c r="G50" i="1"/>
  <c r="O44" i="1"/>
  <c r="O43" i="1"/>
  <c r="O42" i="1"/>
  <c r="O41" i="1"/>
  <c r="O40" i="1"/>
  <c r="O38" i="1"/>
  <c r="F53" i="1"/>
  <c r="F52" i="1"/>
  <c r="F51" i="1"/>
  <c r="F50" i="1"/>
  <c r="H42" i="1"/>
  <c r="I42" i="1"/>
  <c r="G42" i="1"/>
  <c r="H41" i="1"/>
  <c r="I41" i="1"/>
  <c r="G41" i="1"/>
  <c r="H40" i="1"/>
  <c r="I40" i="1"/>
  <c r="G40" i="1"/>
  <c r="H39" i="1"/>
  <c r="I39" i="1"/>
  <c r="G39" i="1"/>
  <c r="H38" i="1"/>
  <c r="I38" i="1"/>
  <c r="G38" i="1"/>
  <c r="J37" i="1"/>
  <c r="H37" i="1"/>
  <c r="I37" i="1"/>
  <c r="G37" i="1"/>
  <c r="G23" i="1"/>
  <c r="H23" i="1"/>
  <c r="F23" i="1"/>
  <c r="G22" i="1"/>
  <c r="H22" i="1"/>
  <c r="F22" i="1"/>
  <c r="G21" i="1"/>
  <c r="H21" i="1"/>
  <c r="F21" i="1"/>
  <c r="G20" i="1"/>
  <c r="H20" i="1"/>
  <c r="F20" i="1"/>
  <c r="G19" i="1"/>
  <c r="H19" i="1"/>
  <c r="F19" i="1"/>
  <c r="I18" i="1"/>
  <c r="G18" i="1"/>
  <c r="H18" i="1"/>
  <c r="F18" i="1"/>
  <c r="B42" i="1"/>
  <c r="C42" i="1"/>
  <c r="A42" i="1"/>
  <c r="B41" i="1"/>
  <c r="C41" i="1"/>
  <c r="A41" i="1"/>
  <c r="B40" i="1"/>
  <c r="C40" i="1"/>
  <c r="A40" i="1"/>
  <c r="B39" i="1"/>
  <c r="C39" i="1"/>
  <c r="A39" i="1"/>
  <c r="B38" i="1"/>
  <c r="C38" i="1"/>
  <c r="A38" i="1"/>
  <c r="D37" i="1"/>
  <c r="B37" i="1"/>
  <c r="C37" i="1"/>
  <c r="A37" i="1"/>
  <c r="I50" i="1" l="1"/>
  <c r="O51" i="1"/>
  <c r="O52" i="1" s="1"/>
  <c r="O53" i="1" s="1"/>
  <c r="O54" i="1" s="1"/>
  <c r="I51" i="1" s="1"/>
  <c r="I52" i="1" s="1"/>
  <c r="I53" i="1" s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<sst xmlns="http://schemas.openxmlformats.org/spreadsheetml/2006/main" count="1" uniqueCount="1">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</sst>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topLeftCell="A30" workbookViewId="0">
      <selection activeCell="C37" sqref="C37"/>
    </sheetView>
  </sheetViews>
  <sheetFormatPr defaultRowHeight="15" x14ac:dyDescent="0.25"/>
  <cols>
    <col min="1" max="1" width="12" bestFit="1" customWidth="1"/>
    <col min="6" max="7" width="12" bestFit="1" customWidth="1"/>
    <col min="9" max="10" width="12" bestFit="1" customWidth="1"/>
    <col min="15" max="15" width="12" bestFit="1" customWidth="1"/>
  </cols>
  <sheetData>
    <row r="1" spans="1:3" x14ac:dyDescent="0.25">
      <c r="A1">
        <v>2</v>
      </c>
      <c r="B1">
        <v>1</v>
      </c>
      <c r="C1">
        <v>0</v>
      </c>
    </row>
    <row r="2" spans="1:3" x14ac:dyDescent="0.25">
      <c r="A2">
        <v>8</v>
      </c>
      <c r="B2">
        <v>1</v>
      </c>
      <c r="C2">
        <v>7</v>
      </c>
    </row>
    <row r="3" spans="1:3" x14ac:dyDescent="0.25">
      <c r="A3">
        <v>12</v>
      </c>
      <c r="B3">
        <v>0</v>
      </c>
      <c r="C3">
        <v>6</v>
      </c>
    </row>
    <row r="4" spans="1:3" x14ac:dyDescent="0.25">
      <c r="A4">
        <v>15</v>
      </c>
      <c r="B4">
        <v>2</v>
      </c>
      <c r="C4">
        <v>13</v>
      </c>
    </row>
    <row r="5" spans="1:3" x14ac:dyDescent="0.25">
      <c r="A5">
        <v>14</v>
      </c>
      <c r="B5">
        <v>0</v>
      </c>
      <c r="C5">
        <v>24</v>
      </c>
    </row>
    <row r="6" spans="1:3" x14ac:dyDescent="0.25">
      <c r="A6">
        <v>39</v>
      </c>
      <c r="B6">
        <v>2</v>
      </c>
      <c r="C6">
        <v>19</v>
      </c>
    </row>
    <row r="7" spans="1:3" x14ac:dyDescent="0.25">
      <c r="A7">
        <v>32</v>
      </c>
      <c r="B7">
        <v>0</v>
      </c>
      <c r="C7">
        <v>35</v>
      </c>
    </row>
    <row r="8" spans="1:3" x14ac:dyDescent="0.25">
      <c r="A8">
        <v>46</v>
      </c>
      <c r="B8">
        <v>2</v>
      </c>
      <c r="C8">
        <v>35</v>
      </c>
    </row>
    <row r="9" spans="1:3" x14ac:dyDescent="0.25">
      <c r="A9">
        <v>60</v>
      </c>
      <c r="B9">
        <v>16</v>
      </c>
      <c r="C9">
        <v>44</v>
      </c>
    </row>
    <row r="10" spans="1:3" x14ac:dyDescent="0.25">
      <c r="A10">
        <v>86</v>
      </c>
      <c r="B10">
        <v>77</v>
      </c>
      <c r="C10">
        <v>67</v>
      </c>
    </row>
    <row r="11" spans="1:3" x14ac:dyDescent="0.25">
      <c r="A11">
        <v>67</v>
      </c>
      <c r="B11">
        <v>126</v>
      </c>
      <c r="C11">
        <v>84</v>
      </c>
    </row>
    <row r="12" spans="1:3" x14ac:dyDescent="0.25">
      <c r="A12">
        <v>122</v>
      </c>
      <c r="B12">
        <v>966</v>
      </c>
      <c r="C12">
        <v>266</v>
      </c>
    </row>
    <row r="13" spans="1:3" x14ac:dyDescent="0.25">
      <c r="A13">
        <v>139</v>
      </c>
      <c r="B13">
        <v>77</v>
      </c>
      <c r="C13">
        <v>91</v>
      </c>
    </row>
    <row r="14" spans="1:3" x14ac:dyDescent="0.25">
      <c r="A14">
        <v>369</v>
      </c>
      <c r="B14">
        <v>100</v>
      </c>
      <c r="C14">
        <v>188</v>
      </c>
    </row>
    <row r="15" spans="1:3" x14ac:dyDescent="0.25">
      <c r="A15">
        <v>687</v>
      </c>
      <c r="B15">
        <v>399</v>
      </c>
      <c r="C15">
        <v>550</v>
      </c>
    </row>
    <row r="16" spans="1:3" x14ac:dyDescent="0.25">
      <c r="A16">
        <v>2080</v>
      </c>
      <c r="B16">
        <v>2294</v>
      </c>
      <c r="C16">
        <v>1481</v>
      </c>
    </row>
    <row r="17" spans="1:9" x14ac:dyDescent="0.25">
      <c r="A17">
        <v>1705</v>
      </c>
      <c r="B17">
        <v>10527</v>
      </c>
      <c r="C17">
        <v>2894</v>
      </c>
    </row>
    <row r="18" spans="1:9" x14ac:dyDescent="0.25">
      <c r="A18">
        <v>2058</v>
      </c>
      <c r="B18">
        <v>40220</v>
      </c>
      <c r="C18">
        <v>10113</v>
      </c>
      <c r="F18">
        <f>SUM(A18:A19)</f>
        <v>4785</v>
      </c>
      <c r="G18">
        <f t="shared" ref="G18:H18" si="0">SUM(B18:B19)</f>
        <v>75594</v>
      </c>
      <c r="H18">
        <f t="shared" si="0"/>
        <v>20629</v>
      </c>
      <c r="I18">
        <f>SUM(F18:H18)</f>
        <v>101008</v>
      </c>
    </row>
    <row r="19" spans="1:9" x14ac:dyDescent="0.25">
      <c r="A19">
        <v>2727</v>
      </c>
      <c r="B19">
        <v>35374</v>
      </c>
      <c r="C19">
        <v>10516</v>
      </c>
      <c r="F19">
        <f>F18/$I18</f>
        <v>4.7372485347695233E-2</v>
      </c>
      <c r="G19">
        <f t="shared" ref="G19:H19" si="1">G18/$I18</f>
        <v>0.74839616664026609</v>
      </c>
      <c r="H19">
        <f t="shared" si="1"/>
        <v>0.20423134801203865</v>
      </c>
    </row>
    <row r="20" spans="1:9" x14ac:dyDescent="0.25">
      <c r="A20">
        <v>2003</v>
      </c>
      <c r="B20">
        <v>10640</v>
      </c>
      <c r="C20">
        <v>3501</v>
      </c>
      <c r="F20">
        <f>1-F19</f>
        <v>0.95262751465230477</v>
      </c>
      <c r="G20">
        <f t="shared" ref="G20:H20" si="2">1-G19</f>
        <v>0.25160383335973391</v>
      </c>
      <c r="H20">
        <f t="shared" si="2"/>
        <v>0.79576865198796132</v>
      </c>
    </row>
    <row r="21" spans="1:9" x14ac:dyDescent="0.25">
      <c r="A21">
        <v>867</v>
      </c>
      <c r="B21">
        <v>1504</v>
      </c>
      <c r="C21">
        <v>907</v>
      </c>
      <c r="F21">
        <f>F19*F20</f>
        <v>4.5128332979677631E-2</v>
      </c>
      <c r="G21">
        <f t="shared" ref="G21:H21" si="3">G19*G20</f>
        <v>0.18829934439842116</v>
      </c>
      <c r="H21">
        <f t="shared" si="3"/>
        <v>0.16252090450122419</v>
      </c>
    </row>
    <row r="22" spans="1:9" x14ac:dyDescent="0.25">
      <c r="A22">
        <v>465</v>
      </c>
      <c r="B22">
        <v>307</v>
      </c>
      <c r="C22">
        <v>379</v>
      </c>
      <c r="F22">
        <f>F21/F18</f>
        <v>9.4312085641959515E-6</v>
      </c>
      <c r="G22">
        <f t="shared" ref="G22:H22" si="4">G21/G18</f>
        <v>2.490929761600407E-6</v>
      </c>
      <c r="H22">
        <f t="shared" si="4"/>
        <v>7.8782735227700901E-6</v>
      </c>
    </row>
    <row r="23" spans="1:9" x14ac:dyDescent="0.25">
      <c r="A23">
        <v>268</v>
      </c>
      <c r="B23">
        <v>88</v>
      </c>
      <c r="C23">
        <v>160</v>
      </c>
      <c r="F23">
        <f>SQRT(F22)</f>
        <v>3.0710272815779333E-3</v>
      </c>
      <c r="G23">
        <f t="shared" ref="G23:H23" si="5">SQRT(G22)</f>
        <v>1.5782679625464134E-3</v>
      </c>
      <c r="H23">
        <f t="shared" si="5"/>
        <v>2.8068262366541486E-3</v>
      </c>
    </row>
    <row r="24" spans="1:9" x14ac:dyDescent="0.25">
      <c r="A24">
        <v>163</v>
      </c>
      <c r="B24">
        <v>36</v>
      </c>
      <c r="C24">
        <v>78</v>
      </c>
    </row>
    <row r="25" spans="1:9" x14ac:dyDescent="0.25">
      <c r="A25">
        <v>201</v>
      </c>
      <c r="B25">
        <v>13</v>
      </c>
      <c r="C25">
        <v>127</v>
      </c>
    </row>
    <row r="26" spans="1:9" x14ac:dyDescent="0.25">
      <c r="A26">
        <v>148</v>
      </c>
      <c r="B26">
        <v>8</v>
      </c>
      <c r="C26">
        <v>89</v>
      </c>
    </row>
    <row r="27" spans="1:9" x14ac:dyDescent="0.25">
      <c r="A27">
        <v>67</v>
      </c>
      <c r="B27">
        <v>13</v>
      </c>
      <c r="C27">
        <v>34</v>
      </c>
    </row>
    <row r="28" spans="1:9" x14ac:dyDescent="0.25">
      <c r="A28">
        <v>37</v>
      </c>
      <c r="B28">
        <v>5</v>
      </c>
      <c r="C28">
        <v>33</v>
      </c>
    </row>
    <row r="29" spans="1:9" x14ac:dyDescent="0.25">
      <c r="A29">
        <v>58</v>
      </c>
      <c r="B29">
        <v>1</v>
      </c>
      <c r="C29">
        <v>28</v>
      </c>
    </row>
    <row r="30" spans="1:9" x14ac:dyDescent="0.25">
      <c r="A30">
        <v>19</v>
      </c>
      <c r="B30">
        <v>2</v>
      </c>
      <c r="C30">
        <v>18</v>
      </c>
    </row>
    <row r="31" spans="1:9" x14ac:dyDescent="0.25">
      <c r="A31">
        <v>18</v>
      </c>
      <c r="B31">
        <v>0</v>
      </c>
      <c r="C31">
        <v>21</v>
      </c>
    </row>
    <row r="32" spans="1:9" x14ac:dyDescent="0.25">
      <c r="A32">
        <v>23</v>
      </c>
      <c r="B32">
        <v>0</v>
      </c>
      <c r="C32">
        <v>10</v>
      </c>
    </row>
    <row r="33" spans="1:17" x14ac:dyDescent="0.25">
      <c r="A33">
        <v>12</v>
      </c>
      <c r="B33">
        <v>0</v>
      </c>
      <c r="C33">
        <v>9</v>
      </c>
      <c r="M33" t="s">
        <v>0</v>
      </c>
    </row>
    <row r="34" spans="1:17" x14ac:dyDescent="0.25">
      <c r="A34">
        <v>5</v>
      </c>
      <c r="B34">
        <v>0</v>
      </c>
      <c r="C34">
        <v>10</v>
      </c>
    </row>
    <row r="35" spans="1:17" x14ac:dyDescent="0.25">
      <c r="A35">
        <v>9</v>
      </c>
      <c r="B35">
        <v>0</v>
      </c>
      <c r="C35">
        <v>3</v>
      </c>
    </row>
    <row r="36" spans="1:17" x14ac:dyDescent="0.25">
      <c r="A36">
        <v>1</v>
      </c>
      <c r="B36">
        <v>0</v>
      </c>
      <c r="C36">
        <v>0</v>
      </c>
    </row>
    <row r="37" spans="1:17" x14ac:dyDescent="0.25">
      <c r="A37">
        <f>SUM(A1:A36)</f>
        <v>14632</v>
      </c>
      <c r="B37">
        <f t="shared" ref="B37:C37" si="6">SUM(B1:B36)</f>
        <v>102801</v>
      </c>
      <c r="C37">
        <f t="shared" si="6"/>
        <v>31840</v>
      </c>
      <c r="D37">
        <f>SUM(A37:C37)</f>
        <v>149273</v>
      </c>
      <c r="G37">
        <f>A37-F18</f>
        <v>9847</v>
      </c>
      <c r="H37">
        <f t="shared" ref="H37:I37" si="7">B37-G18</f>
        <v>27207</v>
      </c>
      <c r="I37">
        <f t="shared" si="7"/>
        <v>11211</v>
      </c>
      <c r="J37">
        <f>SUM(G37:I37)</f>
        <v>48265</v>
      </c>
    </row>
    <row r="38" spans="1:17" x14ac:dyDescent="0.25">
      <c r="A38">
        <f>A37/$D37</f>
        <v>9.8021745392669807E-2</v>
      </c>
      <c r="B38">
        <f t="shared" ref="B38:C38" si="8">B37/$D37</f>
        <v>0.68867779169709187</v>
      </c>
      <c r="C38">
        <f t="shared" si="8"/>
        <v>0.2133004629102383</v>
      </c>
      <c r="G38">
        <f>G37/$J37</f>
        <v>0.20401947581062882</v>
      </c>
      <c r="H38">
        <f t="shared" ref="H38:I38" si="9">H37/$J37</f>
        <v>0.56370040401947585</v>
      </c>
      <c r="I38">
        <f t="shared" si="9"/>
        <v>0.23228012016989538</v>
      </c>
      <c r="O38">
        <f>1011+252</f>
        <v>1263</v>
      </c>
      <c r="Q38">
        <f>245</f>
        <v>245</v>
      </c>
    </row>
    <row r="39" spans="1:17" x14ac:dyDescent="0.25">
      <c r="A39">
        <f>1-A38</f>
        <v>0.90197825460733017</v>
      </c>
      <c r="B39">
        <f t="shared" ref="B39:C39" si="10">1-B38</f>
        <v>0.31132220830290813</v>
      </c>
      <c r="C39">
        <f t="shared" si="10"/>
        <v>0.7866995370897617</v>
      </c>
      <c r="G39">
        <f>1-G38</f>
        <v>0.79598052418937115</v>
      </c>
      <c r="H39">
        <f t="shared" ref="H39:I39" si="11">1-H38</f>
        <v>0.43629959598052415</v>
      </c>
      <c r="I39">
        <f t="shared" si="11"/>
        <v>0.76771987983010459</v>
      </c>
      <c r="O39">
        <v>1465</v>
      </c>
      <c r="Q39">
        <v>261</v>
      </c>
    </row>
    <row r="40" spans="1:17" x14ac:dyDescent="0.25">
      <c r="A40">
        <f>A38*A39</f>
        <v>8.8413482822844419E-2</v>
      </c>
      <c r="B40">
        <f t="shared" ref="B40:C40" si="12">B38*B39</f>
        <v>0.21440069092030881</v>
      </c>
      <c r="C40">
        <f t="shared" si="12"/>
        <v>0.16780337543251636</v>
      </c>
      <c r="G40">
        <f>G38*G39</f>
        <v>0.16239552930058507</v>
      </c>
      <c r="H40">
        <f t="shared" ref="H40:I40" si="13">H38*H39</f>
        <v>0.24594225852775553</v>
      </c>
      <c r="I40">
        <f t="shared" si="13"/>
        <v>0.17832606594375433</v>
      </c>
      <c r="O40">
        <f>O38/O39</f>
        <v>0.86211604095563144</v>
      </c>
      <c r="Q40">
        <f>Q38/Q39</f>
        <v>0.93869731800766287</v>
      </c>
    </row>
    <row r="41" spans="1:17" x14ac:dyDescent="0.25">
      <c r="A41">
        <f>A40/$D37</f>
        <v>5.9229386977446978E-7</v>
      </c>
      <c r="B41">
        <f t="shared" ref="B41:C41" si="14">B40/$D37</f>
        <v>1.4362992029389697E-6</v>
      </c>
      <c r="C41">
        <f t="shared" si="14"/>
        <v>1.1241374892479978E-6</v>
      </c>
      <c r="G41">
        <f>G40/G37</f>
        <v>1.6491878673767144E-5</v>
      </c>
      <c r="H41">
        <f t="shared" ref="H41:I41" si="15">H40/H37</f>
        <v>9.0396684135610515E-6</v>
      </c>
      <c r="I41">
        <f t="shared" si="15"/>
        <v>1.5906347867608091E-5</v>
      </c>
      <c r="O41">
        <f>1-O40</f>
        <v>0.13788395904436856</v>
      </c>
      <c r="Q41">
        <f>1-Q40</f>
        <v>6.1302681992337127E-2</v>
      </c>
    </row>
    <row r="42" spans="1:17" x14ac:dyDescent="0.25">
      <c r="A42">
        <f>SQRT(A41)</f>
        <v>7.6960630829955509E-4</v>
      </c>
      <c r="B42">
        <f t="shared" ref="B42:C42" si="16">SQRT(B41)</f>
        <v>1.1984570092160043E-3</v>
      </c>
      <c r="C42">
        <f t="shared" si="16"/>
        <v>1.0602535023512055E-3</v>
      </c>
      <c r="G42">
        <f>SQRT(G41)</f>
        <v>4.0610194131236489E-3</v>
      </c>
      <c r="H42">
        <f t="shared" ref="H42:I42" si="17">SQRT(H41)</f>
        <v>3.0066041331643666E-3</v>
      </c>
      <c r="I42">
        <f t="shared" si="17"/>
        <v>3.9882763028165555E-3</v>
      </c>
      <c r="O42">
        <f>O40*O41</f>
        <v>0.11887197288261946</v>
      </c>
      <c r="Q42">
        <f>Q40*Q41</f>
        <v>5.7544663172883509E-2</v>
      </c>
    </row>
    <row r="43" spans="1:17" x14ac:dyDescent="0.25">
      <c r="O43">
        <f>O42/O39</f>
        <v>8.1141278418170274E-5</v>
      </c>
      <c r="Q43">
        <f>Q42/Q39</f>
        <v>2.204776366777146E-4</v>
      </c>
    </row>
    <row r="44" spans="1:17" x14ac:dyDescent="0.25">
      <c r="O44">
        <f>SQRT(O43)</f>
        <v>9.0078453815643552E-3</v>
      </c>
      <c r="Q44">
        <f>SQRT(Q43)</f>
        <v>1.4848489373593348E-2</v>
      </c>
    </row>
    <row r="48" spans="1:17" x14ac:dyDescent="0.25">
      <c r="O48">
        <f>14681-7.4</f>
        <v>14673.6</v>
      </c>
    </row>
    <row r="49" spans="6:15" x14ac:dyDescent="0.25">
      <c r="O49">
        <v>14681</v>
      </c>
    </row>
    <row r="50" spans="6:15" x14ac:dyDescent="0.25">
      <c r="F50">
        <f>A38</f>
        <v>9.8021745392669807E-2</v>
      </c>
      <c r="G50">
        <f>O40</f>
        <v>0.86211604095563144</v>
      </c>
      <c r="H50">
        <f>Q40</f>
        <v>0.93869731800766287</v>
      </c>
      <c r="I50">
        <f>O50</f>
        <v>0.99949594714256529</v>
      </c>
      <c r="J50">
        <f>F50*G50*H50*I50</f>
        <v>7.9285682992729548E-2</v>
      </c>
      <c r="K50">
        <v>272022</v>
      </c>
      <c r="L50">
        <f>J50*K50</f>
        <v>21567.450059048278</v>
      </c>
      <c r="O50">
        <f>O48/O49</f>
        <v>0.99949594714256529</v>
      </c>
    </row>
    <row r="51" spans="6:15" x14ac:dyDescent="0.25">
      <c r="F51">
        <f>A42</f>
        <v>7.6960630829955509E-4</v>
      </c>
      <c r="G51">
        <f>O44</f>
        <v>9.0078453815643552E-3</v>
      </c>
      <c r="H51">
        <f>Q44</f>
        <v>1.4848489373593348E-2</v>
      </c>
      <c r="I51">
        <f>O54</f>
        <v>1.8524681079794999E-4</v>
      </c>
      <c r="J51">
        <f>J50*J52</f>
        <v>1.6269325209198149E-3</v>
      </c>
      <c r="L51">
        <f>K50*J51</f>
        <v>442.56143820564989</v>
      </c>
      <c r="O51">
        <f>1-O50</f>
        <v>5.040528574347114E-4</v>
      </c>
    </row>
    <row r="52" spans="6:15" x14ac:dyDescent="0.25">
      <c r="F52">
        <f>F51/F50</f>
        <v>7.8513834375888106E-3</v>
      </c>
      <c r="G52">
        <f t="shared" ref="G52:I52" si="18">G51/G50</f>
        <v>1.0448530074419461E-2</v>
      </c>
      <c r="H52">
        <f t="shared" si="18"/>
        <v>1.5818186638807609E-2</v>
      </c>
      <c r="I52">
        <f t="shared" si="18"/>
        <v>1.8534023207152325E-4</v>
      </c>
      <c r="J52">
        <f>SQRT(J53)</f>
        <v>2.0519877732137384E-2</v>
      </c>
      <c r="O52">
        <f>O50*O51</f>
        <v>5.0379878815162336E-4</v>
      </c>
    </row>
    <row r="53" spans="6:15" x14ac:dyDescent="0.25">
      <c r="F53">
        <f>F52*F52</f>
        <v>6.1644221884043888E-5</v>
      </c>
      <c r="G53">
        <f t="shared" ref="G53:I53" si="19">G52*G52</f>
        <v>1.0917178071604795E-4</v>
      </c>
      <c r="H53">
        <f t="shared" si="19"/>
        <v>2.5021502854015155E-4</v>
      </c>
      <c r="I53">
        <f t="shared" si="19"/>
        <v>3.4351001624326093E-8</v>
      </c>
      <c r="J53">
        <f>SUM(F53:I53)</f>
        <v>4.2106538214186772E-4</v>
      </c>
      <c r="O53">
        <f>O52/O49</f>
        <v>3.4316380910811481E-8</v>
      </c>
    </row>
    <row r="54" spans="6:15" x14ac:dyDescent="0.25">
      <c r="O54">
        <f>SQRT(O53)</f>
        <v>1.8524681079794999E-4</v>
      </c>
    </row>
    <row r="56" spans="6:15" x14ac:dyDescent="0.25">
      <c r="G56">
        <f>F50*(1-G50)</f>
        <v>1.3515626327180407E-2</v>
      </c>
      <c r="H56">
        <f>F50*G50*(1-H50)</f>
        <v>5.1804517434782737E-3</v>
      </c>
      <c r="I56">
        <f>F50*G50*H50*(1-I50)</f>
        <v>3.9984329281575018E-5</v>
      </c>
    </row>
    <row r="57" spans="6:15" x14ac:dyDescent="0.25">
      <c r="G57">
        <f>G56*G58</f>
        <v>1.7664463565637275E-4</v>
      </c>
      <c r="H57">
        <f>H56*H58</f>
        <v>1.062979001551816E-4</v>
      </c>
      <c r="I57">
        <f>I56*I58</f>
        <v>9.6165124429582182E-15</v>
      </c>
    </row>
    <row r="58" spans="6:15" x14ac:dyDescent="0.25">
      <c r="G58">
        <f>SQRT(G59)</f>
        <v>1.3069659620666937E-2</v>
      </c>
      <c r="H58">
        <f>SQRT(H59)</f>
        <v>2.0519040697367978E-2</v>
      </c>
      <c r="I58">
        <f>SQRT(I59)</f>
        <v>2.4050703402419096E-10</v>
      </c>
    </row>
    <row r="59" spans="6:15" x14ac:dyDescent="0.25">
      <c r="G59">
        <f>F53+G53</f>
        <v>1.7081600260009184E-4</v>
      </c>
      <c r="H59">
        <f>SUM(F53:H53)</f>
        <v>4.2103103114024337E-4</v>
      </c>
      <c r="I59">
        <f>F53*G53*H53*I53</f>
        <v>5.7843633415113342E-20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raw_numbers_binned_full_data_se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Silverberg</dc:creator>
  <cp:lastModifiedBy>Steven Silverberg</cp:lastModifiedBy>
  <dcterms:created xsi:type="dcterms:W3CDTF">2018-07-06T01:12:32Z</dcterms:created>
  <dcterms:modified xsi:type="dcterms:W3CDTF">2018-07-09T21:38:14Z</dcterms:modified>
</cp:coreProperties>
</file>