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 Silverberg\Documents\GitHub\sedfitting\"/>
    </mc:Choice>
  </mc:AlternateContent>
  <bookViews>
    <workbookView xWindow="0" yWindow="0" windowWidth="4170" windowHeight="6870" activeTab="3" xr2:uid="{297BB6D1-A69B-4FB1-BEC4-B0A12E11AD3C}"/>
  </bookViews>
  <sheets>
    <sheet name="Sheet1" sheetId="1" r:id="rId1"/>
    <sheet name="cont_paper_table_data_tycho_tar" sheetId="4" r:id="rId2"/>
    <sheet name="Sheet2" sheetId="2" r:id="rId3"/>
    <sheet name="cont_paper_table_data_tycho_spl" sheetId="3" r:id="rId4"/>
    <sheet name="Sheet3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5" l="1"/>
  <c r="E22" i="5" s="1"/>
  <c r="E13" i="5"/>
  <c r="F13" i="5" s="1"/>
  <c r="E14" i="5"/>
  <c r="E15" i="5"/>
  <c r="E16" i="5"/>
  <c r="E17" i="5"/>
  <c r="E18" i="5"/>
  <c r="E19" i="5"/>
  <c r="E20" i="5"/>
  <c r="E21" i="5"/>
  <c r="D13" i="5"/>
  <c r="D14" i="5"/>
  <c r="D15" i="5"/>
  <c r="D16" i="5"/>
  <c r="D17" i="5"/>
  <c r="D18" i="5"/>
  <c r="D19" i="5"/>
  <c r="D20" i="5"/>
  <c r="D21" i="5"/>
  <c r="D22" i="5"/>
  <c r="C13" i="5"/>
  <c r="C14" i="5"/>
  <c r="C15" i="5"/>
  <c r="C16" i="5"/>
  <c r="C17" i="5"/>
  <c r="C18" i="5"/>
  <c r="C19" i="5"/>
  <c r="C20" i="5"/>
  <c r="C21" i="5"/>
  <c r="B14" i="5"/>
  <c r="B15" i="5"/>
  <c r="B16" i="5"/>
  <c r="B17" i="5"/>
  <c r="B18" i="5"/>
  <c r="B19" i="5"/>
  <c r="B20" i="5"/>
  <c r="B21" i="5"/>
  <c r="B13" i="5"/>
  <c r="C9" i="5"/>
  <c r="D9" i="5"/>
  <c r="D10" i="5"/>
  <c r="D11" i="5"/>
  <c r="D12" i="5"/>
  <c r="D23" i="5"/>
  <c r="D24" i="5"/>
  <c r="D25" i="5"/>
  <c r="D26" i="5"/>
  <c r="D27" i="5"/>
  <c r="C3" i="5"/>
  <c r="D3" i="5"/>
  <c r="C4" i="5"/>
  <c r="D4" i="5"/>
  <c r="C5" i="5"/>
  <c r="D5" i="5"/>
  <c r="C6" i="5"/>
  <c r="D6" i="5"/>
  <c r="C7" i="5"/>
  <c r="D7" i="5"/>
  <c r="C8" i="5"/>
  <c r="D8" i="5"/>
  <c r="D28" i="5"/>
  <c r="C29" i="5"/>
  <c r="D29" i="5"/>
  <c r="C30" i="5"/>
  <c r="D30" i="5"/>
  <c r="C31" i="5"/>
  <c r="D31" i="5"/>
  <c r="C32" i="5"/>
  <c r="D32" i="5"/>
  <c r="C33" i="5"/>
  <c r="D33" i="5"/>
  <c r="C34" i="5"/>
  <c r="D34" i="5"/>
  <c r="C35" i="5"/>
  <c r="D35" i="5"/>
  <c r="C36" i="5"/>
  <c r="D36" i="5"/>
  <c r="C37" i="5"/>
  <c r="D37" i="5"/>
  <c r="C38" i="5"/>
  <c r="D38" i="5"/>
  <c r="C39" i="5"/>
  <c r="D39" i="5"/>
  <c r="C40" i="5"/>
  <c r="D40" i="5"/>
  <c r="C41" i="5"/>
  <c r="D41" i="5"/>
  <c r="C42" i="5"/>
  <c r="D42" i="5"/>
  <c r="D2" i="5"/>
  <c r="C2" i="5"/>
  <c r="E2" i="5" s="1"/>
  <c r="F2" i="5" s="1"/>
  <c r="F14" i="5" l="1"/>
  <c r="E9" i="5"/>
  <c r="E36" i="5"/>
  <c r="E32" i="5"/>
  <c r="E30" i="5"/>
  <c r="E6" i="5"/>
  <c r="E5" i="5"/>
  <c r="E3" i="5"/>
  <c r="F3" i="5" s="1"/>
  <c r="E40" i="5"/>
  <c r="E33" i="5"/>
  <c r="E29" i="5"/>
  <c r="E7" i="5"/>
  <c r="E39" i="5"/>
  <c r="E41" i="5"/>
  <c r="E35" i="5"/>
  <c r="E8" i="5"/>
  <c r="E38" i="5"/>
  <c r="E31" i="5"/>
  <c r="E4" i="5"/>
  <c r="E42" i="5"/>
  <c r="E37" i="5"/>
  <c r="E34" i="5"/>
  <c r="J19" i="4"/>
  <c r="J141" i="4"/>
  <c r="J64" i="4"/>
  <c r="J142" i="4"/>
  <c r="J118" i="4"/>
  <c r="J9" i="4"/>
  <c r="J70" i="4"/>
  <c r="J130" i="4"/>
  <c r="J129" i="4"/>
  <c r="J91" i="4"/>
  <c r="J133" i="4"/>
  <c r="J33" i="4"/>
  <c r="J126" i="4"/>
  <c r="J96" i="4"/>
  <c r="J17" i="4"/>
  <c r="J107" i="4"/>
  <c r="J43" i="4"/>
  <c r="J90" i="4"/>
  <c r="AQ85" i="4"/>
  <c r="AP85" i="4"/>
  <c r="AJ85" i="4"/>
  <c r="AK85" i="4" s="1"/>
  <c r="AI85" i="4"/>
  <c r="J85" i="4"/>
  <c r="I85" i="4"/>
  <c r="AQ81" i="4"/>
  <c r="AP81" i="4"/>
  <c r="AJ81" i="4"/>
  <c r="AK81" i="4" s="1"/>
  <c r="AD81" i="4" s="1"/>
  <c r="AI81" i="4"/>
  <c r="J81" i="4"/>
  <c r="I81" i="4"/>
  <c r="AQ108" i="4"/>
  <c r="AP108" i="4"/>
  <c r="AJ108" i="4"/>
  <c r="AK108" i="4" s="1"/>
  <c r="AI108" i="4"/>
  <c r="AC108" i="4"/>
  <c r="J108" i="4"/>
  <c r="I108" i="4"/>
  <c r="AY101" i="4"/>
  <c r="AQ101" i="4"/>
  <c r="AP101" i="4"/>
  <c r="AJ101" i="4"/>
  <c r="AK101" i="4" s="1"/>
  <c r="AI101" i="4"/>
  <c r="J101" i="4"/>
  <c r="I101" i="4"/>
  <c r="AQ124" i="4"/>
  <c r="AP124" i="4"/>
  <c r="AJ124" i="4"/>
  <c r="AK124" i="4" s="1"/>
  <c r="AI124" i="4"/>
  <c r="J124" i="4"/>
  <c r="I124" i="4"/>
  <c r="AQ4" i="4"/>
  <c r="AP4" i="4"/>
  <c r="AJ4" i="4"/>
  <c r="AK4" i="4" s="1"/>
  <c r="AI4" i="4"/>
  <c r="AC4" i="4"/>
  <c r="J4" i="4"/>
  <c r="I4" i="4"/>
  <c r="AQ127" i="4"/>
  <c r="AP127" i="4"/>
  <c r="AJ127" i="4"/>
  <c r="AK127" i="4" s="1"/>
  <c r="AI127" i="4"/>
  <c r="J127" i="4"/>
  <c r="I127" i="4"/>
  <c r="AQ115" i="4"/>
  <c r="AP115" i="4"/>
  <c r="AJ115" i="4"/>
  <c r="AK115" i="4" s="1"/>
  <c r="AD115" i="4" s="1"/>
  <c r="AI115" i="4"/>
  <c r="J115" i="4"/>
  <c r="I115" i="4"/>
  <c r="AQ138" i="4"/>
  <c r="AP138" i="4"/>
  <c r="AJ138" i="4"/>
  <c r="AK138" i="4" s="1"/>
  <c r="AI138" i="4"/>
  <c r="J138" i="4"/>
  <c r="I138" i="4"/>
  <c r="AQ76" i="4"/>
  <c r="AP76" i="4"/>
  <c r="AJ76" i="4"/>
  <c r="AK76" i="4" s="1"/>
  <c r="AI76" i="4"/>
  <c r="J76" i="4"/>
  <c r="I76" i="4"/>
  <c r="AQ89" i="4"/>
  <c r="AP89" i="4"/>
  <c r="AJ89" i="4"/>
  <c r="AK89" i="4" s="1"/>
  <c r="AI89" i="4"/>
  <c r="J89" i="4"/>
  <c r="I89" i="4"/>
  <c r="AQ87" i="4"/>
  <c r="AP87" i="4"/>
  <c r="AK87" i="4"/>
  <c r="AD87" i="4" s="1"/>
  <c r="AJ87" i="4"/>
  <c r="AI87" i="4"/>
  <c r="J87" i="4"/>
  <c r="I87" i="4"/>
  <c r="AQ72" i="4"/>
  <c r="AP72" i="4"/>
  <c r="AJ72" i="4"/>
  <c r="AK72" i="4" s="1"/>
  <c r="AD72" i="4" s="1"/>
  <c r="AI72" i="4"/>
  <c r="J72" i="4"/>
  <c r="I72" i="4"/>
  <c r="AQ97" i="4"/>
  <c r="AP97" i="4"/>
  <c r="AC97" i="4" s="1"/>
  <c r="AJ97" i="4"/>
  <c r="AK97" i="4" s="1"/>
  <c r="AI97" i="4"/>
  <c r="J97" i="4"/>
  <c r="I97" i="4"/>
  <c r="AQ145" i="4"/>
  <c r="AP145" i="4"/>
  <c r="AJ145" i="4"/>
  <c r="AK145" i="4" s="1"/>
  <c r="AD145" i="4" s="1"/>
  <c r="AI145" i="4"/>
  <c r="J145" i="4"/>
  <c r="I145" i="4"/>
  <c r="AQ54" i="4"/>
  <c r="AP54" i="4"/>
  <c r="AJ54" i="4"/>
  <c r="AK54" i="4" s="1"/>
  <c r="AI54" i="4"/>
  <c r="J54" i="4"/>
  <c r="I54" i="4"/>
  <c r="AQ49" i="4"/>
  <c r="AP49" i="4"/>
  <c r="AJ49" i="4"/>
  <c r="AK49" i="4" s="1"/>
  <c r="AI49" i="4"/>
  <c r="J49" i="4"/>
  <c r="I49" i="4"/>
  <c r="AQ84" i="4"/>
  <c r="AP84" i="4"/>
  <c r="AJ84" i="4"/>
  <c r="AK84" i="4" s="1"/>
  <c r="AI84" i="4"/>
  <c r="AC84" i="4" s="1"/>
  <c r="J84" i="4"/>
  <c r="I84" i="4"/>
  <c r="AQ25" i="4"/>
  <c r="AP25" i="4"/>
  <c r="AJ25" i="4"/>
  <c r="AK25" i="4" s="1"/>
  <c r="AI25" i="4"/>
  <c r="J25" i="4"/>
  <c r="I25" i="4"/>
  <c r="AQ120" i="4"/>
  <c r="AP120" i="4"/>
  <c r="AJ120" i="4"/>
  <c r="AK120" i="4" s="1"/>
  <c r="AI120" i="4"/>
  <c r="AC120" i="4" s="1"/>
  <c r="J120" i="4"/>
  <c r="I120" i="4"/>
  <c r="AQ60" i="4"/>
  <c r="AP60" i="4"/>
  <c r="AJ60" i="4"/>
  <c r="AK60" i="4" s="1"/>
  <c r="AI60" i="4"/>
  <c r="J60" i="4"/>
  <c r="I60" i="4"/>
  <c r="AQ59" i="4"/>
  <c r="AP59" i="4"/>
  <c r="AJ59" i="4"/>
  <c r="AK59" i="4" s="1"/>
  <c r="AI59" i="4"/>
  <c r="J59" i="4"/>
  <c r="I59" i="4"/>
  <c r="AQ42" i="4"/>
  <c r="AP42" i="4"/>
  <c r="AJ42" i="4"/>
  <c r="AK42" i="4" s="1"/>
  <c r="AI42" i="4"/>
  <c r="AC42" i="4" s="1"/>
  <c r="J42" i="4"/>
  <c r="I42" i="4"/>
  <c r="AQ93" i="4"/>
  <c r="AP93" i="4"/>
  <c r="AJ93" i="4"/>
  <c r="AK93" i="4" s="1"/>
  <c r="AD93" i="4" s="1"/>
  <c r="AI93" i="4"/>
  <c r="J93" i="4"/>
  <c r="I93" i="4"/>
  <c r="AQ95" i="4"/>
  <c r="AP95" i="4"/>
  <c r="AJ95" i="4"/>
  <c r="AK95" i="4" s="1"/>
  <c r="AI95" i="4"/>
  <c r="J95" i="4"/>
  <c r="I95" i="4"/>
  <c r="AQ92" i="4"/>
  <c r="AP92" i="4"/>
  <c r="AJ92" i="4"/>
  <c r="AK92" i="4" s="1"/>
  <c r="AI92" i="4"/>
  <c r="J92" i="4"/>
  <c r="I92" i="4"/>
  <c r="AQ52" i="4"/>
  <c r="AP52" i="4"/>
  <c r="AJ52" i="4"/>
  <c r="AK52" i="4" s="1"/>
  <c r="AI52" i="4"/>
  <c r="J52" i="4"/>
  <c r="I52" i="4"/>
  <c r="AQ102" i="4"/>
  <c r="AP102" i="4"/>
  <c r="AJ102" i="4"/>
  <c r="AK102" i="4" s="1"/>
  <c r="AD102" i="4" s="1"/>
  <c r="AI102" i="4"/>
  <c r="J102" i="4"/>
  <c r="I102" i="4"/>
  <c r="AQ34" i="4"/>
  <c r="AP34" i="4"/>
  <c r="AJ34" i="4"/>
  <c r="AK34" i="4" s="1"/>
  <c r="AI34" i="4"/>
  <c r="J34" i="4"/>
  <c r="I34" i="4"/>
  <c r="AQ8" i="4"/>
  <c r="AP8" i="4"/>
  <c r="AJ8" i="4"/>
  <c r="AK8" i="4" s="1"/>
  <c r="AI8" i="4"/>
  <c r="AC8" i="4" s="1"/>
  <c r="J8" i="4"/>
  <c r="I8" i="4"/>
  <c r="AQ57" i="4"/>
  <c r="AP57" i="4"/>
  <c r="AJ57" i="4"/>
  <c r="AK57" i="4" s="1"/>
  <c r="AI57" i="4"/>
  <c r="J57" i="4"/>
  <c r="I57" i="4"/>
  <c r="AQ77" i="4"/>
  <c r="AP77" i="4"/>
  <c r="AJ77" i="4"/>
  <c r="AK77" i="4" s="1"/>
  <c r="AI77" i="4"/>
  <c r="J77" i="4"/>
  <c r="I77" i="4"/>
  <c r="AQ113" i="4"/>
  <c r="AP113" i="4"/>
  <c r="AJ113" i="4"/>
  <c r="AK113" i="4" s="1"/>
  <c r="AI113" i="4"/>
  <c r="J113" i="4"/>
  <c r="I113" i="4"/>
  <c r="BB137" i="4"/>
  <c r="AQ137" i="4"/>
  <c r="AP137" i="4"/>
  <c r="AJ137" i="4"/>
  <c r="AK137" i="4" s="1"/>
  <c r="AD137" i="4" s="1"/>
  <c r="AI137" i="4"/>
  <c r="J137" i="4"/>
  <c r="I137" i="4"/>
  <c r="AQ121" i="4"/>
  <c r="AP121" i="4"/>
  <c r="AJ121" i="4"/>
  <c r="AK121" i="4" s="1"/>
  <c r="AI121" i="4"/>
  <c r="AC121" i="4" s="1"/>
  <c r="J121" i="4"/>
  <c r="I121" i="4"/>
  <c r="AQ125" i="4"/>
  <c r="AP125" i="4"/>
  <c r="AJ125" i="4"/>
  <c r="AK125" i="4" s="1"/>
  <c r="AI125" i="4"/>
  <c r="J125" i="4"/>
  <c r="I125" i="4"/>
  <c r="AQ100" i="4"/>
  <c r="AP100" i="4"/>
  <c r="AJ100" i="4"/>
  <c r="AK100" i="4" s="1"/>
  <c r="AI100" i="4"/>
  <c r="AC100" i="4" s="1"/>
  <c r="J100" i="4"/>
  <c r="I100" i="4"/>
  <c r="AQ37" i="4"/>
  <c r="AP37" i="4"/>
  <c r="AC37" i="4" s="1"/>
  <c r="AJ37" i="4"/>
  <c r="AK37" i="4" s="1"/>
  <c r="AI37" i="4"/>
  <c r="J37" i="4"/>
  <c r="I37" i="4"/>
  <c r="AQ48" i="4"/>
  <c r="AP48" i="4"/>
  <c r="AJ48" i="4"/>
  <c r="AK48" i="4" s="1"/>
  <c r="AD48" i="4" s="1"/>
  <c r="AI48" i="4"/>
  <c r="J48" i="4"/>
  <c r="I48" i="4"/>
  <c r="AQ82" i="4"/>
  <c r="AP82" i="4"/>
  <c r="AJ82" i="4"/>
  <c r="AK82" i="4" s="1"/>
  <c r="AI82" i="4"/>
  <c r="J82" i="4"/>
  <c r="I82" i="4"/>
  <c r="AQ112" i="4"/>
  <c r="AP112" i="4"/>
  <c r="AJ112" i="4"/>
  <c r="AK112" i="4" s="1"/>
  <c r="AD112" i="4" s="1"/>
  <c r="AI112" i="4"/>
  <c r="J112" i="4"/>
  <c r="I112" i="4"/>
  <c r="AQ68" i="4"/>
  <c r="AP68" i="4"/>
  <c r="AJ68" i="4"/>
  <c r="AK68" i="4" s="1"/>
  <c r="AI68" i="4"/>
  <c r="AC68" i="4" s="1"/>
  <c r="J68" i="4"/>
  <c r="I68" i="4"/>
  <c r="AQ30" i="4"/>
  <c r="AP30" i="4"/>
  <c r="AJ30" i="4"/>
  <c r="AK30" i="4" s="1"/>
  <c r="AD30" i="4" s="1"/>
  <c r="AI30" i="4"/>
  <c r="J30" i="4"/>
  <c r="I30" i="4"/>
  <c r="AQ99" i="4"/>
  <c r="AP99" i="4"/>
  <c r="AJ99" i="4"/>
  <c r="AK99" i="4" s="1"/>
  <c r="AI99" i="4"/>
  <c r="J99" i="4"/>
  <c r="I99" i="4"/>
  <c r="AQ12" i="4"/>
  <c r="AP12" i="4"/>
  <c r="AJ12" i="4"/>
  <c r="AK12" i="4" s="1"/>
  <c r="AD12" i="4" s="1"/>
  <c r="AI12" i="4"/>
  <c r="J12" i="4"/>
  <c r="I12" i="4"/>
  <c r="AQ35" i="4"/>
  <c r="AP35" i="4"/>
  <c r="AJ35" i="4"/>
  <c r="AK35" i="4" s="1"/>
  <c r="AI35" i="4"/>
  <c r="AC35" i="4" s="1"/>
  <c r="J35" i="4"/>
  <c r="I35" i="4"/>
  <c r="AQ32" i="4"/>
  <c r="AP32" i="4"/>
  <c r="AJ32" i="4"/>
  <c r="AK32" i="4" s="1"/>
  <c r="AI32" i="4"/>
  <c r="J32" i="4"/>
  <c r="I32" i="4"/>
  <c r="AQ98" i="4"/>
  <c r="AP98" i="4"/>
  <c r="AJ98" i="4"/>
  <c r="AK98" i="4" s="1"/>
  <c r="AI98" i="4"/>
  <c r="J98" i="4"/>
  <c r="I98" i="4"/>
  <c r="AQ116" i="4"/>
  <c r="AP116" i="4"/>
  <c r="AJ116" i="4"/>
  <c r="AK116" i="4" s="1"/>
  <c r="AI116" i="4"/>
  <c r="J116" i="4"/>
  <c r="I116" i="4"/>
  <c r="AQ66" i="4"/>
  <c r="AP66" i="4"/>
  <c r="AJ66" i="4"/>
  <c r="AK66" i="4" s="1"/>
  <c r="AI66" i="4"/>
  <c r="J66" i="4"/>
  <c r="I66" i="4"/>
  <c r="AQ13" i="4"/>
  <c r="AP13" i="4"/>
  <c r="AJ13" i="4"/>
  <c r="AK13" i="4" s="1"/>
  <c r="AI13" i="4"/>
  <c r="J13" i="4"/>
  <c r="I13" i="4"/>
  <c r="AQ16" i="4"/>
  <c r="AP16" i="4"/>
  <c r="AJ16" i="4"/>
  <c r="AK16" i="4" s="1"/>
  <c r="AI16" i="4"/>
  <c r="AC16" i="4" s="1"/>
  <c r="J16" i="4"/>
  <c r="I16" i="4"/>
  <c r="AQ50" i="4"/>
  <c r="AP50" i="4"/>
  <c r="AJ50" i="4"/>
  <c r="AK50" i="4" s="1"/>
  <c r="AI50" i="4"/>
  <c r="J50" i="4"/>
  <c r="I50" i="4"/>
  <c r="AQ74" i="4"/>
  <c r="AP74" i="4"/>
  <c r="AJ74" i="4"/>
  <c r="AK74" i="4" s="1"/>
  <c r="AD74" i="4" s="1"/>
  <c r="AI74" i="4"/>
  <c r="AC74" i="4" s="1"/>
  <c r="J74" i="4"/>
  <c r="I74" i="4"/>
  <c r="AQ63" i="4"/>
  <c r="AP63" i="4"/>
  <c r="AJ63" i="4"/>
  <c r="AK63" i="4" s="1"/>
  <c r="AI63" i="4"/>
  <c r="J63" i="4"/>
  <c r="I63" i="4"/>
  <c r="AQ23" i="4"/>
  <c r="AP23" i="4"/>
  <c r="AJ23" i="4"/>
  <c r="AK23" i="4" s="1"/>
  <c r="AD23" i="4" s="1"/>
  <c r="AI23" i="4"/>
  <c r="J23" i="4"/>
  <c r="I23" i="4"/>
  <c r="AQ135" i="4"/>
  <c r="AP135" i="4"/>
  <c r="AJ135" i="4"/>
  <c r="AK135" i="4" s="1"/>
  <c r="AI135" i="4"/>
  <c r="J135" i="4"/>
  <c r="I135" i="4"/>
  <c r="AQ109" i="4"/>
  <c r="AP109" i="4"/>
  <c r="AJ109" i="4"/>
  <c r="AK109" i="4" s="1"/>
  <c r="AD109" i="4" s="1"/>
  <c r="AI109" i="4"/>
  <c r="J109" i="4"/>
  <c r="I109" i="4"/>
  <c r="AQ80" i="4"/>
  <c r="AP80" i="4"/>
  <c r="AJ80" i="4"/>
  <c r="AK80" i="4" s="1"/>
  <c r="AI80" i="4"/>
  <c r="J80" i="4"/>
  <c r="I80" i="4"/>
  <c r="AQ69" i="4"/>
  <c r="AP69" i="4"/>
  <c r="AJ69" i="4"/>
  <c r="AK69" i="4" s="1"/>
  <c r="AI69" i="4"/>
  <c r="J69" i="4"/>
  <c r="I69" i="4"/>
  <c r="AQ26" i="4"/>
  <c r="AP26" i="4"/>
  <c r="AJ26" i="4"/>
  <c r="AK26" i="4" s="1"/>
  <c r="AI26" i="4"/>
  <c r="J26" i="4"/>
  <c r="I26" i="4"/>
  <c r="AQ131" i="4"/>
  <c r="AP131" i="4"/>
  <c r="AJ131" i="4"/>
  <c r="AK131" i="4" s="1"/>
  <c r="AD131" i="4" s="1"/>
  <c r="AI131" i="4"/>
  <c r="J131" i="4"/>
  <c r="I131" i="4"/>
  <c r="AQ67" i="4"/>
  <c r="AP67" i="4"/>
  <c r="AJ67" i="4"/>
  <c r="AK67" i="4" s="1"/>
  <c r="AI67" i="4"/>
  <c r="J67" i="4"/>
  <c r="I67" i="4"/>
  <c r="AQ79" i="4"/>
  <c r="AP79" i="4"/>
  <c r="AJ79" i="4"/>
  <c r="AK79" i="4" s="1"/>
  <c r="AI79" i="4"/>
  <c r="J79" i="4"/>
  <c r="I79" i="4"/>
  <c r="AQ114" i="4"/>
  <c r="AP114" i="4"/>
  <c r="AJ114" i="4"/>
  <c r="AK114" i="4" s="1"/>
  <c r="AI114" i="4"/>
  <c r="J114" i="4"/>
  <c r="I114" i="4"/>
  <c r="AQ75" i="4"/>
  <c r="AP75" i="4"/>
  <c r="AK75" i="4"/>
  <c r="AD75" i="4" s="1"/>
  <c r="AJ75" i="4"/>
  <c r="AI75" i="4"/>
  <c r="J75" i="4"/>
  <c r="I75" i="4"/>
  <c r="AQ106" i="4"/>
  <c r="AP106" i="4"/>
  <c r="AJ106" i="4"/>
  <c r="AK106" i="4" s="1"/>
  <c r="AD106" i="4" s="1"/>
  <c r="AI106" i="4"/>
  <c r="J106" i="4"/>
  <c r="I106" i="4"/>
  <c r="AQ56" i="4"/>
  <c r="AP56" i="4"/>
  <c r="AJ56" i="4"/>
  <c r="AK56" i="4" s="1"/>
  <c r="AI56" i="4"/>
  <c r="J56" i="4"/>
  <c r="I56" i="4"/>
  <c r="AQ51" i="4"/>
  <c r="AP51" i="4"/>
  <c r="AJ51" i="4"/>
  <c r="AK51" i="4" s="1"/>
  <c r="AI51" i="4"/>
  <c r="J51" i="4"/>
  <c r="I51" i="4"/>
  <c r="AQ55" i="4"/>
  <c r="AP55" i="4"/>
  <c r="AJ55" i="4"/>
  <c r="AK55" i="4" s="1"/>
  <c r="AI55" i="4"/>
  <c r="J55" i="4"/>
  <c r="I55" i="4"/>
  <c r="AQ65" i="4"/>
  <c r="AP65" i="4"/>
  <c r="AJ65" i="4"/>
  <c r="AK65" i="4" s="1"/>
  <c r="AI65" i="4"/>
  <c r="J65" i="4"/>
  <c r="I65" i="4"/>
  <c r="AQ45" i="4"/>
  <c r="AP45" i="4"/>
  <c r="AJ45" i="4"/>
  <c r="AK45" i="4" s="1"/>
  <c r="AI45" i="4"/>
  <c r="J45" i="4"/>
  <c r="I45" i="4"/>
  <c r="AQ71" i="4"/>
  <c r="AP71" i="4"/>
  <c r="AJ71" i="4"/>
  <c r="AK71" i="4" s="1"/>
  <c r="AI71" i="4"/>
  <c r="AC71" i="4" s="1"/>
  <c r="J71" i="4"/>
  <c r="I71" i="4"/>
  <c r="AQ88" i="4"/>
  <c r="AP88" i="4"/>
  <c r="AJ88" i="4"/>
  <c r="AK88" i="4" s="1"/>
  <c r="AI88" i="4"/>
  <c r="J88" i="4"/>
  <c r="I88" i="4"/>
  <c r="AQ38" i="4"/>
  <c r="AP38" i="4"/>
  <c r="AJ38" i="4"/>
  <c r="AK38" i="4" s="1"/>
  <c r="AD38" i="4" s="1"/>
  <c r="AI38" i="4"/>
  <c r="J38" i="4"/>
  <c r="I38" i="4"/>
  <c r="AQ40" i="4"/>
  <c r="AP40" i="4"/>
  <c r="AJ40" i="4"/>
  <c r="AK40" i="4" s="1"/>
  <c r="AI40" i="4"/>
  <c r="J40" i="4"/>
  <c r="I40" i="4"/>
  <c r="AQ73" i="4"/>
  <c r="AP73" i="4"/>
  <c r="AJ73" i="4"/>
  <c r="AK73" i="4" s="1"/>
  <c r="AI73" i="4"/>
  <c r="J73" i="4"/>
  <c r="I73" i="4"/>
  <c r="AQ36" i="4"/>
  <c r="AP36" i="4"/>
  <c r="AJ36" i="4"/>
  <c r="AK36" i="4" s="1"/>
  <c r="AI36" i="4"/>
  <c r="AC36" i="4" s="1"/>
  <c r="J36" i="4"/>
  <c r="I36" i="4"/>
  <c r="AQ46" i="4"/>
  <c r="AP46" i="4"/>
  <c r="AJ46" i="4"/>
  <c r="AK46" i="4" s="1"/>
  <c r="AI46" i="4"/>
  <c r="J46" i="4"/>
  <c r="I46" i="4"/>
  <c r="AQ111" i="4"/>
  <c r="AP111" i="4"/>
  <c r="AJ111" i="4"/>
  <c r="AK111" i="4" s="1"/>
  <c r="AI111" i="4"/>
  <c r="J111" i="4"/>
  <c r="I111" i="4"/>
  <c r="AQ20" i="4"/>
  <c r="AP20" i="4"/>
  <c r="AJ20" i="4"/>
  <c r="AK20" i="4" s="1"/>
  <c r="AI20" i="4"/>
  <c r="J20" i="4"/>
  <c r="I20" i="4"/>
  <c r="AQ5" i="4"/>
  <c r="AP5" i="4"/>
  <c r="AJ5" i="4"/>
  <c r="AK5" i="4" s="1"/>
  <c r="AD5" i="4" s="1"/>
  <c r="AI5" i="4"/>
  <c r="J5" i="4"/>
  <c r="I5" i="4"/>
  <c r="AQ53" i="4"/>
  <c r="AP53" i="4"/>
  <c r="AJ53" i="4"/>
  <c r="AK53" i="4" s="1"/>
  <c r="AI53" i="4"/>
  <c r="J53" i="4"/>
  <c r="I53" i="4"/>
  <c r="AQ18" i="4"/>
  <c r="AP18" i="4"/>
  <c r="AJ18" i="4"/>
  <c r="AK18" i="4" s="1"/>
  <c r="AI18" i="4"/>
  <c r="J18" i="4"/>
  <c r="I18" i="4"/>
  <c r="AQ119" i="4"/>
  <c r="AP119" i="4"/>
  <c r="AC119" i="4" s="1"/>
  <c r="AJ119" i="4"/>
  <c r="AK119" i="4" s="1"/>
  <c r="AI119" i="4"/>
  <c r="J119" i="4"/>
  <c r="I119" i="4"/>
  <c r="AQ128" i="4"/>
  <c r="AP128" i="4"/>
  <c r="AJ128" i="4"/>
  <c r="AK128" i="4" s="1"/>
  <c r="AD128" i="4" s="1"/>
  <c r="AI128" i="4"/>
  <c r="AC128" i="4" s="1"/>
  <c r="J128" i="4"/>
  <c r="I128" i="4"/>
  <c r="AQ61" i="4"/>
  <c r="AP61" i="4"/>
  <c r="AJ61" i="4"/>
  <c r="AK61" i="4" s="1"/>
  <c r="AI61" i="4"/>
  <c r="J61" i="4"/>
  <c r="I61" i="4"/>
  <c r="AQ28" i="4"/>
  <c r="AP28" i="4"/>
  <c r="AJ28" i="4"/>
  <c r="AK28" i="4" s="1"/>
  <c r="AI28" i="4"/>
  <c r="J28" i="4"/>
  <c r="I28" i="4"/>
  <c r="AQ27" i="4"/>
  <c r="AP27" i="4"/>
  <c r="AJ27" i="4"/>
  <c r="AK27" i="4" s="1"/>
  <c r="AI27" i="4"/>
  <c r="J27" i="4"/>
  <c r="I27" i="4"/>
  <c r="AQ104" i="4"/>
  <c r="AP104" i="4"/>
  <c r="AJ104" i="4"/>
  <c r="AK104" i="4" s="1"/>
  <c r="AD104" i="4" s="1"/>
  <c r="AI104" i="4"/>
  <c r="J104" i="4"/>
  <c r="I104" i="4"/>
  <c r="AQ15" i="4"/>
  <c r="AP15" i="4"/>
  <c r="AJ15" i="4"/>
  <c r="AK15" i="4" s="1"/>
  <c r="AI15" i="4"/>
  <c r="J15" i="4"/>
  <c r="I15" i="4"/>
  <c r="AQ14" i="4"/>
  <c r="AP14" i="4"/>
  <c r="AJ14" i="4"/>
  <c r="AK14" i="4" s="1"/>
  <c r="AI14" i="4"/>
  <c r="J14" i="4"/>
  <c r="I14" i="4"/>
  <c r="AQ105" i="4"/>
  <c r="AP105" i="4"/>
  <c r="AJ105" i="4"/>
  <c r="AK105" i="4" s="1"/>
  <c r="AI105" i="4"/>
  <c r="J105" i="4"/>
  <c r="I105" i="4"/>
  <c r="AQ110" i="4"/>
  <c r="AP110" i="4"/>
  <c r="AJ110" i="4"/>
  <c r="AK110" i="4" s="1"/>
  <c r="AD110" i="4" s="1"/>
  <c r="AI110" i="4"/>
  <c r="J110" i="4"/>
  <c r="I110" i="4"/>
  <c r="AQ21" i="4"/>
  <c r="AP21" i="4"/>
  <c r="AJ21" i="4"/>
  <c r="AK21" i="4" s="1"/>
  <c r="AI21" i="4"/>
  <c r="J21" i="4"/>
  <c r="I21" i="4"/>
  <c r="AQ122" i="4"/>
  <c r="AP122" i="4"/>
  <c r="AJ122" i="4"/>
  <c r="AK122" i="4" s="1"/>
  <c r="AD122" i="4" s="1"/>
  <c r="AI122" i="4"/>
  <c r="J122" i="4"/>
  <c r="I122" i="4"/>
  <c r="AQ134" i="4"/>
  <c r="AP134" i="4"/>
  <c r="AJ134" i="4"/>
  <c r="AK134" i="4" s="1"/>
  <c r="AI134" i="4"/>
  <c r="J134" i="4"/>
  <c r="I134" i="4"/>
  <c r="AQ6" i="4"/>
  <c r="AP6" i="4"/>
  <c r="AK6" i="4"/>
  <c r="AD6" i="4" s="1"/>
  <c r="AJ6" i="4"/>
  <c r="AI6" i="4"/>
  <c r="J6" i="4"/>
  <c r="I6" i="4"/>
  <c r="AQ11" i="4"/>
  <c r="AP11" i="4"/>
  <c r="AJ11" i="4"/>
  <c r="AK11" i="4" s="1"/>
  <c r="AI11" i="4"/>
  <c r="J11" i="4"/>
  <c r="I11" i="4"/>
  <c r="AQ3" i="4"/>
  <c r="AP3" i="4"/>
  <c r="AJ3" i="4"/>
  <c r="AK3" i="4" s="1"/>
  <c r="AI3" i="4"/>
  <c r="J3" i="4"/>
  <c r="I3" i="4"/>
  <c r="AQ62" i="4"/>
  <c r="AP62" i="4"/>
  <c r="AJ62" i="4"/>
  <c r="AK62" i="4" s="1"/>
  <c r="AD62" i="4" s="1"/>
  <c r="AI62" i="4"/>
  <c r="J62" i="4"/>
  <c r="I62" i="4"/>
  <c r="AQ31" i="4"/>
  <c r="AP31" i="4"/>
  <c r="AJ31" i="4"/>
  <c r="AK31" i="4" s="1"/>
  <c r="AI31" i="4"/>
  <c r="J31" i="4"/>
  <c r="I31" i="4"/>
  <c r="AQ78" i="4"/>
  <c r="AP78" i="4"/>
  <c r="AJ78" i="4"/>
  <c r="AK78" i="4" s="1"/>
  <c r="AI78" i="4"/>
  <c r="J78" i="4"/>
  <c r="I78" i="4"/>
  <c r="AQ47" i="4"/>
  <c r="AP47" i="4"/>
  <c r="AJ47" i="4"/>
  <c r="AK47" i="4" s="1"/>
  <c r="AI47" i="4"/>
  <c r="J47" i="4"/>
  <c r="I47" i="4"/>
  <c r="AQ132" i="4"/>
  <c r="AP132" i="4"/>
  <c r="AJ132" i="4"/>
  <c r="AK132" i="4" s="1"/>
  <c r="AI132" i="4"/>
  <c r="AC132" i="4" s="1"/>
  <c r="J132" i="4"/>
  <c r="I132" i="4"/>
  <c r="AQ29" i="4"/>
  <c r="AP29" i="4"/>
  <c r="AJ29" i="4"/>
  <c r="AK29" i="4" s="1"/>
  <c r="AI29" i="4"/>
  <c r="J29" i="4"/>
  <c r="I29" i="4"/>
  <c r="AQ41" i="4"/>
  <c r="AP41" i="4"/>
  <c r="AJ41" i="4"/>
  <c r="AK41" i="4" s="1"/>
  <c r="AI41" i="4"/>
  <c r="AC41" i="4" s="1"/>
  <c r="J41" i="4"/>
  <c r="I41" i="4"/>
  <c r="AQ58" i="4"/>
  <c r="AP58" i="4"/>
  <c r="AJ58" i="4"/>
  <c r="AK58" i="4" s="1"/>
  <c r="AI58" i="4"/>
  <c r="J58" i="4"/>
  <c r="I58" i="4"/>
  <c r="AQ10" i="4"/>
  <c r="AP10" i="4"/>
  <c r="AJ10" i="4"/>
  <c r="AK10" i="4" s="1"/>
  <c r="AI10" i="4"/>
  <c r="AC10" i="4" s="1"/>
  <c r="J10" i="4"/>
  <c r="I10" i="4"/>
  <c r="AQ86" i="4"/>
  <c r="AP86" i="4"/>
  <c r="AC86" i="4" s="1"/>
  <c r="AJ86" i="4"/>
  <c r="AK86" i="4" s="1"/>
  <c r="AI86" i="4"/>
  <c r="J86" i="4"/>
  <c r="I86" i="4"/>
  <c r="AQ117" i="4"/>
  <c r="AP117" i="4"/>
  <c r="AJ117" i="4"/>
  <c r="AK117" i="4" s="1"/>
  <c r="AD117" i="4" s="1"/>
  <c r="AI117" i="4"/>
  <c r="AC117" i="4" s="1"/>
  <c r="J117" i="4"/>
  <c r="I117" i="4"/>
  <c r="AQ24" i="4"/>
  <c r="AP24" i="4"/>
  <c r="AJ24" i="4"/>
  <c r="AK24" i="4" s="1"/>
  <c r="AI24" i="4"/>
  <c r="J24" i="4"/>
  <c r="I24" i="4"/>
  <c r="AQ94" i="4"/>
  <c r="AP94" i="4"/>
  <c r="AJ94" i="4"/>
  <c r="AK94" i="4" s="1"/>
  <c r="AD94" i="4" s="1"/>
  <c r="AI94" i="4"/>
  <c r="J94" i="4"/>
  <c r="I94" i="4"/>
  <c r="AQ7" i="4"/>
  <c r="AP7" i="4"/>
  <c r="AJ7" i="4"/>
  <c r="AK7" i="4" s="1"/>
  <c r="AI7" i="4"/>
  <c r="J7" i="4"/>
  <c r="I7" i="4"/>
  <c r="AQ146" i="4"/>
  <c r="AP146" i="4"/>
  <c r="AJ146" i="4"/>
  <c r="AK146" i="4" s="1"/>
  <c r="AD146" i="4" s="1"/>
  <c r="AI146" i="4"/>
  <c r="AC146" i="4" s="1"/>
  <c r="J146" i="4"/>
  <c r="I146" i="4"/>
  <c r="AQ22" i="4"/>
  <c r="AP22" i="4"/>
  <c r="AJ22" i="4"/>
  <c r="AK22" i="4" s="1"/>
  <c r="AI22" i="4"/>
  <c r="J22" i="4"/>
  <c r="I22" i="4"/>
  <c r="AQ136" i="4"/>
  <c r="AP136" i="4"/>
  <c r="AJ136" i="4"/>
  <c r="AK136" i="4" s="1"/>
  <c r="AI136" i="4"/>
  <c r="J136" i="4"/>
  <c r="I136" i="4"/>
  <c r="AQ140" i="4"/>
  <c r="AP140" i="4"/>
  <c r="AJ140" i="4"/>
  <c r="AK140" i="4" s="1"/>
  <c r="AI140" i="4"/>
  <c r="J140" i="4"/>
  <c r="I140" i="4"/>
  <c r="AQ123" i="4"/>
  <c r="AP123" i="4"/>
  <c r="AJ123" i="4"/>
  <c r="AK123" i="4" s="1"/>
  <c r="AD123" i="4" s="1"/>
  <c r="AI123" i="4"/>
  <c r="AC123" i="4" s="1"/>
  <c r="J123" i="4"/>
  <c r="I123" i="4"/>
  <c r="AQ39" i="4"/>
  <c r="AP39" i="4"/>
  <c r="AJ39" i="4"/>
  <c r="AK39" i="4" s="1"/>
  <c r="AI39" i="4"/>
  <c r="J39" i="4"/>
  <c r="I39" i="4"/>
  <c r="AQ103" i="4"/>
  <c r="AP103" i="4"/>
  <c r="AJ103" i="4"/>
  <c r="AK103" i="4" s="1"/>
  <c r="AI103" i="4"/>
  <c r="J103" i="4"/>
  <c r="I103" i="4"/>
  <c r="AQ44" i="4"/>
  <c r="AP44" i="4"/>
  <c r="AJ44" i="4"/>
  <c r="AK44" i="4" s="1"/>
  <c r="AI44" i="4"/>
  <c r="J44" i="4"/>
  <c r="I44" i="4"/>
  <c r="AQ2" i="4"/>
  <c r="AP2" i="4"/>
  <c r="AJ2" i="4"/>
  <c r="AK2" i="4" s="1"/>
  <c r="AD2" i="4" s="1"/>
  <c r="AI2" i="4"/>
  <c r="AC2" i="4" s="1"/>
  <c r="J2" i="4"/>
  <c r="I2" i="4"/>
  <c r="AQ83" i="4"/>
  <c r="AP83" i="4"/>
  <c r="AJ83" i="4"/>
  <c r="AK83" i="4" s="1"/>
  <c r="AI83" i="4"/>
  <c r="J83" i="4"/>
  <c r="I83" i="4"/>
  <c r="AQ143" i="4"/>
  <c r="AP143" i="4"/>
  <c r="AJ143" i="4"/>
  <c r="AK143" i="4" s="1"/>
  <c r="AI143" i="4"/>
  <c r="J143" i="4"/>
  <c r="I143" i="4"/>
  <c r="AQ139" i="4"/>
  <c r="AP139" i="4"/>
  <c r="AJ139" i="4"/>
  <c r="AK139" i="4" s="1"/>
  <c r="AI139" i="4"/>
  <c r="J139" i="4"/>
  <c r="I139" i="4"/>
  <c r="AQ144" i="4"/>
  <c r="AP144" i="4"/>
  <c r="AJ144" i="4"/>
  <c r="AK144" i="4" s="1"/>
  <c r="AI144" i="4"/>
  <c r="J144" i="4"/>
  <c r="I144" i="4"/>
  <c r="AQ90" i="4"/>
  <c r="AP90" i="4"/>
  <c r="AJ90" i="4"/>
  <c r="AK90" i="4" s="1"/>
  <c r="AD90" i="4" s="1"/>
  <c r="AI90" i="4"/>
  <c r="I90" i="4"/>
  <c r="AQ43" i="4"/>
  <c r="AP43" i="4"/>
  <c r="AJ43" i="4"/>
  <c r="AK43" i="4" s="1"/>
  <c r="AI43" i="4"/>
  <c r="I43" i="4"/>
  <c r="AQ107" i="4"/>
  <c r="AP107" i="4"/>
  <c r="AJ107" i="4"/>
  <c r="AK107" i="4" s="1"/>
  <c r="AI107" i="4"/>
  <c r="I107" i="4"/>
  <c r="AQ17" i="4"/>
  <c r="AP17" i="4"/>
  <c r="AJ17" i="4"/>
  <c r="AK17" i="4" s="1"/>
  <c r="AI17" i="4"/>
  <c r="I17" i="4"/>
  <c r="AQ96" i="4"/>
  <c r="AP96" i="4"/>
  <c r="AJ96" i="4"/>
  <c r="AK96" i="4" s="1"/>
  <c r="AI96" i="4"/>
  <c r="I96" i="4"/>
  <c r="AQ126" i="4"/>
  <c r="AP126" i="4"/>
  <c r="AJ126" i="4"/>
  <c r="AK126" i="4" s="1"/>
  <c r="AI126" i="4"/>
  <c r="I126" i="4"/>
  <c r="AQ33" i="4"/>
  <c r="AP33" i="4"/>
  <c r="AJ33" i="4"/>
  <c r="AK33" i="4" s="1"/>
  <c r="AI33" i="4"/>
  <c r="I33" i="4"/>
  <c r="AQ133" i="4"/>
  <c r="AP133" i="4"/>
  <c r="AJ133" i="4"/>
  <c r="AK133" i="4" s="1"/>
  <c r="AI133" i="4"/>
  <c r="I133" i="4"/>
  <c r="AQ91" i="4"/>
  <c r="AP91" i="4"/>
  <c r="AJ91" i="4"/>
  <c r="AK91" i="4" s="1"/>
  <c r="AD91" i="4" s="1"/>
  <c r="AI91" i="4"/>
  <c r="I91" i="4"/>
  <c r="AQ129" i="4"/>
  <c r="AP129" i="4"/>
  <c r="AJ129" i="4"/>
  <c r="AK129" i="4" s="1"/>
  <c r="AI129" i="4"/>
  <c r="I129" i="4"/>
  <c r="AQ130" i="4"/>
  <c r="AP130" i="4"/>
  <c r="AJ130" i="4"/>
  <c r="AK130" i="4" s="1"/>
  <c r="AD130" i="4" s="1"/>
  <c r="AI130" i="4"/>
  <c r="AC130" i="4" s="1"/>
  <c r="I130" i="4"/>
  <c r="AQ70" i="4"/>
  <c r="AP70" i="4"/>
  <c r="AK70" i="4"/>
  <c r="AD70" i="4" s="1"/>
  <c r="AJ70" i="4"/>
  <c r="AI70" i="4"/>
  <c r="I70" i="4"/>
  <c r="AQ9" i="4"/>
  <c r="AP9" i="4"/>
  <c r="AJ9" i="4"/>
  <c r="AK9" i="4" s="1"/>
  <c r="AI9" i="4"/>
  <c r="AC9" i="4" s="1"/>
  <c r="I9" i="4"/>
  <c r="AQ118" i="4"/>
  <c r="AP118" i="4"/>
  <c r="AJ118" i="4"/>
  <c r="AK118" i="4" s="1"/>
  <c r="AD118" i="4" s="1"/>
  <c r="AI118" i="4"/>
  <c r="I118" i="4"/>
  <c r="AQ142" i="4"/>
  <c r="AP142" i="4"/>
  <c r="AJ142" i="4"/>
  <c r="AK142" i="4" s="1"/>
  <c r="AI142" i="4"/>
  <c r="I142" i="4"/>
  <c r="AQ64" i="4"/>
  <c r="AP64" i="4"/>
  <c r="AJ64" i="4"/>
  <c r="AK64" i="4" s="1"/>
  <c r="AI64" i="4"/>
  <c r="I64" i="4"/>
  <c r="AQ141" i="4"/>
  <c r="AP141" i="4"/>
  <c r="AJ141" i="4"/>
  <c r="AK141" i="4" s="1"/>
  <c r="AI141" i="4"/>
  <c r="I141" i="4"/>
  <c r="AQ19" i="4"/>
  <c r="AP19" i="4"/>
  <c r="AJ19" i="4"/>
  <c r="AK19" i="4" s="1"/>
  <c r="AI19" i="4"/>
  <c r="I19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2" i="3"/>
  <c r="J178" i="1"/>
  <c r="J182" i="1"/>
  <c r="J183" i="1"/>
  <c r="J197" i="1"/>
  <c r="J198" i="1"/>
  <c r="J206" i="1"/>
  <c r="J232" i="1"/>
  <c r="J241" i="1"/>
  <c r="J91" i="1"/>
  <c r="J222" i="1"/>
  <c r="J70" i="1"/>
  <c r="J96" i="1"/>
  <c r="J22" i="1"/>
  <c r="J45" i="1"/>
  <c r="J46" i="1"/>
  <c r="J49" i="1"/>
  <c r="J51" i="1"/>
  <c r="J69" i="1"/>
  <c r="J72" i="1"/>
  <c r="J211" i="1"/>
  <c r="J4" i="1"/>
  <c r="J142" i="1"/>
  <c r="J18" i="1"/>
  <c r="J25" i="1"/>
  <c r="J29" i="1"/>
  <c r="J223" i="1"/>
  <c r="J150" i="1"/>
  <c r="J121" i="1"/>
  <c r="J174" i="1"/>
  <c r="J148" i="1"/>
  <c r="J149" i="1"/>
  <c r="J152" i="1"/>
  <c r="J153" i="1"/>
  <c r="J166" i="1"/>
  <c r="J167" i="1"/>
  <c r="J163" i="1"/>
  <c r="J71" i="1"/>
  <c r="J78" i="1"/>
  <c r="J81" i="1"/>
  <c r="J85" i="1"/>
  <c r="J86" i="1"/>
  <c r="J88" i="1"/>
  <c r="J89" i="1"/>
  <c r="J90" i="1"/>
  <c r="J92" i="1"/>
  <c r="J93" i="1"/>
  <c r="J97" i="1"/>
  <c r="J98" i="1"/>
  <c r="J100" i="1"/>
  <c r="J101" i="1"/>
  <c r="J103" i="1"/>
  <c r="J104" i="1"/>
  <c r="J109" i="1"/>
  <c r="J110" i="1"/>
  <c r="J111" i="1"/>
  <c r="J123" i="1"/>
  <c r="J75" i="1"/>
  <c r="J80" i="1"/>
  <c r="J82" i="1"/>
  <c r="J87" i="1"/>
  <c r="J65" i="1"/>
  <c r="J67" i="1"/>
  <c r="J52" i="1"/>
  <c r="J203" i="1"/>
  <c r="J204" i="1"/>
  <c r="J207" i="1"/>
  <c r="J208" i="1"/>
  <c r="J3" i="1"/>
  <c r="J240" i="1"/>
  <c r="J234" i="1"/>
  <c r="J239" i="1"/>
  <c r="J134" i="1"/>
  <c r="J2" i="1"/>
  <c r="J61" i="1"/>
  <c r="J171" i="1"/>
  <c r="J56" i="1"/>
  <c r="J209" i="1"/>
  <c r="J235" i="1"/>
  <c r="J229" i="1"/>
  <c r="J30" i="1"/>
  <c r="J243" i="1"/>
  <c r="J10" i="1"/>
  <c r="J156" i="1"/>
  <c r="J33" i="1"/>
  <c r="J195" i="1"/>
  <c r="J137" i="1"/>
  <c r="J13" i="1"/>
  <c r="J95" i="1"/>
  <c r="J58" i="1"/>
  <c r="J38" i="1"/>
  <c r="J224" i="1"/>
  <c r="J64" i="1"/>
  <c r="J129" i="1"/>
  <c r="J43" i="1"/>
  <c r="J106" i="1"/>
  <c r="J5" i="1"/>
  <c r="J14" i="1"/>
  <c r="J9" i="1"/>
  <c r="J226" i="1"/>
  <c r="J202" i="1"/>
  <c r="J28" i="1"/>
  <c r="J185" i="1"/>
  <c r="J173" i="1"/>
  <c r="J17" i="1"/>
  <c r="J19" i="1"/>
  <c r="J172" i="1"/>
  <c r="J36" i="1"/>
  <c r="J37" i="1"/>
  <c r="J105" i="1"/>
  <c r="J217" i="1"/>
  <c r="J199" i="1"/>
  <c r="J24" i="1"/>
  <c r="J77" i="1"/>
  <c r="J8" i="1"/>
  <c r="J27" i="1"/>
  <c r="J188" i="1"/>
  <c r="J63" i="1"/>
  <c r="J53" i="1"/>
  <c r="J124" i="1"/>
  <c r="J57" i="1"/>
  <c r="J55" i="1"/>
  <c r="J139" i="1"/>
  <c r="J120" i="1"/>
  <c r="J62" i="1"/>
  <c r="J112" i="1"/>
  <c r="J83" i="1"/>
  <c r="J74" i="1"/>
  <c r="J84" i="1"/>
  <c r="J175" i="1"/>
  <c r="J126" i="1"/>
  <c r="J191" i="1"/>
  <c r="J130" i="1"/>
  <c r="J115" i="1"/>
  <c r="J220" i="1"/>
  <c r="J35" i="1"/>
  <c r="J118" i="1"/>
  <c r="J131" i="1"/>
  <c r="J184" i="1"/>
  <c r="J228" i="1"/>
  <c r="J32" i="1"/>
  <c r="J107" i="1"/>
  <c r="J125" i="1"/>
  <c r="J73" i="1"/>
  <c r="J21" i="1"/>
  <c r="J16" i="1"/>
  <c r="J113" i="1"/>
  <c r="J194" i="1"/>
  <c r="J162" i="1"/>
  <c r="J44" i="1"/>
  <c r="J50" i="1"/>
  <c r="J15" i="1"/>
  <c r="J164" i="1"/>
  <c r="J40" i="1"/>
  <c r="J117" i="1"/>
  <c r="J189" i="1"/>
  <c r="J133" i="1"/>
  <c r="J66" i="1"/>
  <c r="J54" i="1"/>
  <c r="J165" i="1"/>
  <c r="J212" i="1"/>
  <c r="J201" i="1"/>
  <c r="J230" i="1"/>
  <c r="J190" i="1"/>
  <c r="J128" i="1"/>
  <c r="J94" i="1"/>
  <c r="J11" i="1"/>
  <c r="J48" i="1"/>
  <c r="J169" i="1"/>
  <c r="J76" i="1"/>
  <c r="J147" i="1"/>
  <c r="J157" i="1"/>
  <c r="J155" i="1"/>
  <c r="J59" i="1"/>
  <c r="J99" i="1"/>
  <c r="J102" i="1"/>
  <c r="J200" i="1"/>
  <c r="J34" i="1"/>
  <c r="J135" i="1"/>
  <c r="J68" i="1"/>
  <c r="J79" i="1"/>
  <c r="J242" i="1"/>
  <c r="J161" i="1"/>
  <c r="J122" i="1"/>
  <c r="J138" i="1"/>
  <c r="J141" i="1"/>
  <c r="J127" i="1"/>
  <c r="J233" i="1"/>
  <c r="J193" i="1"/>
  <c r="J215" i="1"/>
  <c r="J7" i="1"/>
  <c r="J210" i="1"/>
  <c r="J168" i="1"/>
  <c r="J179" i="1"/>
  <c r="J132" i="1"/>
  <c r="J136" i="1"/>
  <c r="J177" i="1"/>
  <c r="I65" i="1"/>
  <c r="I67" i="1"/>
  <c r="I108" i="1"/>
  <c r="I52" i="1"/>
  <c r="I57" i="1"/>
  <c r="I196" i="1"/>
  <c r="I201" i="1"/>
  <c r="I174" i="1"/>
  <c r="I133" i="1"/>
  <c r="I162" i="1"/>
  <c r="I156" i="1"/>
  <c r="AC44" i="4" l="1"/>
  <c r="AD66" i="4"/>
  <c r="AD44" i="4"/>
  <c r="AD39" i="4"/>
  <c r="AC73" i="4"/>
  <c r="AC114" i="4"/>
  <c r="AC80" i="4"/>
  <c r="AC134" i="4"/>
  <c r="AC99" i="4"/>
  <c r="AD64" i="4"/>
  <c r="AC96" i="4"/>
  <c r="AD107" i="4"/>
  <c r="AD140" i="4"/>
  <c r="AD58" i="4"/>
  <c r="AD29" i="4"/>
  <c r="AD47" i="4"/>
  <c r="AD31" i="4"/>
  <c r="AC110" i="4"/>
  <c r="AC105" i="4"/>
  <c r="AC14" i="4"/>
  <c r="AD119" i="4"/>
  <c r="AC20" i="4"/>
  <c r="AD88" i="4"/>
  <c r="AD45" i="4"/>
  <c r="AD55" i="4"/>
  <c r="AC131" i="4"/>
  <c r="AC26" i="4"/>
  <c r="AC69" i="4"/>
  <c r="AD13" i="4"/>
  <c r="AC116" i="4"/>
  <c r="AC32" i="4"/>
  <c r="AC12" i="4"/>
  <c r="AD125" i="4"/>
  <c r="AC137" i="4"/>
  <c r="AD52" i="4"/>
  <c r="AC145" i="4"/>
  <c r="AD127" i="4"/>
  <c r="AC124" i="4"/>
  <c r="AC89" i="4"/>
  <c r="AD141" i="4"/>
  <c r="AC107" i="4"/>
  <c r="AC144" i="4"/>
  <c r="AC103" i="4"/>
  <c r="AC140" i="4"/>
  <c r="AC31" i="4"/>
  <c r="AC62" i="4"/>
  <c r="AD15" i="4"/>
  <c r="AC27" i="4"/>
  <c r="AD36" i="4"/>
  <c r="AC55" i="4"/>
  <c r="AC51" i="4"/>
  <c r="AC56" i="4"/>
  <c r="AD26" i="4"/>
  <c r="AD80" i="4"/>
  <c r="AC135" i="4"/>
  <c r="AC50" i="4"/>
  <c r="AC13" i="4"/>
  <c r="AD98" i="4"/>
  <c r="AD35" i="4"/>
  <c r="AC57" i="4"/>
  <c r="AC52" i="4"/>
  <c r="AC92" i="4"/>
  <c r="AC95" i="4"/>
  <c r="AD59" i="4"/>
  <c r="AD120" i="4"/>
  <c r="AD84" i="4"/>
  <c r="AD54" i="4"/>
  <c r="AC127" i="4"/>
  <c r="F15" i="5"/>
  <c r="F4" i="5"/>
  <c r="F5" i="5" s="1"/>
  <c r="AC142" i="4"/>
  <c r="AD9" i="4"/>
  <c r="AC33" i="4"/>
  <c r="AD96" i="4"/>
  <c r="AD144" i="4"/>
  <c r="AD143" i="4"/>
  <c r="AC22" i="4"/>
  <c r="AC7" i="4"/>
  <c r="AC24" i="4"/>
  <c r="AD10" i="4"/>
  <c r="AD132" i="4"/>
  <c r="AD134" i="4"/>
  <c r="AD21" i="4"/>
  <c r="AD14" i="4"/>
  <c r="AC104" i="4"/>
  <c r="AD27" i="4"/>
  <c r="AD61" i="4"/>
  <c r="AD20" i="4"/>
  <c r="AD46" i="4"/>
  <c r="AD40" i="4"/>
  <c r="AC88" i="4"/>
  <c r="AD65" i="4"/>
  <c r="AD56" i="4"/>
  <c r="AC75" i="4"/>
  <c r="AD114" i="4"/>
  <c r="AD67" i="4"/>
  <c r="AD69" i="4"/>
  <c r="AC109" i="4"/>
  <c r="AD63" i="4"/>
  <c r="AD16" i="4"/>
  <c r="AC66" i="4"/>
  <c r="AD116" i="4"/>
  <c r="AD32" i="4"/>
  <c r="AD68" i="4"/>
  <c r="AD57" i="4"/>
  <c r="AD95" i="4"/>
  <c r="AC59" i="4"/>
  <c r="AC60" i="4"/>
  <c r="AC25" i="4"/>
  <c r="AC87" i="4"/>
  <c r="AC76" i="4"/>
  <c r="AC138" i="4"/>
  <c r="AC101" i="4"/>
  <c r="AC85" i="4"/>
  <c r="AD19" i="4"/>
  <c r="AC141" i="4"/>
  <c r="AD142" i="4"/>
  <c r="AC91" i="4"/>
  <c r="AD33" i="4"/>
  <c r="AC90" i="4"/>
  <c r="AC139" i="4"/>
  <c r="AC83" i="4"/>
  <c r="AD22" i="4"/>
  <c r="AD7" i="4"/>
  <c r="AD78" i="4"/>
  <c r="AC11" i="4"/>
  <c r="AD11" i="4"/>
  <c r="AC28" i="4"/>
  <c r="AC53" i="4"/>
  <c r="AD53" i="4"/>
  <c r="AC111" i="4"/>
  <c r="AC45" i="4"/>
  <c r="AC106" i="4"/>
  <c r="AC79" i="4"/>
  <c r="AC23" i="4"/>
  <c r="AC98" i="4"/>
  <c r="AC30" i="4"/>
  <c r="AC112" i="4"/>
  <c r="AD37" i="4"/>
  <c r="AD121" i="4"/>
  <c r="AD77" i="4"/>
  <c r="AD34" i="4"/>
  <c r="AD42" i="4"/>
  <c r="AD25" i="4"/>
  <c r="AD89" i="4"/>
  <c r="AD138" i="4"/>
  <c r="AD4" i="4"/>
  <c r="AD101" i="4"/>
  <c r="AD129" i="4"/>
  <c r="AD133" i="4"/>
  <c r="AD126" i="4"/>
  <c r="AD17" i="4"/>
  <c r="AD43" i="4"/>
  <c r="AC64" i="4"/>
  <c r="AC118" i="4"/>
  <c r="AC70" i="4"/>
  <c r="AC129" i="4"/>
  <c r="AC133" i="4"/>
  <c r="AC126" i="4"/>
  <c r="AC17" i="4"/>
  <c r="AC43" i="4"/>
  <c r="AC19" i="4"/>
  <c r="AD83" i="4"/>
  <c r="AD41" i="4"/>
  <c r="AD51" i="4"/>
  <c r="AD50" i="4"/>
  <c r="AD99" i="4"/>
  <c r="AC82" i="4"/>
  <c r="AD100" i="4"/>
  <c r="AC113" i="4"/>
  <c r="AD8" i="4"/>
  <c r="AC102" i="4"/>
  <c r="AD60" i="4"/>
  <c r="AC49" i="4"/>
  <c r="AD97" i="4"/>
  <c r="AD124" i="4"/>
  <c r="AD108" i="4"/>
  <c r="AD139" i="4"/>
  <c r="AD103" i="4"/>
  <c r="AC136" i="4"/>
  <c r="AD24" i="4"/>
  <c r="AC67" i="4"/>
  <c r="AD82" i="4"/>
  <c r="AC125" i="4"/>
  <c r="AD113" i="4"/>
  <c r="AC34" i="4"/>
  <c r="AD92" i="4"/>
  <c r="AC93" i="4"/>
  <c r="AD49" i="4"/>
  <c r="AC72" i="4"/>
  <c r="AD76" i="4"/>
  <c r="AC115" i="4"/>
  <c r="AC81" i="4"/>
  <c r="AC143" i="4"/>
  <c r="AC39" i="4"/>
  <c r="AD136" i="4"/>
  <c r="AC94" i="4"/>
  <c r="AD86" i="4"/>
  <c r="AC58" i="4"/>
  <c r="AC78" i="4"/>
  <c r="AC3" i="4"/>
  <c r="AC122" i="4"/>
  <c r="AD105" i="4"/>
  <c r="AC18" i="4"/>
  <c r="AD73" i="4"/>
  <c r="AC29" i="4"/>
  <c r="AC6" i="4"/>
  <c r="AC5" i="4"/>
  <c r="AD111" i="4"/>
  <c r="AC40" i="4"/>
  <c r="AD71" i="4"/>
  <c r="AD135" i="4"/>
  <c r="AC63" i="4"/>
  <c r="AC48" i="4"/>
  <c r="AC77" i="4"/>
  <c r="AC54" i="4"/>
  <c r="AD85" i="4"/>
  <c r="AC47" i="4"/>
  <c r="AC61" i="4"/>
  <c r="AD3" i="4"/>
  <c r="AC15" i="4"/>
  <c r="AD18" i="4"/>
  <c r="AC38" i="4"/>
  <c r="AC21" i="4"/>
  <c r="AD28" i="4"/>
  <c r="AC46" i="4"/>
  <c r="AC65" i="4"/>
  <c r="AD79" i="4"/>
  <c r="I232" i="1"/>
  <c r="I55" i="1"/>
  <c r="I143" i="1"/>
  <c r="I137" i="1"/>
  <c r="I132" i="1"/>
  <c r="I139" i="1"/>
  <c r="I146" i="1"/>
  <c r="I158" i="1"/>
  <c r="I160" i="1"/>
  <c r="I229" i="1"/>
  <c r="I170" i="1"/>
  <c r="I169" i="1"/>
  <c r="I159" i="1"/>
  <c r="I164" i="1"/>
  <c r="I154" i="1"/>
  <c r="I157" i="1"/>
  <c r="I230" i="1"/>
  <c r="I6" i="1"/>
  <c r="I219" i="1"/>
  <c r="I16" i="1"/>
  <c r="I30" i="1"/>
  <c r="I218" i="1"/>
  <c r="I20" i="1"/>
  <c r="I138" i="1"/>
  <c r="I116" i="1"/>
  <c r="I140" i="1"/>
  <c r="I144" i="1"/>
  <c r="I141" i="1"/>
  <c r="I145" i="1"/>
  <c r="I136" i="1"/>
  <c r="I134" i="1"/>
  <c r="I127" i="1"/>
  <c r="I31" i="1"/>
  <c r="I41" i="1"/>
  <c r="I39" i="1"/>
  <c r="I190" i="1"/>
  <c r="I213" i="1"/>
  <c r="I238" i="1"/>
  <c r="I114" i="1"/>
  <c r="I200" i="1"/>
  <c r="I216" i="1"/>
  <c r="I180" i="1"/>
  <c r="I192" i="1"/>
  <c r="I205" i="1"/>
  <c r="I209" i="1"/>
  <c r="I221" i="1"/>
  <c r="I231" i="1"/>
  <c r="I179" i="1"/>
  <c r="I181" i="1"/>
  <c r="I186" i="1"/>
  <c r="I187" i="1"/>
  <c r="I214" i="1"/>
  <c r="I227" i="1"/>
  <c r="I242" i="1"/>
  <c r="I42" i="1"/>
  <c r="I177" i="1"/>
  <c r="I178" i="1"/>
  <c r="I182" i="1"/>
  <c r="I183" i="1"/>
  <c r="I185" i="1"/>
  <c r="I189" i="1"/>
  <c r="I197" i="1"/>
  <c r="I198" i="1"/>
  <c r="I206" i="1"/>
  <c r="I217" i="1"/>
  <c r="I241" i="1"/>
  <c r="I106" i="1"/>
  <c r="I112" i="1"/>
  <c r="I28" i="1"/>
  <c r="I13" i="1"/>
  <c r="I195" i="1"/>
  <c r="I9" i="1"/>
  <c r="I10" i="1"/>
  <c r="I34" i="1"/>
  <c r="I53" i="1"/>
  <c r="I91" i="1"/>
  <c r="I95" i="1"/>
  <c r="I107" i="1"/>
  <c r="I191" i="1"/>
  <c r="I222" i="1"/>
  <c r="I225" i="1"/>
  <c r="I226" i="1"/>
  <c r="I239" i="1"/>
  <c r="I15" i="1"/>
  <c r="I113" i="1"/>
  <c r="I171" i="1"/>
  <c r="I173" i="1"/>
  <c r="I176" i="1"/>
  <c r="I193" i="1"/>
  <c r="I194" i="1"/>
  <c r="I199" i="1"/>
  <c r="I172" i="1"/>
  <c r="I202" i="1"/>
  <c r="I115" i="1"/>
  <c r="I105" i="1"/>
  <c r="I5" i="1"/>
  <c r="I83" i="1"/>
  <c r="I224" i="1"/>
  <c r="I235" i="1"/>
  <c r="I12" i="1"/>
  <c r="I21" i="1"/>
  <c r="I26" i="1"/>
  <c r="I35" i="1"/>
  <c r="I50" i="1"/>
  <c r="I59" i="1"/>
  <c r="I64" i="1"/>
  <c r="I66" i="1"/>
  <c r="I68" i="1"/>
  <c r="I70" i="1"/>
  <c r="I74" i="1"/>
  <c r="I76" i="1"/>
  <c r="I77" i="1"/>
  <c r="I84" i="1"/>
  <c r="I96" i="1"/>
  <c r="I228" i="1"/>
  <c r="I8" i="1"/>
  <c r="I22" i="1"/>
  <c r="I23" i="1"/>
  <c r="I24" i="1"/>
  <c r="I32" i="1"/>
  <c r="I36" i="1"/>
  <c r="I44" i="1"/>
  <c r="I45" i="1"/>
  <c r="I46" i="1"/>
  <c r="I47" i="1"/>
  <c r="I49" i="1"/>
  <c r="I51" i="1"/>
  <c r="I54" i="1"/>
  <c r="I61" i="1"/>
  <c r="I62" i="1"/>
  <c r="I69" i="1"/>
  <c r="I72" i="1"/>
  <c r="I79" i="1"/>
  <c r="I27" i="1"/>
  <c r="I63" i="1"/>
  <c r="I212" i="1"/>
  <c r="I17" i="1"/>
  <c r="I37" i="1"/>
  <c r="I48" i="1"/>
  <c r="I58" i="1"/>
  <c r="I60" i="1"/>
  <c r="I210" i="1"/>
  <c r="I211" i="1"/>
  <c r="I14" i="1"/>
  <c r="I19" i="1"/>
  <c r="I40" i="1"/>
  <c r="I234" i="1"/>
  <c r="I243" i="1"/>
  <c r="I240" i="1"/>
  <c r="I4" i="1"/>
  <c r="I7" i="1"/>
  <c r="I142" i="1"/>
  <c r="I18" i="1"/>
  <c r="I25" i="1"/>
  <c r="I29" i="1"/>
  <c r="I2" i="1"/>
  <c r="I223" i="1"/>
  <c r="I233" i="1"/>
  <c r="I220" i="1"/>
  <c r="I118" i="1"/>
  <c r="I150" i="1"/>
  <c r="I122" i="1"/>
  <c r="I124" i="1"/>
  <c r="I117" i="1"/>
  <c r="I121" i="1"/>
  <c r="I125" i="1"/>
  <c r="I126" i="1"/>
  <c r="I147" i="1"/>
  <c r="I148" i="1"/>
  <c r="I149" i="1"/>
  <c r="I152" i="1"/>
  <c r="I153" i="1"/>
  <c r="I161" i="1"/>
  <c r="I166" i="1"/>
  <c r="I167" i="1"/>
  <c r="I119" i="1"/>
  <c r="I135" i="1"/>
  <c r="I120" i="1"/>
  <c r="I128" i="1"/>
  <c r="I129" i="1"/>
  <c r="I130" i="1"/>
  <c r="I131" i="1"/>
  <c r="I155" i="1"/>
  <c r="I165" i="1"/>
  <c r="I163" i="1"/>
  <c r="I71" i="1"/>
  <c r="I78" i="1"/>
  <c r="I81" i="1"/>
  <c r="I85" i="1"/>
  <c r="I86" i="1"/>
  <c r="I88" i="1"/>
  <c r="I89" i="1"/>
  <c r="I90" i="1"/>
  <c r="I92" i="1"/>
  <c r="I93" i="1"/>
  <c r="I94" i="1"/>
  <c r="I97" i="1"/>
  <c r="I98" i="1"/>
  <c r="I100" i="1"/>
  <c r="I101" i="1"/>
  <c r="I103" i="1"/>
  <c r="I104" i="1"/>
  <c r="I109" i="1"/>
  <c r="I110" i="1"/>
  <c r="I111" i="1"/>
  <c r="I123" i="1"/>
  <c r="I175" i="1"/>
  <c r="I188" i="1"/>
  <c r="I73" i="1"/>
  <c r="I75" i="1"/>
  <c r="I80" i="1"/>
  <c r="I82" i="1"/>
  <c r="I87" i="1"/>
  <c r="I99" i="1"/>
  <c r="I102" i="1"/>
  <c r="I184" i="1"/>
  <c r="I203" i="1"/>
  <c r="I204" i="1"/>
  <c r="I207" i="1"/>
  <c r="I208" i="1"/>
  <c r="I215" i="1"/>
  <c r="I3" i="1"/>
  <c r="I56" i="1"/>
  <c r="I237" i="1"/>
  <c r="I33" i="1"/>
  <c r="I38" i="1"/>
  <c r="I43" i="1"/>
  <c r="I236" i="1"/>
  <c r="I11" i="1"/>
  <c r="I151" i="1"/>
  <c r="I168" i="1"/>
  <c r="F16" i="5" l="1"/>
  <c r="F6" i="5"/>
  <c r="AF142" i="1"/>
  <c r="AG142" i="1"/>
  <c r="AF18" i="1"/>
  <c r="AG18" i="1"/>
  <c r="AF25" i="1"/>
  <c r="AG25" i="1"/>
  <c r="AF29" i="1"/>
  <c r="AG29" i="1"/>
  <c r="AF2" i="1"/>
  <c r="AG2" i="1"/>
  <c r="AF223" i="1"/>
  <c r="AG223" i="1"/>
  <c r="AF233" i="1"/>
  <c r="AG233" i="1"/>
  <c r="AF220" i="1"/>
  <c r="AG220" i="1"/>
  <c r="AF118" i="1"/>
  <c r="AG118" i="1"/>
  <c r="AF150" i="1"/>
  <c r="AG150" i="1"/>
  <c r="AF122" i="1"/>
  <c r="AG122" i="1"/>
  <c r="AF124" i="1"/>
  <c r="AG124" i="1"/>
  <c r="AF117" i="1"/>
  <c r="AG117" i="1"/>
  <c r="AF121" i="1"/>
  <c r="AG121" i="1"/>
  <c r="AF125" i="1"/>
  <c r="AG125" i="1"/>
  <c r="AF126" i="1"/>
  <c r="AG126" i="1"/>
  <c r="AF156" i="1"/>
  <c r="AG156" i="1"/>
  <c r="AF162" i="1"/>
  <c r="AG162" i="1"/>
  <c r="AF174" i="1"/>
  <c r="AG174" i="1"/>
  <c r="AF133" i="1"/>
  <c r="AG133" i="1"/>
  <c r="AF147" i="1"/>
  <c r="AG147" i="1"/>
  <c r="AF148" i="1"/>
  <c r="AG148" i="1"/>
  <c r="AF149" i="1"/>
  <c r="AG149" i="1"/>
  <c r="AF152" i="1"/>
  <c r="AG152" i="1"/>
  <c r="AF153" i="1"/>
  <c r="AG153" i="1"/>
  <c r="AF161" i="1"/>
  <c r="AG161" i="1"/>
  <c r="AF166" i="1"/>
  <c r="AG166" i="1"/>
  <c r="AF167" i="1"/>
  <c r="AG167" i="1"/>
  <c r="AF119" i="1"/>
  <c r="AG119" i="1"/>
  <c r="AF135" i="1"/>
  <c r="AG135" i="1"/>
  <c r="AF120" i="1"/>
  <c r="AG120" i="1"/>
  <c r="AF128" i="1"/>
  <c r="AG128" i="1"/>
  <c r="AF129" i="1"/>
  <c r="AG129" i="1"/>
  <c r="AF130" i="1"/>
  <c r="AG130" i="1"/>
  <c r="AF131" i="1"/>
  <c r="AG131" i="1"/>
  <c r="AF155" i="1"/>
  <c r="AG155" i="1"/>
  <c r="AF165" i="1"/>
  <c r="AG165" i="1"/>
  <c r="AF163" i="1"/>
  <c r="AG163" i="1"/>
  <c r="AF71" i="1"/>
  <c r="AG71" i="1"/>
  <c r="AF78" i="1"/>
  <c r="AG78" i="1"/>
  <c r="AF81" i="1"/>
  <c r="AG81" i="1"/>
  <c r="AF85" i="1"/>
  <c r="AG85" i="1"/>
  <c r="AF86" i="1"/>
  <c r="AG86" i="1"/>
  <c r="AF88" i="1"/>
  <c r="AG88" i="1"/>
  <c r="AF89" i="1"/>
  <c r="AG89" i="1"/>
  <c r="AF90" i="1"/>
  <c r="AG90" i="1"/>
  <c r="AF92" i="1"/>
  <c r="AG92" i="1"/>
  <c r="AF93" i="1"/>
  <c r="AG93" i="1"/>
  <c r="AF94" i="1"/>
  <c r="AG94" i="1"/>
  <c r="AF97" i="1"/>
  <c r="AG97" i="1"/>
  <c r="AF98" i="1"/>
  <c r="AG98" i="1"/>
  <c r="AF100" i="1"/>
  <c r="AG100" i="1"/>
  <c r="AF101" i="1"/>
  <c r="AG101" i="1"/>
  <c r="AF103" i="1"/>
  <c r="AG103" i="1"/>
  <c r="AF104" i="1"/>
  <c r="AG104" i="1"/>
  <c r="AF109" i="1"/>
  <c r="AG109" i="1"/>
  <c r="AF110" i="1"/>
  <c r="AG110" i="1"/>
  <c r="AF111" i="1"/>
  <c r="AG111" i="1"/>
  <c r="AF123" i="1"/>
  <c r="AG123" i="1"/>
  <c r="AF175" i="1"/>
  <c r="AG175" i="1"/>
  <c r="AF188" i="1"/>
  <c r="AG188" i="1"/>
  <c r="AF73" i="1"/>
  <c r="AG73" i="1"/>
  <c r="AF75" i="1"/>
  <c r="AG75" i="1"/>
  <c r="AF80" i="1"/>
  <c r="AG80" i="1"/>
  <c r="AF82" i="1"/>
  <c r="AG82" i="1"/>
  <c r="AF87" i="1"/>
  <c r="AG87" i="1"/>
  <c r="AF99" i="1"/>
  <c r="AG99" i="1"/>
  <c r="AF102" i="1"/>
  <c r="AG102" i="1"/>
  <c r="AF184" i="1"/>
  <c r="AG184" i="1"/>
  <c r="AF65" i="1"/>
  <c r="AG65" i="1"/>
  <c r="AF67" i="1"/>
  <c r="AG67" i="1"/>
  <c r="AF108" i="1"/>
  <c r="AG108" i="1"/>
  <c r="AF52" i="1"/>
  <c r="AG52" i="1"/>
  <c r="AF57" i="1"/>
  <c r="AG57" i="1"/>
  <c r="AF196" i="1"/>
  <c r="AG196" i="1"/>
  <c r="AF201" i="1"/>
  <c r="AG201" i="1"/>
  <c r="AF203" i="1"/>
  <c r="AG203" i="1"/>
  <c r="AF204" i="1"/>
  <c r="AG204" i="1"/>
  <c r="AF207" i="1"/>
  <c r="AG207" i="1"/>
  <c r="AF208" i="1"/>
  <c r="AG208" i="1"/>
  <c r="AF215" i="1"/>
  <c r="AG215" i="1"/>
  <c r="AF3" i="1"/>
  <c r="AG3" i="1"/>
  <c r="AF56" i="1"/>
  <c r="AG56" i="1"/>
  <c r="AF237" i="1"/>
  <c r="AG237" i="1"/>
  <c r="AF33" i="1"/>
  <c r="AG33" i="1"/>
  <c r="AF38" i="1"/>
  <c r="AG38" i="1"/>
  <c r="AF43" i="1"/>
  <c r="AG43" i="1"/>
  <c r="AF236" i="1"/>
  <c r="AG236" i="1"/>
  <c r="AF11" i="1"/>
  <c r="AG11" i="1"/>
  <c r="Y142" i="1"/>
  <c r="Z142" i="1"/>
  <c r="AA142" i="1" s="1"/>
  <c r="T142" i="1" s="1"/>
  <c r="Y18" i="1"/>
  <c r="Z18" i="1"/>
  <c r="AA18" i="1" s="1"/>
  <c r="Y25" i="1"/>
  <c r="Z25" i="1"/>
  <c r="AA25" i="1" s="1"/>
  <c r="Y29" i="1"/>
  <c r="Z29" i="1"/>
  <c r="AA29" i="1" s="1"/>
  <c r="Y2" i="1"/>
  <c r="Z2" i="1"/>
  <c r="AA2" i="1" s="1"/>
  <c r="Y223" i="1"/>
  <c r="Z223" i="1"/>
  <c r="AA223" i="1" s="1"/>
  <c r="Y233" i="1"/>
  <c r="S233" i="1" s="1"/>
  <c r="Z233" i="1"/>
  <c r="AA233" i="1" s="1"/>
  <c r="Y220" i="1"/>
  <c r="Z220" i="1"/>
  <c r="AA220" i="1" s="1"/>
  <c r="Y118" i="1"/>
  <c r="Z118" i="1"/>
  <c r="AA118" i="1" s="1"/>
  <c r="Y150" i="1"/>
  <c r="Z150" i="1"/>
  <c r="AA150" i="1" s="1"/>
  <c r="T150" i="1" s="1"/>
  <c r="Y122" i="1"/>
  <c r="S122" i="1" s="1"/>
  <c r="Z122" i="1"/>
  <c r="AA122" i="1" s="1"/>
  <c r="Y124" i="1"/>
  <c r="Z124" i="1"/>
  <c r="AA124" i="1" s="1"/>
  <c r="Y117" i="1"/>
  <c r="S117" i="1" s="1"/>
  <c r="Z117" i="1"/>
  <c r="AA117" i="1" s="1"/>
  <c r="Y121" i="1"/>
  <c r="Z121" i="1"/>
  <c r="AA121" i="1" s="1"/>
  <c r="Y125" i="1"/>
  <c r="S125" i="1" s="1"/>
  <c r="Z125" i="1"/>
  <c r="AA125" i="1" s="1"/>
  <c r="Y126" i="1"/>
  <c r="Z126" i="1"/>
  <c r="AA126" i="1" s="1"/>
  <c r="Y156" i="1"/>
  <c r="S156" i="1" s="1"/>
  <c r="Z156" i="1"/>
  <c r="AA156" i="1" s="1"/>
  <c r="Y162" i="1"/>
  <c r="Z162" i="1"/>
  <c r="AA162" i="1" s="1"/>
  <c r="T162" i="1" s="1"/>
  <c r="Y174" i="1"/>
  <c r="S174" i="1" s="1"/>
  <c r="Z174" i="1"/>
  <c r="AA174" i="1" s="1"/>
  <c r="Y133" i="1"/>
  <c r="Z133" i="1"/>
  <c r="AA133" i="1" s="1"/>
  <c r="Y147" i="1"/>
  <c r="S147" i="1" s="1"/>
  <c r="Z147" i="1"/>
  <c r="AA147" i="1" s="1"/>
  <c r="Y148" i="1"/>
  <c r="Z148" i="1"/>
  <c r="AA148" i="1" s="1"/>
  <c r="Y149" i="1"/>
  <c r="S149" i="1" s="1"/>
  <c r="Z149" i="1"/>
  <c r="AA149" i="1" s="1"/>
  <c r="Y152" i="1"/>
  <c r="Z152" i="1"/>
  <c r="AA152" i="1" s="1"/>
  <c r="Y153" i="1"/>
  <c r="S153" i="1" s="1"/>
  <c r="Z153" i="1"/>
  <c r="AA153" i="1" s="1"/>
  <c r="Y161" i="1"/>
  <c r="Z161" i="1"/>
  <c r="AA161" i="1" s="1"/>
  <c r="T161" i="1" s="1"/>
  <c r="Y166" i="1"/>
  <c r="S166" i="1" s="1"/>
  <c r="Z166" i="1"/>
  <c r="AA166" i="1" s="1"/>
  <c r="Y167" i="1"/>
  <c r="Z167" i="1"/>
  <c r="AA167" i="1" s="1"/>
  <c r="Y119" i="1"/>
  <c r="S119" i="1" s="1"/>
  <c r="Z119" i="1"/>
  <c r="AA119" i="1" s="1"/>
  <c r="Y135" i="1"/>
  <c r="Z135" i="1"/>
  <c r="AA135" i="1" s="1"/>
  <c r="Y120" i="1"/>
  <c r="Z120" i="1"/>
  <c r="AA120" i="1" s="1"/>
  <c r="Y128" i="1"/>
  <c r="Z128" i="1"/>
  <c r="AA128" i="1" s="1"/>
  <c r="Y129" i="1"/>
  <c r="Z129" i="1"/>
  <c r="AA129" i="1" s="1"/>
  <c r="Y130" i="1"/>
  <c r="Z130" i="1"/>
  <c r="AA130" i="1" s="1"/>
  <c r="Y131" i="1"/>
  <c r="Z131" i="1"/>
  <c r="AA131" i="1" s="1"/>
  <c r="Y155" i="1"/>
  <c r="Z155" i="1"/>
  <c r="AA155" i="1" s="1"/>
  <c r="Y165" i="1"/>
  <c r="Z165" i="1"/>
  <c r="AA165" i="1" s="1"/>
  <c r="Y163" i="1"/>
  <c r="Z163" i="1"/>
  <c r="AA163" i="1" s="1"/>
  <c r="Y71" i="1"/>
  <c r="Z71" i="1"/>
  <c r="AA71" i="1" s="1"/>
  <c r="Y78" i="1"/>
  <c r="Z78" i="1"/>
  <c r="AA78" i="1" s="1"/>
  <c r="Y81" i="1"/>
  <c r="Z81" i="1"/>
  <c r="AA81" i="1" s="1"/>
  <c r="Y85" i="1"/>
  <c r="Z85" i="1"/>
  <c r="AA85" i="1" s="1"/>
  <c r="Y86" i="1"/>
  <c r="Z86" i="1"/>
  <c r="AA86" i="1" s="1"/>
  <c r="Y88" i="1"/>
  <c r="Z88" i="1"/>
  <c r="AA88" i="1" s="1"/>
  <c r="Y89" i="1"/>
  <c r="Z89" i="1"/>
  <c r="AA89" i="1" s="1"/>
  <c r="Y90" i="1"/>
  <c r="Z90" i="1"/>
  <c r="AA90" i="1" s="1"/>
  <c r="Y92" i="1"/>
  <c r="Z92" i="1"/>
  <c r="AA92" i="1" s="1"/>
  <c r="Y93" i="1"/>
  <c r="Z93" i="1"/>
  <c r="AA93" i="1" s="1"/>
  <c r="Y94" i="1"/>
  <c r="Z94" i="1"/>
  <c r="AA94" i="1" s="1"/>
  <c r="Y97" i="1"/>
  <c r="Z97" i="1"/>
  <c r="AA97" i="1" s="1"/>
  <c r="Y98" i="1"/>
  <c r="Z98" i="1"/>
  <c r="AA98" i="1" s="1"/>
  <c r="Y100" i="1"/>
  <c r="Z100" i="1"/>
  <c r="AA100" i="1" s="1"/>
  <c r="Y101" i="1"/>
  <c r="Z101" i="1"/>
  <c r="AA101" i="1" s="1"/>
  <c r="Y103" i="1"/>
  <c r="Z103" i="1"/>
  <c r="AA103" i="1" s="1"/>
  <c r="Y104" i="1"/>
  <c r="Z104" i="1"/>
  <c r="AA104" i="1" s="1"/>
  <c r="Y109" i="1"/>
  <c r="Z109" i="1"/>
  <c r="AA109" i="1" s="1"/>
  <c r="Y110" i="1"/>
  <c r="Z110" i="1"/>
  <c r="AA110" i="1" s="1"/>
  <c r="Y111" i="1"/>
  <c r="Z111" i="1"/>
  <c r="AA111" i="1" s="1"/>
  <c r="Y123" i="1"/>
  <c r="Z123" i="1"/>
  <c r="AA123" i="1" s="1"/>
  <c r="Y175" i="1"/>
  <c r="Z175" i="1"/>
  <c r="AA175" i="1" s="1"/>
  <c r="Y188" i="1"/>
  <c r="Z188" i="1"/>
  <c r="AA188" i="1" s="1"/>
  <c r="Y73" i="1"/>
  <c r="Z73" i="1"/>
  <c r="AA73" i="1" s="1"/>
  <c r="Y75" i="1"/>
  <c r="Z75" i="1"/>
  <c r="AA75" i="1" s="1"/>
  <c r="Y80" i="1"/>
  <c r="Z80" i="1"/>
  <c r="AA80" i="1" s="1"/>
  <c r="Y82" i="1"/>
  <c r="Z82" i="1"/>
  <c r="AA82" i="1" s="1"/>
  <c r="Y87" i="1"/>
  <c r="Z87" i="1"/>
  <c r="AA87" i="1" s="1"/>
  <c r="Y99" i="1"/>
  <c r="Z99" i="1"/>
  <c r="AA99" i="1" s="1"/>
  <c r="Y102" i="1"/>
  <c r="Z102" i="1"/>
  <c r="AA102" i="1" s="1"/>
  <c r="Y184" i="1"/>
  <c r="Z184" i="1"/>
  <c r="AA184" i="1" s="1"/>
  <c r="Y65" i="1"/>
  <c r="Z65" i="1"/>
  <c r="AA65" i="1" s="1"/>
  <c r="Y67" i="1"/>
  <c r="Z67" i="1"/>
  <c r="AA67" i="1" s="1"/>
  <c r="Y108" i="1"/>
  <c r="Z108" i="1"/>
  <c r="AA108" i="1" s="1"/>
  <c r="Y52" i="1"/>
  <c r="Z52" i="1"/>
  <c r="AA52" i="1" s="1"/>
  <c r="Y57" i="1"/>
  <c r="Z57" i="1"/>
  <c r="AA57" i="1" s="1"/>
  <c r="Y196" i="1"/>
  <c r="Z196" i="1"/>
  <c r="AA196" i="1" s="1"/>
  <c r="Y201" i="1"/>
  <c r="Z201" i="1"/>
  <c r="AA201" i="1" s="1"/>
  <c r="Y203" i="1"/>
  <c r="Z203" i="1"/>
  <c r="AA203" i="1" s="1"/>
  <c r="Y204" i="1"/>
  <c r="Z204" i="1"/>
  <c r="AA204" i="1" s="1"/>
  <c r="Y207" i="1"/>
  <c r="Z207" i="1"/>
  <c r="AA207" i="1" s="1"/>
  <c r="Y208" i="1"/>
  <c r="Z208" i="1"/>
  <c r="AA208" i="1" s="1"/>
  <c r="Y215" i="1"/>
  <c r="Z215" i="1"/>
  <c r="AA215" i="1" s="1"/>
  <c r="Y3" i="1"/>
  <c r="Z3" i="1"/>
  <c r="AA3" i="1" s="1"/>
  <c r="Y56" i="1"/>
  <c r="Z56" i="1"/>
  <c r="AA56" i="1" s="1"/>
  <c r="Y237" i="1"/>
  <c r="Z237" i="1"/>
  <c r="AA237" i="1" s="1"/>
  <c r="Y33" i="1"/>
  <c r="Z33" i="1"/>
  <c r="AA33" i="1" s="1"/>
  <c r="Y38" i="1"/>
  <c r="Z38" i="1"/>
  <c r="AA38" i="1" s="1"/>
  <c r="Y43" i="1"/>
  <c r="Z43" i="1"/>
  <c r="AA43" i="1" s="1"/>
  <c r="Y236" i="1"/>
  <c r="Z236" i="1"/>
  <c r="AA236" i="1" s="1"/>
  <c r="Y11" i="1"/>
  <c r="Z11" i="1"/>
  <c r="AA11" i="1" s="1"/>
  <c r="A132" i="2"/>
  <c r="F17" i="5" l="1"/>
  <c r="F7" i="5"/>
  <c r="S118" i="1"/>
  <c r="S236" i="1"/>
  <c r="S38" i="1"/>
  <c r="S237" i="1"/>
  <c r="S3" i="1"/>
  <c r="S208" i="1"/>
  <c r="S204" i="1"/>
  <c r="S201" i="1"/>
  <c r="S57" i="1"/>
  <c r="S108" i="1"/>
  <c r="S65" i="1"/>
  <c r="S102" i="1"/>
  <c r="S87" i="1"/>
  <c r="S80" i="1"/>
  <c r="S73" i="1"/>
  <c r="S175" i="1"/>
  <c r="S111" i="1"/>
  <c r="S109" i="1"/>
  <c r="S103" i="1"/>
  <c r="S100" i="1"/>
  <c r="S97" i="1"/>
  <c r="S93" i="1"/>
  <c r="S90" i="1"/>
  <c r="S88" i="1"/>
  <c r="S85" i="1"/>
  <c r="S78" i="1"/>
  <c r="S163" i="1"/>
  <c r="S155" i="1"/>
  <c r="S130" i="1"/>
  <c r="S128" i="1"/>
  <c r="S135" i="1"/>
  <c r="S223" i="1"/>
  <c r="S29" i="1"/>
  <c r="S18" i="1"/>
  <c r="T11" i="1"/>
  <c r="T215" i="1"/>
  <c r="T52" i="1"/>
  <c r="T82" i="1"/>
  <c r="T110" i="1"/>
  <c r="T94" i="1"/>
  <c r="T81" i="1"/>
  <c r="T129" i="1"/>
  <c r="T43" i="1"/>
  <c r="T33" i="1"/>
  <c r="T56" i="1"/>
  <c r="T207" i="1"/>
  <c r="T203" i="1"/>
  <c r="T196" i="1"/>
  <c r="T67" i="1"/>
  <c r="T184" i="1"/>
  <c r="T99" i="1"/>
  <c r="T75" i="1"/>
  <c r="T188" i="1"/>
  <c r="T123" i="1"/>
  <c r="T104" i="1"/>
  <c r="T101" i="1"/>
  <c r="T98" i="1"/>
  <c r="T92" i="1"/>
  <c r="T89" i="1"/>
  <c r="T86" i="1"/>
  <c r="T71" i="1"/>
  <c r="T165" i="1"/>
  <c r="T131" i="1"/>
  <c r="T120" i="1"/>
  <c r="T167" i="1"/>
  <c r="T152" i="1"/>
  <c r="T148" i="1"/>
  <c r="T133" i="1"/>
  <c r="T126" i="1"/>
  <c r="T121" i="1"/>
  <c r="T124" i="1"/>
  <c r="T220" i="1"/>
  <c r="T223" i="1"/>
  <c r="T29" i="1"/>
  <c r="T18" i="1"/>
  <c r="S11" i="1"/>
  <c r="S43" i="1"/>
  <c r="S33" i="1"/>
  <c r="S56" i="1"/>
  <c r="S215" i="1"/>
  <c r="S207" i="1"/>
  <c r="S203" i="1"/>
  <c r="S196" i="1"/>
  <c r="S52" i="1"/>
  <c r="S67" i="1"/>
  <c r="S184" i="1"/>
  <c r="S99" i="1"/>
  <c r="S82" i="1"/>
  <c r="S75" i="1"/>
  <c r="S188" i="1"/>
  <c r="S123" i="1"/>
  <c r="S110" i="1"/>
  <c r="S104" i="1"/>
  <c r="S101" i="1"/>
  <c r="S98" i="1"/>
  <c r="S94" i="1"/>
  <c r="S92" i="1"/>
  <c r="S89" i="1"/>
  <c r="S86" i="1"/>
  <c r="S81" i="1"/>
  <c r="S71" i="1"/>
  <c r="S165" i="1"/>
  <c r="S131" i="1"/>
  <c r="S129" i="1"/>
  <c r="S120" i="1"/>
  <c r="S167" i="1"/>
  <c r="S161" i="1"/>
  <c r="S152" i="1"/>
  <c r="S148" i="1"/>
  <c r="S133" i="1"/>
  <c r="S162" i="1"/>
  <c r="S126" i="1"/>
  <c r="S121" i="1"/>
  <c r="S124" i="1"/>
  <c r="S150" i="1"/>
  <c r="S220" i="1"/>
  <c r="T236" i="1"/>
  <c r="T38" i="1"/>
  <c r="T237" i="1"/>
  <c r="T3" i="1"/>
  <c r="T208" i="1"/>
  <c r="T204" i="1"/>
  <c r="T201" i="1"/>
  <c r="T57" i="1"/>
  <c r="T108" i="1"/>
  <c r="T65" i="1"/>
  <c r="T102" i="1"/>
  <c r="T87" i="1"/>
  <c r="T80" i="1"/>
  <c r="T73" i="1"/>
  <c r="T175" i="1"/>
  <c r="T111" i="1"/>
  <c r="T109" i="1"/>
  <c r="T103" i="1"/>
  <c r="T100" i="1"/>
  <c r="T97" i="1"/>
  <c r="T93" i="1"/>
  <c r="T90" i="1"/>
  <c r="T88" i="1"/>
  <c r="T85" i="1"/>
  <c r="T78" i="1"/>
  <c r="T163" i="1"/>
  <c r="T155" i="1"/>
  <c r="T130" i="1"/>
  <c r="T128" i="1"/>
  <c r="T135" i="1"/>
  <c r="T119" i="1"/>
  <c r="T166" i="1"/>
  <c r="T153" i="1"/>
  <c r="T149" i="1"/>
  <c r="T147" i="1"/>
  <c r="T174" i="1"/>
  <c r="T156" i="1"/>
  <c r="T125" i="1"/>
  <c r="T117" i="1"/>
  <c r="T122" i="1"/>
  <c r="T118" i="1"/>
  <c r="T233" i="1"/>
  <c r="T2" i="1"/>
  <c r="T25" i="1"/>
  <c r="S2" i="1"/>
  <c r="S25" i="1"/>
  <c r="S142" i="1"/>
  <c r="F18" i="5" l="1"/>
  <c r="F8" i="5"/>
  <c r="F9" i="5" s="1"/>
  <c r="AF218" i="1"/>
  <c r="AG218" i="1"/>
  <c r="AF20" i="1"/>
  <c r="AG20" i="1"/>
  <c r="AF138" i="1"/>
  <c r="AG138" i="1"/>
  <c r="AF116" i="1"/>
  <c r="AG116" i="1"/>
  <c r="AF140" i="1"/>
  <c r="AG140" i="1"/>
  <c r="AF144" i="1"/>
  <c r="AG144" i="1"/>
  <c r="AF141" i="1"/>
  <c r="AG141" i="1"/>
  <c r="AF145" i="1"/>
  <c r="AG145" i="1"/>
  <c r="AF143" i="1"/>
  <c r="AG143" i="1"/>
  <c r="AF137" i="1"/>
  <c r="AG137" i="1"/>
  <c r="AF132" i="1"/>
  <c r="AG132" i="1"/>
  <c r="AF139" i="1"/>
  <c r="AG139" i="1"/>
  <c r="AF136" i="1"/>
  <c r="AG136" i="1"/>
  <c r="AF134" i="1"/>
  <c r="AG134" i="1"/>
  <c r="AF127" i="1"/>
  <c r="AG127" i="1"/>
  <c r="AF31" i="1"/>
  <c r="AG31" i="1"/>
  <c r="AF41" i="1"/>
  <c r="AG41" i="1"/>
  <c r="AF39" i="1"/>
  <c r="AG39" i="1"/>
  <c r="AF190" i="1"/>
  <c r="AG190" i="1"/>
  <c r="AF213" i="1"/>
  <c r="AG213" i="1"/>
  <c r="AF238" i="1"/>
  <c r="AG238" i="1"/>
  <c r="AF114" i="1"/>
  <c r="AG114" i="1"/>
  <c r="AF200" i="1"/>
  <c r="AG200" i="1"/>
  <c r="AF216" i="1"/>
  <c r="AG216" i="1"/>
  <c r="AF180" i="1"/>
  <c r="AG180" i="1"/>
  <c r="AF192" i="1"/>
  <c r="AG192" i="1"/>
  <c r="AF205" i="1"/>
  <c r="AG205" i="1"/>
  <c r="AF209" i="1"/>
  <c r="AG209" i="1"/>
  <c r="AF221" i="1"/>
  <c r="AG221" i="1"/>
  <c r="AF231" i="1"/>
  <c r="AG231" i="1"/>
  <c r="AF179" i="1"/>
  <c r="AG179" i="1"/>
  <c r="AF181" i="1"/>
  <c r="AG181" i="1"/>
  <c r="AF186" i="1"/>
  <c r="AG186" i="1"/>
  <c r="AF187" i="1"/>
  <c r="AG187" i="1"/>
  <c r="AF214" i="1"/>
  <c r="AG214" i="1"/>
  <c r="AF227" i="1"/>
  <c r="AG227" i="1"/>
  <c r="AF242" i="1"/>
  <c r="AG242" i="1"/>
  <c r="AF42" i="1"/>
  <c r="AG42" i="1"/>
  <c r="AF177" i="1"/>
  <c r="AG177" i="1"/>
  <c r="AF178" i="1"/>
  <c r="AG178" i="1"/>
  <c r="AF182" i="1"/>
  <c r="AG182" i="1"/>
  <c r="AF183" i="1"/>
  <c r="AG183" i="1"/>
  <c r="AF185" i="1"/>
  <c r="AG185" i="1"/>
  <c r="AF189" i="1"/>
  <c r="AG189" i="1"/>
  <c r="AF197" i="1"/>
  <c r="AG197" i="1"/>
  <c r="AF198" i="1"/>
  <c r="AG198" i="1"/>
  <c r="AF206" i="1"/>
  <c r="AG206" i="1"/>
  <c r="AF217" i="1"/>
  <c r="AG217" i="1"/>
  <c r="AF232" i="1"/>
  <c r="AG232" i="1"/>
  <c r="AF55" i="1"/>
  <c r="AG55" i="1"/>
  <c r="AF241" i="1"/>
  <c r="AG241" i="1"/>
  <c r="AF106" i="1"/>
  <c r="AG106" i="1"/>
  <c r="AF112" i="1"/>
  <c r="AG112" i="1"/>
  <c r="AF28" i="1"/>
  <c r="AG28" i="1"/>
  <c r="AF13" i="1"/>
  <c r="AG13" i="1"/>
  <c r="AF195" i="1"/>
  <c r="AG195" i="1"/>
  <c r="AF9" i="1"/>
  <c r="AG9" i="1"/>
  <c r="AF10" i="1"/>
  <c r="AG10" i="1"/>
  <c r="AF34" i="1"/>
  <c r="AG34" i="1"/>
  <c r="AF53" i="1"/>
  <c r="AG53" i="1"/>
  <c r="AF91" i="1"/>
  <c r="AG91" i="1"/>
  <c r="AF95" i="1"/>
  <c r="AG95" i="1"/>
  <c r="AF107" i="1"/>
  <c r="AG107" i="1"/>
  <c r="AF191" i="1"/>
  <c r="AG191" i="1"/>
  <c r="AF222" i="1"/>
  <c r="AG222" i="1"/>
  <c r="AF225" i="1"/>
  <c r="AG225" i="1"/>
  <c r="AF226" i="1"/>
  <c r="AG226" i="1"/>
  <c r="AF239" i="1"/>
  <c r="AG239" i="1"/>
  <c r="AF15" i="1"/>
  <c r="AG15" i="1"/>
  <c r="AF113" i="1"/>
  <c r="AG113" i="1"/>
  <c r="AF171" i="1"/>
  <c r="AG171" i="1"/>
  <c r="AF173" i="1"/>
  <c r="AG173" i="1"/>
  <c r="AF176" i="1"/>
  <c r="AG176" i="1"/>
  <c r="AF193" i="1"/>
  <c r="AG193" i="1"/>
  <c r="AF194" i="1"/>
  <c r="AG194" i="1"/>
  <c r="AF199" i="1"/>
  <c r="AG199" i="1"/>
  <c r="AF172" i="1"/>
  <c r="AG172" i="1"/>
  <c r="AF202" i="1"/>
  <c r="AG202" i="1"/>
  <c r="AF115" i="1"/>
  <c r="AG115" i="1"/>
  <c r="AF105" i="1"/>
  <c r="AG105" i="1"/>
  <c r="AF5" i="1"/>
  <c r="AG5" i="1"/>
  <c r="AF83" i="1"/>
  <c r="AG83" i="1"/>
  <c r="AF224" i="1"/>
  <c r="AG224" i="1"/>
  <c r="AF235" i="1"/>
  <c r="AG235" i="1"/>
  <c r="AF12" i="1"/>
  <c r="AG12" i="1"/>
  <c r="AF21" i="1"/>
  <c r="AG21" i="1"/>
  <c r="AF26" i="1"/>
  <c r="AG26" i="1"/>
  <c r="AF35" i="1"/>
  <c r="AG35" i="1"/>
  <c r="AF50" i="1"/>
  <c r="AG50" i="1"/>
  <c r="AF59" i="1"/>
  <c r="AG59" i="1"/>
  <c r="AF64" i="1"/>
  <c r="AG64" i="1"/>
  <c r="AF66" i="1"/>
  <c r="AG66" i="1"/>
  <c r="AF68" i="1"/>
  <c r="AG68" i="1"/>
  <c r="AF70" i="1"/>
  <c r="AG70" i="1"/>
  <c r="AF74" i="1"/>
  <c r="AG74" i="1"/>
  <c r="AF76" i="1"/>
  <c r="AG76" i="1"/>
  <c r="AF77" i="1"/>
  <c r="AG77" i="1"/>
  <c r="AF84" i="1"/>
  <c r="AG84" i="1"/>
  <c r="AF96" i="1"/>
  <c r="AG96" i="1"/>
  <c r="AF228" i="1"/>
  <c r="AG228" i="1"/>
  <c r="AF8" i="1"/>
  <c r="AG8" i="1"/>
  <c r="AF22" i="1"/>
  <c r="AG22" i="1"/>
  <c r="AF23" i="1"/>
  <c r="AG23" i="1"/>
  <c r="AF24" i="1"/>
  <c r="AG24" i="1"/>
  <c r="AF32" i="1"/>
  <c r="AG32" i="1"/>
  <c r="AF36" i="1"/>
  <c r="AG36" i="1"/>
  <c r="AF44" i="1"/>
  <c r="AG44" i="1"/>
  <c r="AF45" i="1"/>
  <c r="AG45" i="1"/>
  <c r="AF46" i="1"/>
  <c r="AG46" i="1"/>
  <c r="AF47" i="1"/>
  <c r="AG47" i="1"/>
  <c r="AF49" i="1"/>
  <c r="AG49" i="1"/>
  <c r="AF51" i="1"/>
  <c r="AG51" i="1"/>
  <c r="AF54" i="1"/>
  <c r="AG54" i="1"/>
  <c r="AF61" i="1"/>
  <c r="AG61" i="1"/>
  <c r="AF62" i="1"/>
  <c r="AG62" i="1"/>
  <c r="AF69" i="1"/>
  <c r="AG69" i="1"/>
  <c r="AF72" i="1"/>
  <c r="AG72" i="1"/>
  <c r="AF79" i="1"/>
  <c r="AG79" i="1"/>
  <c r="AF27" i="1"/>
  <c r="AG27" i="1"/>
  <c r="AF63" i="1"/>
  <c r="AG63" i="1"/>
  <c r="AF212" i="1"/>
  <c r="AG212" i="1"/>
  <c r="AF17" i="1"/>
  <c r="AG17" i="1"/>
  <c r="AF37" i="1"/>
  <c r="AG37" i="1"/>
  <c r="AF48" i="1"/>
  <c r="AG48" i="1"/>
  <c r="AF58" i="1"/>
  <c r="AG58" i="1"/>
  <c r="AF60" i="1"/>
  <c r="AG60" i="1"/>
  <c r="AF210" i="1"/>
  <c r="AG210" i="1"/>
  <c r="AF211" i="1"/>
  <c r="AG211" i="1"/>
  <c r="AF14" i="1"/>
  <c r="AG14" i="1"/>
  <c r="AF19" i="1"/>
  <c r="AG19" i="1"/>
  <c r="AF40" i="1"/>
  <c r="AG40" i="1"/>
  <c r="AF234" i="1"/>
  <c r="AG234" i="1"/>
  <c r="AF243" i="1"/>
  <c r="AG243" i="1"/>
  <c r="AF240" i="1"/>
  <c r="AG240" i="1"/>
  <c r="AF4" i="1"/>
  <c r="AG4" i="1"/>
  <c r="AF7" i="1"/>
  <c r="AG7" i="1"/>
  <c r="AF151" i="1"/>
  <c r="AG151" i="1"/>
  <c r="AF168" i="1"/>
  <c r="AG168" i="1"/>
  <c r="AF170" i="1"/>
  <c r="AG170" i="1"/>
  <c r="AF169" i="1"/>
  <c r="AG169" i="1"/>
  <c r="AF159" i="1"/>
  <c r="AG159" i="1"/>
  <c r="AF164" i="1"/>
  <c r="AG164" i="1"/>
  <c r="AF154" i="1"/>
  <c r="AG154" i="1"/>
  <c r="AF157" i="1"/>
  <c r="AG157" i="1"/>
  <c r="AF146" i="1"/>
  <c r="AG146" i="1"/>
  <c r="AF158" i="1"/>
  <c r="AG158" i="1"/>
  <c r="AF160" i="1"/>
  <c r="AG160" i="1"/>
  <c r="AF229" i="1"/>
  <c r="AG229" i="1"/>
  <c r="AF230" i="1"/>
  <c r="AG230" i="1"/>
  <c r="AF6" i="1"/>
  <c r="AG6" i="1"/>
  <c r="AF219" i="1"/>
  <c r="AG219" i="1"/>
  <c r="AF16" i="1"/>
  <c r="AG16" i="1"/>
  <c r="AG30" i="1"/>
  <c r="AF30" i="1"/>
  <c r="F19" i="5" l="1"/>
  <c r="Z168" i="1"/>
  <c r="AA168" i="1" s="1"/>
  <c r="T168" i="1" s="1"/>
  <c r="Z170" i="1"/>
  <c r="AA170" i="1" s="1"/>
  <c r="T170" i="1" s="1"/>
  <c r="Z169" i="1"/>
  <c r="AA169" i="1" s="1"/>
  <c r="T169" i="1" s="1"/>
  <c r="Z159" i="1"/>
  <c r="AA159" i="1" s="1"/>
  <c r="T159" i="1" s="1"/>
  <c r="Z164" i="1"/>
  <c r="AA164" i="1" s="1"/>
  <c r="T164" i="1" s="1"/>
  <c r="Z154" i="1"/>
  <c r="AA154" i="1" s="1"/>
  <c r="T154" i="1" s="1"/>
  <c r="Z157" i="1"/>
  <c r="AA157" i="1" s="1"/>
  <c r="T157" i="1" s="1"/>
  <c r="Z146" i="1"/>
  <c r="AA146" i="1" s="1"/>
  <c r="T146" i="1" s="1"/>
  <c r="Z158" i="1"/>
  <c r="AA158" i="1" s="1"/>
  <c r="T158" i="1" s="1"/>
  <c r="Z160" i="1"/>
  <c r="AA160" i="1" s="1"/>
  <c r="T160" i="1" s="1"/>
  <c r="Z229" i="1"/>
  <c r="AA229" i="1" s="1"/>
  <c r="T229" i="1" s="1"/>
  <c r="Z230" i="1"/>
  <c r="AA230" i="1" s="1"/>
  <c r="T230" i="1" s="1"/>
  <c r="Z6" i="1"/>
  <c r="AA6" i="1" s="1"/>
  <c r="T6" i="1" s="1"/>
  <c r="Z219" i="1"/>
  <c r="AA219" i="1" s="1"/>
  <c r="T219" i="1" s="1"/>
  <c r="Z16" i="1"/>
  <c r="AA16" i="1" s="1"/>
  <c r="T16" i="1" s="1"/>
  <c r="Z30" i="1"/>
  <c r="AA30" i="1" s="1"/>
  <c r="T30" i="1" s="1"/>
  <c r="Z218" i="1"/>
  <c r="AA218" i="1" s="1"/>
  <c r="T218" i="1" s="1"/>
  <c r="Z20" i="1"/>
  <c r="AA20" i="1" s="1"/>
  <c r="T20" i="1" s="1"/>
  <c r="Z138" i="1"/>
  <c r="AA138" i="1" s="1"/>
  <c r="T138" i="1" s="1"/>
  <c r="Z116" i="1"/>
  <c r="AA116" i="1" s="1"/>
  <c r="T116" i="1" s="1"/>
  <c r="Z140" i="1"/>
  <c r="AA140" i="1" s="1"/>
  <c r="T140" i="1" s="1"/>
  <c r="Z144" i="1"/>
  <c r="AA144" i="1" s="1"/>
  <c r="T144" i="1" s="1"/>
  <c r="Z141" i="1"/>
  <c r="AA141" i="1" s="1"/>
  <c r="T141" i="1" s="1"/>
  <c r="Z145" i="1"/>
  <c r="AA145" i="1" s="1"/>
  <c r="T145" i="1" s="1"/>
  <c r="Z143" i="1"/>
  <c r="AA143" i="1" s="1"/>
  <c r="T143" i="1" s="1"/>
  <c r="Z137" i="1"/>
  <c r="AA137" i="1" s="1"/>
  <c r="T137" i="1" s="1"/>
  <c r="Z132" i="1"/>
  <c r="AA132" i="1" s="1"/>
  <c r="T132" i="1" s="1"/>
  <c r="Z139" i="1"/>
  <c r="AA139" i="1" s="1"/>
  <c r="T139" i="1" s="1"/>
  <c r="Z136" i="1"/>
  <c r="AA136" i="1" s="1"/>
  <c r="T136" i="1" s="1"/>
  <c r="Z134" i="1"/>
  <c r="AA134" i="1" s="1"/>
  <c r="T134" i="1" s="1"/>
  <c r="Z127" i="1"/>
  <c r="AA127" i="1" s="1"/>
  <c r="T127" i="1" s="1"/>
  <c r="Z31" i="1"/>
  <c r="AA31" i="1" s="1"/>
  <c r="T31" i="1" s="1"/>
  <c r="Z41" i="1"/>
  <c r="AA41" i="1" s="1"/>
  <c r="T41" i="1" s="1"/>
  <c r="Z39" i="1"/>
  <c r="AA39" i="1" s="1"/>
  <c r="T39" i="1" s="1"/>
  <c r="Z190" i="1"/>
  <c r="AA190" i="1" s="1"/>
  <c r="T190" i="1" s="1"/>
  <c r="Z213" i="1"/>
  <c r="AA213" i="1" s="1"/>
  <c r="T213" i="1" s="1"/>
  <c r="Z238" i="1"/>
  <c r="AA238" i="1" s="1"/>
  <c r="T238" i="1" s="1"/>
  <c r="Z114" i="1"/>
  <c r="AA114" i="1" s="1"/>
  <c r="T114" i="1" s="1"/>
  <c r="Z200" i="1"/>
  <c r="AA200" i="1" s="1"/>
  <c r="T200" i="1" s="1"/>
  <c r="Z216" i="1"/>
  <c r="AA216" i="1" s="1"/>
  <c r="T216" i="1" s="1"/>
  <c r="Z180" i="1"/>
  <c r="AA180" i="1" s="1"/>
  <c r="T180" i="1" s="1"/>
  <c r="Z192" i="1"/>
  <c r="AA192" i="1" s="1"/>
  <c r="T192" i="1" s="1"/>
  <c r="Z205" i="1"/>
  <c r="AA205" i="1" s="1"/>
  <c r="T205" i="1" s="1"/>
  <c r="Z209" i="1"/>
  <c r="AA209" i="1" s="1"/>
  <c r="T209" i="1" s="1"/>
  <c r="Z221" i="1"/>
  <c r="AA221" i="1" s="1"/>
  <c r="T221" i="1" s="1"/>
  <c r="Z231" i="1"/>
  <c r="AA231" i="1" s="1"/>
  <c r="T231" i="1" s="1"/>
  <c r="Z179" i="1"/>
  <c r="AA179" i="1" s="1"/>
  <c r="T179" i="1" s="1"/>
  <c r="Z181" i="1"/>
  <c r="AA181" i="1" s="1"/>
  <c r="T181" i="1" s="1"/>
  <c r="Z186" i="1"/>
  <c r="AA186" i="1" s="1"/>
  <c r="T186" i="1" s="1"/>
  <c r="Z187" i="1"/>
  <c r="AA187" i="1" s="1"/>
  <c r="T187" i="1" s="1"/>
  <c r="Z214" i="1"/>
  <c r="AA214" i="1" s="1"/>
  <c r="T214" i="1" s="1"/>
  <c r="Z227" i="1"/>
  <c r="AA227" i="1" s="1"/>
  <c r="T227" i="1" s="1"/>
  <c r="Z242" i="1"/>
  <c r="AA242" i="1" s="1"/>
  <c r="T242" i="1" s="1"/>
  <c r="Z42" i="1"/>
  <c r="AA42" i="1" s="1"/>
  <c r="T42" i="1" s="1"/>
  <c r="Z177" i="1"/>
  <c r="AA177" i="1" s="1"/>
  <c r="T177" i="1" s="1"/>
  <c r="Z178" i="1"/>
  <c r="AA178" i="1" s="1"/>
  <c r="T178" i="1" s="1"/>
  <c r="Z182" i="1"/>
  <c r="AA182" i="1" s="1"/>
  <c r="T182" i="1" s="1"/>
  <c r="Z183" i="1"/>
  <c r="AA183" i="1" s="1"/>
  <c r="T183" i="1" s="1"/>
  <c r="Z185" i="1"/>
  <c r="AA185" i="1" s="1"/>
  <c r="T185" i="1" s="1"/>
  <c r="Z189" i="1"/>
  <c r="AA189" i="1" s="1"/>
  <c r="T189" i="1" s="1"/>
  <c r="Z197" i="1"/>
  <c r="AA197" i="1" s="1"/>
  <c r="T197" i="1" s="1"/>
  <c r="Z198" i="1"/>
  <c r="AA198" i="1" s="1"/>
  <c r="T198" i="1" s="1"/>
  <c r="Z206" i="1"/>
  <c r="AA206" i="1" s="1"/>
  <c r="T206" i="1" s="1"/>
  <c r="Z217" i="1"/>
  <c r="AA217" i="1" s="1"/>
  <c r="T217" i="1" s="1"/>
  <c r="Z232" i="1"/>
  <c r="AA232" i="1" s="1"/>
  <c r="T232" i="1" s="1"/>
  <c r="Z55" i="1"/>
  <c r="AA55" i="1" s="1"/>
  <c r="T55" i="1" s="1"/>
  <c r="Z241" i="1"/>
  <c r="AA241" i="1" s="1"/>
  <c r="T241" i="1" s="1"/>
  <c r="Z106" i="1"/>
  <c r="AA106" i="1" s="1"/>
  <c r="T106" i="1" s="1"/>
  <c r="Z112" i="1"/>
  <c r="AA112" i="1" s="1"/>
  <c r="T112" i="1" s="1"/>
  <c r="Z28" i="1"/>
  <c r="AA28" i="1" s="1"/>
  <c r="T28" i="1" s="1"/>
  <c r="Z13" i="1"/>
  <c r="AA13" i="1" s="1"/>
  <c r="T13" i="1" s="1"/>
  <c r="Z195" i="1"/>
  <c r="AA195" i="1" s="1"/>
  <c r="T195" i="1" s="1"/>
  <c r="Z9" i="1"/>
  <c r="AA9" i="1" s="1"/>
  <c r="T9" i="1" s="1"/>
  <c r="Z10" i="1"/>
  <c r="AA10" i="1" s="1"/>
  <c r="T10" i="1" s="1"/>
  <c r="Z34" i="1"/>
  <c r="AA34" i="1" s="1"/>
  <c r="T34" i="1" s="1"/>
  <c r="Z53" i="1"/>
  <c r="AA53" i="1" s="1"/>
  <c r="T53" i="1" s="1"/>
  <c r="Z91" i="1"/>
  <c r="AA91" i="1" s="1"/>
  <c r="T91" i="1" s="1"/>
  <c r="Z95" i="1"/>
  <c r="AA95" i="1" s="1"/>
  <c r="T95" i="1" s="1"/>
  <c r="Z107" i="1"/>
  <c r="AA107" i="1" s="1"/>
  <c r="T107" i="1" s="1"/>
  <c r="Z191" i="1"/>
  <c r="AA191" i="1" s="1"/>
  <c r="T191" i="1" s="1"/>
  <c r="Z222" i="1"/>
  <c r="AA222" i="1" s="1"/>
  <c r="T222" i="1" s="1"/>
  <c r="Z225" i="1"/>
  <c r="AA225" i="1" s="1"/>
  <c r="T225" i="1" s="1"/>
  <c r="Z226" i="1"/>
  <c r="AA226" i="1" s="1"/>
  <c r="T226" i="1" s="1"/>
  <c r="Z239" i="1"/>
  <c r="AA239" i="1" s="1"/>
  <c r="T239" i="1" s="1"/>
  <c r="Z15" i="1"/>
  <c r="AA15" i="1" s="1"/>
  <c r="T15" i="1" s="1"/>
  <c r="Z113" i="1"/>
  <c r="AA113" i="1" s="1"/>
  <c r="T113" i="1" s="1"/>
  <c r="Z171" i="1"/>
  <c r="AA171" i="1" s="1"/>
  <c r="T171" i="1" s="1"/>
  <c r="Z173" i="1"/>
  <c r="AA173" i="1" s="1"/>
  <c r="T173" i="1" s="1"/>
  <c r="Z176" i="1"/>
  <c r="AA176" i="1" s="1"/>
  <c r="T176" i="1" s="1"/>
  <c r="Z193" i="1"/>
  <c r="AA193" i="1" s="1"/>
  <c r="T193" i="1" s="1"/>
  <c r="Z194" i="1"/>
  <c r="AA194" i="1" s="1"/>
  <c r="T194" i="1" s="1"/>
  <c r="Z199" i="1"/>
  <c r="AA199" i="1" s="1"/>
  <c r="T199" i="1" s="1"/>
  <c r="Z172" i="1"/>
  <c r="AA172" i="1" s="1"/>
  <c r="T172" i="1" s="1"/>
  <c r="Z202" i="1"/>
  <c r="AA202" i="1" s="1"/>
  <c r="T202" i="1" s="1"/>
  <c r="Z115" i="1"/>
  <c r="AA115" i="1" s="1"/>
  <c r="T115" i="1" s="1"/>
  <c r="Z105" i="1"/>
  <c r="AA105" i="1" s="1"/>
  <c r="T105" i="1" s="1"/>
  <c r="Z5" i="1"/>
  <c r="AA5" i="1" s="1"/>
  <c r="T5" i="1" s="1"/>
  <c r="Z83" i="1"/>
  <c r="AA83" i="1" s="1"/>
  <c r="T83" i="1" s="1"/>
  <c r="Z224" i="1"/>
  <c r="AA224" i="1" s="1"/>
  <c r="T224" i="1" s="1"/>
  <c r="Z235" i="1"/>
  <c r="AA235" i="1" s="1"/>
  <c r="T235" i="1" s="1"/>
  <c r="Z12" i="1"/>
  <c r="AA12" i="1" s="1"/>
  <c r="T12" i="1" s="1"/>
  <c r="Z21" i="1"/>
  <c r="AA21" i="1" s="1"/>
  <c r="T21" i="1" s="1"/>
  <c r="Z26" i="1"/>
  <c r="AA26" i="1" s="1"/>
  <c r="T26" i="1" s="1"/>
  <c r="Z35" i="1"/>
  <c r="AA35" i="1" s="1"/>
  <c r="T35" i="1" s="1"/>
  <c r="Z50" i="1"/>
  <c r="AA50" i="1" s="1"/>
  <c r="T50" i="1" s="1"/>
  <c r="Z59" i="1"/>
  <c r="AA59" i="1" s="1"/>
  <c r="T59" i="1" s="1"/>
  <c r="Z64" i="1"/>
  <c r="AA64" i="1" s="1"/>
  <c r="T64" i="1" s="1"/>
  <c r="Z66" i="1"/>
  <c r="AA66" i="1" s="1"/>
  <c r="T66" i="1" s="1"/>
  <c r="Z68" i="1"/>
  <c r="AA68" i="1" s="1"/>
  <c r="T68" i="1" s="1"/>
  <c r="Z70" i="1"/>
  <c r="AA70" i="1" s="1"/>
  <c r="T70" i="1" s="1"/>
  <c r="Z74" i="1"/>
  <c r="AA74" i="1" s="1"/>
  <c r="T74" i="1" s="1"/>
  <c r="Z76" i="1"/>
  <c r="AA76" i="1" s="1"/>
  <c r="T76" i="1" s="1"/>
  <c r="Z77" i="1"/>
  <c r="AA77" i="1" s="1"/>
  <c r="T77" i="1" s="1"/>
  <c r="Z84" i="1"/>
  <c r="AA84" i="1" s="1"/>
  <c r="T84" i="1" s="1"/>
  <c r="Z96" i="1"/>
  <c r="AA96" i="1" s="1"/>
  <c r="T96" i="1" s="1"/>
  <c r="Z228" i="1"/>
  <c r="AA228" i="1" s="1"/>
  <c r="T228" i="1" s="1"/>
  <c r="Z8" i="1"/>
  <c r="AA8" i="1" s="1"/>
  <c r="T8" i="1" s="1"/>
  <c r="Z22" i="1"/>
  <c r="AA22" i="1" s="1"/>
  <c r="T22" i="1" s="1"/>
  <c r="Z23" i="1"/>
  <c r="AA23" i="1" s="1"/>
  <c r="T23" i="1" s="1"/>
  <c r="Z24" i="1"/>
  <c r="AA24" i="1" s="1"/>
  <c r="T24" i="1" s="1"/>
  <c r="Z32" i="1"/>
  <c r="AA32" i="1" s="1"/>
  <c r="T32" i="1" s="1"/>
  <c r="Z36" i="1"/>
  <c r="AA36" i="1" s="1"/>
  <c r="T36" i="1" s="1"/>
  <c r="Z44" i="1"/>
  <c r="AA44" i="1" s="1"/>
  <c r="T44" i="1" s="1"/>
  <c r="Z45" i="1"/>
  <c r="AA45" i="1" s="1"/>
  <c r="T45" i="1" s="1"/>
  <c r="Z46" i="1"/>
  <c r="AA46" i="1" s="1"/>
  <c r="T46" i="1" s="1"/>
  <c r="Z47" i="1"/>
  <c r="AA47" i="1" s="1"/>
  <c r="T47" i="1" s="1"/>
  <c r="Z49" i="1"/>
  <c r="AA49" i="1" s="1"/>
  <c r="T49" i="1" s="1"/>
  <c r="Z51" i="1"/>
  <c r="AA51" i="1" s="1"/>
  <c r="T51" i="1" s="1"/>
  <c r="Z54" i="1"/>
  <c r="AA54" i="1" s="1"/>
  <c r="T54" i="1" s="1"/>
  <c r="Z61" i="1"/>
  <c r="AA61" i="1" s="1"/>
  <c r="T61" i="1" s="1"/>
  <c r="Z62" i="1"/>
  <c r="AA62" i="1" s="1"/>
  <c r="T62" i="1" s="1"/>
  <c r="Z69" i="1"/>
  <c r="AA69" i="1" s="1"/>
  <c r="T69" i="1" s="1"/>
  <c r="Z72" i="1"/>
  <c r="AA72" i="1" s="1"/>
  <c r="T72" i="1" s="1"/>
  <c r="Z79" i="1"/>
  <c r="AA79" i="1" s="1"/>
  <c r="T79" i="1" s="1"/>
  <c r="Z27" i="1"/>
  <c r="AA27" i="1" s="1"/>
  <c r="T27" i="1" s="1"/>
  <c r="Z63" i="1"/>
  <c r="AA63" i="1" s="1"/>
  <c r="T63" i="1" s="1"/>
  <c r="Z212" i="1"/>
  <c r="AA212" i="1" s="1"/>
  <c r="T212" i="1" s="1"/>
  <c r="Z17" i="1"/>
  <c r="AA17" i="1" s="1"/>
  <c r="T17" i="1" s="1"/>
  <c r="Z37" i="1"/>
  <c r="AA37" i="1" s="1"/>
  <c r="T37" i="1" s="1"/>
  <c r="Z48" i="1"/>
  <c r="AA48" i="1" s="1"/>
  <c r="T48" i="1" s="1"/>
  <c r="Z58" i="1"/>
  <c r="AA58" i="1" s="1"/>
  <c r="T58" i="1" s="1"/>
  <c r="Z60" i="1"/>
  <c r="AA60" i="1" s="1"/>
  <c r="T60" i="1" s="1"/>
  <c r="Z210" i="1"/>
  <c r="AA210" i="1" s="1"/>
  <c r="T210" i="1" s="1"/>
  <c r="Z211" i="1"/>
  <c r="AA211" i="1" s="1"/>
  <c r="T211" i="1" s="1"/>
  <c r="Z14" i="1"/>
  <c r="AA14" i="1" s="1"/>
  <c r="T14" i="1" s="1"/>
  <c r="Z19" i="1"/>
  <c r="AA19" i="1" s="1"/>
  <c r="T19" i="1" s="1"/>
  <c r="Z40" i="1"/>
  <c r="AA40" i="1" s="1"/>
  <c r="T40" i="1" s="1"/>
  <c r="Z234" i="1"/>
  <c r="AA234" i="1" s="1"/>
  <c r="T234" i="1" s="1"/>
  <c r="Z243" i="1"/>
  <c r="AA243" i="1" s="1"/>
  <c r="T243" i="1" s="1"/>
  <c r="Z240" i="1"/>
  <c r="AA240" i="1" s="1"/>
  <c r="T240" i="1" s="1"/>
  <c r="Z4" i="1"/>
  <c r="AA4" i="1" s="1"/>
  <c r="T4" i="1" s="1"/>
  <c r="Z7" i="1"/>
  <c r="AA7" i="1" s="1"/>
  <c r="T7" i="1" s="1"/>
  <c r="Z151" i="1"/>
  <c r="AA151" i="1" s="1"/>
  <c r="T151" i="1" s="1"/>
  <c r="Y168" i="1"/>
  <c r="S168" i="1" s="1"/>
  <c r="Y170" i="1"/>
  <c r="S170" i="1" s="1"/>
  <c r="Y169" i="1"/>
  <c r="S169" i="1" s="1"/>
  <c r="Y159" i="1"/>
  <c r="S159" i="1" s="1"/>
  <c r="Y164" i="1"/>
  <c r="S164" i="1" s="1"/>
  <c r="Y154" i="1"/>
  <c r="S154" i="1" s="1"/>
  <c r="Y157" i="1"/>
  <c r="S157" i="1" s="1"/>
  <c r="Y146" i="1"/>
  <c r="S146" i="1" s="1"/>
  <c r="Y158" i="1"/>
  <c r="S158" i="1" s="1"/>
  <c r="Y160" i="1"/>
  <c r="S160" i="1" s="1"/>
  <c r="Y229" i="1"/>
  <c r="S229" i="1" s="1"/>
  <c r="Y230" i="1"/>
  <c r="S230" i="1" s="1"/>
  <c r="Y6" i="1"/>
  <c r="S6" i="1" s="1"/>
  <c r="Y219" i="1"/>
  <c r="S219" i="1" s="1"/>
  <c r="Y16" i="1"/>
  <c r="S16" i="1" s="1"/>
  <c r="Y30" i="1"/>
  <c r="S30" i="1" s="1"/>
  <c r="Y218" i="1"/>
  <c r="S218" i="1" s="1"/>
  <c r="Y20" i="1"/>
  <c r="S20" i="1" s="1"/>
  <c r="Y138" i="1"/>
  <c r="S138" i="1" s="1"/>
  <c r="Y116" i="1"/>
  <c r="S116" i="1" s="1"/>
  <c r="Y140" i="1"/>
  <c r="S140" i="1" s="1"/>
  <c r="Y144" i="1"/>
  <c r="S144" i="1" s="1"/>
  <c r="Y141" i="1"/>
  <c r="S141" i="1" s="1"/>
  <c r="Y145" i="1"/>
  <c r="S145" i="1" s="1"/>
  <c r="Y143" i="1"/>
  <c r="S143" i="1" s="1"/>
  <c r="Y137" i="1"/>
  <c r="S137" i="1" s="1"/>
  <c r="Y132" i="1"/>
  <c r="S132" i="1" s="1"/>
  <c r="Y139" i="1"/>
  <c r="S139" i="1" s="1"/>
  <c r="Y136" i="1"/>
  <c r="S136" i="1" s="1"/>
  <c r="Y134" i="1"/>
  <c r="S134" i="1" s="1"/>
  <c r="Y127" i="1"/>
  <c r="S127" i="1" s="1"/>
  <c r="Y31" i="1"/>
  <c r="S31" i="1" s="1"/>
  <c r="Y41" i="1"/>
  <c r="S41" i="1" s="1"/>
  <c r="Y39" i="1"/>
  <c r="S39" i="1" s="1"/>
  <c r="Y190" i="1"/>
  <c r="S190" i="1" s="1"/>
  <c r="Y213" i="1"/>
  <c r="S213" i="1" s="1"/>
  <c r="Y238" i="1"/>
  <c r="S238" i="1" s="1"/>
  <c r="Y114" i="1"/>
  <c r="S114" i="1" s="1"/>
  <c r="Y200" i="1"/>
  <c r="S200" i="1" s="1"/>
  <c r="Y216" i="1"/>
  <c r="S216" i="1" s="1"/>
  <c r="Y180" i="1"/>
  <c r="S180" i="1" s="1"/>
  <c r="Y192" i="1"/>
  <c r="S192" i="1" s="1"/>
  <c r="Y205" i="1"/>
  <c r="S205" i="1" s="1"/>
  <c r="Y209" i="1"/>
  <c r="S209" i="1" s="1"/>
  <c r="Y221" i="1"/>
  <c r="S221" i="1" s="1"/>
  <c r="Y231" i="1"/>
  <c r="S231" i="1" s="1"/>
  <c r="Y179" i="1"/>
  <c r="S179" i="1" s="1"/>
  <c r="Y181" i="1"/>
  <c r="S181" i="1" s="1"/>
  <c r="Y186" i="1"/>
  <c r="S186" i="1" s="1"/>
  <c r="Y187" i="1"/>
  <c r="S187" i="1" s="1"/>
  <c r="Y214" i="1"/>
  <c r="S214" i="1" s="1"/>
  <c r="Y227" i="1"/>
  <c r="S227" i="1" s="1"/>
  <c r="Y242" i="1"/>
  <c r="S242" i="1" s="1"/>
  <c r="Y42" i="1"/>
  <c r="S42" i="1" s="1"/>
  <c r="Y177" i="1"/>
  <c r="S177" i="1" s="1"/>
  <c r="Y178" i="1"/>
  <c r="S178" i="1" s="1"/>
  <c r="Y182" i="1"/>
  <c r="S182" i="1" s="1"/>
  <c r="Y183" i="1"/>
  <c r="S183" i="1" s="1"/>
  <c r="Y185" i="1"/>
  <c r="S185" i="1" s="1"/>
  <c r="Y189" i="1"/>
  <c r="S189" i="1" s="1"/>
  <c r="Y197" i="1"/>
  <c r="S197" i="1" s="1"/>
  <c r="Y198" i="1"/>
  <c r="S198" i="1" s="1"/>
  <c r="Y206" i="1"/>
  <c r="S206" i="1" s="1"/>
  <c r="Y217" i="1"/>
  <c r="S217" i="1" s="1"/>
  <c r="Y232" i="1"/>
  <c r="S232" i="1" s="1"/>
  <c r="Y55" i="1"/>
  <c r="S55" i="1" s="1"/>
  <c r="Y241" i="1"/>
  <c r="S241" i="1" s="1"/>
  <c r="Y106" i="1"/>
  <c r="S106" i="1" s="1"/>
  <c r="Y112" i="1"/>
  <c r="S112" i="1" s="1"/>
  <c r="Y28" i="1"/>
  <c r="S28" i="1" s="1"/>
  <c r="Y13" i="1"/>
  <c r="S13" i="1" s="1"/>
  <c r="Y195" i="1"/>
  <c r="S195" i="1" s="1"/>
  <c r="Y9" i="1"/>
  <c r="S9" i="1" s="1"/>
  <c r="Y10" i="1"/>
  <c r="S10" i="1" s="1"/>
  <c r="Y34" i="1"/>
  <c r="S34" i="1" s="1"/>
  <c r="Y53" i="1"/>
  <c r="S53" i="1" s="1"/>
  <c r="Y91" i="1"/>
  <c r="S91" i="1" s="1"/>
  <c r="Y95" i="1"/>
  <c r="S95" i="1" s="1"/>
  <c r="Y107" i="1"/>
  <c r="S107" i="1" s="1"/>
  <c r="Y191" i="1"/>
  <c r="S191" i="1" s="1"/>
  <c r="Y222" i="1"/>
  <c r="S222" i="1" s="1"/>
  <c r="Y225" i="1"/>
  <c r="S225" i="1" s="1"/>
  <c r="Y226" i="1"/>
  <c r="S226" i="1" s="1"/>
  <c r="Y239" i="1"/>
  <c r="S239" i="1" s="1"/>
  <c r="Y15" i="1"/>
  <c r="S15" i="1" s="1"/>
  <c r="Y113" i="1"/>
  <c r="S113" i="1" s="1"/>
  <c r="Y171" i="1"/>
  <c r="S171" i="1" s="1"/>
  <c r="Y173" i="1"/>
  <c r="S173" i="1" s="1"/>
  <c r="Y176" i="1"/>
  <c r="S176" i="1" s="1"/>
  <c r="Y193" i="1"/>
  <c r="S193" i="1" s="1"/>
  <c r="Y194" i="1"/>
  <c r="S194" i="1" s="1"/>
  <c r="Y199" i="1"/>
  <c r="S199" i="1" s="1"/>
  <c r="Y172" i="1"/>
  <c r="S172" i="1" s="1"/>
  <c r="Y202" i="1"/>
  <c r="S202" i="1" s="1"/>
  <c r="Y115" i="1"/>
  <c r="S115" i="1" s="1"/>
  <c r="Y105" i="1"/>
  <c r="S105" i="1" s="1"/>
  <c r="Y5" i="1"/>
  <c r="S5" i="1" s="1"/>
  <c r="Y83" i="1"/>
  <c r="S83" i="1" s="1"/>
  <c r="Y224" i="1"/>
  <c r="S224" i="1" s="1"/>
  <c r="Y235" i="1"/>
  <c r="S235" i="1" s="1"/>
  <c r="Y12" i="1"/>
  <c r="S12" i="1" s="1"/>
  <c r="Y21" i="1"/>
  <c r="S21" i="1" s="1"/>
  <c r="Y26" i="1"/>
  <c r="S26" i="1" s="1"/>
  <c r="Y35" i="1"/>
  <c r="S35" i="1" s="1"/>
  <c r="Y50" i="1"/>
  <c r="S50" i="1" s="1"/>
  <c r="Y59" i="1"/>
  <c r="S59" i="1" s="1"/>
  <c r="Y64" i="1"/>
  <c r="S64" i="1" s="1"/>
  <c r="Y66" i="1"/>
  <c r="S66" i="1" s="1"/>
  <c r="Y68" i="1"/>
  <c r="S68" i="1" s="1"/>
  <c r="Y70" i="1"/>
  <c r="S70" i="1" s="1"/>
  <c r="Y74" i="1"/>
  <c r="S74" i="1" s="1"/>
  <c r="Y76" i="1"/>
  <c r="S76" i="1" s="1"/>
  <c r="Y77" i="1"/>
  <c r="S77" i="1" s="1"/>
  <c r="Y84" i="1"/>
  <c r="S84" i="1" s="1"/>
  <c r="Y96" i="1"/>
  <c r="S96" i="1" s="1"/>
  <c r="Y228" i="1"/>
  <c r="S228" i="1" s="1"/>
  <c r="Y8" i="1"/>
  <c r="S8" i="1" s="1"/>
  <c r="Y22" i="1"/>
  <c r="S22" i="1" s="1"/>
  <c r="Y23" i="1"/>
  <c r="S23" i="1" s="1"/>
  <c r="Y24" i="1"/>
  <c r="S24" i="1" s="1"/>
  <c r="Y32" i="1"/>
  <c r="S32" i="1" s="1"/>
  <c r="Y36" i="1"/>
  <c r="S36" i="1" s="1"/>
  <c r="Y44" i="1"/>
  <c r="S44" i="1" s="1"/>
  <c r="Y45" i="1"/>
  <c r="S45" i="1" s="1"/>
  <c r="Y46" i="1"/>
  <c r="S46" i="1" s="1"/>
  <c r="Y47" i="1"/>
  <c r="S47" i="1" s="1"/>
  <c r="Y49" i="1"/>
  <c r="S49" i="1" s="1"/>
  <c r="Y51" i="1"/>
  <c r="S51" i="1" s="1"/>
  <c r="Y54" i="1"/>
  <c r="S54" i="1" s="1"/>
  <c r="Y61" i="1"/>
  <c r="S61" i="1" s="1"/>
  <c r="Y62" i="1"/>
  <c r="S62" i="1" s="1"/>
  <c r="Y69" i="1"/>
  <c r="S69" i="1" s="1"/>
  <c r="Y72" i="1"/>
  <c r="S72" i="1" s="1"/>
  <c r="Y79" i="1"/>
  <c r="S79" i="1" s="1"/>
  <c r="Y27" i="1"/>
  <c r="S27" i="1" s="1"/>
  <c r="Y63" i="1"/>
  <c r="S63" i="1" s="1"/>
  <c r="Y212" i="1"/>
  <c r="S212" i="1" s="1"/>
  <c r="Y17" i="1"/>
  <c r="S17" i="1" s="1"/>
  <c r="Y37" i="1"/>
  <c r="S37" i="1" s="1"/>
  <c r="Y48" i="1"/>
  <c r="S48" i="1" s="1"/>
  <c r="Y58" i="1"/>
  <c r="S58" i="1" s="1"/>
  <c r="Y60" i="1"/>
  <c r="S60" i="1" s="1"/>
  <c r="Y210" i="1"/>
  <c r="S210" i="1" s="1"/>
  <c r="Y211" i="1"/>
  <c r="S211" i="1" s="1"/>
  <c r="Y14" i="1"/>
  <c r="S14" i="1" s="1"/>
  <c r="Y19" i="1"/>
  <c r="S19" i="1" s="1"/>
  <c r="Y40" i="1"/>
  <c r="S40" i="1" s="1"/>
  <c r="Y234" i="1"/>
  <c r="S234" i="1" s="1"/>
  <c r="Y243" i="1"/>
  <c r="S243" i="1" s="1"/>
  <c r="Y240" i="1"/>
  <c r="S240" i="1" s="1"/>
  <c r="Y4" i="1"/>
  <c r="S4" i="1" s="1"/>
  <c r="Y7" i="1"/>
  <c r="S7" i="1" s="1"/>
  <c r="Y151" i="1"/>
  <c r="S151" i="1" s="1"/>
  <c r="AR230" i="1"/>
  <c r="AP146" i="1"/>
  <c r="AR151" i="1"/>
  <c r="AO168" i="1"/>
  <c r="AO170" i="1" s="1"/>
  <c r="F20" i="5" l="1"/>
  <c r="AP170" i="1"/>
  <c r="C28" i="5"/>
  <c r="E28" i="5" s="1"/>
  <c r="J24" i="5"/>
  <c r="B26" i="5" s="1"/>
  <c r="F21" i="5" l="1"/>
  <c r="C27" i="5"/>
  <c r="E27" i="5" s="1"/>
  <c r="B11" i="5"/>
  <c r="B12" i="5"/>
  <c r="C12" i="5" s="1"/>
  <c r="E12" i="5" s="1"/>
  <c r="B10" i="5"/>
  <c r="C10" i="5" s="1"/>
  <c r="E10" i="5" s="1"/>
  <c r="F10" i="5" s="1"/>
  <c r="B9" i="5"/>
  <c r="B24" i="5"/>
  <c r="B25" i="5"/>
  <c r="C25" i="5" s="1"/>
  <c r="E25" i="5" s="1"/>
  <c r="B22" i="5"/>
  <c r="B23" i="5"/>
  <c r="C23" i="5" s="1"/>
  <c r="E23" i="5" s="1"/>
  <c r="F22" i="5" l="1"/>
  <c r="C26" i="5"/>
  <c r="E26" i="5" s="1"/>
  <c r="C24" i="5"/>
  <c r="E24" i="5" s="1"/>
  <c r="C11" i="5"/>
  <c r="E11" i="5" s="1"/>
  <c r="E43" i="5" s="1"/>
  <c r="G9" i="5" l="1"/>
  <c r="G13" i="5"/>
  <c r="G14" i="5"/>
  <c r="G15" i="5"/>
  <c r="G16" i="5"/>
  <c r="G17" i="5"/>
  <c r="G18" i="5"/>
  <c r="G19" i="5"/>
  <c r="G20" i="5"/>
  <c r="G21" i="5"/>
  <c r="G22" i="5"/>
  <c r="G4" i="5"/>
  <c r="G6" i="5"/>
  <c r="G7" i="5"/>
  <c r="G2" i="5"/>
  <c r="G5" i="5"/>
  <c r="G10" i="5"/>
  <c r="G8" i="5"/>
  <c r="G3" i="5"/>
  <c r="F11" i="5"/>
  <c r="F12" i="5" l="1"/>
  <c r="G11" i="5"/>
  <c r="G12" i="5" l="1"/>
  <c r="F23" i="5" l="1"/>
  <c r="F24" i="5" l="1"/>
  <c r="G23" i="5"/>
  <c r="F25" i="5" l="1"/>
  <c r="G24" i="5"/>
  <c r="F26" i="5" l="1"/>
  <c r="G25" i="5"/>
  <c r="F27" i="5" l="1"/>
  <c r="G26" i="5"/>
  <c r="G27" i="5" l="1"/>
  <c r="F28" i="5"/>
  <c r="G28" i="5" l="1"/>
  <c r="F29" i="5"/>
  <c r="G29" i="5" l="1"/>
  <c r="F30" i="5"/>
  <c r="G30" i="5" l="1"/>
  <c r="F31" i="5"/>
  <c r="G31" i="5" l="1"/>
  <c r="F32" i="5"/>
  <c r="F33" i="5" l="1"/>
  <c r="G32" i="5"/>
  <c r="G33" i="5" l="1"/>
  <c r="F34" i="5"/>
  <c r="F35" i="5" l="1"/>
  <c r="G34" i="5"/>
  <c r="F36" i="5" l="1"/>
  <c r="G35" i="5"/>
  <c r="G36" i="5" l="1"/>
  <c r="F37" i="5"/>
  <c r="G37" i="5" l="1"/>
  <c r="F38" i="5"/>
  <c r="F39" i="5" l="1"/>
  <c r="G38" i="5"/>
  <c r="G39" i="5" l="1"/>
  <c r="F40" i="5"/>
  <c r="G40" i="5" l="1"/>
  <c r="F41" i="5"/>
  <c r="G41" i="5" l="1"/>
  <c r="F42" i="5"/>
  <c r="G42" i="5" s="1"/>
</calcChain>
</file>

<file path=xl/sharedStrings.xml><?xml version="1.0" encoding="utf-8"?>
<sst xmlns="http://schemas.openxmlformats.org/spreadsheetml/2006/main" count="2434" uniqueCount="764">
  <si>
    <t>Zooniverse ID</t>
  </si>
  <si>
    <t>HD Number</t>
  </si>
  <si>
    <t>WISE ID</t>
  </si>
  <si>
    <t>SpType</t>
  </si>
  <si>
    <t>Vmag</t>
  </si>
  <si>
    <t>Jmag</t>
  </si>
  <si>
    <t>Jmagerr</t>
  </si>
  <si>
    <t>w4xs</t>
  </si>
  <si>
    <t>w4xs_err</t>
  </si>
  <si>
    <t>Notes</t>
  </si>
  <si>
    <t>W1mag</t>
  </si>
  <si>
    <t>W1err</t>
  </si>
  <si>
    <t>W1cormag</t>
  </si>
  <si>
    <t>W1corerr</t>
  </si>
  <si>
    <t>W4mag</t>
  </si>
  <si>
    <t>W4err</t>
  </si>
  <si>
    <t>AWI00000lj</t>
  </si>
  <si>
    <t>AWI00000om</t>
  </si>
  <si>
    <t>AWI00000to</t>
  </si>
  <si>
    <t>AWI00001l8</t>
  </si>
  <si>
    <t>AWI000028h</t>
  </si>
  <si>
    <t>AWI00002yt</t>
  </si>
  <si>
    <t>AWI000034n</t>
  </si>
  <si>
    <t>AWI000047d</t>
  </si>
  <si>
    <t>AWI00004c1</t>
  </si>
  <si>
    <t>AWI00004o8</t>
  </si>
  <si>
    <t>AWI00005ko</t>
  </si>
  <si>
    <t>AWI0000gjb</t>
  </si>
  <si>
    <t>AWI0000hog</t>
  </si>
  <si>
    <t>AWI0000jvv</t>
  </si>
  <si>
    <t>AWI0000ns8</t>
  </si>
  <si>
    <t>AWI0000nxi</t>
  </si>
  <si>
    <t>AWI0000phh</t>
  </si>
  <si>
    <t>AWI0000phs</t>
  </si>
  <si>
    <t>AWI0000qox</t>
  </si>
  <si>
    <t>AWI0000qxd</t>
  </si>
  <si>
    <t>AWI0000s7e</t>
  </si>
  <si>
    <t>AWI0000t35</t>
  </si>
  <si>
    <t>AWI0000tjx</t>
  </si>
  <si>
    <t>AWI0000tpu</t>
  </si>
  <si>
    <t>AWI0000tsh</t>
  </si>
  <si>
    <t>AWI0000tz1</t>
  </si>
  <si>
    <t>AWI0000uji</t>
  </si>
  <si>
    <t>AWI0000us7</t>
  </si>
  <si>
    <t>AWI0000v1z</t>
  </si>
  <si>
    <t>AWI0000vag</t>
  </si>
  <si>
    <t>AWI0000w9x</t>
  </si>
  <si>
    <t>AWI0000wqx</t>
  </si>
  <si>
    <t>AWI0000xbv</t>
  </si>
  <si>
    <t>AWI0000xcq</t>
  </si>
  <si>
    <t>AWI0000zqw</t>
  </si>
  <si>
    <t>AWI00017os</t>
  </si>
  <si>
    <t>AWI00019fp</t>
  </si>
  <si>
    <t>AWI00019pi</t>
  </si>
  <si>
    <t>AWI0001a1v</t>
  </si>
  <si>
    <t>AWI0001ps3</t>
  </si>
  <si>
    <t>AWI0001q3p</t>
  </si>
  <si>
    <t>AWI0002001</t>
  </si>
  <si>
    <t>AWI00021py</t>
  </si>
  <si>
    <t>AWI00022vs</t>
  </si>
  <si>
    <t>AWI00022y0</t>
  </si>
  <si>
    <t>AWI0002360</t>
  </si>
  <si>
    <t>AWI00023d1</t>
  </si>
  <si>
    <t>AWI0002ao1</t>
  </si>
  <si>
    <t>AWI0002apf</t>
  </si>
  <si>
    <t>AWI0002b3p</t>
  </si>
  <si>
    <t>AWI0002b6k</t>
  </si>
  <si>
    <t>AWI0002coc</t>
  </si>
  <si>
    <t>AWI0002cu6</t>
  </si>
  <si>
    <t>AWI0002d1k</t>
  </si>
  <si>
    <t>AWI0002d6a</t>
  </si>
  <si>
    <t>AWI0002lxd</t>
  </si>
  <si>
    <t>AWI0002lxl</t>
  </si>
  <si>
    <t>AWI0002m6v</t>
  </si>
  <si>
    <t>AWI0002m9o</t>
  </si>
  <si>
    <t>AWI0002mhd</t>
  </si>
  <si>
    <t>AWI0002mxe</t>
  </si>
  <si>
    <t>AWI0002o5q</t>
  </si>
  <si>
    <t>AWI0002o7p</t>
  </si>
  <si>
    <t>AWI0002o9g</t>
  </si>
  <si>
    <t>AWI0002oe7</t>
  </si>
  <si>
    <t>AWI0002opj</t>
  </si>
  <si>
    <t>AWI0002ozm</t>
  </si>
  <si>
    <t>AWI0003cp6</t>
  </si>
  <si>
    <t>AWI0003lz9</t>
  </si>
  <si>
    <t>AWI0003lzu</t>
  </si>
  <si>
    <t>AWI000425z</t>
  </si>
  <si>
    <t>AWI0004ne5</t>
  </si>
  <si>
    <t>AWI0004y3p</t>
  </si>
  <si>
    <t>AWI00055sx</t>
  </si>
  <si>
    <t>AWI00055sz</t>
  </si>
  <si>
    <t>AWI00055vo</t>
  </si>
  <si>
    <t>AWI00055vx</t>
  </si>
  <si>
    <t>AWI00055xe</t>
  </si>
  <si>
    <t>AWI00055xg</t>
  </si>
  <si>
    <t>AWI00055xr</t>
  </si>
  <si>
    <t>AWI00059vy</t>
  </si>
  <si>
    <t>AWI0005aap</t>
  </si>
  <si>
    <t>AWI0005abb</t>
  </si>
  <si>
    <t>AWI0005abf</t>
  </si>
  <si>
    <t>AWI0005ae4</t>
  </si>
  <si>
    <t>AWI0005aeg</t>
  </si>
  <si>
    <t>AWI0005ag4</t>
  </si>
  <si>
    <t>AWI0005bow</t>
  </si>
  <si>
    <t>AWI0005bps</t>
  </si>
  <si>
    <t>AWI0005brt</t>
  </si>
  <si>
    <t>AWI0005bwq</t>
  </si>
  <si>
    <t>AWI0005byy</t>
  </si>
  <si>
    <t>AWI0005c01</t>
  </si>
  <si>
    <t>AWI0005d5p</t>
  </si>
  <si>
    <t>AWI0005d7g</t>
  </si>
  <si>
    <t>AWI0005d88</t>
  </si>
  <si>
    <t>AWI0005e72</t>
  </si>
  <si>
    <t>AWI0005mry</t>
  </si>
  <si>
    <t>AWI0005n0p</t>
  </si>
  <si>
    <t>AWI0005w29</t>
  </si>
  <si>
    <t>AWI0005w41</t>
  </si>
  <si>
    <t>AWI0005w6c</t>
  </si>
  <si>
    <t>AWI0005w6v</t>
  </si>
  <si>
    <t>AWI0005w77</t>
  </si>
  <si>
    <t>AWI0005w7o</t>
  </si>
  <si>
    <t>AWI0005w9s</t>
  </si>
  <si>
    <t>AWI0005wbq</t>
  </si>
  <si>
    <t>AWI0005wcl</t>
  </si>
  <si>
    <t>AWI0005wcz</t>
  </si>
  <si>
    <t>AWI0005wd8</t>
  </si>
  <si>
    <t>AWI0005wdi</t>
  </si>
  <si>
    <t>AWI0005we7</t>
  </si>
  <si>
    <t>AWI0005web</t>
  </si>
  <si>
    <t>AWI0005wee</t>
  </si>
  <si>
    <t>AWI0005wfn</t>
  </si>
  <si>
    <t>AWI0005wmu</t>
  </si>
  <si>
    <t>AWI0005yfu</t>
  </si>
  <si>
    <t>AWI0005yiv</t>
  </si>
  <si>
    <t>AWI0005yjn</t>
  </si>
  <si>
    <t>AWI0005yjp</t>
  </si>
  <si>
    <t>AWI0005yjq</t>
  </si>
  <si>
    <t>AWI0005yk3</t>
  </si>
  <si>
    <t>AWI0005ykd</t>
  </si>
  <si>
    <t>AWI0005ylv</t>
  </si>
  <si>
    <t>AWI0005ylw</t>
  </si>
  <si>
    <t>AWI0005ylz</t>
  </si>
  <si>
    <t>AWI0005ym7</t>
  </si>
  <si>
    <t>AWI0005ym9</t>
  </si>
  <si>
    <t>AWI0005ymc</t>
  </si>
  <si>
    <t>AWI0005ymi</t>
  </si>
  <si>
    <t>AWI0005yn2</t>
  </si>
  <si>
    <t>AWI0005yn4</t>
  </si>
  <si>
    <t>AWI0005yo4</t>
  </si>
  <si>
    <t>AWI0005yor</t>
  </si>
  <si>
    <t>AWI0005ypj</t>
  </si>
  <si>
    <t>AWI0005zfw</t>
  </si>
  <si>
    <t>AWI0005zgy</t>
  </si>
  <si>
    <t>AWI0005zv8</t>
  </si>
  <si>
    <t>AWI0005zx4</t>
  </si>
  <si>
    <t>AWI0005zy4</t>
  </si>
  <si>
    <t>AWI0005zyr</t>
  </si>
  <si>
    <t>AWI000600b</t>
  </si>
  <si>
    <t>AWI000600n</t>
  </si>
  <si>
    <t>AWI0006228</t>
  </si>
  <si>
    <t>AWI000622o</t>
  </si>
  <si>
    <t>AWI00062a8</t>
  </si>
  <si>
    <t>AWI00062aj</t>
  </si>
  <si>
    <t>AWI00062bl</t>
  </si>
  <si>
    <t>AWI00062gs</t>
  </si>
  <si>
    <t>AWI00062h1</t>
  </si>
  <si>
    <t>AWI00062l3</t>
  </si>
  <si>
    <t>AWI00062lo</t>
  </si>
  <si>
    <t>AWI00062m4</t>
  </si>
  <si>
    <t>dW1cor/dW1mag</t>
  </si>
  <si>
    <t>W4new</t>
  </si>
  <si>
    <t>W4new_err</t>
  </si>
  <si>
    <t>W4use</t>
  </si>
  <si>
    <t>W4use_err</t>
  </si>
  <si>
    <t>J162754.20+061441.3</t>
  </si>
  <si>
    <t>J173129.67+601156.1</t>
  </si>
  <si>
    <t>J173832.90+425112.9</t>
  </si>
  <si>
    <t>J173254.69+404312.3</t>
  </si>
  <si>
    <t>J165556.61+241554.0</t>
  </si>
  <si>
    <t>J172007.53+354103.6</t>
  </si>
  <si>
    <t>J164021.30+075004.8</t>
  </si>
  <si>
    <t>J164837.40+351209.3</t>
  </si>
  <si>
    <t>J161241.51+054140.8</t>
  </si>
  <si>
    <t>J165204.85+145827.2</t>
  </si>
  <si>
    <t>J165920.60+131219.3</t>
  </si>
  <si>
    <t>J224206.62-032824.4</t>
  </si>
  <si>
    <t>J224414.01-090123.9</t>
  </si>
  <si>
    <t>J003507.14+070625.0</t>
  </si>
  <si>
    <t>J215739.35-083351.4</t>
  </si>
  <si>
    <t>J014113.00+163051.7</t>
  </si>
  <si>
    <t>J025614.05+040254.2</t>
  </si>
  <si>
    <t>J215221.25-031028.9</t>
  </si>
  <si>
    <t>J020359.52+141132.3</t>
  </si>
  <si>
    <t>J152527.16+284914.6</t>
  </si>
  <si>
    <t>J103639.10+441425.8</t>
  </si>
  <si>
    <t>J153456.23+335145.2</t>
  </si>
  <si>
    <t>J154709.73+303356.0</t>
  </si>
  <si>
    <t>J153716.27+331834.4</t>
  </si>
  <si>
    <t>J155009.26+403823.5</t>
  </si>
  <si>
    <t>J154030.20+370101.1</t>
  </si>
  <si>
    <t>J151147.67+101259.8</t>
  </si>
  <si>
    <t>J142409.74+581826.3</t>
  </si>
  <si>
    <t>J152954.11+234901.6</t>
  </si>
  <si>
    <t>J145820.26+150229.3</t>
  </si>
  <si>
    <t>J144313.04+014928.7</t>
  </si>
  <si>
    <t>J132217.71+623337.9</t>
  </si>
  <si>
    <t>J025926.83+593531.6</t>
  </si>
  <si>
    <t>J033421.19+564343.6</t>
  </si>
  <si>
    <t>J032847.84+575556.1</t>
  </si>
  <si>
    <t>J190901.24+110641.3</t>
  </si>
  <si>
    <t>J212952.96+525601.9</t>
  </si>
  <si>
    <t>J235135.40+631323.1</t>
  </si>
  <si>
    <t>J064151.08+100144.6</t>
  </si>
  <si>
    <t>J205207.92+484956.9</t>
  </si>
  <si>
    <t>J214537.00+570201.1</t>
  </si>
  <si>
    <t>J182717.07-041838.0</t>
  </si>
  <si>
    <t>J192343.53+230856.7</t>
  </si>
  <si>
    <t>J210144.07+521717.6</t>
  </si>
  <si>
    <t>J211139.56+534446.4</t>
  </si>
  <si>
    <t>J220614.20+600204.6</t>
  </si>
  <si>
    <t>J224836.29+624808.6</t>
  </si>
  <si>
    <t>J182614.45-013250.8</t>
  </si>
  <si>
    <t>J182750.65-022407.4</t>
  </si>
  <si>
    <t>J184748.57+080147.3</t>
  </si>
  <si>
    <t>J185211.39+102422.6</t>
  </si>
  <si>
    <t>J213519.16+573638.1</t>
  </si>
  <si>
    <t>J222906.46+631045.9</t>
  </si>
  <si>
    <t>J235734.08+662553.7</t>
  </si>
  <si>
    <t>J033549.39+641324.7</t>
  </si>
  <si>
    <t>J182016.88-031207.4</t>
  </si>
  <si>
    <t>J182032.53-022049.6</t>
  </si>
  <si>
    <t>J182955.33+004939.0</t>
  </si>
  <si>
    <t>J183311.41+025439.0</t>
  </si>
  <si>
    <t>J184305.97+071626.4</t>
  </si>
  <si>
    <t>J190638.88+203326.9</t>
  </si>
  <si>
    <t>J204109.10+521801.3</t>
  </si>
  <si>
    <t>J204909.99+543431.2</t>
  </si>
  <si>
    <t>J210805.95+570209.1</t>
  </si>
  <si>
    <t>J214622.33+623151.8</t>
  </si>
  <si>
    <t>J224952.84+654925.9</t>
  </si>
  <si>
    <t>J041517.47+505124.0</t>
  </si>
  <si>
    <t>J235652.35+611338.1</t>
  </si>
  <si>
    <t>J054330.38+251724.4</t>
  </si>
  <si>
    <t>J060325.99+172444.3</t>
  </si>
  <si>
    <t>J024755.37+553648.4</t>
  </si>
  <si>
    <t>J013525.89+560237.3</t>
  </si>
  <si>
    <t>J203123.98+283625.0</t>
  </si>
  <si>
    <t>J010652.55+743754.5</t>
  </si>
  <si>
    <t>J011636.23+740136.6</t>
  </si>
  <si>
    <t>J031738.10+731810.2</t>
  </si>
  <si>
    <t>J040649.32+702738.0</t>
  </si>
  <si>
    <t>J053523.12+594548.1</t>
  </si>
  <si>
    <t>J053707.15+603636.4</t>
  </si>
  <si>
    <t>J054733.26+521144.5</t>
  </si>
  <si>
    <t>J191845.28+371449.2</t>
  </si>
  <si>
    <t>J221513.24+711142.2</t>
  </si>
  <si>
    <t>J222653.92+733429.0</t>
  </si>
  <si>
    <t>J222753.27+704806.0</t>
  </si>
  <si>
    <t>J235449.26+742436.2</t>
  </si>
  <si>
    <t>J013833.77+780834.3</t>
  </si>
  <si>
    <t>J062612.83+473232.1</t>
  </si>
  <si>
    <t>J175911.27+135417.8</t>
  </si>
  <si>
    <t>J180533.55+182643.9</t>
  </si>
  <si>
    <t>J182004.41+292653.3</t>
  </si>
  <si>
    <t>J192437.52+563454.9</t>
  </si>
  <si>
    <t>J202222.87+730903.7</t>
  </si>
  <si>
    <t>J205143.50+730449.3</t>
  </si>
  <si>
    <t>J180230.72+583738.4</t>
  </si>
  <si>
    <t>J205722.53+870157.8</t>
  </si>
  <si>
    <t>J083100.44+185806.0</t>
  </si>
  <si>
    <t>J054259.80+445105.2</t>
  </si>
  <si>
    <t>J003412.66+540359.0</t>
  </si>
  <si>
    <t>J052746.74+174407.4</t>
  </si>
  <si>
    <t>J222412.79+484918.7</t>
  </si>
  <si>
    <t>J230817.21+511146.3</t>
  </si>
  <si>
    <t>J012650.26+454038.8</t>
  </si>
  <si>
    <t>J021327.01+421923.3</t>
  </si>
  <si>
    <t>J023720.84+395345.8</t>
  </si>
  <si>
    <t>J032429.84+341709.9</t>
  </si>
  <si>
    <t>J035958.81+312901.0</t>
  </si>
  <si>
    <t>J043630.82+184215.2</t>
  </si>
  <si>
    <t>J045519.57+163712.9</t>
  </si>
  <si>
    <t>J050610.47+062929.2</t>
  </si>
  <si>
    <t>J051143.75+122012.5</t>
  </si>
  <si>
    <t>J051604.02+061852.6</t>
  </si>
  <si>
    <t>J052252.94+005557.8</t>
  </si>
  <si>
    <t>J052331.01-010423.6</t>
  </si>
  <si>
    <t>J052408.04+022746.9</t>
  </si>
  <si>
    <t>J052859.70+032148.6</t>
  </si>
  <si>
    <t>J053805.25-011521.6</t>
  </si>
  <si>
    <t>J223445.16+375006.0</t>
  </si>
  <si>
    <t>J005926.26+400918.2</t>
  </si>
  <si>
    <t>J022317.32+381509.7</t>
  </si>
  <si>
    <t>J022515.75+370707.9</t>
  </si>
  <si>
    <t>J023047.36+360701.7</t>
  </si>
  <si>
    <t>J030651.95+303136.8</t>
  </si>
  <si>
    <t>J032448.99+283908.6</t>
  </si>
  <si>
    <t>J033900.56+294145.6</t>
  </si>
  <si>
    <t>J033906.73+244209.8</t>
  </si>
  <si>
    <t>J034400.28+243324.6</t>
  </si>
  <si>
    <t>J034921.76+242251.0</t>
  </si>
  <si>
    <t>J035157.43+255955.4</t>
  </si>
  <si>
    <t>J040040.65+202447.8</t>
  </si>
  <si>
    <t>J041249.03+193219.2</t>
  </si>
  <si>
    <t>J044717.93+054717.4</t>
  </si>
  <si>
    <t>J045013.22+034100.3</t>
  </si>
  <si>
    <t>J051328.63-043910.6</t>
  </si>
  <si>
    <t>J052007.77-055046.0</t>
  </si>
  <si>
    <t>J052437.25-084201.9</t>
  </si>
  <si>
    <t>J024430.00+280053.8</t>
  </si>
  <si>
    <t>J045245.95-062129.5</t>
  </si>
  <si>
    <t>J212636.95+075307.6</t>
  </si>
  <si>
    <t>J014928.21+244048.7</t>
  </si>
  <si>
    <t>J032504.59+105835.0</t>
  </si>
  <si>
    <t>J035007.87+095528.1</t>
  </si>
  <si>
    <t>J043521.12-081730.0</t>
  </si>
  <si>
    <t>J043852.53-081329.6</t>
  </si>
  <si>
    <t>J211412.49-015843.1</t>
  </si>
  <si>
    <t>J212547.34-022251.3</t>
  </si>
  <si>
    <t>J013756.15+211539.9</t>
  </si>
  <si>
    <t>J020221.16+192323.6</t>
  </si>
  <si>
    <t>J033337.91-072453.8</t>
  </si>
  <si>
    <t>J230533.05+145732.5</t>
  </si>
  <si>
    <t>J235746.21+112827.6</t>
  </si>
  <si>
    <t>J235537.71+081323.7</t>
  </si>
  <si>
    <t>J003140.76-014737.3</t>
  </si>
  <si>
    <t>J004826.42+020753.0</t>
  </si>
  <si>
    <t xml:space="preserve">      </t>
  </si>
  <si>
    <t>AWI0000y1k</t>
  </si>
  <si>
    <t>AWI00025ny</t>
  </si>
  <si>
    <t>AWI0002dmo</t>
  </si>
  <si>
    <t>AWI0002dny</t>
  </si>
  <si>
    <t>AWI0002fbf</t>
  </si>
  <si>
    <t>AWI000437j</t>
  </si>
  <si>
    <t>AWI00056ck</t>
  </si>
  <si>
    <t>AWI00056i5</t>
  </si>
  <si>
    <t>AWI0005av7</t>
  </si>
  <si>
    <t>AWI00043e8</t>
  </si>
  <si>
    <t>AWI0005b4j</t>
  </si>
  <si>
    <t>AWI0005b52</t>
  </si>
  <si>
    <t>AWI0005b5k</t>
  </si>
  <si>
    <t>AWI0005b80</t>
  </si>
  <si>
    <t>AWI0005b88</t>
  </si>
  <si>
    <t>AWI0005bew</t>
  </si>
  <si>
    <t>AWI0005cye</t>
  </si>
  <si>
    <t>AWI0005cyr</t>
  </si>
  <si>
    <t>AWI0005da8</t>
  </si>
  <si>
    <t>AWI0005dpp</t>
  </si>
  <si>
    <t>AWI0005f32</t>
  </si>
  <si>
    <t>AWI0005f42</t>
  </si>
  <si>
    <t>AWI0005f4c</t>
  </si>
  <si>
    <t>AWI0005f5v</t>
  </si>
  <si>
    <t>AWI0005gnp</t>
  </si>
  <si>
    <t>AWI0005igi</t>
  </si>
  <si>
    <t>AWI0005o2w</t>
  </si>
  <si>
    <t>AWI0005paa</t>
  </si>
  <si>
    <t>AWI0005wku</t>
  </si>
  <si>
    <t>AWI0005wnz</t>
  </si>
  <si>
    <t>AWI0005wsk</t>
  </si>
  <si>
    <t>AWI0005x9h</t>
  </si>
  <si>
    <t>AWI0005xvl</t>
  </si>
  <si>
    <t>AWI0005yo0</t>
  </si>
  <si>
    <t>AWI0005ypc</t>
  </si>
  <si>
    <t>AWI0005z58</t>
  </si>
  <si>
    <t>AWI0005y1p</t>
  </si>
  <si>
    <t>AWI0005y77</t>
  </si>
  <si>
    <t>AWI0005z7b</t>
  </si>
  <si>
    <t>AWI0005zyg</t>
  </si>
  <si>
    <t>AWI0005zz5</t>
  </si>
  <si>
    <t>AWI0006207</t>
  </si>
  <si>
    <t>AWI000621a</t>
  </si>
  <si>
    <t>AWI000621k</t>
  </si>
  <si>
    <t>AWI00062df</t>
  </si>
  <si>
    <t>AWI00062l8</t>
  </si>
  <si>
    <t>AWI00008yk</t>
  </si>
  <si>
    <t>AWI0000dgb</t>
  </si>
  <si>
    <t>AWI00008ye</t>
  </si>
  <si>
    <t>AWI00008tk</t>
  </si>
  <si>
    <t>AWI0000ajw</t>
  </si>
  <si>
    <t>AWI00008jh</t>
  </si>
  <si>
    <t>AWI0000e1a</t>
  </si>
  <si>
    <t>AWI0000bs0</t>
  </si>
  <si>
    <t>AWI00062mq</t>
  </si>
  <si>
    <t>AWI0000c52</t>
  </si>
  <si>
    <t>AWI0000b9g</t>
  </si>
  <si>
    <t>AWI00062ic</t>
  </si>
  <si>
    <t>AWI0000enp</t>
  </si>
  <si>
    <t>AWI00062iw</t>
  </si>
  <si>
    <t>AWI0000j4v</t>
  </si>
  <si>
    <t>AWI0000f4m</t>
  </si>
  <si>
    <t>AWI0000jcg</t>
  </si>
  <si>
    <t>AWI0000hdq</t>
  </si>
  <si>
    <t>AWI0000fgw</t>
  </si>
  <si>
    <t>AWI0000gib</t>
  </si>
  <si>
    <t>AWI0000gxt</t>
  </si>
  <si>
    <t>AWI0006251</t>
  </si>
  <si>
    <t>AWI0000nkr</t>
  </si>
  <si>
    <t>AWI0000mrc</t>
  </si>
  <si>
    <t>AWI0000psm</t>
  </si>
  <si>
    <t>AWI00062g8</t>
  </si>
  <si>
    <t>AWI00062gz</t>
  </si>
  <si>
    <t>AWI00062d2</t>
  </si>
  <si>
    <t>AWI0006226</t>
  </si>
  <si>
    <t>AWI0006008</t>
  </si>
  <si>
    <t>AWI000621m</t>
  </si>
  <si>
    <t>AWI0006230</t>
  </si>
  <si>
    <t>AWI000601n</t>
  </si>
  <si>
    <t>AWI00061z9</t>
  </si>
  <si>
    <t>AWI0005zu0</t>
  </si>
  <si>
    <t>AWI0005zh6</t>
  </si>
  <si>
    <t>AWI0005zil</t>
  </si>
  <si>
    <t>AWI0005yp1</t>
  </si>
  <si>
    <t>AWI0005yog</t>
  </si>
  <si>
    <t>AWI0005ypv</t>
  </si>
  <si>
    <t>AWI0005ypt</t>
  </si>
  <si>
    <t>AWI0005yp9</t>
  </si>
  <si>
    <t>AWI0005yqi</t>
  </si>
  <si>
    <t>AWI0005yrn</t>
  </si>
  <si>
    <t>AWI0005ypo</t>
  </si>
  <si>
    <t>AWI0005wj7</t>
  </si>
  <si>
    <t>AWI0005wgp</t>
  </si>
  <si>
    <t>AWI0005wjy</t>
  </si>
  <si>
    <t>AWI0005wnn</t>
  </si>
  <si>
    <t>AWI0005wgs</t>
  </si>
  <si>
    <t>AWI0005wsf</t>
  </si>
  <si>
    <t>AWI0005wpr</t>
  </si>
  <si>
    <t>AWI0005wes</t>
  </si>
  <si>
    <t>AWI0005ww1</t>
  </si>
  <si>
    <t>AWI0005wvr</t>
  </si>
  <si>
    <t>AWI0005wwi</t>
  </si>
  <si>
    <t>AWI0005wg8</t>
  </si>
  <si>
    <t>AWI0005wef</t>
  </si>
  <si>
    <t>AWI0005wdn</t>
  </si>
  <si>
    <t>AWI0005wfv</t>
  </si>
  <si>
    <t>AWI0005wdq</t>
  </si>
  <si>
    <t>AWI0005wex</t>
  </si>
  <si>
    <t>AWI0005844</t>
  </si>
  <si>
    <t>AWI00059aj</t>
  </si>
  <si>
    <t>AWI00057qr</t>
  </si>
  <si>
    <t>AWI0005bjo</t>
  </si>
  <si>
    <t>AWI00005x2</t>
  </si>
  <si>
    <t>AWI0006222</t>
  </si>
  <si>
    <t>AWI0005wox</t>
  </si>
  <si>
    <t>AWI0005yrp</t>
  </si>
  <si>
    <t>AWI00062kw</t>
  </si>
  <si>
    <t>AWI0000k01</t>
  </si>
  <si>
    <t>AWI0006006</t>
  </si>
  <si>
    <t>AWI0005z4g</t>
  </si>
  <si>
    <t>AWI0005wi7</t>
  </si>
  <si>
    <t>AWI0005zhi</t>
  </si>
  <si>
    <t>AWI0005bk4</t>
  </si>
  <si>
    <t>AWI00009bf</t>
  </si>
  <si>
    <t>AWI00062j7</t>
  </si>
  <si>
    <t>AWI0006235</t>
  </si>
  <si>
    <t>AWI0005z1i</t>
  </si>
  <si>
    <t>AWI00061yb</t>
  </si>
  <si>
    <t>AWI0005cwg</t>
  </si>
  <si>
    <t>Zoo ID</t>
  </si>
  <si>
    <t>Comments</t>
  </si>
  <si>
    <t>Keep?</t>
  </si>
  <si>
    <t>J153910.61-154639.2</t>
  </si>
  <si>
    <t>J015317.94-461421.9</t>
  </si>
  <si>
    <t>F</t>
  </si>
  <si>
    <t>1.8C + 32</t>
  </si>
  <si>
    <t>2.8C + 32</t>
  </si>
  <si>
    <t>1.4 C + 16</t>
  </si>
  <si>
    <t>C</t>
  </si>
  <si>
    <t>(F-32)*5/9</t>
  </si>
  <si>
    <t>14F/9 - 160/9</t>
  </si>
  <si>
    <t>7F/9 - 80/9</t>
  </si>
  <si>
    <t>(7F-80)/9</t>
  </si>
  <si>
    <t>UCAC2 11911128</t>
  </si>
  <si>
    <t>J234024.27-293917.2</t>
  </si>
  <si>
    <t>Possible M giant based on variability</t>
  </si>
  <si>
    <t>J234354.33-324634.1</t>
  </si>
  <si>
    <t>Probably M giant</t>
  </si>
  <si>
    <t>No</t>
  </si>
  <si>
    <t>J234319.33-251402.2</t>
  </si>
  <si>
    <t xml:space="preserve">Long Period Variable; likely M giant, but also appears in Marton+ (2016). </t>
  </si>
  <si>
    <t>J224303.82-212609.8</t>
  </si>
  <si>
    <t>SR+L variable--likely M giant</t>
  </si>
  <si>
    <t>J005215.04-103946.3</t>
  </si>
  <si>
    <t>Extended</t>
  </si>
  <si>
    <t>White dwarf</t>
  </si>
  <si>
    <t>J023115.97-094845.9</t>
  </si>
  <si>
    <t>Notes from Paper 1</t>
  </si>
  <si>
    <t>J025149.66-244328.9</t>
  </si>
  <si>
    <t>Likely K giant</t>
  </si>
  <si>
    <t>J004941.67-114055.8</t>
  </si>
  <si>
    <t>Fails ruler test</t>
  </si>
  <si>
    <t>J230625.59-231002.4</t>
  </si>
  <si>
    <t>Looks extended</t>
  </si>
  <si>
    <t>No apparent excess</t>
  </si>
  <si>
    <t>J232623.25-562614.6</t>
  </si>
  <si>
    <t>J222704.54-165948.5</t>
  </si>
  <si>
    <t>Heavily reddened, extended</t>
  </si>
  <si>
    <t>J225658.34-601952.0</t>
  </si>
  <si>
    <t>M giant, insufficient excess</t>
  </si>
  <si>
    <t>J002133.47-661816.6</t>
  </si>
  <si>
    <t>Appears in McDonald+ 2012, Cotten/Song 2016, McDonald+ 2017.</t>
  </si>
  <si>
    <t>Yes</t>
  </si>
  <si>
    <t>J215632.45-214349.5</t>
  </si>
  <si>
    <t>Maybe</t>
  </si>
  <si>
    <t>Likely M giant</t>
  </si>
  <si>
    <t>J222222.91-531805.1</t>
  </si>
  <si>
    <t>J015622.77-601134.2</t>
  </si>
  <si>
    <t>Fine on the face, but likely W1 dropout</t>
  </si>
  <si>
    <t>J230112.67-585821.9</t>
  </si>
  <si>
    <t>Appears in Cotten/Song 2016, McDonald+ 2017</t>
  </si>
  <si>
    <t>J001250.83+203040.5</t>
  </si>
  <si>
    <t>Extended, likely galaxy</t>
  </si>
  <si>
    <t>J214017.58-271436.6</t>
  </si>
  <si>
    <t>Pretty badly extended</t>
  </si>
  <si>
    <t>J233510.30-663655.7</t>
  </si>
  <si>
    <t>Extended, star/galaxy conjunction per SIMBAD</t>
  </si>
  <si>
    <t>J215947.70-593411.9</t>
  </si>
  <si>
    <t xml:space="preserve">delta Scuti variable. </t>
  </si>
  <si>
    <t>Appears in Cotten/Song 2016, McDonald+ 2017, Marton+ 2016</t>
  </si>
  <si>
    <t>J111714.49-594610.8</t>
  </si>
  <si>
    <t>J162418.65-431516.5</t>
  </si>
  <si>
    <t>Multiple detected in survey data not bright enough to contaminate at W4</t>
  </si>
  <si>
    <t>J113505.30-554840.3</t>
  </si>
  <si>
    <t>Appears in Marton+ 2016</t>
  </si>
  <si>
    <t>J114401.39-552327.0</t>
  </si>
  <si>
    <t>A3mA6-A9 sptype [C], per SIMBAD. Appears in Cotten/Song 2016, McDonald+ 2017</t>
  </si>
  <si>
    <t>J160332.89-454059.8</t>
  </si>
  <si>
    <t>Possibly M giant based on low PM's across the board</t>
  </si>
  <si>
    <t>J110245.01-632940.4</t>
  </si>
  <si>
    <t>Appears in McDonald+ 2012, McDonald+ 2017, Rizzuto+ 2012. Thin extension</t>
  </si>
  <si>
    <t>J113252.86-652033.1</t>
  </si>
  <si>
    <t>J121456.32-475654.6</t>
  </si>
  <si>
    <t>Appears in McDonald+ 2012, McDonald+ 2017, Chen+ 2012 (Spitzer/MIPS)</t>
  </si>
  <si>
    <t>J132026.77-491325.4</t>
  </si>
  <si>
    <t>Appears in McDonald+ 2012, Chen+ 2012 (Spitzer/MIPS), Chen+ 2014 (Spitzer/IRS), Jang-Condell+ 2014 (Spitzer/IRS), Mittal+ 2015 (Spitzer/IRS)</t>
  </si>
  <si>
    <t>J164548.44-263858.1</t>
  </si>
  <si>
    <t>J171043.91-220016.7</t>
  </si>
  <si>
    <t xml:space="preserve">Appears in McDonald+ 2017, Marton+ 2016. </t>
  </si>
  <si>
    <t>J180611.37+035840.5</t>
  </si>
  <si>
    <t>J143944.28-402206.3</t>
  </si>
  <si>
    <t>Thin extension, but probably fine. Appears in Cruz-Saenz+ 2014, Cotten/Song 2016, McDonald+ 2017.</t>
  </si>
  <si>
    <t>J161808.54-224218.7</t>
  </si>
  <si>
    <t>J162039.60-263428.5</t>
  </si>
  <si>
    <t>DoAr 13. Known disk.</t>
  </si>
  <si>
    <t>J162224.95-232955.1</t>
  </si>
  <si>
    <t>Appears in Allers+ 2006, Evans+ 2009 (Spitzer c2d), Marton+ 2016</t>
  </si>
  <si>
    <t>J162932.66-254329.3</t>
  </si>
  <si>
    <t>Haro 1-13. Appears in Evans+ 2003 (Spitzer c2d), Marton+ 2016</t>
  </si>
  <si>
    <t>J163033.90-242806.5</t>
  </si>
  <si>
    <t>Appears in Evans+ 2009 (Spitzer c2d), Cieza+ 2010, Marton+ 2016</t>
  </si>
  <si>
    <t>J170737.21-062607.2</t>
  </si>
  <si>
    <t>Appears in McDonald + 2017, Marton+ 2016. Possible K giant</t>
  </si>
  <si>
    <t>J172734.02-020656.8</t>
  </si>
  <si>
    <t xml:space="preserve">Appears in Marton+ 2016. </t>
  </si>
  <si>
    <t>J172944.28-061340.5</t>
  </si>
  <si>
    <t>J111925.92-301922.9</t>
  </si>
  <si>
    <t>Appears in McDonald+ 2012, Marton+ 2016, McDonald+ 2017. alpha2 cVn variable</t>
  </si>
  <si>
    <t>J141827.73-291833.7</t>
  </si>
  <si>
    <t>Appears in Cotten/Song 2016. Miscellaneous variable. K giant.</t>
  </si>
  <si>
    <t>J144458.63-280251.9</t>
  </si>
  <si>
    <t>Thin extension, but probably fine. Appears in McDonald+ 2012, Cruz-Saenz+ 2014, Cotten/Song 2016, McDonald+ 2017.</t>
  </si>
  <si>
    <t>J112256.98-203731.7</t>
  </si>
  <si>
    <t>Thin extension, but probably fine. Appears in McDonald+ 2012, Cotten/Song 2016, McDonald+ 2017.</t>
  </si>
  <si>
    <t>J144741.70-033207.9</t>
  </si>
  <si>
    <t>J134909.18-541342.3</t>
  </si>
  <si>
    <t>Appears in McDonald+ 2012, Cruz-Saenz+ 2014, Cotten/Song 2016, McDonald+ 2017, Meng+ 2017</t>
  </si>
  <si>
    <t>J135331.70-523004.9</t>
  </si>
  <si>
    <t>J135518.84-533142.8</t>
  </si>
  <si>
    <t>Appears in Melis+ 2013, Cotton/Song 2016, McDonald+ 2017</t>
  </si>
  <si>
    <t>J140353.79-534628.3</t>
  </si>
  <si>
    <t>Appears in McDonald+ 2017.</t>
  </si>
  <si>
    <t>J164540.79-310226.6</t>
  </si>
  <si>
    <t>Appears in Cruz-Saenz+ 2014, Cotten/Song 2016, McDonald+ 2017, Marton+ 2016.</t>
  </si>
  <si>
    <t>J172452.23-185133.5</t>
  </si>
  <si>
    <t xml:space="preserve">Appears in McDonald+ 2012, Cruz-Saenz+ 2014, Cotten/Song 2016, McDonald+ 2017, Marton+ 2016. </t>
  </si>
  <si>
    <t>J121625.70-712340.5</t>
  </si>
  <si>
    <t>Appears in Marton+ 2016. Extension might be too much?</t>
  </si>
  <si>
    <t>J171307.83-532428.8</t>
  </si>
  <si>
    <t>Appears in Marton+ 2016.</t>
  </si>
  <si>
    <t>J051725.89+071147.7</t>
  </si>
  <si>
    <t>Weird SED</t>
  </si>
  <si>
    <t>J051740.83+090514.5</t>
  </si>
  <si>
    <t>Appears in Koenig+ 2015, Marton+ 2016.</t>
  </si>
  <si>
    <t>J052411.19+033521.5</t>
  </si>
  <si>
    <t>J052546.77+003253.8</t>
  </si>
  <si>
    <t>Likely AGN (appears as a "moderate likelihood" AGN in Edelson+ 2012</t>
  </si>
  <si>
    <t>J052617.32+055817.1</t>
  </si>
  <si>
    <t>Likely Herbig? Too strong an excess to be the run-of-the-mill debris disk. A star per LAMOST DR2. Appears in Marton+ 2016</t>
  </si>
  <si>
    <t>J052945.11+021539.6</t>
  </si>
  <si>
    <t>J053020.90+004432.8</t>
  </si>
  <si>
    <t>Thin extension, but still likely good candidate</t>
  </si>
  <si>
    <t>J053224.00-050523.4</t>
  </si>
  <si>
    <t>Appears in Rebull+ 2000, Marton+ 2016</t>
  </si>
  <si>
    <t>J053225.66-034313.6</t>
  </si>
  <si>
    <t>Appears in Sanchez+ 2014 (YSOs selected from GALEX), Koenig+ 2015, Marton+ 2016</t>
  </si>
  <si>
    <t>J053431.70-035151.2</t>
  </si>
  <si>
    <t>Appears in Megeath+ 2012 (Spitzer YSOs), Marton+ 2016</t>
  </si>
  <si>
    <t>J053525.11-064756.5</t>
  </si>
  <si>
    <t>Extended, but known YSO with Spitzer data</t>
  </si>
  <si>
    <t>J053552.02-061001.6</t>
  </si>
  <si>
    <t>Known YSO (Rebull+ 2000, Megeath+ 2012, Fang+ 2013)</t>
  </si>
  <si>
    <t>J053628.55+000445.6</t>
  </si>
  <si>
    <t>Known YSO (Sanchez+ 2014, Koenig+ 2015, Marton+ 2016)</t>
  </si>
  <si>
    <t>J053827.67-065453.6</t>
  </si>
  <si>
    <t>Known YSO (Megeath+ 2012, Fang+ 2013, Pillitteri+ 2013, Da Rio+ 2016)</t>
  </si>
  <si>
    <t>J053839.81-025646.2</t>
  </si>
  <si>
    <t>Known YSO (Oliviera+ 2006, Luhman+ 2008, Koenig+ 2015, Marton+ 2016)</t>
  </si>
  <si>
    <t>J053926.39-021503.3</t>
  </si>
  <si>
    <t>Known YSO (Luhman+ 2008, Koenig+ 2015, Marton+ 2016)</t>
  </si>
  <si>
    <t>J054006.72-061618.9</t>
  </si>
  <si>
    <t>Likely YSO (Orion-type variable, appears in Marton+ 2016)</t>
  </si>
  <si>
    <t>J054214.29-075835.1</t>
  </si>
  <si>
    <t>Known YSO (Megeath+ 2012, Fang+ 2013, Da Rio+ 2016, Marton+ 2016)</t>
  </si>
  <si>
    <t>J054227.76-100151.2</t>
  </si>
  <si>
    <t>Known YSO (Megeath+ 2012, Marton+ 2016)</t>
  </si>
  <si>
    <t>J055720.57-134921.9</t>
  </si>
  <si>
    <t>Known YSO (Sanchez+ 2014, Marton+ 2016)</t>
  </si>
  <si>
    <t>J055804.52-141457.4</t>
  </si>
  <si>
    <t>J055924.43-145421.8</t>
  </si>
  <si>
    <t>J114336.83-802900.5</t>
  </si>
  <si>
    <t>AWI0005xl0</t>
  </si>
  <si>
    <t>J180841.59-591507.9</t>
  </si>
  <si>
    <t>J190206.79-362142.1</t>
  </si>
  <si>
    <t>J193002.16-155832.2</t>
  </si>
  <si>
    <t>Extended?</t>
  </si>
  <si>
    <t>J195849.70-043710.1</t>
  </si>
  <si>
    <t>M giant?</t>
  </si>
  <si>
    <t>J051230.36-035254.6</t>
  </si>
  <si>
    <t>J051646.72-064720.9</t>
  </si>
  <si>
    <t>Extended? Appears in McDonald+ 2017, Marton+ 2016</t>
  </si>
  <si>
    <t>J052104.79-102057.0</t>
  </si>
  <si>
    <t>Appears in McDonald+ 2012, McDonald+ 2017, Marton+ 2016.</t>
  </si>
  <si>
    <t>J052303.81-044043.7</t>
  </si>
  <si>
    <t>J052334.17-115840.6</t>
  </si>
  <si>
    <t>Extended? Appears in McDonald+ 2012, McDonald+ 2017, Marton+ 2016</t>
  </si>
  <si>
    <t>J052556.05-021601.5</t>
  </si>
  <si>
    <t>J052648.70-063823.0</t>
  </si>
  <si>
    <t>RS CVn variable. Usable? Appears in Marton+ 2016</t>
  </si>
  <si>
    <t>J052653.64-100458.1</t>
  </si>
  <si>
    <t>Likely YSO</t>
  </si>
  <si>
    <t>J053047.99-073132.4</t>
  </si>
  <si>
    <t>YSO candidate (Sanchez+ 2014, Marton+ 2016)</t>
  </si>
  <si>
    <t>J053844.06-111411.1</t>
  </si>
  <si>
    <t>J054011.76-094211.1</t>
  </si>
  <si>
    <t xml:space="preserve">Appears in Sanchez+ 2014, McDonald+ 2017, Marton+ 2016. </t>
  </si>
  <si>
    <t>J183504.55-661033.0</t>
  </si>
  <si>
    <t>Extended? Appears in McDonald+ 2012, Cotten/Song 2016, McDonald+ 2017</t>
  </si>
  <si>
    <t>J191142.31-480723.4</t>
  </si>
  <si>
    <t>J191852.43-392054.0</t>
  </si>
  <si>
    <t>LPV; likely M giant</t>
  </si>
  <si>
    <t>J193505.37-313633.6</t>
  </si>
  <si>
    <t>Appears in Cotten/Song 2016, McDonald+ 2017. Extended?</t>
  </si>
  <si>
    <t>J050206.31-085046.6</t>
  </si>
  <si>
    <t>Known YSO (Kun+ 2004, Guieu+ 2010, Marton+ 2016)</t>
  </si>
  <si>
    <t>J050730.59-061059.9</t>
  </si>
  <si>
    <t>J055417.57-383951.1</t>
  </si>
  <si>
    <t>J203142.30-150004.2</t>
  </si>
  <si>
    <t>Extended? Appears in McDonald+ 2017</t>
  </si>
  <si>
    <t>J033855.10+024548.2</t>
  </si>
  <si>
    <t>Extended? Appears in McDonald+ 2012, McDonald+ 2017</t>
  </si>
  <si>
    <t>J040238.47-004803.7</t>
  </si>
  <si>
    <t>Get notes from Paper 1</t>
  </si>
  <si>
    <t>J043217.75-133511.5</t>
  </si>
  <si>
    <t>J043502.28-141340.5</t>
  </si>
  <si>
    <t>Appears in Toth+ 2012 (AKARI Far-IR), Marton+ 2016. But multiple galaxy references. But SIMBAD page literally says "Is not a galaxy"</t>
  </si>
  <si>
    <t>J044609.49-113340.2</t>
  </si>
  <si>
    <t xml:space="preserve">Extended? </t>
  </si>
  <si>
    <t xml:space="preserve">Extended? Appears in McDonald+ 2012, McDonald+ 2017. </t>
  </si>
  <si>
    <t>J201025.15-393132.7</t>
  </si>
  <si>
    <t>Extended? Also likely M giant</t>
  </si>
  <si>
    <t>J202451.65-250709.0</t>
  </si>
  <si>
    <t>J203711.08-650159.9</t>
  </si>
  <si>
    <t>Appears in McDonald+ 2012, McDonald+ 2017</t>
  </si>
  <si>
    <t>J205241.67-531624.8</t>
  </si>
  <si>
    <t>Appears in McDonald+ 2012, Wu+ 2013, Patel+ 2014, Cotten/Song 2016, McDonald+ 2017</t>
  </si>
  <si>
    <t>J205911.24-595822.3</t>
  </si>
  <si>
    <t>Appears in McDonald+ 2012</t>
  </si>
  <si>
    <t>J205952.30-153218.5</t>
  </si>
  <si>
    <t>J210916.04-001405.6</t>
  </si>
  <si>
    <t>Paper 1 for notes, also Cotten/Song 2016, McDonald+ 2017</t>
  </si>
  <si>
    <t>J211124.19-192737.9</t>
  </si>
  <si>
    <t>J213952.76+035818.6</t>
  </si>
  <si>
    <t>J214241.32-013159.7</t>
  </si>
  <si>
    <t>Appears in McDonald+ 2017</t>
  </si>
  <si>
    <t>J002155.14-672715.9</t>
  </si>
  <si>
    <t>J042138.03-543700.4</t>
  </si>
  <si>
    <t>J043026.69-431245.6</t>
  </si>
  <si>
    <t>Appears in McDonald+ 2012, Wu+ 2013, McDonald+ 2017</t>
  </si>
  <si>
    <t>J222231.18-014617.1</t>
  </si>
  <si>
    <t>J234708.47+153903.2</t>
  </si>
  <si>
    <t xml:space="preserve">Appears in McDonald+ 2012, Marton+ 2016. </t>
  </si>
  <si>
    <t>J030854.20-185809.1</t>
  </si>
  <si>
    <t>J032555.87-355515.1</t>
  </si>
  <si>
    <t>Moving group object? Appears in McDonald+ 2012, Cotten/Song 2016, McDonald+ 2017</t>
  </si>
  <si>
    <t>J033709.08-294948.5</t>
  </si>
  <si>
    <t>J232421.82+061110.7</t>
  </si>
  <si>
    <t>J000419.19-303934.9</t>
  </si>
  <si>
    <t>Eclipsing binary</t>
  </si>
  <si>
    <t>J011743.47-523330.8</t>
  </si>
  <si>
    <t>Known Herbig (Chen+ 2013, Marton+ 2016), appears in McDonald+ 2017</t>
  </si>
  <si>
    <t>A0V</t>
  </si>
  <si>
    <t>A9III/IV</t>
  </si>
  <si>
    <t>A7/8III/IV</t>
  </si>
  <si>
    <t>A3mA6-A9</t>
  </si>
  <si>
    <t>F0V</t>
  </si>
  <si>
    <t>A6III</t>
  </si>
  <si>
    <t>A7/8V</t>
  </si>
  <si>
    <t>B9.5V</t>
  </si>
  <si>
    <t>A2/3IV</t>
  </si>
  <si>
    <t>F3V</t>
  </si>
  <si>
    <t>F3IV/V</t>
  </si>
  <si>
    <t>M2</t>
  </si>
  <si>
    <t>M4</t>
  </si>
  <si>
    <t>ApSi</t>
  </si>
  <si>
    <t>G3V</t>
  </si>
  <si>
    <t>A7V</t>
  </si>
  <si>
    <t>F5V</t>
  </si>
  <si>
    <t>A5IV/V</t>
  </si>
  <si>
    <t>A3III</t>
  </si>
  <si>
    <t>G0/2V</t>
  </si>
  <si>
    <t>M0</t>
  </si>
  <si>
    <t>K2.0</t>
  </si>
  <si>
    <t>K7.5</t>
  </si>
  <si>
    <t>K4.5</t>
  </si>
  <si>
    <t>K3</t>
  </si>
  <si>
    <t>K7.0</t>
  </si>
  <si>
    <t>B9IV</t>
  </si>
  <si>
    <t>A9V</t>
  </si>
  <si>
    <t>A0IV</t>
  </si>
  <si>
    <t>A5</t>
  </si>
  <si>
    <t>K5</t>
  </si>
  <si>
    <t>M2IV</t>
  </si>
  <si>
    <t>K7IV</t>
  </si>
  <si>
    <t>A1V</t>
  </si>
  <si>
    <t>B8/9V</t>
  </si>
  <si>
    <t>F5/6V</t>
  </si>
  <si>
    <t>A3III/IV</t>
  </si>
  <si>
    <t>K0</t>
  </si>
  <si>
    <t>A0</t>
  </si>
  <si>
    <t>A1IV</t>
  </si>
  <si>
    <t>F3Ve</t>
  </si>
  <si>
    <t>Bmag</t>
  </si>
  <si>
    <t>Gmag</t>
  </si>
  <si>
    <t>Gmagerr</t>
  </si>
  <si>
    <t>Berr</t>
  </si>
  <si>
    <t>Verr</t>
  </si>
  <si>
    <t>Btmag</t>
  </si>
  <si>
    <t>Bterr</t>
  </si>
  <si>
    <t>Vtmag</t>
  </si>
  <si>
    <t>Vterr</t>
  </si>
  <si>
    <t>Bt-Vt</t>
  </si>
  <si>
    <t>BT-VT</t>
  </si>
  <si>
    <t>V-VT</t>
  </si>
  <si>
    <t>B-V</t>
  </si>
  <si>
    <t>(B-V) - (BT-VT)</t>
  </si>
  <si>
    <t>Rmag</t>
  </si>
  <si>
    <t>Rmagerr</t>
  </si>
  <si>
    <t>Imag</t>
  </si>
  <si>
    <t>Imagerr</t>
  </si>
  <si>
    <t>gmag</t>
  </si>
  <si>
    <t>gmagerr</t>
  </si>
  <si>
    <t>rmag</t>
  </si>
  <si>
    <t>rmagerr</t>
  </si>
  <si>
    <t>imag</t>
  </si>
  <si>
    <t>imagerr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</si>
</sst>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EC62A-B9EE-4B69-8D34-51FEC6FCCEC7}">
  <dimension ref="A1:AR243"/>
  <sheetViews>
    <sheetView zoomScaleNormal="100" workbookViewId="0">
      <pane xSplit="1" ySplit="1" topLeftCell="AB62" activePane="bottomRight" state="frozen"/>
      <selection pane="topRight" activeCell="B1" sqref="B1"/>
      <selection pane="bottomLeft" activeCell="A2" sqref="A2"/>
      <selection pane="bottomRight" activeCell="AJ70" sqref="AJ70"/>
    </sheetView>
  </sheetViews>
  <sheetFormatPr defaultRowHeight="15" x14ac:dyDescent="0.25"/>
  <cols>
    <col min="1" max="1" width="13.28515625" bestFit="1" customWidth="1"/>
    <col min="2" max="2" width="11.28515625" bestFit="1" customWidth="1"/>
    <col min="3" max="3" width="19.140625" bestFit="1" customWidth="1"/>
    <col min="4" max="4" width="10.28515625" bestFit="1" customWidth="1"/>
    <col min="5" max="5" width="6.5703125" bestFit="1" customWidth="1"/>
    <col min="6" max="6" width="6" bestFit="1" customWidth="1"/>
    <col min="7" max="7" width="6.7109375" bestFit="1" customWidth="1"/>
    <col min="8" max="8" width="6" bestFit="1" customWidth="1"/>
    <col min="9" max="9" width="5.5703125" customWidth="1"/>
    <col min="10" max="10" width="12" bestFit="1" customWidth="1"/>
    <col min="11" max="11" width="7" bestFit="1" customWidth="1"/>
    <col min="12" max="12" width="6" bestFit="1" customWidth="1"/>
    <col min="13" max="13" width="7" bestFit="1" customWidth="1"/>
    <col min="14" max="14" width="6" bestFit="1" customWidth="1"/>
    <col min="15" max="15" width="7" bestFit="1" customWidth="1"/>
    <col min="16" max="16" width="8.5703125" bestFit="1" customWidth="1"/>
    <col min="19" max="20" width="9.140625" style="1"/>
    <col min="23" max="23" width="7.5703125" bestFit="1" customWidth="1"/>
    <col min="24" max="24" width="6.42578125" bestFit="1" customWidth="1"/>
    <col min="25" max="25" width="10.28515625" style="1" bestFit="1" customWidth="1"/>
    <col min="26" max="26" width="16.42578125" bestFit="1" customWidth="1"/>
    <col min="27" max="27" width="9.140625" style="1"/>
    <col min="28" max="28" width="7.5703125" bestFit="1" customWidth="1"/>
    <col min="29" max="29" width="6.42578125" bestFit="1" customWidth="1"/>
    <col min="35" max="35" width="13.28515625" bestFit="1" customWidth="1"/>
    <col min="37" max="37" width="19.140625" bestFit="1" customWidth="1"/>
    <col min="38" max="39" width="9.140625" style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745</v>
      </c>
      <c r="F1" t="s">
        <v>746</v>
      </c>
      <c r="G1" t="s">
        <v>747</v>
      </c>
      <c r="H1" t="s">
        <v>748</v>
      </c>
      <c r="I1" t="s">
        <v>749</v>
      </c>
      <c r="K1" t="s">
        <v>740</v>
      </c>
      <c r="L1" t="s">
        <v>743</v>
      </c>
      <c r="M1" t="s">
        <v>4</v>
      </c>
      <c r="N1" t="s">
        <v>744</v>
      </c>
      <c r="O1" t="s">
        <v>741</v>
      </c>
      <c r="P1" t="s">
        <v>742</v>
      </c>
      <c r="Q1" t="s">
        <v>5</v>
      </c>
      <c r="R1" t="s">
        <v>6</v>
      </c>
      <c r="S1" s="1" t="s">
        <v>7</v>
      </c>
      <c r="T1" s="1" t="s">
        <v>8</v>
      </c>
      <c r="U1" t="s">
        <v>9</v>
      </c>
      <c r="W1" t="s">
        <v>10</v>
      </c>
      <c r="X1" t="s">
        <v>11</v>
      </c>
      <c r="Y1" s="1" t="s">
        <v>12</v>
      </c>
      <c r="Z1" t="s">
        <v>169</v>
      </c>
      <c r="AA1" s="1" t="s">
        <v>13</v>
      </c>
      <c r="AB1" t="s">
        <v>14</v>
      </c>
      <c r="AC1" t="s">
        <v>15</v>
      </c>
      <c r="AD1" t="s">
        <v>170</v>
      </c>
      <c r="AE1" t="s">
        <v>171</v>
      </c>
      <c r="AF1" t="s">
        <v>172</v>
      </c>
      <c r="AG1" t="s">
        <v>173</v>
      </c>
    </row>
    <row r="2" spans="1:39" x14ac:dyDescent="0.25">
      <c r="A2" t="s">
        <v>393</v>
      </c>
      <c r="B2">
        <v>1777</v>
      </c>
      <c r="C2" t="s">
        <v>498</v>
      </c>
      <c r="D2" t="s">
        <v>699</v>
      </c>
      <c r="E2">
        <v>7.37</v>
      </c>
      <c r="F2">
        <v>0.01</v>
      </c>
      <c r="G2">
        <v>7.36</v>
      </c>
      <c r="H2">
        <v>0.01</v>
      </c>
      <c r="I2">
        <f>E2-G2</f>
        <v>9.9999999999997868E-3</v>
      </c>
      <c r="J2">
        <f>SQRT((F2*F2)+(H2*H2))</f>
        <v>1.4142135623730951E-2</v>
      </c>
      <c r="K2">
        <v>7.36</v>
      </c>
      <c r="L2">
        <v>0.02</v>
      </c>
      <c r="M2">
        <v>7.36</v>
      </c>
      <c r="N2">
        <v>0.01</v>
      </c>
      <c r="O2">
        <v>7.3929999999999998</v>
      </c>
      <c r="P2">
        <v>1E-3</v>
      </c>
      <c r="Q2">
        <v>7.3650000000000002</v>
      </c>
      <c r="R2" s="1">
        <v>2.7E-2</v>
      </c>
      <c r="S2" s="1">
        <f>Y2-AF2</f>
        <v>0.56294290720000006</v>
      </c>
      <c r="T2" s="1">
        <f>SQRT((AA2*AA2)+(AG2*AG2))</f>
        <v>7.1368240736548863E-2</v>
      </c>
      <c r="W2">
        <v>7.3559999999999999</v>
      </c>
      <c r="X2">
        <v>2.7E-2</v>
      </c>
      <c r="Y2" s="1">
        <f>IF(W2&lt;8,W2-0.1359+(0.0396*W2)-(0.0023*W2*W2)-0.031,W2)</f>
        <v>7.3559429072000002</v>
      </c>
      <c r="Z2">
        <f>IF(W2&lt;8,1.0396-(0.0046*W2),1)</f>
        <v>1.0057624000000001</v>
      </c>
      <c r="AA2" s="1">
        <f>SQRT(Z2*Z2*X2*X2)</f>
        <v>2.71555848E-2</v>
      </c>
      <c r="AB2">
        <v>6.7930000000000001</v>
      </c>
      <c r="AC2">
        <v>6.6000000000000003E-2</v>
      </c>
      <c r="AF2">
        <f>IF(AD2&lt;&gt;0,AD2,AB2)</f>
        <v>6.7930000000000001</v>
      </c>
      <c r="AG2">
        <f>IF(AD2&lt;&gt;0,AE2,AC2)</f>
        <v>6.6000000000000003E-2</v>
      </c>
      <c r="AI2" t="s">
        <v>393</v>
      </c>
      <c r="AJ2" t="s">
        <v>498</v>
      </c>
      <c r="AK2">
        <v>7.3650000000000002</v>
      </c>
    </row>
    <row r="3" spans="1:39" x14ac:dyDescent="0.25">
      <c r="A3" t="s">
        <v>395</v>
      </c>
      <c r="C3" t="s">
        <v>683</v>
      </c>
      <c r="I3">
        <f>E3-G3</f>
        <v>0</v>
      </c>
      <c r="J3">
        <f>SQRT((F3*F3)+(H3*H3))</f>
        <v>0</v>
      </c>
      <c r="K3">
        <v>11.747</v>
      </c>
      <c r="L3">
        <v>1.7000000000000001E-2</v>
      </c>
      <c r="M3">
        <v>10.75</v>
      </c>
      <c r="N3">
        <v>0.06</v>
      </c>
      <c r="O3">
        <v>10.411</v>
      </c>
      <c r="P3">
        <v>1E-3</v>
      </c>
      <c r="Q3">
        <v>9.0079999999999991</v>
      </c>
      <c r="R3" s="1">
        <v>2.3E-2</v>
      </c>
      <c r="S3" s="1">
        <f>Y3-AF3</f>
        <v>1.5979999999999999</v>
      </c>
      <c r="T3" s="1">
        <f>SQRT((AA3*AA3)+(AG3*AG3))</f>
        <v>6.8622153857191046E-2</v>
      </c>
      <c r="W3">
        <v>8.2530000000000001</v>
      </c>
      <c r="X3">
        <v>2.1999999999999999E-2</v>
      </c>
      <c r="Y3" s="1">
        <f>IF(W3&lt;8,W3-0.1359+(0.0396*W3)-(0.0023*W3*W3)-0.031,W3)</f>
        <v>8.2530000000000001</v>
      </c>
      <c r="Z3">
        <f>IF(W3&lt;8,1.0396-(0.0046*W3),1)</f>
        <v>1</v>
      </c>
      <c r="AA3" s="1">
        <f>SQRT(Z3*Z3*X3*X3)</f>
        <v>2.1999999999999999E-2</v>
      </c>
      <c r="AB3">
        <v>6.6550000000000002</v>
      </c>
      <c r="AC3">
        <v>6.5000000000000002E-2</v>
      </c>
      <c r="AF3">
        <f>IF(AD3&lt;&gt;0,AD3,AB3)</f>
        <v>6.6550000000000002</v>
      </c>
      <c r="AG3">
        <f>IF(AD3&lt;&gt;0,AE3,AC3)</f>
        <v>6.5000000000000002E-2</v>
      </c>
      <c r="AI3" t="s">
        <v>395</v>
      </c>
      <c r="AJ3" t="s">
        <v>683</v>
      </c>
      <c r="AK3">
        <v>9.0079999999999991</v>
      </c>
    </row>
    <row r="4" spans="1:39" x14ac:dyDescent="0.25">
      <c r="A4" t="s">
        <v>167</v>
      </c>
      <c r="B4">
        <v>2830</v>
      </c>
      <c r="C4" t="s">
        <v>325</v>
      </c>
      <c r="I4">
        <f>E4-G4</f>
        <v>0</v>
      </c>
      <c r="J4">
        <f>SQRT((F4*F4)+(H4*H4))</f>
        <v>0</v>
      </c>
      <c r="K4">
        <v>7.15</v>
      </c>
      <c r="L4">
        <v>0.01</v>
      </c>
      <c r="M4">
        <v>7.07</v>
      </c>
      <c r="N4">
        <v>0.01</v>
      </c>
      <c r="O4">
        <v>7.07</v>
      </c>
      <c r="P4">
        <v>1E-3</v>
      </c>
      <c r="Q4" s="1">
        <v>6.9169999999999998</v>
      </c>
      <c r="R4" s="1">
        <v>1.9E-2</v>
      </c>
      <c r="S4" s="1">
        <f>Y4-AF4</f>
        <v>1.0093977424999991</v>
      </c>
      <c r="T4" s="1">
        <f>SQRT((AA4*AA4)+(AG4*AG4))</f>
        <v>5.9226191780473621E-2</v>
      </c>
      <c r="W4">
        <v>6.8449999999999998</v>
      </c>
      <c r="X4">
        <v>3.3000000000000002E-2</v>
      </c>
      <c r="Y4" s="1">
        <f>IF(W4&lt;8,W4-0.1359+(0.0396*W4)-(0.0023*W4*W4)-0.031,W4)</f>
        <v>6.841397742499999</v>
      </c>
      <c r="Z4">
        <f>IF(W4&lt;8,1.0396-(0.0046*W4),1)</f>
        <v>1.008113</v>
      </c>
      <c r="AA4" s="1">
        <f>SQRT(Z4*Z4*X4*X4)</f>
        <v>3.3267729000000003E-2</v>
      </c>
      <c r="AB4">
        <v>5.8319999999999999</v>
      </c>
      <c r="AC4">
        <v>4.9000000000000002E-2</v>
      </c>
      <c r="AF4">
        <f>IF(AD4&lt;&gt;0,AD4,AB4)</f>
        <v>5.8319999999999999</v>
      </c>
      <c r="AG4">
        <f>IF(AD4&lt;&gt;0,AE4,AC4)</f>
        <v>4.9000000000000002E-2</v>
      </c>
      <c r="AI4" t="s">
        <v>167</v>
      </c>
      <c r="AJ4">
        <v>2830</v>
      </c>
      <c r="AK4" t="s">
        <v>325</v>
      </c>
      <c r="AL4" s="1">
        <v>6.9169999999999998</v>
      </c>
      <c r="AM4" s="1">
        <v>1.9E-2</v>
      </c>
    </row>
    <row r="5" spans="1:39" x14ac:dyDescent="0.25">
      <c r="A5" t="s">
        <v>113</v>
      </c>
      <c r="B5">
        <v>3051</v>
      </c>
      <c r="C5" t="s">
        <v>271</v>
      </c>
      <c r="E5">
        <v>7.69</v>
      </c>
      <c r="F5">
        <v>0.01</v>
      </c>
      <c r="G5">
        <v>7.6</v>
      </c>
      <c r="H5">
        <v>0.01</v>
      </c>
      <c r="I5">
        <f>E5-G5</f>
        <v>9.0000000000000746E-2</v>
      </c>
      <c r="J5">
        <f>SQRT((F5*F5)+(H5*H5))</f>
        <v>1.4142135623730951E-2</v>
      </c>
      <c r="K5">
        <v>7.66</v>
      </c>
      <c r="L5">
        <v>0.02</v>
      </c>
      <c r="M5">
        <v>7.59</v>
      </c>
      <c r="N5">
        <v>0.01</v>
      </c>
      <c r="O5">
        <v>7.6120000000000001</v>
      </c>
      <c r="P5">
        <v>1E-3</v>
      </c>
      <c r="Q5" s="1">
        <v>7.35</v>
      </c>
      <c r="R5" s="1">
        <v>1.9E-2</v>
      </c>
      <c r="S5" s="1">
        <f>Y5-AF5</f>
        <v>0.46488505319999973</v>
      </c>
      <c r="T5" s="1">
        <f>SQRT((AA5*AA5)+(AG5*AG5))</f>
        <v>8.3174352660918591E-2</v>
      </c>
      <c r="W5">
        <v>7.3460000000000001</v>
      </c>
      <c r="X5">
        <v>4.9000000000000002E-2</v>
      </c>
      <c r="Y5" s="1">
        <f>IF(W5&lt;8,W5-0.1359+(0.0396*W5)-(0.0023*W5*W5)-0.031,W5)</f>
        <v>7.3458850532</v>
      </c>
      <c r="Z5">
        <f>IF(W5&lt;8,1.0396-(0.0046*W5),1)</f>
        <v>1.0058084</v>
      </c>
      <c r="AA5" s="1">
        <f>SQRT(Z5*Z5*X5*X5)</f>
        <v>4.92846116E-2</v>
      </c>
      <c r="AB5">
        <v>6.8810000000000002</v>
      </c>
      <c r="AC5">
        <v>6.7000000000000004E-2</v>
      </c>
      <c r="AF5">
        <f>IF(AD5&lt;&gt;0,AD5,AB5)</f>
        <v>6.8810000000000002</v>
      </c>
      <c r="AG5">
        <f>IF(AD5&lt;&gt;0,AE5,AC5)</f>
        <v>6.7000000000000004E-2</v>
      </c>
      <c r="AI5" t="s">
        <v>113</v>
      </c>
      <c r="AJ5">
        <v>3051</v>
      </c>
      <c r="AK5" t="s">
        <v>271</v>
      </c>
      <c r="AL5" s="1">
        <v>7.35</v>
      </c>
      <c r="AM5" s="1">
        <v>1.9E-2</v>
      </c>
    </row>
    <row r="6" spans="1:39" x14ac:dyDescent="0.25">
      <c r="A6" t="s">
        <v>29</v>
      </c>
      <c r="B6" t="s">
        <v>327</v>
      </c>
      <c r="C6" t="s">
        <v>187</v>
      </c>
      <c r="I6">
        <f>E6-G6</f>
        <v>0</v>
      </c>
      <c r="Q6" s="1">
        <v>8.1419999999999995</v>
      </c>
      <c r="R6" s="1">
        <v>1.9E-2</v>
      </c>
      <c r="S6" s="1">
        <f>Y6-AF6</f>
        <v>2.0141477200000004</v>
      </c>
      <c r="T6" s="1">
        <f>SQRT((AA6*AA6)+(AG6*AG6))</f>
        <v>4.8278178227257752E-2</v>
      </c>
      <c r="W6">
        <v>6.94</v>
      </c>
      <c r="X6">
        <v>3.3000000000000002E-2</v>
      </c>
      <c r="Y6" s="1">
        <f>IF(W6&lt;8,W6-0.1359+(0.0396*W6)-(0.0023*W6*W6)-0.031,W6)</f>
        <v>6.9371477200000005</v>
      </c>
      <c r="Z6">
        <f>IF(W6&lt;8,1.0396-(0.0046*W6),1)</f>
        <v>1.007676</v>
      </c>
      <c r="AA6" s="1">
        <f>SQRT(Z6*Z6*X6*X6)</f>
        <v>3.3253308000000002E-2</v>
      </c>
      <c r="AB6">
        <v>4.923</v>
      </c>
      <c r="AC6">
        <v>3.5000000000000003E-2</v>
      </c>
      <c r="AF6">
        <f>IF(AD6&lt;&gt;0,AD6,AB6)</f>
        <v>4.923</v>
      </c>
      <c r="AG6">
        <f>IF(AD6&lt;&gt;0,AE6,AC6)</f>
        <v>3.5000000000000003E-2</v>
      </c>
      <c r="AI6" t="s">
        <v>29</v>
      </c>
      <c r="AJ6" t="s">
        <v>327</v>
      </c>
      <c r="AK6" t="s">
        <v>187</v>
      </c>
      <c r="AL6" s="1">
        <v>8.1419999999999995</v>
      </c>
      <c r="AM6" s="1">
        <v>1.9E-2</v>
      </c>
    </row>
    <row r="7" spans="1:39" x14ac:dyDescent="0.25">
      <c r="A7" t="s">
        <v>168</v>
      </c>
      <c r="B7" t="s">
        <v>327</v>
      </c>
      <c r="C7" t="s">
        <v>326</v>
      </c>
      <c r="E7">
        <v>11.48</v>
      </c>
      <c r="F7">
        <v>0.09</v>
      </c>
      <c r="G7">
        <v>10.26</v>
      </c>
      <c r="H7">
        <v>0.04</v>
      </c>
      <c r="I7">
        <f>E7-G7</f>
        <v>1.2200000000000006</v>
      </c>
      <c r="J7">
        <f>SQRT((F7*F7)+(H7*H7))</f>
        <v>9.8488578017961043E-2</v>
      </c>
      <c r="K7">
        <v>11.2</v>
      </c>
      <c r="L7">
        <v>0.09</v>
      </c>
      <c r="M7">
        <v>10.14</v>
      </c>
      <c r="N7">
        <v>0.04</v>
      </c>
      <c r="O7">
        <v>9.952</v>
      </c>
      <c r="P7">
        <v>1E-3</v>
      </c>
      <c r="Q7" s="1">
        <v>8.49</v>
      </c>
      <c r="R7" s="1">
        <v>2.5999999999999999E-2</v>
      </c>
      <c r="S7" s="1">
        <f>Y7-AF7</f>
        <v>2.2945897824999992</v>
      </c>
      <c r="T7" s="1">
        <f>SQRT((AA7*AA7)+(AG7*AG7))</f>
        <v>4.9294069086499401E-2</v>
      </c>
      <c r="W7">
        <v>7.6849999999999996</v>
      </c>
      <c r="X7">
        <v>2.4E-2</v>
      </c>
      <c r="Y7" s="1">
        <f>IF(W7&lt;8,W7-0.1359+(0.0396*W7)-(0.0023*W7*W7)-0.031,W7)</f>
        <v>7.6865897824999996</v>
      </c>
      <c r="Z7">
        <f>IF(W7&lt;8,1.0396-(0.0046*W7),1)</f>
        <v>1.0042490000000002</v>
      </c>
      <c r="AA7" s="1">
        <f>SQRT(Z7*Z7*X7*X7)</f>
        <v>2.4101976000000004E-2</v>
      </c>
      <c r="AB7">
        <v>5.3920000000000003</v>
      </c>
      <c r="AC7">
        <v>4.2999999999999997E-2</v>
      </c>
      <c r="AF7">
        <f>IF(AD7&lt;&gt;0,AD7,AB7)</f>
        <v>5.3920000000000003</v>
      </c>
      <c r="AG7">
        <f>IF(AD7&lt;&gt;0,AE7,AC7)</f>
        <v>4.2999999999999997E-2</v>
      </c>
      <c r="AI7" t="s">
        <v>168</v>
      </c>
      <c r="AJ7" t="s">
        <v>327</v>
      </c>
      <c r="AK7" t="s">
        <v>326</v>
      </c>
      <c r="AL7" s="1">
        <v>8.49</v>
      </c>
      <c r="AM7" s="1">
        <v>2.5999999999999999E-2</v>
      </c>
    </row>
    <row r="8" spans="1:39" x14ac:dyDescent="0.25">
      <c r="A8" t="s">
        <v>133</v>
      </c>
      <c r="B8">
        <v>5741</v>
      </c>
      <c r="C8" t="s">
        <v>291</v>
      </c>
      <c r="E8">
        <v>7.7</v>
      </c>
      <c r="F8">
        <v>0.01</v>
      </c>
      <c r="G8">
        <v>7.53</v>
      </c>
      <c r="H8">
        <v>0.01</v>
      </c>
      <c r="I8">
        <f>E8-G8</f>
        <v>0.16999999999999993</v>
      </c>
      <c r="J8">
        <f>SQRT((F8*F8)+(H8*H8))</f>
        <v>1.4142135623730951E-2</v>
      </c>
      <c r="K8">
        <v>7.66</v>
      </c>
      <c r="L8">
        <v>0.02</v>
      </c>
      <c r="M8">
        <v>7.51</v>
      </c>
      <c r="N8">
        <v>0.01</v>
      </c>
      <c r="O8">
        <v>7.524</v>
      </c>
      <c r="P8">
        <v>1E-3</v>
      </c>
      <c r="Q8" s="1">
        <v>7.17</v>
      </c>
      <c r="R8" s="1">
        <v>1.7999999999999999E-2</v>
      </c>
      <c r="S8" s="1">
        <f>Y8-AF8</f>
        <v>0.48759091999999971</v>
      </c>
      <c r="T8" s="1">
        <f>SQRT((AA8*AA8)+(AG8*AG8))</f>
        <v>6.237009616345076E-2</v>
      </c>
      <c r="W8">
        <v>7.14</v>
      </c>
      <c r="X8">
        <v>3.1E-2</v>
      </c>
      <c r="Y8" s="1">
        <f>IF(W8&lt;8,W8-0.1359+(0.0396*W8)-(0.0023*W8*W8)-0.031,W8)</f>
        <v>7.1385909199999995</v>
      </c>
      <c r="Z8">
        <f>IF(W8&lt;8,1.0396-(0.0046*W8),1)</f>
        <v>1.006756</v>
      </c>
      <c r="AA8" s="1">
        <f>SQRT(Z8*Z8*X8*X8)</f>
        <v>3.1209435999999997E-2</v>
      </c>
      <c r="AB8">
        <v>6.6509999999999998</v>
      </c>
      <c r="AC8">
        <v>5.3999999999999999E-2</v>
      </c>
      <c r="AF8">
        <f>IF(AD8&lt;&gt;0,AD8,AB8)</f>
        <v>6.6509999999999998</v>
      </c>
      <c r="AG8">
        <f>IF(AD8&lt;&gt;0,AE8,AC8)</f>
        <v>5.3999999999999999E-2</v>
      </c>
      <c r="AI8" t="s">
        <v>133</v>
      </c>
      <c r="AJ8">
        <v>5741</v>
      </c>
      <c r="AK8" t="s">
        <v>291</v>
      </c>
      <c r="AL8" s="1">
        <v>7.17</v>
      </c>
      <c r="AM8" s="1">
        <v>1.7999999999999999E-2</v>
      </c>
    </row>
    <row r="9" spans="1:39" x14ac:dyDescent="0.25">
      <c r="A9" t="s">
        <v>89</v>
      </c>
      <c r="B9">
        <v>6370</v>
      </c>
      <c r="C9" t="s">
        <v>247</v>
      </c>
      <c r="E9">
        <v>8.4700000000000006</v>
      </c>
      <c r="F9">
        <v>0.01</v>
      </c>
      <c r="G9">
        <v>8.3699999999999992</v>
      </c>
      <c r="H9">
        <v>0.01</v>
      </c>
      <c r="I9">
        <f>E9-G9</f>
        <v>0.10000000000000142</v>
      </c>
      <c r="J9">
        <f>SQRT((F9*F9)+(H9*H9))</f>
        <v>1.4142135623730951E-2</v>
      </c>
      <c r="K9">
        <v>8.44</v>
      </c>
      <c r="L9">
        <v>0.02</v>
      </c>
      <c r="M9">
        <v>8.36</v>
      </c>
      <c r="N9">
        <v>0.01</v>
      </c>
      <c r="O9">
        <v>8.3859999999999992</v>
      </c>
      <c r="P9">
        <v>1E-3</v>
      </c>
      <c r="Q9" s="1">
        <v>8.1679999999999993</v>
      </c>
      <c r="R9" s="1">
        <v>2.9000000000000001E-2</v>
      </c>
      <c r="S9" s="1">
        <f>Y9-AF9</f>
        <v>1.0099999999999989</v>
      </c>
      <c r="T9" s="1">
        <f>SQRT((AA9*AA9)+(AG9*AG9))</f>
        <v>8.9988888202933145E-2</v>
      </c>
      <c r="W9">
        <v>8.1489999999999991</v>
      </c>
      <c r="X9">
        <v>2.3E-2</v>
      </c>
      <c r="Y9" s="1">
        <f>IF(W9&lt;8,W9-0.1359+(0.0396*W9)-(0.0023*W9*W9)-0.031,W9)</f>
        <v>8.1489999999999991</v>
      </c>
      <c r="Z9">
        <f>IF(W9&lt;8,1.0396-(0.0046*W9),1)</f>
        <v>1</v>
      </c>
      <c r="AA9" s="1">
        <f>SQRT(Z9*Z9*X9*X9)</f>
        <v>2.3E-2</v>
      </c>
      <c r="AB9">
        <v>7.1390000000000002</v>
      </c>
      <c r="AC9">
        <v>8.6999999999999994E-2</v>
      </c>
      <c r="AF9">
        <f>IF(AD9&lt;&gt;0,AD9,AB9)</f>
        <v>7.1390000000000002</v>
      </c>
      <c r="AG9">
        <f>IF(AD9&lt;&gt;0,AE9,AC9)</f>
        <v>8.6999999999999994E-2</v>
      </c>
      <c r="AI9" t="s">
        <v>89</v>
      </c>
      <c r="AJ9">
        <v>6370</v>
      </c>
      <c r="AK9" t="s">
        <v>247</v>
      </c>
      <c r="AL9" s="1">
        <v>8.1679999999999993</v>
      </c>
      <c r="AM9" s="1">
        <v>2.9000000000000001E-2</v>
      </c>
    </row>
    <row r="10" spans="1:39" x14ac:dyDescent="0.25">
      <c r="A10" t="s">
        <v>90</v>
      </c>
      <c r="B10">
        <v>7406</v>
      </c>
      <c r="C10" t="s">
        <v>248</v>
      </c>
      <c r="E10">
        <v>7.09</v>
      </c>
      <c r="F10">
        <v>0.01</v>
      </c>
      <c r="G10">
        <v>7.05</v>
      </c>
      <c r="H10">
        <v>0.01</v>
      </c>
      <c r="I10">
        <f>E10-G10</f>
        <v>4.0000000000000036E-2</v>
      </c>
      <c r="J10">
        <f>SQRT((F10*F10)+(H10*H10))</f>
        <v>1.4142135623730951E-2</v>
      </c>
      <c r="K10">
        <v>7.08</v>
      </c>
      <c r="L10">
        <v>0.02</v>
      </c>
      <c r="M10">
        <v>7.05</v>
      </c>
      <c r="N10">
        <v>0.01</v>
      </c>
      <c r="O10">
        <v>6.9630000000000001</v>
      </c>
      <c r="P10">
        <v>1E-3</v>
      </c>
      <c r="Q10" s="1">
        <v>6.7640000000000002</v>
      </c>
      <c r="R10" s="1">
        <v>5.6000000000000001E-2</v>
      </c>
      <c r="S10" s="1">
        <f>Y10-AF10</f>
        <v>0.6412996992999993</v>
      </c>
      <c r="T10" s="1">
        <f>SQRT((AA10*AA10)+(AG10*AG10))</f>
        <v>5.4710104844788547E-2</v>
      </c>
      <c r="W10">
        <v>6.6029999999999998</v>
      </c>
      <c r="X10">
        <v>3.9E-2</v>
      </c>
      <c r="Y10" s="1">
        <f>IF(W10&lt;8,W10-0.1359+(0.0396*W10)-(0.0023*W10*W10)-0.031,W10)</f>
        <v>6.5972996992999997</v>
      </c>
      <c r="Z10">
        <f>IF(W10&lt;8,1.0396-(0.0046*W10),1)</f>
        <v>1.0092262000000001</v>
      </c>
      <c r="AA10" s="1">
        <f>SQRT(Z10*Z10*X10*X10)</f>
        <v>3.93598218E-2</v>
      </c>
      <c r="AB10">
        <v>5.9560000000000004</v>
      </c>
      <c r="AC10">
        <v>3.7999999999999999E-2</v>
      </c>
      <c r="AF10">
        <f>IF(AD10&lt;&gt;0,AD10,AB10)</f>
        <v>5.9560000000000004</v>
      </c>
      <c r="AG10">
        <f>IF(AD10&lt;&gt;0,AE10,AC10)</f>
        <v>3.7999999999999999E-2</v>
      </c>
      <c r="AI10" t="s">
        <v>90</v>
      </c>
      <c r="AJ10">
        <v>7406</v>
      </c>
      <c r="AK10" t="s">
        <v>248</v>
      </c>
      <c r="AL10" s="1">
        <v>6.7640000000000002</v>
      </c>
      <c r="AM10" s="1">
        <v>5.6000000000000001E-2</v>
      </c>
    </row>
    <row r="11" spans="1:39" x14ac:dyDescent="0.25">
      <c r="A11" t="s">
        <v>382</v>
      </c>
      <c r="C11" t="s">
        <v>697</v>
      </c>
      <c r="D11" t="s">
        <v>739</v>
      </c>
      <c r="E11">
        <v>11.28</v>
      </c>
      <c r="F11">
        <v>0.06</v>
      </c>
      <c r="G11">
        <v>10.75</v>
      </c>
      <c r="H11">
        <v>0.05</v>
      </c>
      <c r="I11">
        <f>E11-G11</f>
        <v>0.52999999999999936</v>
      </c>
      <c r="J11">
        <f>SQRT((F11*F11)+(H11*H11))</f>
        <v>7.8102496759066553E-2</v>
      </c>
      <c r="K11">
        <v>11.18</v>
      </c>
      <c r="L11">
        <v>0.08</v>
      </c>
      <c r="M11">
        <v>10.69</v>
      </c>
      <c r="N11">
        <v>0.05</v>
      </c>
      <c r="O11">
        <v>10.746</v>
      </c>
      <c r="P11">
        <v>1E-3</v>
      </c>
      <c r="Q11">
        <v>10.01</v>
      </c>
      <c r="R11" s="1">
        <v>2.4E-2</v>
      </c>
      <c r="S11" s="1">
        <f>Y11-AF11</f>
        <v>6.2429999999999994</v>
      </c>
      <c r="T11" s="1">
        <f>SQRT((AA11*AA11)+(AG11*AG11))</f>
        <v>2.9732137494637011E-2</v>
      </c>
      <c r="W11">
        <v>8.6869999999999994</v>
      </c>
      <c r="X11">
        <v>2.1999999999999999E-2</v>
      </c>
      <c r="Y11" s="1">
        <f>IF(W11&lt;8,W11-0.1359+(0.0396*W11)-(0.0023*W11*W11)-0.031,W11)</f>
        <v>8.6869999999999994</v>
      </c>
      <c r="Z11">
        <f>IF(W11&lt;8,1.0396-(0.0046*W11),1)</f>
        <v>1</v>
      </c>
      <c r="AA11" s="1">
        <f>SQRT(Z11*Z11*X11*X11)</f>
        <v>2.1999999999999999E-2</v>
      </c>
      <c r="AB11">
        <v>2.444</v>
      </c>
      <c r="AC11">
        <v>0.02</v>
      </c>
      <c r="AF11">
        <f>IF(AD11&lt;&gt;0,AD11,AB11)</f>
        <v>2.444</v>
      </c>
      <c r="AG11">
        <f>IF(AD11&lt;&gt;0,AE11,AC11)</f>
        <v>0.02</v>
      </c>
      <c r="AI11" t="s">
        <v>382</v>
      </c>
      <c r="AJ11" t="s">
        <v>697</v>
      </c>
      <c r="AK11">
        <v>10.01</v>
      </c>
    </row>
    <row r="12" spans="1:39" x14ac:dyDescent="0.25">
      <c r="A12" t="s">
        <v>117</v>
      </c>
      <c r="B12">
        <v>8731</v>
      </c>
      <c r="C12" t="s">
        <v>275</v>
      </c>
      <c r="E12">
        <v>7.48</v>
      </c>
      <c r="F12">
        <v>0.01</v>
      </c>
      <c r="G12">
        <v>7.55</v>
      </c>
      <c r="H12">
        <v>0.01</v>
      </c>
      <c r="I12">
        <f>E12-G12</f>
        <v>-6.9999999999999396E-2</v>
      </c>
      <c r="K12">
        <v>7.49</v>
      </c>
      <c r="L12">
        <v>0.02</v>
      </c>
      <c r="M12">
        <v>7.56</v>
      </c>
      <c r="N12">
        <v>0.01</v>
      </c>
      <c r="Q12" s="1">
        <v>7.5960000000000001</v>
      </c>
      <c r="R12" s="1">
        <v>0.02</v>
      </c>
      <c r="S12" s="1">
        <f>Y12-AF12</f>
        <v>1.0063265625</v>
      </c>
      <c r="T12" s="1">
        <f>SQRT((AA12*AA12)+(AG12*AG12))</f>
        <v>7.8145179296394376E-2</v>
      </c>
      <c r="W12">
        <v>7.625</v>
      </c>
      <c r="X12">
        <v>2.5000000000000001E-2</v>
      </c>
      <c r="Y12" s="1">
        <f>IF(W12&lt;8,W12-0.1359+(0.0396*W12)-(0.0023*W12*W12)-0.031,W12)</f>
        <v>7.6263265625000001</v>
      </c>
      <c r="Z12">
        <f>IF(W12&lt;8,1.0396-(0.0046*W12),1)</f>
        <v>1.0045250000000001</v>
      </c>
      <c r="AA12" s="1">
        <f>SQRT(Z12*Z12*X12*X12)</f>
        <v>2.5113125000000004E-2</v>
      </c>
      <c r="AB12">
        <v>6.62</v>
      </c>
      <c r="AC12">
        <v>7.3999999999999996E-2</v>
      </c>
      <c r="AF12">
        <f>IF(AD12&lt;&gt;0,AD12,AB12)</f>
        <v>6.62</v>
      </c>
      <c r="AG12">
        <f>IF(AD12&lt;&gt;0,AE12,AC12)</f>
        <v>7.3999999999999996E-2</v>
      </c>
      <c r="AI12" t="s">
        <v>117</v>
      </c>
      <c r="AJ12">
        <v>8731</v>
      </c>
      <c r="AK12" t="s">
        <v>275</v>
      </c>
      <c r="AL12" s="1">
        <v>7.5960000000000001</v>
      </c>
      <c r="AM12" s="1">
        <v>0.02</v>
      </c>
    </row>
    <row r="13" spans="1:39" x14ac:dyDescent="0.25">
      <c r="A13" t="s">
        <v>87</v>
      </c>
      <c r="B13">
        <v>9590</v>
      </c>
      <c r="C13" t="s">
        <v>245</v>
      </c>
      <c r="E13">
        <v>7.07</v>
      </c>
      <c r="F13">
        <v>0.01</v>
      </c>
      <c r="G13">
        <v>7.02</v>
      </c>
      <c r="H13">
        <v>0.01</v>
      </c>
      <c r="I13">
        <f>E13-G13</f>
        <v>5.0000000000000711E-2</v>
      </c>
      <c r="J13">
        <f>SQRT((F13*F13)+(H13*H13))</f>
        <v>1.4142135623730951E-2</v>
      </c>
      <c r="K13">
        <v>7.05</v>
      </c>
      <c r="L13">
        <v>0.02</v>
      </c>
      <c r="M13">
        <v>7.01</v>
      </c>
      <c r="N13">
        <v>0.01</v>
      </c>
      <c r="Q13" s="1">
        <v>6.7910000000000004</v>
      </c>
      <c r="R13" s="1">
        <v>1.7999999999999999E-2</v>
      </c>
      <c r="S13" s="1">
        <f>Y13-AF13</f>
        <v>0.70616053120000011</v>
      </c>
      <c r="T13" s="1">
        <f>SQRT((AA13*AA13)+(AG13*AG13))</f>
        <v>6.0178590884419986E-2</v>
      </c>
      <c r="W13">
        <v>6.8159999999999998</v>
      </c>
      <c r="X13">
        <v>3.5999999999999997E-2</v>
      </c>
      <c r="Y13" s="1">
        <f>IF(W13&lt;8,W13-0.1359+(0.0396*W13)-(0.0023*W13*W13)-0.031,W13)</f>
        <v>6.8121605312</v>
      </c>
      <c r="Z13">
        <f>IF(W13&lt;8,1.0396-(0.0046*W13),1)</f>
        <v>1.0082464</v>
      </c>
      <c r="AA13" s="1">
        <f>SQRT(Z13*Z13*X13*X13)</f>
        <v>3.6296870399999993E-2</v>
      </c>
      <c r="AB13">
        <v>6.1059999999999999</v>
      </c>
      <c r="AC13">
        <v>4.8000000000000001E-2</v>
      </c>
      <c r="AF13">
        <f>IF(AD13&lt;&gt;0,AD13,AB13)</f>
        <v>6.1059999999999999</v>
      </c>
      <c r="AG13">
        <f>IF(AD13&lt;&gt;0,AE13,AC13)</f>
        <v>4.8000000000000001E-2</v>
      </c>
      <c r="AI13" t="s">
        <v>87</v>
      </c>
      <c r="AJ13">
        <v>9590</v>
      </c>
      <c r="AK13" t="s">
        <v>245</v>
      </c>
      <c r="AL13" s="1">
        <v>6.7910000000000004</v>
      </c>
      <c r="AM13" s="1">
        <v>1.7999999999999999E-2</v>
      </c>
    </row>
    <row r="14" spans="1:39" x14ac:dyDescent="0.25">
      <c r="A14" t="s">
        <v>161</v>
      </c>
      <c r="B14">
        <v>9985</v>
      </c>
      <c r="C14" t="s">
        <v>319</v>
      </c>
      <c r="E14">
        <v>8.0500000000000007</v>
      </c>
      <c r="F14">
        <v>0.02</v>
      </c>
      <c r="G14">
        <v>7.95</v>
      </c>
      <c r="H14">
        <v>0.01</v>
      </c>
      <c r="I14">
        <f>E14-G14</f>
        <v>0.10000000000000053</v>
      </c>
      <c r="J14">
        <f>SQRT((F14*F14)+(H14*H14))</f>
        <v>2.2360679774997897E-2</v>
      </c>
      <c r="K14">
        <v>8.02</v>
      </c>
      <c r="L14">
        <v>0.02</v>
      </c>
      <c r="M14">
        <v>7.94</v>
      </c>
      <c r="N14">
        <v>0.01</v>
      </c>
      <c r="O14">
        <v>7.984</v>
      </c>
      <c r="P14">
        <v>1E-3</v>
      </c>
      <c r="Q14" s="1">
        <v>7.8239999999999998</v>
      </c>
      <c r="R14" s="1">
        <v>1.7999999999999999E-2</v>
      </c>
      <c r="S14" s="1">
        <f>Y14-AF14</f>
        <v>2.0229802948</v>
      </c>
      <c r="T14" s="1">
        <f>SQRT((AA14*AA14)+(AG14*AG14))</f>
        <v>4.4993212324769563E-2</v>
      </c>
      <c r="W14">
        <v>7.782</v>
      </c>
      <c r="X14">
        <v>2.4E-2</v>
      </c>
      <c r="Y14" s="1">
        <f>IF(W14&lt;8,W14-0.1359+(0.0396*W14)-(0.0023*W14*W14)-0.031,W14)</f>
        <v>7.7839802948000001</v>
      </c>
      <c r="Z14">
        <f>IF(W14&lt;8,1.0396-(0.0046*W14),1)</f>
        <v>1.0038028000000001</v>
      </c>
      <c r="AA14" s="1">
        <f>SQRT(Z14*Z14*X14*X14)</f>
        <v>2.4091267200000002E-2</v>
      </c>
      <c r="AB14">
        <v>5.7610000000000001</v>
      </c>
      <c r="AC14">
        <v>3.7999999999999999E-2</v>
      </c>
      <c r="AF14">
        <f>IF(AD14&lt;&gt;0,AD14,AB14)</f>
        <v>5.7610000000000001</v>
      </c>
      <c r="AG14">
        <f>IF(AD14&lt;&gt;0,AE14,AC14)</f>
        <v>3.7999999999999999E-2</v>
      </c>
      <c r="AI14" t="s">
        <v>161</v>
      </c>
      <c r="AJ14">
        <v>9985</v>
      </c>
      <c r="AK14" t="s">
        <v>319</v>
      </c>
      <c r="AL14" s="1">
        <v>7.8239999999999998</v>
      </c>
      <c r="AM14" s="1">
        <v>1.7999999999999999E-2</v>
      </c>
    </row>
    <row r="15" spans="1:39" x14ac:dyDescent="0.25">
      <c r="A15" t="s">
        <v>101</v>
      </c>
      <c r="B15" t="s">
        <v>327</v>
      </c>
      <c r="C15" t="s">
        <v>259</v>
      </c>
      <c r="E15">
        <v>10.18</v>
      </c>
      <c r="F15">
        <v>0.03</v>
      </c>
      <c r="G15">
        <v>9.7799999999999994</v>
      </c>
      <c r="H15">
        <v>0.03</v>
      </c>
      <c r="I15">
        <f>E15-G15</f>
        <v>0.40000000000000036</v>
      </c>
      <c r="J15">
        <f>SQRT((F15*F15)+(H15*H15))</f>
        <v>4.2426406871192854E-2</v>
      </c>
      <c r="K15">
        <v>10.11</v>
      </c>
      <c r="L15">
        <v>0.05</v>
      </c>
      <c r="M15">
        <v>9.73</v>
      </c>
      <c r="N15">
        <v>0.03</v>
      </c>
      <c r="O15">
        <v>9.6419999999999995</v>
      </c>
      <c r="P15">
        <v>3.0000000000000001E-3</v>
      </c>
      <c r="Q15" s="1">
        <v>8.9149999999999991</v>
      </c>
      <c r="R15" s="1">
        <v>0.03</v>
      </c>
      <c r="S15" s="1">
        <f>Y15-AF15</f>
        <v>1.2339999999999991</v>
      </c>
      <c r="T15" s="1">
        <f>SQRT((AA15*AA15)+(AG15*AG15))</f>
        <v>6.706713054842886E-2</v>
      </c>
      <c r="W15">
        <v>8.1869999999999994</v>
      </c>
      <c r="X15">
        <v>2.3E-2</v>
      </c>
      <c r="Y15" s="1">
        <f>IF(W15&lt;8,W15-0.1359+(0.0396*W15)-(0.0023*W15*W15)-0.031,W15)</f>
        <v>8.1869999999999994</v>
      </c>
      <c r="Z15">
        <f>IF(W15&lt;8,1.0396-(0.0046*W15),1)</f>
        <v>1</v>
      </c>
      <c r="AA15" s="1">
        <f>SQRT(Z15*Z15*X15*X15)</f>
        <v>2.3E-2</v>
      </c>
      <c r="AB15">
        <v>6.9530000000000003</v>
      </c>
      <c r="AC15">
        <v>6.3E-2</v>
      </c>
      <c r="AF15">
        <f>IF(AD15&lt;&gt;0,AD15,AB15)</f>
        <v>6.9530000000000003</v>
      </c>
      <c r="AG15">
        <f>IF(AD15&lt;&gt;0,AE15,AC15)</f>
        <v>6.3E-2</v>
      </c>
      <c r="AI15" t="s">
        <v>101</v>
      </c>
      <c r="AJ15" t="s">
        <v>327</v>
      </c>
      <c r="AK15" t="s">
        <v>259</v>
      </c>
      <c r="AL15" s="1">
        <v>8.9149999999999991</v>
      </c>
      <c r="AM15" s="1">
        <v>0.03</v>
      </c>
    </row>
    <row r="16" spans="1:39" x14ac:dyDescent="0.25">
      <c r="A16" t="s">
        <v>31</v>
      </c>
      <c r="B16">
        <v>10324</v>
      </c>
      <c r="C16" t="s">
        <v>189</v>
      </c>
      <c r="E16">
        <v>8.82</v>
      </c>
      <c r="F16">
        <v>0.02</v>
      </c>
      <c r="G16">
        <v>8.5</v>
      </c>
      <c r="H16">
        <v>0.01</v>
      </c>
      <c r="I16">
        <f>E16-G16</f>
        <v>0.32000000000000028</v>
      </c>
      <c r="J16">
        <f>SQRT((F16*F16)+(H16*H16))</f>
        <v>2.2360679774997897E-2</v>
      </c>
      <c r="K16">
        <v>8.76</v>
      </c>
      <c r="L16">
        <v>0.02</v>
      </c>
      <c r="M16">
        <v>8.4600000000000009</v>
      </c>
      <c r="N16">
        <v>0.01</v>
      </c>
      <c r="Q16" s="1">
        <v>7.8940000000000001</v>
      </c>
      <c r="R16" s="1">
        <v>2.1000000000000001E-2</v>
      </c>
      <c r="S16" s="1">
        <f>Y16-AF16</f>
        <v>1.4316821473000001</v>
      </c>
      <c r="T16" s="1">
        <f>SQRT((AA16*AA16)+(AG16*AG16))</f>
        <v>6.0048215420985061E-2</v>
      </c>
      <c r="W16">
        <v>7.7069999999999999</v>
      </c>
      <c r="X16">
        <v>2.4E-2</v>
      </c>
      <c r="Y16" s="1">
        <f>IF(W16&lt;8,W16-0.1359+(0.0396*W16)-(0.0023*W16*W16)-0.031,W16)</f>
        <v>7.7086821473000002</v>
      </c>
      <c r="Z16">
        <f>IF(W16&lt;8,1.0396-(0.0046*W16),1)</f>
        <v>1.0041478000000001</v>
      </c>
      <c r="AA16" s="1">
        <f>SQRT(Z16*Z16*X16*X16)</f>
        <v>2.4099547200000005E-2</v>
      </c>
      <c r="AB16">
        <v>6.2770000000000001</v>
      </c>
      <c r="AC16">
        <v>5.5E-2</v>
      </c>
      <c r="AF16">
        <f>IF(AD16&lt;&gt;0,AD16,AB16)</f>
        <v>6.2770000000000001</v>
      </c>
      <c r="AG16">
        <f>IF(AD16&lt;&gt;0,AE16,AC16)</f>
        <v>5.5E-2</v>
      </c>
      <c r="AI16" t="s">
        <v>31</v>
      </c>
      <c r="AJ16">
        <v>10324</v>
      </c>
      <c r="AK16" t="s">
        <v>189</v>
      </c>
      <c r="AL16" s="1">
        <v>7.8940000000000001</v>
      </c>
      <c r="AM16" s="1">
        <v>2.1000000000000001E-2</v>
      </c>
    </row>
    <row r="17" spans="1:39" x14ac:dyDescent="0.25">
      <c r="A17" t="s">
        <v>154</v>
      </c>
      <c r="B17">
        <v>11085</v>
      </c>
      <c r="C17" t="s">
        <v>312</v>
      </c>
      <c r="E17">
        <v>8.43</v>
      </c>
      <c r="F17">
        <v>0.02</v>
      </c>
      <c r="G17">
        <v>8.31</v>
      </c>
      <c r="H17">
        <v>0.01</v>
      </c>
      <c r="I17">
        <f>E17-G17</f>
        <v>0.11999999999999922</v>
      </c>
      <c r="J17">
        <f>SQRT((F17*F17)+(H17*H17))</f>
        <v>2.2360679774997897E-2</v>
      </c>
      <c r="K17">
        <v>8.4</v>
      </c>
      <c r="L17">
        <v>0.02</v>
      </c>
      <c r="M17">
        <v>8.3000000000000007</v>
      </c>
      <c r="N17">
        <v>0.01</v>
      </c>
      <c r="O17">
        <v>8.2910000000000004</v>
      </c>
      <c r="P17">
        <v>1E-3</v>
      </c>
      <c r="Q17" s="1">
        <v>8.0129999999999999</v>
      </c>
      <c r="R17" s="1">
        <v>1.9E-2</v>
      </c>
      <c r="S17" s="1">
        <f>Y17-AF17</f>
        <v>0.66640675930000004</v>
      </c>
      <c r="T17" s="1">
        <f>SQRT((AA17*AA17)+(AG17*AG17))</f>
        <v>0.107725325212696</v>
      </c>
      <c r="W17">
        <v>7.9029999999999996</v>
      </c>
      <c r="X17">
        <v>2.4E-2</v>
      </c>
      <c r="Y17" s="1">
        <f>IF(W17&lt;8,W17-0.1359+(0.0396*W17)-(0.0023*W17*W17)-0.031,W17)</f>
        <v>7.9054067592999999</v>
      </c>
      <c r="Z17">
        <f>IF(W17&lt;8,1.0396-(0.0046*W17),1)</f>
        <v>1.0032462</v>
      </c>
      <c r="AA17" s="1">
        <f>SQRT(Z17*Z17*X17*X17)</f>
        <v>2.4077908799999999E-2</v>
      </c>
      <c r="AB17">
        <v>7.2389999999999999</v>
      </c>
      <c r="AC17">
        <v>0.105</v>
      </c>
      <c r="AF17">
        <f>IF(AD17&lt;&gt;0,AD17,AB17)</f>
        <v>7.2389999999999999</v>
      </c>
      <c r="AG17">
        <f>IF(AD17&lt;&gt;0,AE17,AC17)</f>
        <v>0.105</v>
      </c>
      <c r="AI17" t="s">
        <v>154</v>
      </c>
      <c r="AJ17">
        <v>11085</v>
      </c>
      <c r="AK17" t="s">
        <v>312</v>
      </c>
      <c r="AL17" s="1">
        <v>8.0129999999999999</v>
      </c>
      <c r="AM17" s="1">
        <v>1.9E-2</v>
      </c>
    </row>
    <row r="18" spans="1:39" x14ac:dyDescent="0.25">
      <c r="A18" t="s">
        <v>379</v>
      </c>
      <c r="C18" t="s">
        <v>461</v>
      </c>
      <c r="I18">
        <f>E18-G18</f>
        <v>0</v>
      </c>
      <c r="J18">
        <f>SQRT((F18*F18)+(H18*H18))</f>
        <v>0</v>
      </c>
      <c r="K18">
        <v>14.282999999999999</v>
      </c>
      <c r="L18">
        <v>0.05</v>
      </c>
      <c r="M18">
        <v>12.625999999999999</v>
      </c>
      <c r="N18">
        <v>5.5E-2</v>
      </c>
      <c r="Q18">
        <v>8.3670000000000009</v>
      </c>
      <c r="R18" s="1">
        <v>2.7E-2</v>
      </c>
      <c r="S18" s="1">
        <f>Y18-AF18</f>
        <v>0.7289355331999996</v>
      </c>
      <c r="T18" s="1">
        <f>SQRT((AA18*AA18)+(AG18*AG18))</f>
        <v>6.9084580876613205E-2</v>
      </c>
      <c r="W18">
        <v>7.0460000000000003</v>
      </c>
      <c r="X18">
        <v>3.4000000000000002E-2</v>
      </c>
      <c r="Y18" s="1">
        <f>IF(W18&lt;8,W18-0.1359+(0.0396*W18)-(0.0023*W18*W18)-0.031,W18)</f>
        <v>7.0439355332</v>
      </c>
      <c r="Z18">
        <f>IF(W18&lt;8,1.0396-(0.0046*W18),1)</f>
        <v>1.0071884</v>
      </c>
      <c r="AA18" s="1">
        <f>SQRT(Z18*Z18*X18*X18)</f>
        <v>3.42444056E-2</v>
      </c>
      <c r="AB18">
        <v>6.3150000000000004</v>
      </c>
      <c r="AC18">
        <v>0.06</v>
      </c>
      <c r="AF18">
        <f>IF(AD18&lt;&gt;0,AD18,AB18)</f>
        <v>6.3150000000000004</v>
      </c>
      <c r="AG18">
        <f>IF(AD18&lt;&gt;0,AE18,AC18)</f>
        <v>0.06</v>
      </c>
      <c r="AI18" t="s">
        <v>379</v>
      </c>
      <c r="AJ18" t="s">
        <v>461</v>
      </c>
      <c r="AK18">
        <v>8.3670000000000009</v>
      </c>
    </row>
    <row r="19" spans="1:39" x14ac:dyDescent="0.25">
      <c r="A19" t="s">
        <v>162</v>
      </c>
      <c r="B19">
        <v>12445</v>
      </c>
      <c r="C19" t="s">
        <v>320</v>
      </c>
      <c r="E19">
        <v>8.52</v>
      </c>
      <c r="F19">
        <v>0.02</v>
      </c>
      <c r="G19">
        <v>8.4</v>
      </c>
      <c r="H19">
        <v>0.01</v>
      </c>
      <c r="I19">
        <f>E19-G19</f>
        <v>0.11999999999999922</v>
      </c>
      <c r="J19">
        <f>SQRT((F19*F19)+(H19*H19))</f>
        <v>2.2360679774997897E-2</v>
      </c>
      <c r="K19">
        <v>8.49</v>
      </c>
      <c r="L19">
        <v>0.02</v>
      </c>
      <c r="M19">
        <v>8.39</v>
      </c>
      <c r="N19">
        <v>0.01</v>
      </c>
      <c r="O19">
        <v>8.3859999999999992</v>
      </c>
      <c r="P19">
        <v>3.0000000000000001E-3</v>
      </c>
      <c r="Q19" s="1">
        <v>8.09</v>
      </c>
      <c r="R19" s="1">
        <v>2.4E-2</v>
      </c>
      <c r="S19" s="1">
        <f>Y19-AF19</f>
        <v>0.94200000000000017</v>
      </c>
      <c r="T19" s="1">
        <f>SQRT((AA19*AA19)+(AG19*AG19))</f>
        <v>9.8716766559688335E-2</v>
      </c>
      <c r="W19">
        <v>8.0129999999999999</v>
      </c>
      <c r="X19">
        <v>2.3E-2</v>
      </c>
      <c r="Y19" s="1">
        <f>IF(W19&lt;8,W19-0.1359+(0.0396*W19)-(0.0023*W19*W19)-0.031,W19)</f>
        <v>8.0129999999999999</v>
      </c>
      <c r="Z19">
        <f>IF(W19&lt;8,1.0396-(0.0046*W19),1)</f>
        <v>1</v>
      </c>
      <c r="AA19" s="1">
        <f>SQRT(Z19*Z19*X19*X19)</f>
        <v>2.3E-2</v>
      </c>
      <c r="AB19">
        <v>7.0709999999999997</v>
      </c>
      <c r="AC19">
        <v>9.6000000000000002E-2</v>
      </c>
      <c r="AF19">
        <f>IF(AD19&lt;&gt;0,AD19,AB19)</f>
        <v>7.0709999999999997</v>
      </c>
      <c r="AG19">
        <f>IF(AD19&lt;&gt;0,AE19,AC19)</f>
        <v>9.6000000000000002E-2</v>
      </c>
      <c r="AI19" t="s">
        <v>162</v>
      </c>
      <c r="AJ19">
        <v>12445</v>
      </c>
      <c r="AK19" t="s">
        <v>320</v>
      </c>
      <c r="AL19" s="1">
        <v>8.09</v>
      </c>
      <c r="AM19" s="1">
        <v>2.4E-2</v>
      </c>
    </row>
    <row r="20" spans="1:39" x14ac:dyDescent="0.25">
      <c r="A20" t="s">
        <v>34</v>
      </c>
      <c r="B20" t="s">
        <v>327</v>
      </c>
      <c r="C20" t="s">
        <v>192</v>
      </c>
      <c r="I20">
        <f>E20-G20</f>
        <v>0</v>
      </c>
      <c r="Q20" s="1">
        <v>8.0109999999999992</v>
      </c>
      <c r="R20" s="1">
        <v>2.3E-2</v>
      </c>
      <c r="S20" s="1">
        <f>Y20-AF20</f>
        <v>0.96693620170000028</v>
      </c>
      <c r="T20" s="1">
        <f>SQRT((AA20*AA20)+(AG20*AG20))</f>
        <v>5.6178417781625259E-2</v>
      </c>
      <c r="W20">
        <v>6.7889999999999997</v>
      </c>
      <c r="X20">
        <v>3.6999999999999998E-2</v>
      </c>
      <c r="Y20" s="1">
        <f>IF(W20&lt;8,W20-0.1359+(0.0396*W20)-(0.0023*W20*W20)-0.031,W20)</f>
        <v>6.7849362016999999</v>
      </c>
      <c r="Z20">
        <f>IF(W20&lt;8,1.0396-(0.0046*W20),1)</f>
        <v>1.0083706000000001</v>
      </c>
      <c r="AA20" s="1">
        <f>SQRT(Z20*Z20*X20*X20)</f>
        <v>3.7309712200000004E-2</v>
      </c>
      <c r="AB20">
        <v>5.8179999999999996</v>
      </c>
      <c r="AC20">
        <v>4.2000000000000003E-2</v>
      </c>
      <c r="AF20">
        <f>IF(AD20&lt;&gt;0,AD20,AB20)</f>
        <v>5.8179999999999996</v>
      </c>
      <c r="AG20">
        <f>IF(AD20&lt;&gt;0,AE20,AC20)</f>
        <v>4.2000000000000003E-2</v>
      </c>
      <c r="AI20" t="s">
        <v>34</v>
      </c>
      <c r="AJ20" t="s">
        <v>327</v>
      </c>
      <c r="AK20" t="s">
        <v>192</v>
      </c>
      <c r="AL20" s="1">
        <v>8.0109999999999992</v>
      </c>
      <c r="AM20" s="1">
        <v>2.3E-2</v>
      </c>
    </row>
    <row r="21" spans="1:39" x14ac:dyDescent="0.25">
      <c r="A21" t="s">
        <v>118</v>
      </c>
      <c r="B21">
        <v>13563</v>
      </c>
      <c r="C21" t="s">
        <v>276</v>
      </c>
      <c r="E21">
        <v>9.42</v>
      </c>
      <c r="F21">
        <v>0.02</v>
      </c>
      <c r="G21">
        <v>9.11</v>
      </c>
      <c r="H21">
        <v>0.02</v>
      </c>
      <c r="I21">
        <f>E21-G21</f>
        <v>0.3100000000000005</v>
      </c>
      <c r="J21">
        <f>SQRT((F21*F21)+(H21*H21))</f>
        <v>2.8284271247461901E-2</v>
      </c>
      <c r="K21">
        <v>9.36</v>
      </c>
      <c r="L21">
        <v>0.03</v>
      </c>
      <c r="M21">
        <v>9.07</v>
      </c>
      <c r="N21">
        <v>0.02</v>
      </c>
      <c r="O21">
        <v>9.15</v>
      </c>
      <c r="P21">
        <v>1E-3</v>
      </c>
      <c r="Q21" s="1">
        <v>8.7010000000000005</v>
      </c>
      <c r="R21" s="1">
        <v>1.7999999999999999E-2</v>
      </c>
      <c r="S21" s="1">
        <f>Y21-AF21</f>
        <v>1.5880000000000001</v>
      </c>
      <c r="T21" s="1">
        <f>SQRT((AA21*AA21)+(AG21*AG21))</f>
        <v>0.11063453348751465</v>
      </c>
      <c r="W21">
        <v>8.58</v>
      </c>
      <c r="X21">
        <v>2.4E-2</v>
      </c>
      <c r="Y21" s="1">
        <f>IF(W21&lt;8,W21-0.1359+(0.0396*W21)-(0.0023*W21*W21)-0.031,W21)</f>
        <v>8.58</v>
      </c>
      <c r="Z21">
        <f>IF(W21&lt;8,1.0396-(0.0046*W21),1)</f>
        <v>1</v>
      </c>
      <c r="AA21" s="1">
        <f>SQRT(Z21*Z21*X21*X21)</f>
        <v>2.4E-2</v>
      </c>
      <c r="AB21">
        <v>6.992</v>
      </c>
      <c r="AC21">
        <v>0.108</v>
      </c>
      <c r="AF21">
        <f>IF(AD21&lt;&gt;0,AD21,AB21)</f>
        <v>6.992</v>
      </c>
      <c r="AG21">
        <f>IF(AD21&lt;&gt;0,AE21,AC21)</f>
        <v>0.108</v>
      </c>
      <c r="AI21" t="s">
        <v>118</v>
      </c>
      <c r="AJ21">
        <v>13563</v>
      </c>
      <c r="AK21" t="s">
        <v>276</v>
      </c>
      <c r="AL21" s="1">
        <v>8.7010000000000005</v>
      </c>
      <c r="AM21" s="1">
        <v>1.7999999999999999E-2</v>
      </c>
    </row>
    <row r="22" spans="1:39" x14ac:dyDescent="0.25">
      <c r="A22" t="s">
        <v>134</v>
      </c>
      <c r="B22">
        <v>14685</v>
      </c>
      <c r="C22" t="s">
        <v>292</v>
      </c>
      <c r="I22">
        <f>E22-G22</f>
        <v>0</v>
      </c>
      <c r="J22">
        <f>SQRT((F22*F22)+(H22*H22))</f>
        <v>0</v>
      </c>
      <c r="K22">
        <v>7.12</v>
      </c>
      <c r="L22">
        <v>7.0000000000000001E-3</v>
      </c>
      <c r="M22">
        <v>7.14</v>
      </c>
      <c r="N22">
        <v>8.9999999999999993E-3</v>
      </c>
      <c r="O22">
        <v>7.165</v>
      </c>
      <c r="P22">
        <v>1E-3</v>
      </c>
      <c r="Q22" s="1">
        <v>7.0369999999999999</v>
      </c>
      <c r="R22" s="1">
        <v>1.7999999999999999E-2</v>
      </c>
      <c r="S22" s="1">
        <f>Y22-AF22</f>
        <v>0.74598573930000089</v>
      </c>
      <c r="T22" s="1">
        <f>SQRT((AA22*AA22)+(AG22*AG22))</f>
        <v>6.4611982927837791E-2</v>
      </c>
      <c r="W22">
        <v>7.0529999999999999</v>
      </c>
      <c r="X22">
        <v>3.2000000000000001E-2</v>
      </c>
      <c r="Y22" s="1">
        <f>IF(W22&lt;8,W22-0.1359+(0.0396*W22)-(0.0023*W22*W22)-0.031,W22)</f>
        <v>7.0509857393000006</v>
      </c>
      <c r="Z22">
        <f>IF(W22&lt;8,1.0396-(0.0046*W22),1)</f>
        <v>1.0071562000000001</v>
      </c>
      <c r="AA22" s="1">
        <f>SQRT(Z22*Z22*X22*X22)</f>
        <v>3.2228998400000007E-2</v>
      </c>
      <c r="AB22">
        <v>6.3049999999999997</v>
      </c>
      <c r="AC22">
        <v>5.6000000000000001E-2</v>
      </c>
      <c r="AF22">
        <f>IF(AD22&lt;&gt;0,AD22,AB22)</f>
        <v>6.3049999999999997</v>
      </c>
      <c r="AG22">
        <f>IF(AD22&lt;&gt;0,AE22,AC22)</f>
        <v>5.6000000000000001E-2</v>
      </c>
      <c r="AI22" t="s">
        <v>134</v>
      </c>
      <c r="AJ22">
        <v>14685</v>
      </c>
      <c r="AK22" t="s">
        <v>292</v>
      </c>
      <c r="AL22" s="1">
        <v>7.0369999999999999</v>
      </c>
      <c r="AM22" s="1">
        <v>1.7999999999999999E-2</v>
      </c>
    </row>
    <row r="23" spans="1:39" x14ac:dyDescent="0.25">
      <c r="A23" t="s">
        <v>135</v>
      </c>
      <c r="B23">
        <v>14893</v>
      </c>
      <c r="C23" t="s">
        <v>293</v>
      </c>
      <c r="E23">
        <v>7.3230000000000004</v>
      </c>
      <c r="F23">
        <v>1.4999999999999999E-2</v>
      </c>
      <c r="G23">
        <v>7.3360000000000003</v>
      </c>
      <c r="H23">
        <v>1.0999999999999999E-2</v>
      </c>
      <c r="I23">
        <f>E23-G23</f>
        <v>-1.2999999999999901E-2</v>
      </c>
      <c r="K23">
        <v>7.32</v>
      </c>
      <c r="L23">
        <v>0.02</v>
      </c>
      <c r="M23">
        <v>7.34</v>
      </c>
      <c r="N23">
        <v>0.01</v>
      </c>
      <c r="Q23" s="1">
        <v>7.3410000000000002</v>
      </c>
      <c r="R23" s="1">
        <v>1.7999999999999999E-2</v>
      </c>
      <c r="S23" s="1">
        <f>Y23-AF23</f>
        <v>1.0962142031999997</v>
      </c>
      <c r="T23" s="1">
        <f>SQRT((AA23*AA23)+(AG23*AG23))</f>
        <v>6.5856678020546844E-2</v>
      </c>
      <c r="W23">
        <v>7.4039999999999999</v>
      </c>
      <c r="X23">
        <v>2.7E-2</v>
      </c>
      <c r="Y23" s="1">
        <f>IF(W23&lt;8,W23-0.1359+(0.0396*W23)-(0.0023*W23*W23)-0.031,W23)</f>
        <v>7.4042142031999996</v>
      </c>
      <c r="Z23">
        <f>IF(W23&lt;8,1.0396-(0.0046*W23),1)</f>
        <v>1.0055416000000001</v>
      </c>
      <c r="AA23" s="1">
        <f>SQRT(Z23*Z23*X23*X23)</f>
        <v>2.7149623200000004E-2</v>
      </c>
      <c r="AB23">
        <v>6.3079999999999998</v>
      </c>
      <c r="AC23">
        <v>0.06</v>
      </c>
      <c r="AF23">
        <f>IF(AD23&lt;&gt;0,AD23,AB23)</f>
        <v>6.3079999999999998</v>
      </c>
      <c r="AG23">
        <f>IF(AD23&lt;&gt;0,AE23,AC23)</f>
        <v>0.06</v>
      </c>
      <c r="AI23" t="s">
        <v>135</v>
      </c>
      <c r="AJ23">
        <v>14893</v>
      </c>
      <c r="AK23" t="s">
        <v>293</v>
      </c>
      <c r="AL23" s="1">
        <v>7.3410000000000002</v>
      </c>
      <c r="AM23" s="1">
        <v>1.7999999999999999E-2</v>
      </c>
    </row>
    <row r="24" spans="1:39" x14ac:dyDescent="0.25">
      <c r="A24" t="s">
        <v>136</v>
      </c>
      <c r="B24">
        <v>15512</v>
      </c>
      <c r="C24" t="s">
        <v>294</v>
      </c>
      <c r="E24">
        <v>7.97</v>
      </c>
      <c r="F24">
        <v>0.02</v>
      </c>
      <c r="G24">
        <v>7.81</v>
      </c>
      <c r="H24">
        <v>0.01</v>
      </c>
      <c r="I24">
        <f>E24-G24</f>
        <v>0.16000000000000014</v>
      </c>
      <c r="J24">
        <f>SQRT((F24*F24)+(H24*H24))</f>
        <v>2.2360679774997897E-2</v>
      </c>
      <c r="K24">
        <v>7.93</v>
      </c>
      <c r="L24">
        <v>0.03</v>
      </c>
      <c r="M24">
        <v>7.79</v>
      </c>
      <c r="N24">
        <v>0.01</v>
      </c>
      <c r="O24">
        <v>7.806</v>
      </c>
      <c r="P24">
        <v>1E-3</v>
      </c>
      <c r="Q24" s="1">
        <v>7.5039999999999996</v>
      </c>
      <c r="R24" s="1">
        <v>2.5999999999999999E-2</v>
      </c>
      <c r="S24" s="1">
        <f>Y24-AF24</f>
        <v>1.2684749008000002</v>
      </c>
      <c r="T24" s="1">
        <f>SQRT((AA24*AA24)+(AG24*AG24))</f>
        <v>6.3133021193788233E-2</v>
      </c>
      <c r="W24">
        <v>7.452</v>
      </c>
      <c r="X24">
        <v>2.7E-2</v>
      </c>
      <c r="Y24" s="1">
        <f>IF(W24&lt;8,W24-0.1359+(0.0396*W24)-(0.0023*W24*W24)-0.031,W24)</f>
        <v>7.4524749008000004</v>
      </c>
      <c r="Z24">
        <f>IF(W24&lt;8,1.0396-(0.0046*W24),1)</f>
        <v>1.0053208</v>
      </c>
      <c r="AA24" s="1">
        <f>SQRT(Z24*Z24*X24*X24)</f>
        <v>2.7143661600000001E-2</v>
      </c>
      <c r="AB24">
        <v>6.1840000000000002</v>
      </c>
      <c r="AC24">
        <v>5.7000000000000002E-2</v>
      </c>
      <c r="AF24">
        <f>IF(AD24&lt;&gt;0,AD24,AB24)</f>
        <v>6.1840000000000002</v>
      </c>
      <c r="AG24">
        <f>IF(AD24&lt;&gt;0,AE24,AC24)</f>
        <v>5.7000000000000002E-2</v>
      </c>
      <c r="AI24" t="s">
        <v>136</v>
      </c>
      <c r="AJ24">
        <v>15512</v>
      </c>
      <c r="AK24" t="s">
        <v>294</v>
      </c>
      <c r="AL24" s="1">
        <v>7.5039999999999996</v>
      </c>
      <c r="AM24" s="1">
        <v>2.5999999999999999E-2</v>
      </c>
    </row>
    <row r="25" spans="1:39" x14ac:dyDescent="0.25">
      <c r="A25" t="s">
        <v>384</v>
      </c>
      <c r="C25" t="s">
        <v>484</v>
      </c>
      <c r="I25">
        <f>E25-G25</f>
        <v>0</v>
      </c>
      <c r="J25">
        <f>SQRT((F25*F25)+(H25*H25))</f>
        <v>0</v>
      </c>
      <c r="Q25">
        <v>15.132999999999999</v>
      </c>
      <c r="R25" s="1">
        <v>5.7000000000000002E-2</v>
      </c>
      <c r="S25" s="1">
        <f>Y25-AF25</f>
        <v>6.7769999999999992</v>
      </c>
      <c r="T25" s="1">
        <f>SQRT((AA25*AA25)+(AG25*AG25))</f>
        <v>6.3158530698552512E-2</v>
      </c>
      <c r="W25">
        <v>13.574999999999999</v>
      </c>
      <c r="X25">
        <v>2.5000000000000001E-2</v>
      </c>
      <c r="Y25" s="1">
        <f>IF(W25&lt;8,W25-0.1359+(0.0396*W25)-(0.0023*W25*W25)-0.031,W25)</f>
        <v>13.574999999999999</v>
      </c>
      <c r="Z25">
        <f>IF(W25&lt;8,1.0396-(0.0046*W25),1)</f>
        <v>1</v>
      </c>
      <c r="AA25" s="1">
        <f>SQRT(Z25*Z25*X25*X25)</f>
        <v>2.5000000000000001E-2</v>
      </c>
      <c r="AB25">
        <v>6.798</v>
      </c>
      <c r="AC25">
        <v>5.8000000000000003E-2</v>
      </c>
      <c r="AF25">
        <f>IF(AD25&lt;&gt;0,AD25,AB25)</f>
        <v>6.798</v>
      </c>
      <c r="AG25">
        <f>IF(AD25&lt;&gt;0,AE25,AC25)</f>
        <v>5.8000000000000003E-2</v>
      </c>
      <c r="AI25" t="s">
        <v>384</v>
      </c>
      <c r="AJ25" t="s">
        <v>484</v>
      </c>
      <c r="AK25">
        <v>15.132999999999999</v>
      </c>
    </row>
    <row r="26" spans="1:39" x14ac:dyDescent="0.25">
      <c r="A26" t="s">
        <v>119</v>
      </c>
      <c r="B26" t="s">
        <v>327</v>
      </c>
      <c r="C26" t="s">
        <v>277</v>
      </c>
      <c r="E26">
        <v>6.4089999999999998</v>
      </c>
      <c r="F26">
        <v>1.4E-2</v>
      </c>
      <c r="G26">
        <v>6.5220000000000002</v>
      </c>
      <c r="H26">
        <v>0.01</v>
      </c>
      <c r="I26">
        <f>E26-G26</f>
        <v>-0.11300000000000043</v>
      </c>
      <c r="K26">
        <v>6.43</v>
      </c>
      <c r="L26">
        <v>0.02</v>
      </c>
      <c r="M26">
        <v>6.54</v>
      </c>
      <c r="N26">
        <v>0.01</v>
      </c>
      <c r="Q26" s="1">
        <v>6.6790000000000003</v>
      </c>
      <c r="R26" s="1">
        <v>2.3E-2</v>
      </c>
      <c r="S26" s="1">
        <f>Y26-AF26</f>
        <v>1.0823896271999995</v>
      </c>
      <c r="T26" s="1">
        <f>SQRT((AA26*AA26)+(AG26*AG26))</f>
        <v>5.6172201306725927E-2</v>
      </c>
      <c r="W26">
        <v>6.8440000000000003</v>
      </c>
      <c r="X26">
        <v>3.6999999999999998E-2</v>
      </c>
      <c r="Y26" s="1">
        <f>IF(W26&lt;8,W26-0.1359+(0.0396*W26)-(0.0023*W26*W26)-0.031,W26)</f>
        <v>6.8403896271999995</v>
      </c>
      <c r="Z26">
        <f>IF(W26&lt;8,1.0396-(0.0046*W26),1)</f>
        <v>1.0081176000000001</v>
      </c>
      <c r="AA26" s="1">
        <f>SQRT(Z26*Z26*X26*X26)</f>
        <v>3.7300351200000005E-2</v>
      </c>
      <c r="AB26">
        <v>5.758</v>
      </c>
      <c r="AC26">
        <v>4.2000000000000003E-2</v>
      </c>
      <c r="AF26">
        <f>IF(AD26&lt;&gt;0,AD26,AB26)</f>
        <v>5.758</v>
      </c>
      <c r="AG26">
        <f>IF(AD26&lt;&gt;0,AE26,AC26)</f>
        <v>4.2000000000000003E-2</v>
      </c>
      <c r="AI26" t="s">
        <v>119</v>
      </c>
      <c r="AJ26" t="s">
        <v>327</v>
      </c>
      <c r="AK26" t="s">
        <v>277</v>
      </c>
      <c r="AL26" s="1">
        <v>6.6790000000000003</v>
      </c>
      <c r="AM26" s="1">
        <v>2.3E-2</v>
      </c>
    </row>
    <row r="27" spans="1:39" x14ac:dyDescent="0.25">
      <c r="A27" t="s">
        <v>151</v>
      </c>
      <c r="B27">
        <v>17008</v>
      </c>
      <c r="C27" t="s">
        <v>309</v>
      </c>
      <c r="E27">
        <v>8.09</v>
      </c>
      <c r="F27">
        <v>0.02</v>
      </c>
      <c r="G27">
        <v>7.92</v>
      </c>
      <c r="H27">
        <v>0.01</v>
      </c>
      <c r="I27">
        <f>E27-G27</f>
        <v>0.16999999999999993</v>
      </c>
      <c r="J27">
        <f>SQRT((F27*F27)+(H27*H27))</f>
        <v>2.2360679774997897E-2</v>
      </c>
      <c r="K27">
        <v>8.0500000000000007</v>
      </c>
      <c r="L27">
        <v>0.02</v>
      </c>
      <c r="M27">
        <v>7.9</v>
      </c>
      <c r="N27">
        <v>0.01</v>
      </c>
      <c r="O27">
        <v>7.923</v>
      </c>
      <c r="P27">
        <v>1E-3</v>
      </c>
      <c r="Q27" s="1">
        <v>7.58</v>
      </c>
      <c r="R27" s="1">
        <v>1.9E-2</v>
      </c>
      <c r="S27" s="1">
        <f>Y27-AF27</f>
        <v>0.63282608000000007</v>
      </c>
      <c r="T27" s="1">
        <f>SQRT((AA27*AA27)+(AG27*AG27))</f>
        <v>9.2478514667137676E-2</v>
      </c>
      <c r="W27">
        <v>7.52</v>
      </c>
      <c r="X27">
        <v>2.5000000000000001E-2</v>
      </c>
      <c r="Y27" s="1">
        <f>IF(W27&lt;8,W27-0.1359+(0.0396*W27)-(0.0023*W27*W27)-0.031,W27)</f>
        <v>7.52082608</v>
      </c>
      <c r="Z27">
        <f>IF(W27&lt;8,1.0396-(0.0046*W27),1)</f>
        <v>1.0050080000000001</v>
      </c>
      <c r="AA27" s="1">
        <f>SQRT(Z27*Z27*X27*X27)</f>
        <v>2.5125200000000004E-2</v>
      </c>
      <c r="AB27">
        <v>6.8879999999999999</v>
      </c>
      <c r="AC27">
        <v>8.8999999999999996E-2</v>
      </c>
      <c r="AF27">
        <f>IF(AD27&lt;&gt;0,AD27,AB27)</f>
        <v>6.8879999999999999</v>
      </c>
      <c r="AG27">
        <f>IF(AD27&lt;&gt;0,AE27,AC27)</f>
        <v>8.8999999999999996E-2</v>
      </c>
      <c r="AI27" t="s">
        <v>151</v>
      </c>
      <c r="AJ27">
        <v>17008</v>
      </c>
      <c r="AK27" t="s">
        <v>309</v>
      </c>
      <c r="AL27" s="1">
        <v>7.58</v>
      </c>
      <c r="AM27" s="1">
        <v>1.9E-2</v>
      </c>
    </row>
    <row r="28" spans="1:39" x14ac:dyDescent="0.25">
      <c r="A28" t="s">
        <v>86</v>
      </c>
      <c r="B28">
        <v>17217</v>
      </c>
      <c r="C28" t="s">
        <v>244</v>
      </c>
      <c r="E28">
        <v>7.03</v>
      </c>
      <c r="F28">
        <v>0.01</v>
      </c>
      <c r="G28">
        <v>6.92</v>
      </c>
      <c r="H28">
        <v>0.01</v>
      </c>
      <c r="I28">
        <f>E28-G28</f>
        <v>0.11000000000000032</v>
      </c>
      <c r="J28">
        <f>SQRT((F28*F28)+(H28*H28))</f>
        <v>1.4142135623730951E-2</v>
      </c>
      <c r="K28">
        <v>7</v>
      </c>
      <c r="L28">
        <v>0.02</v>
      </c>
      <c r="M28">
        <v>6.91</v>
      </c>
      <c r="N28">
        <v>0.01</v>
      </c>
      <c r="O28">
        <v>6.92</v>
      </c>
      <c r="P28">
        <v>4.8999999999999998E-4</v>
      </c>
      <c r="Q28" s="1">
        <v>6.6230000000000002</v>
      </c>
      <c r="R28" s="1">
        <v>0.02</v>
      </c>
      <c r="S28" s="1">
        <f>Y28-AF28</f>
        <v>0.51822574249999942</v>
      </c>
      <c r="T28" s="1">
        <f>SQRT((AA28*AA28)+(AG28*AG28))</f>
        <v>6.4263355694131011E-2</v>
      </c>
      <c r="W28">
        <v>6.5949999999999998</v>
      </c>
      <c r="X28">
        <v>0.04</v>
      </c>
      <c r="Y28" s="1">
        <f>IF(W28&lt;8,W28-0.1359+(0.0396*W28)-(0.0023*W28*W28)-0.031,W28)</f>
        <v>6.5892257424999991</v>
      </c>
      <c r="Z28">
        <f>IF(W28&lt;8,1.0396-(0.0046*W28),1)</f>
        <v>1.009263</v>
      </c>
      <c r="AA28" s="1">
        <f>SQRT(Z28*Z28*X28*X28)</f>
        <v>4.0370520000000007E-2</v>
      </c>
      <c r="AB28">
        <v>6.0709999999999997</v>
      </c>
      <c r="AC28">
        <v>0.05</v>
      </c>
      <c r="AF28">
        <f>IF(AD28&lt;&gt;0,AD28,AB28)</f>
        <v>6.0709999999999997</v>
      </c>
      <c r="AG28">
        <f>IF(AD28&lt;&gt;0,AE28,AC28)</f>
        <v>0.05</v>
      </c>
      <c r="AI28" t="s">
        <v>86</v>
      </c>
      <c r="AJ28">
        <v>17217</v>
      </c>
      <c r="AK28" t="s">
        <v>244</v>
      </c>
      <c r="AL28" s="1">
        <v>6.6230000000000002</v>
      </c>
      <c r="AM28" s="1">
        <v>0.02</v>
      </c>
    </row>
    <row r="29" spans="1:39" x14ac:dyDescent="0.25">
      <c r="A29" t="s">
        <v>383</v>
      </c>
      <c r="C29" t="s">
        <v>486</v>
      </c>
      <c r="I29">
        <f>E29-G29</f>
        <v>0</v>
      </c>
      <c r="J29">
        <f>SQRT((F29*F29)+(H29*H29))</f>
        <v>0</v>
      </c>
      <c r="K29">
        <v>11.068</v>
      </c>
      <c r="L29">
        <v>2.5000000000000001E-2</v>
      </c>
      <c r="M29">
        <v>10.082000000000001</v>
      </c>
      <c r="N29">
        <v>6.0999999999999999E-2</v>
      </c>
      <c r="O29">
        <v>9.6639999999999997</v>
      </c>
      <c r="P29">
        <v>1E-3</v>
      </c>
      <c r="Q29">
        <v>8.1989999999999998</v>
      </c>
      <c r="R29" s="1">
        <v>2.9000000000000001E-2</v>
      </c>
      <c r="S29" s="1">
        <f>Y29-AF29</f>
        <v>1.1037147908000007</v>
      </c>
      <c r="T29" s="1">
        <f>SQRT((AA29*AA29)+(AG29*AG29))</f>
        <v>5.4781672948869667E-2</v>
      </c>
      <c r="W29">
        <v>7.4980000000000002</v>
      </c>
      <c r="X29">
        <v>2.8000000000000001E-2</v>
      </c>
      <c r="Y29" s="1">
        <f>IF(W29&lt;8,W29-0.1359+(0.0396*W29)-(0.0023*W29*W29)-0.031,W29)</f>
        <v>7.4987147908000003</v>
      </c>
      <c r="Z29">
        <f>IF(W29&lt;8,1.0396-(0.0046*W29),1)</f>
        <v>1.0051092000000001</v>
      </c>
      <c r="AA29" s="1">
        <f>SQRT(Z29*Z29*X29*X29)</f>
        <v>2.8143057600000007E-2</v>
      </c>
      <c r="AB29">
        <v>6.3949999999999996</v>
      </c>
      <c r="AC29">
        <v>4.7E-2</v>
      </c>
      <c r="AF29">
        <f>IF(AD29&lt;&gt;0,AD29,AB29)</f>
        <v>6.3949999999999996</v>
      </c>
      <c r="AG29">
        <f>IF(AD29&lt;&gt;0,AE29,AC29)</f>
        <v>4.7E-2</v>
      </c>
      <c r="AI29" t="s">
        <v>383</v>
      </c>
      <c r="AJ29" t="s">
        <v>486</v>
      </c>
      <c r="AK29">
        <v>8.1989999999999998</v>
      </c>
    </row>
    <row r="30" spans="1:39" x14ac:dyDescent="0.25">
      <c r="A30" t="s">
        <v>32</v>
      </c>
      <c r="B30">
        <v>18271</v>
      </c>
      <c r="C30" t="s">
        <v>190</v>
      </c>
      <c r="E30">
        <v>7.74</v>
      </c>
      <c r="F30">
        <v>0.02</v>
      </c>
      <c r="G30">
        <v>7.71</v>
      </c>
      <c r="H30">
        <v>0.01</v>
      </c>
      <c r="I30">
        <f>E30-G30</f>
        <v>3.0000000000000249E-2</v>
      </c>
      <c r="J30">
        <f>SQRT((F30*F30)+(H30*H30))</f>
        <v>2.2360679774997897E-2</v>
      </c>
      <c r="K30">
        <v>7.73</v>
      </c>
      <c r="L30">
        <v>0.02</v>
      </c>
      <c r="M30">
        <v>7.71</v>
      </c>
      <c r="N30">
        <v>0.01</v>
      </c>
      <c r="Q30" s="1">
        <v>7.6639999999999997</v>
      </c>
      <c r="R30" s="1">
        <v>3.2000000000000001E-2</v>
      </c>
      <c r="S30" s="1">
        <f>Y30-AF30</f>
        <v>0.88866230369999943</v>
      </c>
      <c r="T30" s="1">
        <f>SQRT((AA30*AA30)+(AG30*AG30))</f>
        <v>8.7845996297693074E-2</v>
      </c>
      <c r="W30">
        <v>7.6509999999999998</v>
      </c>
      <c r="X30">
        <v>2.5000000000000001E-2</v>
      </c>
      <c r="Y30" s="1">
        <f>IF(W30&lt;8,W30-0.1359+(0.0396*W30)-(0.0023*W30*W30)-0.031,W30)</f>
        <v>7.6524426576999991</v>
      </c>
      <c r="Z30">
        <f>IF(W30&lt;8,1.0396-(0.0046*W30),1)</f>
        <v>1.0044054</v>
      </c>
      <c r="AA30" s="1">
        <f>SQRT(Z30*Z30*X30*X30)</f>
        <v>2.5110135000000002E-2</v>
      </c>
      <c r="AB30">
        <v>6.681</v>
      </c>
      <c r="AC30">
        <v>7.8E-2</v>
      </c>
      <c r="AD30">
        <v>6.7637803539999997</v>
      </c>
      <c r="AE30">
        <v>8.4180758999999994E-2</v>
      </c>
      <c r="AF30">
        <f>IF(AD30&lt;&gt;0,AD30,AB30)</f>
        <v>6.7637803539999997</v>
      </c>
      <c r="AG30">
        <f>IF(AD30&lt;&gt;0,AE30,AC30)</f>
        <v>8.4180758999999994E-2</v>
      </c>
      <c r="AI30" t="s">
        <v>32</v>
      </c>
      <c r="AJ30">
        <v>18271</v>
      </c>
      <c r="AK30" t="s">
        <v>190</v>
      </c>
      <c r="AL30" s="1">
        <v>7.6639999999999997</v>
      </c>
      <c r="AM30" s="1">
        <v>3.2000000000000001E-2</v>
      </c>
    </row>
    <row r="31" spans="1:39" x14ac:dyDescent="0.25">
      <c r="A31" t="s">
        <v>48</v>
      </c>
      <c r="B31">
        <v>18337</v>
      </c>
      <c r="C31" t="s">
        <v>206</v>
      </c>
      <c r="I31">
        <f>E31-G31</f>
        <v>0</v>
      </c>
      <c r="K31">
        <v>7.91</v>
      </c>
      <c r="L31">
        <v>0.01</v>
      </c>
      <c r="M31">
        <v>7.68</v>
      </c>
      <c r="N31">
        <v>0.01</v>
      </c>
      <c r="O31">
        <v>7.6289999999999996</v>
      </c>
      <c r="P31">
        <v>4.8999999999999998E-4</v>
      </c>
      <c r="Q31" s="1">
        <v>7.1210000000000004</v>
      </c>
      <c r="R31" s="1">
        <v>2.1000000000000001E-2</v>
      </c>
      <c r="S31" s="1">
        <f>Y31-AF31</f>
        <v>0.49533818249999939</v>
      </c>
      <c r="T31" s="1">
        <f>SQRT((AA31*AA31)+(AG31*AG31))</f>
        <v>7.148972151280944E-2</v>
      </c>
      <c r="W31">
        <v>6.9649999999999999</v>
      </c>
      <c r="X31">
        <v>3.6999999999999998E-2</v>
      </c>
      <c r="Y31" s="1">
        <f>IF(W31&lt;8,W31-0.1359+(0.0396*W31)-(0.0023*W31*W31)-0.031,W31)</f>
        <v>6.962338182499999</v>
      </c>
      <c r="Z31">
        <f>IF(W31&lt;8,1.0396-(0.0046*W31),1)</f>
        <v>1.0075610000000002</v>
      </c>
      <c r="AA31" s="1">
        <f>SQRT(Z31*Z31*X31*X31)</f>
        <v>3.7279757000000004E-2</v>
      </c>
      <c r="AB31">
        <v>6.4669999999999996</v>
      </c>
      <c r="AC31">
        <v>6.0999999999999999E-2</v>
      </c>
      <c r="AF31">
        <f>IF(AD31&lt;&gt;0,AD31,AB31)</f>
        <v>6.4669999999999996</v>
      </c>
      <c r="AG31">
        <f>IF(AD31&lt;&gt;0,AE31,AC31)</f>
        <v>6.0999999999999999E-2</v>
      </c>
      <c r="AI31" t="s">
        <v>48</v>
      </c>
      <c r="AJ31">
        <v>18337</v>
      </c>
      <c r="AK31" t="s">
        <v>206</v>
      </c>
      <c r="AL31" s="1">
        <v>7.1210000000000004</v>
      </c>
      <c r="AM31" s="1">
        <v>2.1000000000000001E-2</v>
      </c>
    </row>
    <row r="32" spans="1:39" x14ac:dyDescent="0.25">
      <c r="A32" t="s">
        <v>137</v>
      </c>
      <c r="B32">
        <v>19257</v>
      </c>
      <c r="C32" t="s">
        <v>295</v>
      </c>
      <c r="E32">
        <v>7.35</v>
      </c>
      <c r="F32">
        <v>0.01</v>
      </c>
      <c r="G32">
        <v>7.06</v>
      </c>
      <c r="H32">
        <v>0.01</v>
      </c>
      <c r="I32">
        <f>E32-G32</f>
        <v>0.29000000000000004</v>
      </c>
      <c r="J32">
        <f>SQRT((F32*F32)+(H32*H32))</f>
        <v>1.4142135623730951E-2</v>
      </c>
      <c r="K32">
        <v>7.29</v>
      </c>
      <c r="L32">
        <v>0.02</v>
      </c>
      <c r="M32">
        <v>7.03</v>
      </c>
      <c r="N32">
        <v>0.01</v>
      </c>
      <c r="O32">
        <v>7.01</v>
      </c>
      <c r="P32">
        <v>1E-3</v>
      </c>
      <c r="Q32" s="1">
        <v>6.47</v>
      </c>
      <c r="R32" s="1">
        <v>0.02</v>
      </c>
      <c r="S32" s="1">
        <f>Y32-AF32</f>
        <v>2.1040354257000002</v>
      </c>
      <c r="T32" s="1">
        <f>SQRT((AA32*AA32)+(AG32*AG32))</f>
        <v>4.6516855109651319E-2</v>
      </c>
      <c r="W32">
        <v>6.3710000000000004</v>
      </c>
      <c r="X32">
        <v>3.5999999999999997E-2</v>
      </c>
      <c r="Y32" s="1">
        <f>IF(W32&lt;8,W32-0.1359+(0.0396*W32)-(0.0023*W32*W32)-0.031,W32)</f>
        <v>6.3630354257000006</v>
      </c>
      <c r="Z32">
        <f>IF(W32&lt;8,1.0396-(0.0046*W32),1)</f>
        <v>1.0102934000000001</v>
      </c>
      <c r="AA32" s="1">
        <f>SQRT(Z32*Z32*X32*X32)</f>
        <v>3.6370562400000001E-2</v>
      </c>
      <c r="AB32">
        <v>4.2590000000000003</v>
      </c>
      <c r="AC32">
        <v>2.9000000000000001E-2</v>
      </c>
      <c r="AF32">
        <f>IF(AD32&lt;&gt;0,AD32,AB32)</f>
        <v>4.2590000000000003</v>
      </c>
      <c r="AG32">
        <f>IF(AD32&lt;&gt;0,AE32,AC32)</f>
        <v>2.9000000000000001E-2</v>
      </c>
      <c r="AI32" t="s">
        <v>137</v>
      </c>
      <c r="AJ32">
        <v>19257</v>
      </c>
      <c r="AK32" t="s">
        <v>295</v>
      </c>
      <c r="AL32" s="1">
        <v>6.47</v>
      </c>
      <c r="AM32" s="1">
        <v>0.02</v>
      </c>
    </row>
    <row r="33" spans="1:39" x14ac:dyDescent="0.25">
      <c r="A33" t="s">
        <v>385</v>
      </c>
      <c r="B33">
        <v>19622</v>
      </c>
      <c r="C33" t="s">
        <v>690</v>
      </c>
      <c r="D33" t="s">
        <v>699</v>
      </c>
      <c r="E33">
        <v>7.23</v>
      </c>
      <c r="F33">
        <v>0.01</v>
      </c>
      <c r="G33">
        <v>7.19</v>
      </c>
      <c r="H33">
        <v>0.01</v>
      </c>
      <c r="I33">
        <f>E33-G33</f>
        <v>4.0000000000000036E-2</v>
      </c>
      <c r="J33">
        <f>SQRT((F33*F33)+(H33*H33))</f>
        <v>1.4142135623730951E-2</v>
      </c>
      <c r="K33">
        <v>7.22</v>
      </c>
      <c r="L33">
        <v>0.02</v>
      </c>
      <c r="M33">
        <v>7.19</v>
      </c>
      <c r="N33">
        <v>0.01</v>
      </c>
      <c r="O33">
        <v>7.1550000000000002</v>
      </c>
      <c r="P33">
        <v>1E-3</v>
      </c>
      <c r="Q33">
        <v>6.734</v>
      </c>
      <c r="R33" s="1">
        <v>2.3E-2</v>
      </c>
      <c r="S33" s="1">
        <f>Y33-AF33</f>
        <v>0.54736722730000054</v>
      </c>
      <c r="T33" s="1">
        <f>SQRT((AA33*AA33)+(AG33*AG33))</f>
        <v>5.841253746100257E-2</v>
      </c>
      <c r="W33">
        <v>6.3070000000000004</v>
      </c>
      <c r="X33">
        <v>4.7E-2</v>
      </c>
      <c r="Y33" s="1">
        <f>IF(W33&lt;8,W33-0.1359+(0.0396*W33)-(0.0023*W33*W33)-0.031,W33)</f>
        <v>6.2983672273000009</v>
      </c>
      <c r="Z33">
        <f>IF(W33&lt;8,1.0396-(0.0046*W33),1)</f>
        <v>1.0105878000000001</v>
      </c>
      <c r="AA33" s="1">
        <f>SQRT(Z33*Z33*X33*X33)</f>
        <v>4.7497626600000009E-2</v>
      </c>
      <c r="AB33">
        <v>5.7510000000000003</v>
      </c>
      <c r="AC33">
        <v>3.4000000000000002E-2</v>
      </c>
      <c r="AF33">
        <f>IF(AD33&lt;&gt;0,AD33,AB33)</f>
        <v>5.7510000000000003</v>
      </c>
      <c r="AG33">
        <f>IF(AD33&lt;&gt;0,AE33,AC33)</f>
        <v>3.4000000000000002E-2</v>
      </c>
      <c r="AI33" t="s">
        <v>385</v>
      </c>
      <c r="AJ33" t="s">
        <v>690</v>
      </c>
      <c r="AK33">
        <v>6.734</v>
      </c>
    </row>
    <row r="34" spans="1:39" x14ac:dyDescent="0.25">
      <c r="A34" t="s">
        <v>91</v>
      </c>
      <c r="B34" t="s">
        <v>327</v>
      </c>
      <c r="C34" t="s">
        <v>249</v>
      </c>
      <c r="E34">
        <v>10.93</v>
      </c>
      <c r="F34">
        <v>0.04</v>
      </c>
      <c r="G34">
        <v>10.25</v>
      </c>
      <c r="H34">
        <v>0.03</v>
      </c>
      <c r="I34">
        <f>E34-G34</f>
        <v>0.67999999999999972</v>
      </c>
      <c r="J34">
        <f>SQRT((F34*F34)+(H34*H34))</f>
        <v>0.05</v>
      </c>
      <c r="K34">
        <v>10.8</v>
      </c>
      <c r="L34">
        <v>0.05</v>
      </c>
      <c r="M34">
        <v>10.18</v>
      </c>
      <c r="N34">
        <v>0.03</v>
      </c>
      <c r="O34">
        <v>9.9429999999999996</v>
      </c>
      <c r="P34">
        <v>2E-3</v>
      </c>
      <c r="Q34" s="1">
        <v>8.7530000000000001</v>
      </c>
      <c r="R34" s="1">
        <v>0.02</v>
      </c>
      <c r="S34" s="1">
        <f>Y34-AF34</f>
        <v>1.6270000000000007</v>
      </c>
      <c r="T34" s="1">
        <f>SQRT((AA34*AA34)+(AG34*AG34))</f>
        <v>8.7091905479212015E-2</v>
      </c>
      <c r="W34">
        <v>8.3550000000000004</v>
      </c>
      <c r="X34">
        <v>2.3E-2</v>
      </c>
      <c r="Y34" s="1">
        <f>IF(W34&lt;8,W34-0.1359+(0.0396*W34)-(0.0023*W34*W34)-0.031,W34)</f>
        <v>8.3550000000000004</v>
      </c>
      <c r="Z34">
        <f>IF(W34&lt;8,1.0396-(0.0046*W34),1)</f>
        <v>1</v>
      </c>
      <c r="AA34" s="1">
        <f>SQRT(Z34*Z34*X34*X34)</f>
        <v>2.3E-2</v>
      </c>
      <c r="AB34">
        <v>6.7279999999999998</v>
      </c>
      <c r="AC34">
        <v>8.4000000000000005E-2</v>
      </c>
      <c r="AF34">
        <f>IF(AD34&lt;&gt;0,AD34,AB34)</f>
        <v>6.7279999999999998</v>
      </c>
      <c r="AG34">
        <f>IF(AD34&lt;&gt;0,AE34,AC34)</f>
        <v>8.4000000000000005E-2</v>
      </c>
      <c r="AI34" t="s">
        <v>91</v>
      </c>
      <c r="AJ34" t="s">
        <v>327</v>
      </c>
      <c r="AK34" t="s">
        <v>249</v>
      </c>
      <c r="AL34" s="1">
        <v>8.7530000000000001</v>
      </c>
      <c r="AM34" s="1">
        <v>0.02</v>
      </c>
    </row>
    <row r="35" spans="1:39" x14ac:dyDescent="0.25">
      <c r="A35" t="s">
        <v>120</v>
      </c>
      <c r="B35">
        <v>20994</v>
      </c>
      <c r="C35" t="s">
        <v>278</v>
      </c>
      <c r="E35">
        <v>8.93</v>
      </c>
      <c r="F35">
        <v>0.02</v>
      </c>
      <c r="G35">
        <v>8.67</v>
      </c>
      <c r="H35">
        <v>0.01</v>
      </c>
      <c r="I35">
        <f>E35-G35</f>
        <v>0.25999999999999979</v>
      </c>
      <c r="J35">
        <f>SQRT((F35*F35)+(H35*H35))</f>
        <v>2.2360679774997897E-2</v>
      </c>
      <c r="K35">
        <v>8.8800000000000008</v>
      </c>
      <c r="L35">
        <v>0.02</v>
      </c>
      <c r="M35">
        <v>8.64</v>
      </c>
      <c r="N35">
        <v>0.01</v>
      </c>
      <c r="O35">
        <v>8.5920000000000005</v>
      </c>
      <c r="P35">
        <v>3.0000000000000001E-3</v>
      </c>
      <c r="Q35" s="1">
        <v>7.931</v>
      </c>
      <c r="R35" s="1">
        <v>2.7E-2</v>
      </c>
      <c r="S35" s="1">
        <f>Y35-AF35</f>
        <v>1.3238916136999999</v>
      </c>
      <c r="T35" s="1">
        <f>SQRT((AA35*AA35)+(AG35*AG35))</f>
        <v>7.4660186045940463E-2</v>
      </c>
      <c r="W35">
        <v>7.7590000000000003</v>
      </c>
      <c r="X35">
        <v>2.3E-2</v>
      </c>
      <c r="Y35" s="1">
        <f>IF(W35&lt;8,W35-0.1359+(0.0396*W35)-(0.0023*W35*W35)-0.031,W35)</f>
        <v>7.7608916137000001</v>
      </c>
      <c r="Z35">
        <f>IF(W35&lt;8,1.0396-(0.0046*W35),1)</f>
        <v>1.0039086000000002</v>
      </c>
      <c r="AA35" s="1">
        <f>SQRT(Z35*Z35*X35*X35)</f>
        <v>2.3089897800000002E-2</v>
      </c>
      <c r="AB35">
        <v>6.4370000000000003</v>
      </c>
      <c r="AC35">
        <v>7.0999999999999994E-2</v>
      </c>
      <c r="AF35">
        <f>IF(AD35&lt;&gt;0,AD35,AB35)</f>
        <v>6.4370000000000003</v>
      </c>
      <c r="AG35">
        <f>IF(AD35&lt;&gt;0,AE35,AC35)</f>
        <v>7.0999999999999994E-2</v>
      </c>
      <c r="AI35" t="s">
        <v>120</v>
      </c>
      <c r="AJ35">
        <v>20994</v>
      </c>
      <c r="AK35" t="s">
        <v>278</v>
      </c>
      <c r="AL35" s="1">
        <v>7.931</v>
      </c>
      <c r="AM35" s="1">
        <v>2.7E-2</v>
      </c>
    </row>
    <row r="36" spans="1:39" x14ac:dyDescent="0.25">
      <c r="A36" t="s">
        <v>138</v>
      </c>
      <c r="B36">
        <v>21062</v>
      </c>
      <c r="C36" t="s">
        <v>296</v>
      </c>
      <c r="E36">
        <v>7.25</v>
      </c>
      <c r="F36">
        <v>0.01</v>
      </c>
      <c r="G36">
        <v>7.12</v>
      </c>
      <c r="H36">
        <v>0.01</v>
      </c>
      <c r="I36">
        <f>E36-G36</f>
        <v>0.12999999999999989</v>
      </c>
      <c r="J36">
        <f>SQRT((F36*F36)+(H36*H36))</f>
        <v>1.4142135623730951E-2</v>
      </c>
      <c r="K36">
        <v>7.22</v>
      </c>
      <c r="L36">
        <v>0.02</v>
      </c>
      <c r="M36">
        <v>7.1</v>
      </c>
      <c r="N36">
        <v>0.01</v>
      </c>
      <c r="O36">
        <v>7.1210000000000004</v>
      </c>
      <c r="P36">
        <v>1E-3</v>
      </c>
      <c r="Q36" s="1">
        <v>6.8380000000000001</v>
      </c>
      <c r="R36" s="1">
        <v>1.7999999999999999E-2</v>
      </c>
      <c r="S36" s="1">
        <f>Y36-AF36</f>
        <v>0.63241395929999999</v>
      </c>
      <c r="T36" s="1">
        <f>SQRT((AA36*AA36)+(AG36*AG36))</f>
        <v>6.7572850760941522E-2</v>
      </c>
      <c r="W36">
        <v>6.8470000000000004</v>
      </c>
      <c r="X36">
        <v>3.5999999999999997E-2</v>
      </c>
      <c r="Y36" s="1">
        <f>IF(W36&lt;8,W36-0.1359+(0.0396*W36)-(0.0023*W36*W36)-0.031,W36)</f>
        <v>6.8434139593000003</v>
      </c>
      <c r="Z36">
        <f>IF(W36&lt;8,1.0396-(0.0046*W36),1)</f>
        <v>1.0081038</v>
      </c>
      <c r="AA36" s="1">
        <f>SQRT(Z36*Z36*X36*X36)</f>
        <v>3.6291736800000002E-2</v>
      </c>
      <c r="AB36">
        <v>6.2110000000000003</v>
      </c>
      <c r="AC36">
        <v>5.7000000000000002E-2</v>
      </c>
      <c r="AF36">
        <f>IF(AD36&lt;&gt;0,AD36,AB36)</f>
        <v>6.2110000000000003</v>
      </c>
      <c r="AG36">
        <f>IF(AD36&lt;&gt;0,AE36,AC36)</f>
        <v>5.7000000000000002E-2</v>
      </c>
      <c r="AI36" t="s">
        <v>138</v>
      </c>
      <c r="AJ36">
        <v>21062</v>
      </c>
      <c r="AK36" t="s">
        <v>296</v>
      </c>
      <c r="AL36" s="1">
        <v>6.8380000000000001</v>
      </c>
      <c r="AM36" s="1">
        <v>1.7999999999999999E-2</v>
      </c>
    </row>
    <row r="37" spans="1:39" x14ac:dyDescent="0.25">
      <c r="A37" t="s">
        <v>155</v>
      </c>
      <c r="B37">
        <v>21134</v>
      </c>
      <c r="C37" t="s">
        <v>313</v>
      </c>
      <c r="E37">
        <v>7.42</v>
      </c>
      <c r="F37">
        <v>0.01</v>
      </c>
      <c r="G37">
        <v>7.29</v>
      </c>
      <c r="H37">
        <v>0.01</v>
      </c>
      <c r="I37">
        <f>E37-G37</f>
        <v>0.12999999999999989</v>
      </c>
      <c r="J37">
        <f>SQRT((F37*F37)+(H37*H37))</f>
        <v>1.4142135623730951E-2</v>
      </c>
      <c r="K37">
        <v>7.39</v>
      </c>
      <c r="L37">
        <v>0.02</v>
      </c>
      <c r="M37">
        <v>7.27</v>
      </c>
      <c r="N37">
        <v>0.01</v>
      </c>
      <c r="O37">
        <v>7.298</v>
      </c>
      <c r="P37">
        <v>1E-3</v>
      </c>
      <c r="Q37" s="1">
        <v>7.0209999999999999</v>
      </c>
      <c r="R37" s="1">
        <v>2.4E-2</v>
      </c>
      <c r="S37" s="1">
        <f>Y37-AF37</f>
        <v>0.49251832170000043</v>
      </c>
      <c r="T37" s="1">
        <f>SQRT((AA37*AA37)+(AG37*AG37))</f>
        <v>7.6139936685192075E-2</v>
      </c>
      <c r="W37">
        <v>6.9889999999999999</v>
      </c>
      <c r="X37">
        <v>3.4000000000000002E-2</v>
      </c>
      <c r="Y37" s="1">
        <f>IF(W37&lt;8,W37-0.1359+(0.0396*W37)-(0.0023*W37*W37)-0.031,W37)</f>
        <v>6.9865183217000002</v>
      </c>
      <c r="Z37">
        <f>IF(W37&lt;8,1.0396-(0.0046*W37),1)</f>
        <v>1.0074506000000001</v>
      </c>
      <c r="AA37" s="1">
        <f>SQRT(Z37*Z37*X37*X37)</f>
        <v>3.4253320400000002E-2</v>
      </c>
      <c r="AB37">
        <v>6.4939999999999998</v>
      </c>
      <c r="AC37">
        <v>6.8000000000000005E-2</v>
      </c>
      <c r="AF37">
        <f>IF(AD37&lt;&gt;0,AD37,AB37)</f>
        <v>6.4939999999999998</v>
      </c>
      <c r="AG37">
        <f>IF(AD37&lt;&gt;0,AE37,AC37)</f>
        <v>6.8000000000000005E-2</v>
      </c>
      <c r="AI37" t="s">
        <v>155</v>
      </c>
      <c r="AJ37">
        <v>21134</v>
      </c>
      <c r="AK37" t="s">
        <v>313</v>
      </c>
      <c r="AL37" s="1">
        <v>7.0209999999999999</v>
      </c>
      <c r="AM37" s="1">
        <v>2.4E-2</v>
      </c>
    </row>
    <row r="38" spans="1:39" x14ac:dyDescent="0.25">
      <c r="A38" t="s">
        <v>387</v>
      </c>
      <c r="B38">
        <v>21423</v>
      </c>
      <c r="C38" t="s">
        <v>691</v>
      </c>
      <c r="D38" t="s">
        <v>738</v>
      </c>
      <c r="E38">
        <v>6.4630000000000001</v>
      </c>
      <c r="F38">
        <v>1.4E-2</v>
      </c>
      <c r="G38">
        <v>6.3849999999999998</v>
      </c>
      <c r="H38">
        <v>8.9999999999999993E-3</v>
      </c>
      <c r="I38">
        <f>E38-G38</f>
        <v>7.8000000000000291E-2</v>
      </c>
      <c r="J38">
        <f>SQRT((F38*F38)+(H38*H38))</f>
        <v>1.6643316977093238E-2</v>
      </c>
      <c r="K38">
        <v>6.44</v>
      </c>
      <c r="L38">
        <v>1.7000000000000001E-2</v>
      </c>
      <c r="M38">
        <v>6.3760000000000003</v>
      </c>
      <c r="N38">
        <v>8.9999999999999993E-3</v>
      </c>
      <c r="O38">
        <v>6.4</v>
      </c>
      <c r="P38">
        <v>1E-3</v>
      </c>
      <c r="Q38">
        <v>6.2480000000000002</v>
      </c>
      <c r="R38" s="1">
        <v>2.1000000000000001E-2</v>
      </c>
      <c r="S38" s="1">
        <f>Y38-AF38</f>
        <v>0.54462562079999977</v>
      </c>
      <c r="T38" s="1">
        <f>SQRT((AA38*AA38)+(AG38*AG38))</f>
        <v>5.9845251039335003E-2</v>
      </c>
      <c r="W38">
        <v>6.1479999999999997</v>
      </c>
      <c r="X38">
        <v>4.8000000000000001E-2</v>
      </c>
      <c r="Y38" s="1">
        <f>IF(W38&lt;8,W38-0.1359+(0.0396*W38)-(0.0023*W38*W38)-0.031,W38)</f>
        <v>6.1376256207999997</v>
      </c>
      <c r="Z38">
        <f>IF(W38&lt;8,1.0396-(0.0046*W38),1)</f>
        <v>1.0113192</v>
      </c>
      <c r="AA38" s="1">
        <f>SQRT(Z38*Z38*X38*X38)</f>
        <v>4.8543321600000001E-2</v>
      </c>
      <c r="AB38">
        <v>5.593</v>
      </c>
      <c r="AC38">
        <v>3.5000000000000003E-2</v>
      </c>
      <c r="AF38">
        <f>IF(AD38&lt;&gt;0,AD38,AB38)</f>
        <v>5.593</v>
      </c>
      <c r="AG38">
        <f>IF(AD38&lt;&gt;0,AE38,AC38)</f>
        <v>3.5000000000000003E-2</v>
      </c>
      <c r="AI38" t="s">
        <v>387</v>
      </c>
      <c r="AJ38" t="s">
        <v>691</v>
      </c>
      <c r="AK38">
        <v>6.2480000000000002</v>
      </c>
    </row>
    <row r="39" spans="1:39" x14ac:dyDescent="0.25">
      <c r="A39" t="s">
        <v>50</v>
      </c>
      <c r="B39" t="s">
        <v>327</v>
      </c>
      <c r="C39" t="s">
        <v>208</v>
      </c>
      <c r="I39">
        <f>E39-G39</f>
        <v>0</v>
      </c>
      <c r="K39">
        <v>15.4</v>
      </c>
      <c r="L39">
        <v>0.1</v>
      </c>
      <c r="M39">
        <v>14.5</v>
      </c>
      <c r="N39">
        <v>0.01</v>
      </c>
      <c r="Q39" s="1">
        <v>12.364000000000001</v>
      </c>
      <c r="R39" s="1">
        <v>2.1000000000000001E-2</v>
      </c>
      <c r="S39" s="1">
        <f>Y39-AF39</f>
        <v>7.8060000000000009</v>
      </c>
      <c r="T39" s="1">
        <f>SQRT((AA39*AA39)+(AG39*AG39))</f>
        <v>2.9206163733020464E-2</v>
      </c>
      <c r="W39">
        <v>10.342000000000001</v>
      </c>
      <c r="X39">
        <v>2.3E-2</v>
      </c>
      <c r="Y39" s="1">
        <f>IF(W39&lt;8,W39-0.1359+(0.0396*W39)-(0.0023*W39*W39)-0.031,W39)</f>
        <v>10.342000000000001</v>
      </c>
      <c r="Z39">
        <f>IF(W39&lt;8,1.0396-(0.0046*W39),1)</f>
        <v>1</v>
      </c>
      <c r="AA39" s="1">
        <f>SQRT(Z39*Z39*X39*X39)</f>
        <v>2.3E-2</v>
      </c>
      <c r="AB39">
        <v>2.536</v>
      </c>
      <c r="AC39">
        <v>1.7999999999999999E-2</v>
      </c>
      <c r="AF39">
        <f>IF(AD39&lt;&gt;0,AD39,AB39)</f>
        <v>2.536</v>
      </c>
      <c r="AG39">
        <f>IF(AD39&lt;&gt;0,AE39,AC39)</f>
        <v>1.7999999999999999E-2</v>
      </c>
      <c r="AI39" t="s">
        <v>50</v>
      </c>
      <c r="AJ39" t="s">
        <v>327</v>
      </c>
      <c r="AK39" t="s">
        <v>208</v>
      </c>
      <c r="AL39" s="1">
        <v>12.364000000000001</v>
      </c>
      <c r="AM39" s="1">
        <v>2.1000000000000001E-2</v>
      </c>
    </row>
    <row r="40" spans="1:39" x14ac:dyDescent="0.25">
      <c r="A40" t="s">
        <v>163</v>
      </c>
      <c r="B40">
        <v>22128</v>
      </c>
      <c r="C40" t="s">
        <v>321</v>
      </c>
      <c r="E40">
        <v>7.97</v>
      </c>
      <c r="F40">
        <v>0.02</v>
      </c>
      <c r="G40">
        <v>7.56</v>
      </c>
      <c r="H40">
        <v>0.01</v>
      </c>
      <c r="I40">
        <f>E40-G40</f>
        <v>0.41000000000000014</v>
      </c>
      <c r="J40">
        <f>SQRT((F40*F40)+(H40*H40))</f>
        <v>2.2360679774997897E-2</v>
      </c>
      <c r="K40">
        <v>7.9</v>
      </c>
      <c r="L40">
        <v>0.02</v>
      </c>
      <c r="M40">
        <v>7.51</v>
      </c>
      <c r="N40">
        <v>0.01</v>
      </c>
      <c r="O40">
        <v>7.4939999999999998</v>
      </c>
      <c r="P40">
        <v>1E-3</v>
      </c>
      <c r="Q40" s="1">
        <v>6.9189999999999996</v>
      </c>
      <c r="R40" s="1">
        <v>2.4E-2</v>
      </c>
      <c r="S40" s="1">
        <f>Y40-AF40</f>
        <v>0.83604078249999869</v>
      </c>
      <c r="T40" s="1">
        <f>SQRT((AA40*AA40)+(AG40*AG40))</f>
        <v>6.2709186629086505E-2</v>
      </c>
      <c r="W40">
        <v>6.6849999999999996</v>
      </c>
      <c r="X40">
        <v>0.04</v>
      </c>
      <c r="Y40" s="1">
        <f>IF(W40&lt;8,W40-0.1359+(0.0396*W40)-(0.0023*W40*W40)-0.031,W40)</f>
        <v>6.680040782499999</v>
      </c>
      <c r="Z40">
        <f>IF(W40&lt;8,1.0396-(0.0046*W40),1)</f>
        <v>1.0088490000000001</v>
      </c>
      <c r="AA40" s="1">
        <f>SQRT(Z40*Z40*X40*X40)</f>
        <v>4.0353960000000008E-2</v>
      </c>
      <c r="AB40">
        <v>5.8440000000000003</v>
      </c>
      <c r="AC40">
        <v>4.8000000000000001E-2</v>
      </c>
      <c r="AF40">
        <f>IF(AD40&lt;&gt;0,AD40,AB40)</f>
        <v>5.8440000000000003</v>
      </c>
      <c r="AG40">
        <f>IF(AD40&lt;&gt;0,AE40,AC40)</f>
        <v>4.8000000000000001E-2</v>
      </c>
      <c r="AI40" t="s">
        <v>163</v>
      </c>
      <c r="AJ40">
        <v>22128</v>
      </c>
      <c r="AK40" t="s">
        <v>321</v>
      </c>
      <c r="AL40" s="1">
        <v>6.9189999999999996</v>
      </c>
      <c r="AM40" s="1">
        <v>2.4E-2</v>
      </c>
    </row>
    <row r="41" spans="1:39" x14ac:dyDescent="0.25">
      <c r="A41" t="s">
        <v>49</v>
      </c>
      <c r="B41" t="s">
        <v>327</v>
      </c>
      <c r="C41" t="s">
        <v>207</v>
      </c>
      <c r="I41">
        <f>E41-G41</f>
        <v>0</v>
      </c>
      <c r="K41">
        <v>15.8</v>
      </c>
      <c r="L41">
        <v>0.1</v>
      </c>
      <c r="M41">
        <v>14.17</v>
      </c>
      <c r="N41">
        <v>0.01</v>
      </c>
      <c r="Q41" s="1">
        <v>11.781000000000001</v>
      </c>
      <c r="R41" s="1">
        <v>1.7999999999999999E-2</v>
      </c>
      <c r="S41" s="1">
        <f>Y41-AF41</f>
        <v>5.1980000000000004</v>
      </c>
      <c r="T41" s="1">
        <f>SQRT((AA41*AA41)+(AG41*AG41))</f>
        <v>3.1144823004794871E-2</v>
      </c>
      <c r="W41">
        <v>8.6790000000000003</v>
      </c>
      <c r="X41">
        <v>2.3E-2</v>
      </c>
      <c r="Y41" s="1">
        <f>IF(W41&lt;8,W41-0.1359+(0.0396*W41)-(0.0023*W41*W41)-0.031,W41)</f>
        <v>8.6790000000000003</v>
      </c>
      <c r="Z41">
        <f>IF(W41&lt;8,1.0396-(0.0046*W41),1)</f>
        <v>1</v>
      </c>
      <c r="AA41" s="1">
        <f>SQRT(Z41*Z41*X41*X41)</f>
        <v>2.3E-2</v>
      </c>
      <c r="AB41">
        <v>3.4809999999999999</v>
      </c>
      <c r="AC41">
        <v>2.1000000000000001E-2</v>
      </c>
      <c r="AF41">
        <f>IF(AD41&lt;&gt;0,AD41,AB41)</f>
        <v>3.4809999999999999</v>
      </c>
      <c r="AG41">
        <f>IF(AD41&lt;&gt;0,AE41,AC41)</f>
        <v>2.1000000000000001E-2</v>
      </c>
      <c r="AI41" t="s">
        <v>49</v>
      </c>
      <c r="AJ41" t="s">
        <v>327</v>
      </c>
      <c r="AK41" t="s">
        <v>207</v>
      </c>
      <c r="AL41" s="1">
        <v>11.781000000000001</v>
      </c>
      <c r="AM41" s="1">
        <v>1.7999999999999999E-2</v>
      </c>
    </row>
    <row r="42" spans="1:39" x14ac:dyDescent="0.25">
      <c r="A42" t="s">
        <v>70</v>
      </c>
      <c r="B42">
        <v>21930</v>
      </c>
      <c r="C42" t="s">
        <v>228</v>
      </c>
      <c r="I42">
        <f>E42-G42</f>
        <v>0</v>
      </c>
      <c r="K42">
        <v>8.6</v>
      </c>
      <c r="L42">
        <v>0.01</v>
      </c>
      <c r="M42">
        <v>8.42</v>
      </c>
      <c r="N42">
        <v>0.01</v>
      </c>
      <c r="O42">
        <v>8.3789999999999996</v>
      </c>
      <c r="P42">
        <v>1E-3</v>
      </c>
      <c r="Q42" s="1">
        <v>7.93</v>
      </c>
      <c r="R42" s="1">
        <v>2.4E-2</v>
      </c>
      <c r="S42" s="1">
        <f>Y42-AF42</f>
        <v>0.94833088000000032</v>
      </c>
      <c r="T42" s="1">
        <f>SQRT((AA42*AA42)+(AG42*AG42))</f>
        <v>7.9723697705768162E-2</v>
      </c>
      <c r="W42">
        <v>7.88</v>
      </c>
      <c r="X42">
        <v>2.4E-2</v>
      </c>
      <c r="Y42" s="1">
        <f>IF(W42&lt;8,W42-0.1359+(0.0396*W42)-(0.0023*W42*W42)-0.031,W42)</f>
        <v>7.8823308800000005</v>
      </c>
      <c r="Z42">
        <f>IF(W42&lt;8,1.0396-(0.0046*W42),1)</f>
        <v>1.003352</v>
      </c>
      <c r="AA42" s="1">
        <f>SQRT(Z42*Z42*X42*X42)</f>
        <v>2.4080448000000004E-2</v>
      </c>
      <c r="AB42">
        <v>6.9340000000000002</v>
      </c>
      <c r="AC42">
        <v>7.5999999999999998E-2</v>
      </c>
      <c r="AF42">
        <f>IF(AD42&lt;&gt;0,AD42,AB42)</f>
        <v>6.9340000000000002</v>
      </c>
      <c r="AG42">
        <f>IF(AD42&lt;&gt;0,AE42,AC42)</f>
        <v>7.5999999999999998E-2</v>
      </c>
      <c r="AI42" t="s">
        <v>70</v>
      </c>
      <c r="AJ42">
        <v>21930</v>
      </c>
      <c r="AK42" t="s">
        <v>228</v>
      </c>
      <c r="AL42" s="1">
        <v>7.93</v>
      </c>
      <c r="AM42" s="1">
        <v>2.4E-2</v>
      </c>
    </row>
    <row r="43" spans="1:39" x14ac:dyDescent="0.25">
      <c r="A43" t="s">
        <v>452</v>
      </c>
      <c r="B43">
        <v>22593</v>
      </c>
      <c r="C43" t="s">
        <v>693</v>
      </c>
      <c r="D43" t="s">
        <v>732</v>
      </c>
      <c r="E43">
        <v>7.36</v>
      </c>
      <c r="F43">
        <v>0.01</v>
      </c>
      <c r="G43">
        <v>7.28</v>
      </c>
      <c r="H43">
        <v>0.01</v>
      </c>
      <c r="I43">
        <f>E43-G43</f>
        <v>8.0000000000000071E-2</v>
      </c>
      <c r="J43">
        <f>SQRT((F43*F43)+(H43*H43))</f>
        <v>1.4142135623730951E-2</v>
      </c>
      <c r="K43">
        <v>7.34</v>
      </c>
      <c r="L43">
        <v>0.02</v>
      </c>
      <c r="M43">
        <v>7.27</v>
      </c>
      <c r="N43">
        <v>0.01</v>
      </c>
      <c r="O43">
        <v>7.3140000000000001</v>
      </c>
      <c r="P43">
        <v>1E-3</v>
      </c>
      <c r="Q43">
        <v>7.1989999999999998</v>
      </c>
      <c r="R43" s="1">
        <v>2.1000000000000001E-2</v>
      </c>
      <c r="S43" s="1">
        <f>Y43-AF43</f>
        <v>0.50061116729999977</v>
      </c>
      <c r="T43" s="1">
        <f>SQRT((AA43*AA43)+(AG43*AG43))</f>
        <v>6.4605375734803225E-2</v>
      </c>
      <c r="W43">
        <v>7.1429999999999998</v>
      </c>
      <c r="X43">
        <v>3.2000000000000001E-2</v>
      </c>
      <c r="Y43" s="1">
        <f>IF(W43&lt;8,W43-0.1359+(0.0396*W43)-(0.0023*W43*W43)-0.031,W43)</f>
        <v>7.1416111672999998</v>
      </c>
      <c r="Z43">
        <f>IF(W43&lt;8,1.0396-(0.0046*W43),1)</f>
        <v>1.0067422000000001</v>
      </c>
      <c r="AA43" s="1">
        <f>SQRT(Z43*Z43*X43*X43)</f>
        <v>3.2215750400000007E-2</v>
      </c>
      <c r="AB43">
        <v>6.641</v>
      </c>
      <c r="AC43">
        <v>5.6000000000000001E-2</v>
      </c>
      <c r="AF43">
        <f>IF(AD43&lt;&gt;0,AD43,AB43)</f>
        <v>6.641</v>
      </c>
      <c r="AG43">
        <f>IF(AD43&lt;&gt;0,AE43,AC43)</f>
        <v>5.6000000000000001E-2</v>
      </c>
      <c r="AI43" t="s">
        <v>452</v>
      </c>
      <c r="AJ43" t="s">
        <v>693</v>
      </c>
      <c r="AK43">
        <v>7.1989999999999998</v>
      </c>
    </row>
    <row r="44" spans="1:39" x14ac:dyDescent="0.25">
      <c r="A44" t="s">
        <v>139</v>
      </c>
      <c r="B44">
        <v>22614</v>
      </c>
      <c r="C44" t="s">
        <v>297</v>
      </c>
      <c r="E44">
        <v>11.04</v>
      </c>
      <c r="F44">
        <v>7.0000000000000007E-2</v>
      </c>
      <c r="G44">
        <v>10.67</v>
      </c>
      <c r="H44">
        <v>7.0000000000000007E-2</v>
      </c>
      <c r="I44">
        <f>E44-G44</f>
        <v>0.36999999999999922</v>
      </c>
      <c r="J44">
        <f>SQRT((F44*F44)+(H44*H44))</f>
        <v>9.8994949366116664E-2</v>
      </c>
      <c r="K44">
        <v>10.97</v>
      </c>
      <c r="L44">
        <v>0.12</v>
      </c>
      <c r="M44">
        <v>10.63</v>
      </c>
      <c r="N44">
        <v>7.0000000000000007E-2</v>
      </c>
      <c r="O44">
        <v>10.539</v>
      </c>
      <c r="P44">
        <v>2E-3</v>
      </c>
      <c r="Q44" s="1">
        <v>9.66</v>
      </c>
      <c r="R44" s="1">
        <v>2.5999999999999999E-2</v>
      </c>
      <c r="S44" s="1">
        <f>Y44-AF44</f>
        <v>5.6511700536999996</v>
      </c>
      <c r="T44" s="1">
        <f>SQRT((AA44*AA44)+(AG44*AG44))</f>
        <v>3.3389600883976217E-2</v>
      </c>
      <c r="W44">
        <v>7.5910000000000002</v>
      </c>
      <c r="X44">
        <v>2.5000000000000001E-2</v>
      </c>
      <c r="Y44" s="1">
        <f>IF(W44&lt;8,W44-0.1359+(0.0396*W44)-(0.0023*W44*W44)-0.031,W44)</f>
        <v>7.5921700536999994</v>
      </c>
      <c r="Z44">
        <f>IF(W44&lt;8,1.0396-(0.0046*W44),1)</f>
        <v>1.0046814000000002</v>
      </c>
      <c r="AA44" s="1">
        <f>SQRT(Z44*Z44*X44*X44)</f>
        <v>2.5117035000000006E-2</v>
      </c>
      <c r="AB44">
        <v>1.9410000000000001</v>
      </c>
      <c r="AC44">
        <v>2.1999999999999999E-2</v>
      </c>
      <c r="AF44">
        <f>IF(AD44&lt;&gt;0,AD44,AB44)</f>
        <v>1.9410000000000001</v>
      </c>
      <c r="AG44">
        <f>IF(AD44&lt;&gt;0,AE44,AC44)</f>
        <v>2.1999999999999999E-2</v>
      </c>
      <c r="AI44" t="s">
        <v>139</v>
      </c>
      <c r="AJ44">
        <v>22614</v>
      </c>
      <c r="AK44" t="s">
        <v>297</v>
      </c>
      <c r="AL44" s="1">
        <v>9.66</v>
      </c>
      <c r="AM44" s="1">
        <v>2.5999999999999999E-2</v>
      </c>
    </row>
    <row r="45" spans="1:39" x14ac:dyDescent="0.25">
      <c r="A45" t="s">
        <v>140</v>
      </c>
      <c r="B45" t="s">
        <v>327</v>
      </c>
      <c r="C45" t="s">
        <v>298</v>
      </c>
      <c r="I45">
        <f>E45-G45</f>
        <v>0</v>
      </c>
      <c r="J45">
        <f>SQRT((F45*F45)+(H45*H45))</f>
        <v>0</v>
      </c>
      <c r="K45">
        <v>7.13</v>
      </c>
      <c r="L45">
        <v>0.01</v>
      </c>
      <c r="M45">
        <v>7.09</v>
      </c>
      <c r="N45">
        <v>0.01</v>
      </c>
      <c r="Q45" s="1">
        <v>6.9790000000000001</v>
      </c>
      <c r="R45" s="1">
        <v>2.4E-2</v>
      </c>
      <c r="S45" s="1">
        <f>Y45-AF45</f>
        <v>0.74545108000000049</v>
      </c>
      <c r="T45" s="1">
        <f>SQRT((AA45*AA45)+(AG45*AG45))</f>
        <v>6.9594713587516122E-2</v>
      </c>
      <c r="W45">
        <v>6.98</v>
      </c>
      <c r="X45">
        <v>3.5000000000000003E-2</v>
      </c>
      <c r="Y45" s="1">
        <f>IF(W45&lt;8,W45-0.1359+(0.0396*W45)-(0.0023*W45*W45)-0.031,W45)</f>
        <v>6.9774510800000007</v>
      </c>
      <c r="Z45">
        <f>IF(W45&lt;8,1.0396-(0.0046*W45),1)</f>
        <v>1.0074920000000001</v>
      </c>
      <c r="AA45" s="1">
        <f>SQRT(Z45*Z45*X45*X45)</f>
        <v>3.5262220000000004E-2</v>
      </c>
      <c r="AB45">
        <v>6.2320000000000002</v>
      </c>
      <c r="AC45">
        <v>0.06</v>
      </c>
      <c r="AF45">
        <f>IF(AD45&lt;&gt;0,AD45,AB45)</f>
        <v>6.2320000000000002</v>
      </c>
      <c r="AG45">
        <f>IF(AD45&lt;&gt;0,AE45,AC45)</f>
        <v>0.06</v>
      </c>
      <c r="AI45" t="s">
        <v>140</v>
      </c>
      <c r="AJ45" t="s">
        <v>327</v>
      </c>
      <c r="AK45" t="s">
        <v>298</v>
      </c>
      <c r="AL45" s="1">
        <v>6.9790000000000001</v>
      </c>
      <c r="AM45" s="1">
        <v>2.4E-2</v>
      </c>
    </row>
    <row r="46" spans="1:39" x14ac:dyDescent="0.25">
      <c r="A46" t="s">
        <v>141</v>
      </c>
      <c r="B46" t="s">
        <v>327</v>
      </c>
      <c r="C46" t="s">
        <v>299</v>
      </c>
      <c r="I46">
        <f>E46-G46</f>
        <v>0</v>
      </c>
      <c r="J46">
        <f>SQRT((F46*F46)+(H46*H46))</f>
        <v>0</v>
      </c>
      <c r="K46">
        <v>8.2799999999999994</v>
      </c>
      <c r="L46">
        <v>0.01</v>
      </c>
      <c r="M46">
        <v>8.07</v>
      </c>
      <c r="N46">
        <v>0.01</v>
      </c>
      <c r="O46">
        <v>8.0370000000000008</v>
      </c>
      <c r="P46">
        <v>1E-3</v>
      </c>
      <c r="Q46" s="1">
        <v>7.633</v>
      </c>
      <c r="R46" s="1">
        <v>3.6999999999999998E-2</v>
      </c>
      <c r="S46" s="1">
        <f>Y46-AF46</f>
        <v>1.0008709656999999</v>
      </c>
      <c r="T46" s="1">
        <f>SQRT((AA46*AA46)+(AG46*AG46))</f>
        <v>9.3441017047906888E-2</v>
      </c>
      <c r="W46">
        <v>7.5289999999999999</v>
      </c>
      <c r="X46">
        <v>2.5000000000000001E-2</v>
      </c>
      <c r="Y46" s="1">
        <f>IF(W46&lt;8,W46-0.1359+(0.0396*W46)-(0.0023*W46*W46)-0.031,W46)</f>
        <v>7.5298709656999998</v>
      </c>
      <c r="Z46">
        <f>IF(W46&lt;8,1.0396-(0.0046*W46),1)</f>
        <v>1.0049666000000002</v>
      </c>
      <c r="AA46" s="1">
        <f>SQRT(Z46*Z46*X46*X46)</f>
        <v>2.5124165000000004E-2</v>
      </c>
      <c r="AB46">
        <v>6.5289999999999999</v>
      </c>
      <c r="AC46">
        <v>0.09</v>
      </c>
      <c r="AF46">
        <f>IF(AD46&lt;&gt;0,AD46,AB46)</f>
        <v>6.5289999999999999</v>
      </c>
      <c r="AG46">
        <f>IF(AD46&lt;&gt;0,AE46,AC46)</f>
        <v>0.09</v>
      </c>
      <c r="AI46" t="s">
        <v>141</v>
      </c>
      <c r="AJ46" t="s">
        <v>327</v>
      </c>
      <c r="AK46" t="s">
        <v>299</v>
      </c>
      <c r="AL46" s="1">
        <v>7.633</v>
      </c>
      <c r="AM46" s="1">
        <v>3.6999999999999998E-2</v>
      </c>
    </row>
    <row r="47" spans="1:39" x14ac:dyDescent="0.25">
      <c r="A47" t="s">
        <v>142</v>
      </c>
      <c r="B47">
        <v>23873</v>
      </c>
      <c r="C47" t="s">
        <v>300</v>
      </c>
      <c r="E47">
        <v>6.5629999999999997</v>
      </c>
      <c r="F47">
        <v>1.4999999999999999E-2</v>
      </c>
      <c r="G47">
        <v>6.5860000000000003</v>
      </c>
      <c r="H47">
        <v>0.01</v>
      </c>
      <c r="I47">
        <f>E47-G47</f>
        <v>-2.3000000000000576E-2</v>
      </c>
      <c r="K47">
        <v>6.5659999999999998</v>
      </c>
      <c r="L47">
        <v>1.9E-2</v>
      </c>
      <c r="M47">
        <v>6.59</v>
      </c>
      <c r="N47">
        <v>0.01</v>
      </c>
      <c r="O47">
        <v>6.6369999999999996</v>
      </c>
      <c r="P47">
        <v>4.8999999999999998E-4</v>
      </c>
      <c r="Q47" s="1">
        <v>6.6020000000000003</v>
      </c>
      <c r="R47" s="1">
        <v>1.7000000000000001E-2</v>
      </c>
      <c r="S47" s="1">
        <f>Y47-AF47</f>
        <v>1.2055925824999996</v>
      </c>
      <c r="T47" s="1">
        <f>SQRT((AA47*AA47)+(AG47*AG47))</f>
        <v>5.475568176167292E-2</v>
      </c>
      <c r="W47">
        <v>6.6349999999999998</v>
      </c>
      <c r="X47">
        <v>0.04</v>
      </c>
      <c r="Y47" s="1">
        <f>IF(W47&lt;8,W47-0.1359+(0.0396*W47)-(0.0023*W47*W47)-0.031,W47)</f>
        <v>6.6295925824999999</v>
      </c>
      <c r="Z47">
        <f>IF(W47&lt;8,1.0396-(0.0046*W47),1)</f>
        <v>1.0090790000000001</v>
      </c>
      <c r="AA47" s="1">
        <f>SQRT(Z47*Z47*X47*X47)</f>
        <v>4.0363160000000002E-2</v>
      </c>
      <c r="AB47">
        <v>5.4240000000000004</v>
      </c>
      <c r="AC47">
        <v>3.6999999999999998E-2</v>
      </c>
      <c r="AF47">
        <f>IF(AD47&lt;&gt;0,AD47,AB47)</f>
        <v>5.4240000000000004</v>
      </c>
      <c r="AG47">
        <f>IF(AD47&lt;&gt;0,AE47,AC47)</f>
        <v>3.6999999999999998E-2</v>
      </c>
      <c r="AI47" t="s">
        <v>142</v>
      </c>
      <c r="AJ47">
        <v>23873</v>
      </c>
      <c r="AK47" t="s">
        <v>300</v>
      </c>
      <c r="AL47" s="1">
        <v>6.6020000000000003</v>
      </c>
      <c r="AM47" s="1">
        <v>1.7000000000000001E-2</v>
      </c>
    </row>
    <row r="48" spans="1:39" x14ac:dyDescent="0.25">
      <c r="A48" t="s">
        <v>156</v>
      </c>
      <c r="B48">
        <v>24041</v>
      </c>
      <c r="C48" t="s">
        <v>314</v>
      </c>
      <c r="E48">
        <v>8.7200000000000006</v>
      </c>
      <c r="F48">
        <v>0.02</v>
      </c>
      <c r="G48">
        <v>8.19</v>
      </c>
      <c r="H48">
        <v>0.01</v>
      </c>
      <c r="I48">
        <f>E48-G48</f>
        <v>0.53000000000000114</v>
      </c>
      <c r="J48">
        <f>SQRT((F48*F48)+(H48*H48))</f>
        <v>2.2360679774997897E-2</v>
      </c>
      <c r="K48">
        <v>8.6199999999999992</v>
      </c>
      <c r="L48">
        <v>0.02</v>
      </c>
      <c r="M48">
        <v>8.1300000000000008</v>
      </c>
      <c r="N48">
        <v>0.01</v>
      </c>
      <c r="O48">
        <v>8.0790000000000006</v>
      </c>
      <c r="P48">
        <v>3.0000000000000001E-3</v>
      </c>
      <c r="Q48" s="1">
        <v>7.1139999999999999</v>
      </c>
      <c r="R48" s="1">
        <v>1.7999999999999999E-2</v>
      </c>
      <c r="S48" s="1">
        <f>Y48-AF48</f>
        <v>1.2756404131999988</v>
      </c>
      <c r="T48" s="1">
        <f>SQRT((AA48*AA48)+(AG48*AG48))</f>
        <v>5.3284221310865881E-2</v>
      </c>
      <c r="W48">
        <v>6.7539999999999996</v>
      </c>
      <c r="X48">
        <v>3.5999999999999997E-2</v>
      </c>
      <c r="Y48" s="1">
        <f>IF(W48&lt;8,W48-0.1359+(0.0396*W48)-(0.0023*W48*W48)-0.031,W48)</f>
        <v>6.749640413199999</v>
      </c>
      <c r="Z48">
        <f>IF(W48&lt;8,1.0396-(0.0046*W48),1)</f>
        <v>1.0085316</v>
      </c>
      <c r="AA48" s="1">
        <f>SQRT(Z48*Z48*X48*X48)</f>
        <v>3.6307137599999997E-2</v>
      </c>
      <c r="AB48">
        <v>5.4740000000000002</v>
      </c>
      <c r="AC48">
        <v>3.9E-2</v>
      </c>
      <c r="AF48">
        <f>IF(AD48&lt;&gt;0,AD48,AB48)</f>
        <v>5.4740000000000002</v>
      </c>
      <c r="AG48">
        <f>IF(AD48&lt;&gt;0,AE48,AC48)</f>
        <v>3.9E-2</v>
      </c>
      <c r="AI48" t="s">
        <v>156</v>
      </c>
      <c r="AJ48">
        <v>24041</v>
      </c>
      <c r="AK48" t="s">
        <v>314</v>
      </c>
      <c r="AL48" s="1">
        <v>7.1139999999999999</v>
      </c>
      <c r="AM48" s="1">
        <v>1.7999999999999999E-2</v>
      </c>
    </row>
    <row r="49" spans="1:39" x14ac:dyDescent="0.25">
      <c r="A49" t="s">
        <v>143</v>
      </c>
      <c r="B49">
        <v>24178</v>
      </c>
      <c r="C49" t="s">
        <v>301</v>
      </c>
      <c r="I49">
        <f>E49-G49</f>
        <v>0</v>
      </c>
      <c r="J49">
        <f>SQRT((F49*F49)+(H49*H49))</f>
        <v>0</v>
      </c>
      <c r="K49">
        <v>7.82</v>
      </c>
      <c r="L49">
        <v>0.01</v>
      </c>
      <c r="M49">
        <v>7.68</v>
      </c>
      <c r="N49">
        <v>0.01</v>
      </c>
      <c r="O49">
        <v>7.6529999999999996</v>
      </c>
      <c r="P49">
        <v>4.8999999999999998E-4</v>
      </c>
      <c r="Q49" s="1">
        <v>7.3090000000000002</v>
      </c>
      <c r="R49" s="1">
        <v>1.9E-2</v>
      </c>
      <c r="S49" s="1">
        <f>Y49-AF49</f>
        <v>0.49839329920000086</v>
      </c>
      <c r="T49" s="1">
        <f>SQRT((AA49*AA49)+(AG49*AG49))</f>
        <v>8.9604271620515458E-2</v>
      </c>
      <c r="W49">
        <v>7.2640000000000002</v>
      </c>
      <c r="X49">
        <v>3.1E-2</v>
      </c>
      <c r="Y49" s="1">
        <f>IF(W49&lt;8,W49-0.1359+(0.0396*W49)-(0.0023*W49*W49)-0.031,W49)</f>
        <v>7.2633932992000005</v>
      </c>
      <c r="Z49">
        <f>IF(W49&lt;8,1.0396-(0.0046*W49),1)</f>
        <v>1.0061856</v>
      </c>
      <c r="AA49" s="1">
        <f>SQRT(Z49*Z49*X49*X49)</f>
        <v>3.11917536E-2</v>
      </c>
      <c r="AB49">
        <v>6.7649999999999997</v>
      </c>
      <c r="AC49">
        <v>8.4000000000000005E-2</v>
      </c>
      <c r="AF49">
        <f>IF(AD49&lt;&gt;0,AD49,AB49)</f>
        <v>6.7649999999999997</v>
      </c>
      <c r="AG49">
        <f>IF(AD49&lt;&gt;0,AE49,AC49)</f>
        <v>8.4000000000000005E-2</v>
      </c>
      <c r="AI49" t="s">
        <v>143</v>
      </c>
      <c r="AJ49">
        <v>24178</v>
      </c>
      <c r="AK49" t="s">
        <v>301</v>
      </c>
      <c r="AL49" s="1">
        <v>7.3090000000000002</v>
      </c>
      <c r="AM49" s="1">
        <v>1.9E-2</v>
      </c>
    </row>
    <row r="50" spans="1:39" x14ac:dyDescent="0.25">
      <c r="A50" t="s">
        <v>121</v>
      </c>
      <c r="B50">
        <v>281395</v>
      </c>
      <c r="C50" t="s">
        <v>279</v>
      </c>
      <c r="E50">
        <v>10.51</v>
      </c>
      <c r="F50">
        <v>0.03</v>
      </c>
      <c r="G50">
        <v>10.130000000000001</v>
      </c>
      <c r="H50">
        <v>0.03</v>
      </c>
      <c r="I50">
        <f>E50-G50</f>
        <v>0.37999999999999901</v>
      </c>
      <c r="J50">
        <f>SQRT((F50*F50)+(H50*H50))</f>
        <v>4.2426406871192854E-2</v>
      </c>
      <c r="K50">
        <v>10.44</v>
      </c>
      <c r="L50">
        <v>0.05</v>
      </c>
      <c r="M50">
        <v>10.09</v>
      </c>
      <c r="N50">
        <v>0.03</v>
      </c>
      <c r="O50">
        <v>9.9969999999999999</v>
      </c>
      <c r="P50">
        <v>3.0000000000000001E-3</v>
      </c>
      <c r="Q50" s="1">
        <v>9.1940000000000008</v>
      </c>
      <c r="R50" s="1">
        <v>1.7999999999999999E-2</v>
      </c>
      <c r="S50" s="1">
        <f>Y50-AF50</f>
        <v>2.7020000000000008</v>
      </c>
      <c r="T50" s="1">
        <f>SQRT((AA50*AA50)+(AG50*AG50))</f>
        <v>5.9615434243155518E-2</v>
      </c>
      <c r="W50">
        <v>8.9380000000000006</v>
      </c>
      <c r="X50">
        <v>2.3E-2</v>
      </c>
      <c r="Y50" s="1">
        <f>IF(W50&lt;8,W50-0.1359+(0.0396*W50)-(0.0023*W50*W50)-0.031,W50)</f>
        <v>8.9380000000000006</v>
      </c>
      <c r="Z50">
        <f>IF(W50&lt;8,1.0396-(0.0046*W50),1)</f>
        <v>1</v>
      </c>
      <c r="AA50" s="1">
        <f>SQRT(Z50*Z50*X50*X50)</f>
        <v>2.3E-2</v>
      </c>
      <c r="AB50">
        <v>6.2359999999999998</v>
      </c>
      <c r="AC50">
        <v>5.5E-2</v>
      </c>
      <c r="AF50">
        <f>IF(AD50&lt;&gt;0,AD50,AB50)</f>
        <v>6.2359999999999998</v>
      </c>
      <c r="AG50">
        <f>IF(AD50&lt;&gt;0,AE50,AC50)</f>
        <v>5.5E-2</v>
      </c>
      <c r="AI50" t="s">
        <v>121</v>
      </c>
      <c r="AJ50">
        <v>281395</v>
      </c>
      <c r="AK50" t="s">
        <v>279</v>
      </c>
      <c r="AL50" s="1">
        <v>9.1940000000000008</v>
      </c>
      <c r="AM50" s="1">
        <v>1.7999999999999999E-2</v>
      </c>
    </row>
    <row r="51" spans="1:39" x14ac:dyDescent="0.25">
      <c r="A51" t="s">
        <v>144</v>
      </c>
      <c r="B51">
        <v>25161</v>
      </c>
      <c r="C51" t="s">
        <v>302</v>
      </c>
      <c r="I51">
        <f>E51-G51</f>
        <v>0</v>
      </c>
      <c r="J51">
        <f>SQRT((F51*F51)+(H51*H51))</f>
        <v>0</v>
      </c>
      <c r="K51">
        <v>8.25</v>
      </c>
      <c r="L51">
        <v>0.01</v>
      </c>
      <c r="M51">
        <v>8.0500000000000007</v>
      </c>
      <c r="N51">
        <v>0.01</v>
      </c>
      <c r="O51">
        <v>8.0129999999999999</v>
      </c>
      <c r="P51">
        <v>1E-3</v>
      </c>
      <c r="Q51" s="1">
        <v>7.5780000000000003</v>
      </c>
      <c r="R51" s="1">
        <v>2.7E-2</v>
      </c>
      <c r="S51" s="1">
        <f>Y51-AF51</f>
        <v>2.0512858552999997</v>
      </c>
      <c r="T51" s="1">
        <f>SQRT((AA51*AA51)+(AG51*AG51))</f>
        <v>4.6399041276000794E-2</v>
      </c>
      <c r="W51">
        <v>7.4169999999999998</v>
      </c>
      <c r="X51">
        <v>2.5000000000000001E-2</v>
      </c>
      <c r="Y51" s="1">
        <f>IF(W51&lt;8,W51-0.1359+(0.0396*W51)-(0.0023*W51*W51)-0.031,W51)</f>
        <v>7.4172858552999994</v>
      </c>
      <c r="Z51">
        <f>IF(W51&lt;8,1.0396-(0.0046*W51),1)</f>
        <v>1.0054818000000001</v>
      </c>
      <c r="AA51" s="1">
        <f>SQRT(Z51*Z51*X51*X51)</f>
        <v>2.5137045000000004E-2</v>
      </c>
      <c r="AB51">
        <v>5.3659999999999997</v>
      </c>
      <c r="AC51">
        <v>3.9E-2</v>
      </c>
      <c r="AF51">
        <f>IF(AD51&lt;&gt;0,AD51,AB51)</f>
        <v>5.3659999999999997</v>
      </c>
      <c r="AG51">
        <f>IF(AD51&lt;&gt;0,AE51,AC51)</f>
        <v>3.9E-2</v>
      </c>
      <c r="AI51" t="s">
        <v>144</v>
      </c>
      <c r="AJ51">
        <v>25161</v>
      </c>
      <c r="AK51" t="s">
        <v>302</v>
      </c>
      <c r="AL51" s="1">
        <v>7.5780000000000003</v>
      </c>
      <c r="AM51" s="1">
        <v>2.7E-2</v>
      </c>
    </row>
    <row r="52" spans="1:39" x14ac:dyDescent="0.25">
      <c r="A52" t="s">
        <v>368</v>
      </c>
      <c r="B52">
        <v>25466</v>
      </c>
      <c r="C52" t="s">
        <v>659</v>
      </c>
      <c r="D52" t="s">
        <v>699</v>
      </c>
      <c r="I52">
        <f>E52-G52</f>
        <v>0</v>
      </c>
      <c r="J52">
        <f>SQRT((F52*F52)+(H52*H52))</f>
        <v>0</v>
      </c>
      <c r="K52">
        <v>6.9660000000000002</v>
      </c>
      <c r="L52">
        <v>0.01</v>
      </c>
      <c r="M52">
        <v>6.93</v>
      </c>
      <c r="N52">
        <v>0.1</v>
      </c>
      <c r="O52">
        <v>6.9489999999999998</v>
      </c>
      <c r="P52">
        <v>1E-3</v>
      </c>
      <c r="Q52">
        <v>6.835</v>
      </c>
      <c r="R52" s="1">
        <v>0.02</v>
      </c>
      <c r="S52" s="1">
        <f>Y52-AF52</f>
        <v>0.64231638249999978</v>
      </c>
      <c r="T52" s="1">
        <f>SQRT((AA52*AA52)+(AG52*AG52))</f>
        <v>7.0470356160368772E-2</v>
      </c>
      <c r="W52">
        <v>6.835</v>
      </c>
      <c r="X52">
        <v>3.5000000000000003E-2</v>
      </c>
      <c r="Y52" s="1">
        <f>IF(W52&lt;8,W52-0.1359+(0.0396*W52)-(0.0023*W52*W52)-0.031,W52)</f>
        <v>6.8313163824999998</v>
      </c>
      <c r="Z52">
        <f>IF(W52&lt;8,1.0396-(0.0046*W52),1)</f>
        <v>1.008159</v>
      </c>
      <c r="AA52" s="1">
        <f>SQRT(Z52*Z52*X52*X52)</f>
        <v>3.5285565000000005E-2</v>
      </c>
      <c r="AB52">
        <v>6.1890000000000001</v>
      </c>
      <c r="AC52">
        <v>6.0999999999999999E-2</v>
      </c>
      <c r="AF52">
        <f>IF(AD52&lt;&gt;0,AD52,AB52)</f>
        <v>6.1890000000000001</v>
      </c>
      <c r="AG52">
        <f>IF(AD52&lt;&gt;0,AE52,AC52)</f>
        <v>6.0999999999999999E-2</v>
      </c>
      <c r="AI52" t="s">
        <v>368</v>
      </c>
      <c r="AJ52" t="s">
        <v>659</v>
      </c>
      <c r="AK52">
        <v>6.835</v>
      </c>
    </row>
    <row r="53" spans="1:39" x14ac:dyDescent="0.25">
      <c r="A53" t="s">
        <v>92</v>
      </c>
      <c r="B53">
        <v>25318</v>
      </c>
      <c r="C53" t="s">
        <v>250</v>
      </c>
      <c r="E53">
        <v>8.85</v>
      </c>
      <c r="F53">
        <v>0.01</v>
      </c>
      <c r="G53">
        <v>8.67</v>
      </c>
      <c r="H53">
        <v>0.01</v>
      </c>
      <c r="I53">
        <f>E53-G53</f>
        <v>0.17999999999999972</v>
      </c>
      <c r="J53">
        <f>SQRT((F53*F53)+(H53*H53))</f>
        <v>1.4142135623730951E-2</v>
      </c>
      <c r="K53">
        <v>8.81</v>
      </c>
      <c r="L53">
        <v>0.02</v>
      </c>
      <c r="M53">
        <v>8.65</v>
      </c>
      <c r="N53">
        <v>0.01</v>
      </c>
      <c r="O53">
        <v>8.6259999999999994</v>
      </c>
      <c r="P53">
        <v>1E-3</v>
      </c>
      <c r="Q53" s="1">
        <v>8.1950000000000003</v>
      </c>
      <c r="R53" s="1">
        <v>2.5999999999999999E-2</v>
      </c>
      <c r="S53" s="1">
        <f>Y53-AF53</f>
        <v>1.0829999999999993</v>
      </c>
      <c r="T53" s="1">
        <f>SQRT((AA53*AA53)+(AG53*AG53))</f>
        <v>8.3522452071284406E-2</v>
      </c>
      <c r="W53">
        <v>8.0779999999999994</v>
      </c>
      <c r="X53">
        <v>2.4E-2</v>
      </c>
      <c r="Y53" s="1">
        <f>IF(W53&lt;8,W53-0.1359+(0.0396*W53)-(0.0023*W53*W53)-0.031,W53)</f>
        <v>8.0779999999999994</v>
      </c>
      <c r="Z53">
        <f>IF(W53&lt;8,1.0396-(0.0046*W53),1)</f>
        <v>1</v>
      </c>
      <c r="AA53" s="1">
        <f>SQRT(Z53*Z53*X53*X53)</f>
        <v>2.4E-2</v>
      </c>
      <c r="AB53">
        <v>6.9950000000000001</v>
      </c>
      <c r="AC53">
        <v>0.08</v>
      </c>
      <c r="AF53">
        <f>IF(AD53&lt;&gt;0,AD53,AB53)</f>
        <v>6.9950000000000001</v>
      </c>
      <c r="AG53">
        <f>IF(AD53&lt;&gt;0,AE53,AC53)</f>
        <v>0.08</v>
      </c>
      <c r="AI53" t="s">
        <v>92</v>
      </c>
      <c r="AJ53">
        <v>25318</v>
      </c>
      <c r="AK53" t="s">
        <v>250</v>
      </c>
      <c r="AL53" s="1">
        <v>8.1950000000000003</v>
      </c>
      <c r="AM53" s="1">
        <v>2.5999999999999999E-2</v>
      </c>
    </row>
    <row r="54" spans="1:39" x14ac:dyDescent="0.25">
      <c r="A54" t="s">
        <v>145</v>
      </c>
      <c r="B54">
        <v>26572</v>
      </c>
      <c r="C54" t="s">
        <v>303</v>
      </c>
      <c r="E54">
        <v>8.24</v>
      </c>
      <c r="F54">
        <v>0.02</v>
      </c>
      <c r="G54">
        <v>7.78</v>
      </c>
      <c r="H54">
        <v>0.01</v>
      </c>
      <c r="I54">
        <f>E54-G54</f>
        <v>0.45999999999999996</v>
      </c>
      <c r="J54">
        <f>SQRT((F54*F54)+(H54*H54))</f>
        <v>2.2360679774997897E-2</v>
      </c>
      <c r="K54">
        <v>8.16</v>
      </c>
      <c r="L54">
        <v>0.02</v>
      </c>
      <c r="M54">
        <v>7.73</v>
      </c>
      <c r="N54">
        <v>0.01</v>
      </c>
      <c r="O54">
        <v>7.641</v>
      </c>
      <c r="P54">
        <v>1E-3</v>
      </c>
      <c r="Q54" s="1">
        <v>6.7949999999999999</v>
      </c>
      <c r="R54" s="1">
        <v>2.1000000000000001E-2</v>
      </c>
      <c r="S54" s="1">
        <f>Y54-AF54</f>
        <v>0.81615943529999946</v>
      </c>
      <c r="T54" s="1">
        <f>SQRT((AA54*AA54)+(AG54*AG54))</f>
        <v>6.3823017063234538E-2</v>
      </c>
      <c r="W54">
        <v>6.4829999999999997</v>
      </c>
      <c r="X54">
        <v>3.7999999999999999E-2</v>
      </c>
      <c r="Y54" s="1">
        <f>IF(W54&lt;8,W54-0.1359+(0.0396*W54)-(0.0023*W54*W54)-0.031,W54)</f>
        <v>6.4761594352999996</v>
      </c>
      <c r="Z54">
        <f>IF(W54&lt;8,1.0396-(0.0046*W54),1)</f>
        <v>1.0097782000000002</v>
      </c>
      <c r="AA54" s="1">
        <f>SQRT(Z54*Z54*X54*X54)</f>
        <v>3.8371571600000008E-2</v>
      </c>
      <c r="AB54">
        <v>5.66</v>
      </c>
      <c r="AC54">
        <v>5.0999999999999997E-2</v>
      </c>
      <c r="AF54">
        <f>IF(AD54&lt;&gt;0,AD54,AB54)</f>
        <v>5.66</v>
      </c>
      <c r="AG54">
        <f>IF(AD54&lt;&gt;0,AE54,AC54)</f>
        <v>5.0999999999999997E-2</v>
      </c>
      <c r="AI54" t="s">
        <v>145</v>
      </c>
      <c r="AJ54">
        <v>26572</v>
      </c>
      <c r="AK54" t="s">
        <v>303</v>
      </c>
      <c r="AL54" s="1">
        <v>6.7949999999999999</v>
      </c>
      <c r="AM54" s="1">
        <v>2.1000000000000001E-2</v>
      </c>
    </row>
    <row r="55" spans="1:39" x14ac:dyDescent="0.25">
      <c r="A55" t="s">
        <v>82</v>
      </c>
      <c r="B55">
        <v>232925</v>
      </c>
      <c r="C55" t="s">
        <v>240</v>
      </c>
      <c r="E55">
        <v>9.1</v>
      </c>
      <c r="F55">
        <v>0.02</v>
      </c>
      <c r="G55">
        <v>8.9</v>
      </c>
      <c r="H55">
        <v>0.02</v>
      </c>
      <c r="I55">
        <f>E55-G55</f>
        <v>0.19999999999999929</v>
      </c>
      <c r="J55">
        <f>SQRT((F55*F55)+(H55*H55))</f>
        <v>2.8284271247461901E-2</v>
      </c>
      <c r="K55">
        <v>9.06</v>
      </c>
      <c r="L55">
        <v>0.03</v>
      </c>
      <c r="M55">
        <v>8.8800000000000008</v>
      </c>
      <c r="N55">
        <v>0.02</v>
      </c>
      <c r="O55">
        <v>8.9719999999999995</v>
      </c>
      <c r="P55">
        <v>1E-3</v>
      </c>
      <c r="Q55" s="1">
        <v>8.4619999999999997</v>
      </c>
      <c r="R55" s="1">
        <v>2.3E-2</v>
      </c>
      <c r="S55" s="1">
        <f>Y55-AF55</f>
        <v>1.7189999999999994</v>
      </c>
      <c r="T55" s="1">
        <f>SQRT((AA55*AA55)+(AG55*AG55))</f>
        <v>6.9892775020026221E-2</v>
      </c>
      <c r="W55">
        <v>8.2959999999999994</v>
      </c>
      <c r="X55">
        <v>2.3E-2</v>
      </c>
      <c r="Y55" s="1">
        <f>IF(W55&lt;8,W55-0.1359+(0.0396*W55)-(0.0023*W55*W55)-0.031,W55)</f>
        <v>8.2959999999999994</v>
      </c>
      <c r="Z55">
        <f>IF(W55&lt;8,1.0396-(0.0046*W55),1)</f>
        <v>1</v>
      </c>
      <c r="AA55" s="1">
        <f>SQRT(Z55*Z55*X55*X55)</f>
        <v>2.3E-2</v>
      </c>
      <c r="AB55">
        <v>6.577</v>
      </c>
      <c r="AC55">
        <v>6.6000000000000003E-2</v>
      </c>
      <c r="AF55">
        <f>IF(AD55&lt;&gt;0,AD55,AB55)</f>
        <v>6.577</v>
      </c>
      <c r="AG55">
        <f>IF(AD55&lt;&gt;0,AE55,AC55)</f>
        <v>6.6000000000000003E-2</v>
      </c>
      <c r="AI55" t="s">
        <v>82</v>
      </c>
      <c r="AJ55">
        <v>232925</v>
      </c>
      <c r="AK55" t="s">
        <v>240</v>
      </c>
      <c r="AL55" s="1">
        <v>8.4619999999999997</v>
      </c>
      <c r="AM55" s="1">
        <v>2.3E-2</v>
      </c>
    </row>
    <row r="56" spans="1:39" x14ac:dyDescent="0.25">
      <c r="A56" t="s">
        <v>372</v>
      </c>
      <c r="B56">
        <v>28812</v>
      </c>
      <c r="C56" t="s">
        <v>685</v>
      </c>
      <c r="D56" t="s">
        <v>699</v>
      </c>
      <c r="E56">
        <v>7.36</v>
      </c>
      <c r="F56">
        <v>0.01</v>
      </c>
      <c r="G56">
        <v>7.34</v>
      </c>
      <c r="H56">
        <v>0.01</v>
      </c>
      <c r="I56">
        <f>E56-G56</f>
        <v>2.0000000000000462E-2</v>
      </c>
      <c r="J56">
        <f>SQRT((F56*F56)+(H56*H56))</f>
        <v>1.4142135623730951E-2</v>
      </c>
      <c r="K56">
        <v>7.35</v>
      </c>
      <c r="L56">
        <v>0.02</v>
      </c>
      <c r="M56">
        <v>7.34</v>
      </c>
      <c r="N56">
        <v>0.01</v>
      </c>
      <c r="O56">
        <v>7.3789999999999996</v>
      </c>
      <c r="P56">
        <v>1E-3</v>
      </c>
      <c r="Q56">
        <v>7.3289999999999997</v>
      </c>
      <c r="R56" s="1">
        <v>1.7000000000000001E-2</v>
      </c>
      <c r="S56" s="1">
        <f>Y56-AF56</f>
        <v>0.94464304250000009</v>
      </c>
      <c r="T56" s="1">
        <f>SQRT((AA56*AA56)+(AG56*AG56))</f>
        <v>5.7027337301785094E-2</v>
      </c>
      <c r="W56">
        <v>7.3049999999999997</v>
      </c>
      <c r="X56">
        <v>2.9000000000000001E-2</v>
      </c>
      <c r="Y56" s="1">
        <f>IF(W56&lt;8,W56-0.1359+(0.0396*W56)-(0.0023*W56*W56)-0.031,W56)</f>
        <v>7.3046430425000004</v>
      </c>
      <c r="Z56">
        <f>IF(W56&lt;8,1.0396-(0.0046*W56),1)</f>
        <v>1.005997</v>
      </c>
      <c r="AA56" s="1">
        <f>SQRT(Z56*Z56*X56*X56)</f>
        <v>2.9173912999999999E-2</v>
      </c>
      <c r="AB56">
        <v>6.36</v>
      </c>
      <c r="AC56">
        <v>4.9000000000000002E-2</v>
      </c>
      <c r="AF56">
        <f>IF(AD56&lt;&gt;0,AD56,AB56)</f>
        <v>6.36</v>
      </c>
      <c r="AG56">
        <f>IF(AD56&lt;&gt;0,AE56,AC56)</f>
        <v>4.9000000000000002E-2</v>
      </c>
      <c r="AI56" t="s">
        <v>372</v>
      </c>
      <c r="AJ56" t="s">
        <v>685</v>
      </c>
      <c r="AK56">
        <v>7.3289999999999997</v>
      </c>
    </row>
    <row r="57" spans="1:39" x14ac:dyDescent="0.25">
      <c r="A57" t="s">
        <v>446</v>
      </c>
      <c r="B57">
        <v>28856</v>
      </c>
      <c r="C57" t="s">
        <v>661</v>
      </c>
      <c r="D57" t="s">
        <v>732</v>
      </c>
      <c r="E57">
        <v>9.4600000000000009</v>
      </c>
      <c r="F57">
        <v>0.02</v>
      </c>
      <c r="G57">
        <v>9.27</v>
      </c>
      <c r="H57">
        <v>0.02</v>
      </c>
      <c r="I57">
        <f>E57-G57</f>
        <v>0.19000000000000128</v>
      </c>
      <c r="J57">
        <f>SQRT((F57*F57)+(H57*H57))</f>
        <v>2.8284271247461901E-2</v>
      </c>
      <c r="K57">
        <v>9.42</v>
      </c>
      <c r="L57">
        <v>0.03</v>
      </c>
      <c r="M57" s="2">
        <v>9.25</v>
      </c>
      <c r="N57" s="2">
        <v>0.02</v>
      </c>
      <c r="O57" s="2">
        <v>9.2769999999999992</v>
      </c>
      <c r="P57" s="2">
        <v>1E-3</v>
      </c>
      <c r="Q57">
        <v>9.0090000000000003</v>
      </c>
      <c r="R57" s="1">
        <v>2.3E-2</v>
      </c>
      <c r="S57" s="1">
        <f>Y57-AF57</f>
        <v>2.2940000000000005</v>
      </c>
      <c r="T57" s="1">
        <f>SQRT((AA57*AA57)+(AG57*AG57))</f>
        <v>7.0837842993699357E-2</v>
      </c>
      <c r="W57">
        <v>8.8800000000000008</v>
      </c>
      <c r="X57">
        <v>2.3E-2</v>
      </c>
      <c r="Y57" s="1">
        <f>IF(W57&lt;8,W57-0.1359+(0.0396*W57)-(0.0023*W57*W57)-0.031,W57)</f>
        <v>8.8800000000000008</v>
      </c>
      <c r="Z57">
        <f>IF(W57&lt;8,1.0396-(0.0046*W57),1)</f>
        <v>1</v>
      </c>
      <c r="AA57" s="1">
        <f>SQRT(Z57*Z57*X57*X57)</f>
        <v>2.3E-2</v>
      </c>
      <c r="AB57">
        <v>6.5860000000000003</v>
      </c>
      <c r="AC57">
        <v>6.7000000000000004E-2</v>
      </c>
      <c r="AF57">
        <f>IF(AD57&lt;&gt;0,AD57,AB57)</f>
        <v>6.5860000000000003</v>
      </c>
      <c r="AG57">
        <f>IF(AD57&lt;&gt;0,AE57,AC57)</f>
        <v>6.7000000000000004E-2</v>
      </c>
      <c r="AI57" t="s">
        <v>446</v>
      </c>
      <c r="AJ57" t="s">
        <v>661</v>
      </c>
      <c r="AK57">
        <v>9.0090000000000003</v>
      </c>
    </row>
    <row r="58" spans="1:39" x14ac:dyDescent="0.25">
      <c r="A58" t="s">
        <v>157</v>
      </c>
      <c r="B58">
        <v>29183</v>
      </c>
      <c r="C58" t="s">
        <v>315</v>
      </c>
      <c r="E58">
        <v>7.86</v>
      </c>
      <c r="F58">
        <v>0.01</v>
      </c>
      <c r="G58">
        <v>7.79</v>
      </c>
      <c r="H58">
        <v>0.01</v>
      </c>
      <c r="I58">
        <f>E58-G58</f>
        <v>7.0000000000000284E-2</v>
      </c>
      <c r="J58">
        <f>SQRT((F58*F58)+(H58*H58))</f>
        <v>1.4142135623730951E-2</v>
      </c>
      <c r="K58">
        <v>7.84</v>
      </c>
      <c r="L58">
        <v>0.02</v>
      </c>
      <c r="M58">
        <v>7.78</v>
      </c>
      <c r="N58">
        <v>0.01</v>
      </c>
      <c r="Q58" s="1">
        <v>7.718</v>
      </c>
      <c r="R58" s="1">
        <v>2.5999999999999999E-2</v>
      </c>
      <c r="S58" s="1">
        <f>Y58-AF58</f>
        <v>0.69454276520000047</v>
      </c>
      <c r="T58" s="1">
        <f>SQRT((AA58*AA58)+(AG58*AG58))</f>
        <v>9.5105014523202996E-2</v>
      </c>
      <c r="W58">
        <v>7.6740000000000004</v>
      </c>
      <c r="X58">
        <v>2.4E-2</v>
      </c>
      <c r="Y58" s="1">
        <f>IF(W58&lt;8,W58-0.1359+(0.0396*W58)-(0.0023*W58*W58)-0.031,W58)</f>
        <v>7.6755427652000003</v>
      </c>
      <c r="Z58">
        <f>IF(W58&lt;8,1.0396-(0.0046*W58),1)</f>
        <v>1.0042996000000002</v>
      </c>
      <c r="AA58" s="1">
        <f>SQRT(Z58*Z58*X58*X58)</f>
        <v>2.4103190400000005E-2</v>
      </c>
      <c r="AB58">
        <v>6.9809999999999999</v>
      </c>
      <c r="AC58">
        <v>9.1999999999999998E-2</v>
      </c>
      <c r="AF58">
        <f>IF(AD58&lt;&gt;0,AD58,AB58)</f>
        <v>6.9809999999999999</v>
      </c>
      <c r="AG58">
        <f>IF(AD58&lt;&gt;0,AE58,AC58)</f>
        <v>9.1999999999999998E-2</v>
      </c>
      <c r="AI58" t="s">
        <v>157</v>
      </c>
      <c r="AJ58">
        <v>29183</v>
      </c>
      <c r="AK58" t="s">
        <v>315</v>
      </c>
      <c r="AL58" s="1">
        <v>7.718</v>
      </c>
      <c r="AM58" s="1">
        <v>2.5999999999999999E-2</v>
      </c>
    </row>
    <row r="59" spans="1:39" x14ac:dyDescent="0.25">
      <c r="A59" t="s">
        <v>122</v>
      </c>
      <c r="B59">
        <v>285893</v>
      </c>
      <c r="C59" t="s">
        <v>280</v>
      </c>
      <c r="E59">
        <v>10.62</v>
      </c>
      <c r="F59">
        <v>0.05</v>
      </c>
      <c r="G59">
        <v>10.01</v>
      </c>
      <c r="H59">
        <v>0.04</v>
      </c>
      <c r="I59">
        <f>E59-G59</f>
        <v>0.60999999999999943</v>
      </c>
      <c r="J59">
        <f>SQRT((F59*F59)+(H59*H59))</f>
        <v>6.4031242374328487E-2</v>
      </c>
      <c r="K59">
        <v>10.5</v>
      </c>
      <c r="L59">
        <v>7.0000000000000007E-2</v>
      </c>
      <c r="M59">
        <v>9.9499999999999993</v>
      </c>
      <c r="N59">
        <v>0.04</v>
      </c>
      <c r="O59">
        <v>9.8550000000000004</v>
      </c>
      <c r="P59">
        <v>3.0000000000000001E-3</v>
      </c>
      <c r="Q59" s="1">
        <v>8.7639999999999993</v>
      </c>
      <c r="R59" s="1">
        <v>1.9E-2</v>
      </c>
      <c r="S59" s="1">
        <f>Y59-AF59</f>
        <v>5.7206783592999999</v>
      </c>
      <c r="T59" s="1">
        <f>SQRT((AA59*AA59)+(AG59*AG59))</f>
        <v>3.6536463796729937E-2</v>
      </c>
      <c r="W59">
        <v>7.1529999999999996</v>
      </c>
      <c r="X59">
        <v>3.1E-2</v>
      </c>
      <c r="Y59" s="1">
        <f>IF(W59&lt;8,W59-0.1359+(0.0396*W59)-(0.0023*W59*W59)-0.031,W59)</f>
        <v>7.1516783593</v>
      </c>
      <c r="Z59">
        <f>IF(W59&lt;8,1.0396-(0.0046*W59),1)</f>
        <v>1.0066962000000002</v>
      </c>
      <c r="AA59" s="1">
        <f>SQRT(Z59*Z59*X59*X59)</f>
        <v>3.1207582200000007E-2</v>
      </c>
      <c r="AB59">
        <v>1.431</v>
      </c>
      <c r="AC59">
        <v>1.9E-2</v>
      </c>
      <c r="AF59">
        <f>IF(AD59&lt;&gt;0,AD59,AB59)</f>
        <v>1.431</v>
      </c>
      <c r="AG59">
        <f>IF(AD59&lt;&gt;0,AE59,AC59)</f>
        <v>1.9E-2</v>
      </c>
      <c r="AI59" t="s">
        <v>122</v>
      </c>
      <c r="AJ59">
        <v>285893</v>
      </c>
      <c r="AK59" t="s">
        <v>280</v>
      </c>
      <c r="AL59" s="1">
        <v>8.7639999999999993</v>
      </c>
      <c r="AM59" s="1">
        <v>1.9E-2</v>
      </c>
    </row>
    <row r="60" spans="1:39" x14ac:dyDescent="0.25">
      <c r="A60" t="s">
        <v>158</v>
      </c>
      <c r="B60">
        <v>29554</v>
      </c>
      <c r="C60" t="s">
        <v>316</v>
      </c>
      <c r="E60">
        <v>7.25</v>
      </c>
      <c r="F60">
        <v>0.01</v>
      </c>
      <c r="G60">
        <v>7.26</v>
      </c>
      <c r="H60">
        <v>0.01</v>
      </c>
      <c r="I60">
        <f>E60-G60</f>
        <v>-9.9999999999997868E-3</v>
      </c>
      <c r="K60">
        <v>7.25</v>
      </c>
      <c r="L60">
        <v>0.02</v>
      </c>
      <c r="M60">
        <v>7.26</v>
      </c>
      <c r="N60">
        <v>0.01</v>
      </c>
      <c r="O60">
        <v>7.2949999999999999</v>
      </c>
      <c r="P60">
        <v>1E-3</v>
      </c>
      <c r="Q60" s="1">
        <v>7.2610000000000001</v>
      </c>
      <c r="R60" s="1">
        <v>2.3E-2</v>
      </c>
      <c r="S60" s="1">
        <f>Y60-AF60</f>
        <v>0.68143032999999953</v>
      </c>
      <c r="T60" s="1">
        <f>SQRT((AA60*AA60)+(AG60*AG60))</f>
        <v>7.0760995815969133E-2</v>
      </c>
      <c r="W60">
        <v>7.27</v>
      </c>
      <c r="X60">
        <v>0.03</v>
      </c>
      <c r="Y60" s="1">
        <f>IF(W60&lt;8,W60-0.1359+(0.0396*W60)-(0.0023*W60*W60)-0.031,W60)</f>
        <v>7.2694303299999996</v>
      </c>
      <c r="Z60">
        <f>IF(W60&lt;8,1.0396-(0.0046*W60),1)</f>
        <v>1.0061580000000001</v>
      </c>
      <c r="AA60" s="1">
        <f>SQRT(Z60*Z60*X60*X60)</f>
        <v>3.0184740000000002E-2</v>
      </c>
      <c r="AB60">
        <v>6.5880000000000001</v>
      </c>
      <c r="AC60">
        <v>6.4000000000000001E-2</v>
      </c>
      <c r="AF60">
        <f>IF(AD60&lt;&gt;0,AD60,AB60)</f>
        <v>6.5880000000000001</v>
      </c>
      <c r="AG60">
        <f>IF(AD60&lt;&gt;0,AE60,AC60)</f>
        <v>6.4000000000000001E-2</v>
      </c>
      <c r="AI60" t="s">
        <v>158</v>
      </c>
      <c r="AJ60">
        <v>29554</v>
      </c>
      <c r="AK60" t="s">
        <v>316</v>
      </c>
      <c r="AL60" s="1">
        <v>7.2610000000000001</v>
      </c>
      <c r="AM60" s="1">
        <v>2.3E-2</v>
      </c>
    </row>
    <row r="61" spans="1:39" x14ac:dyDescent="0.25">
      <c r="A61" t="s">
        <v>146</v>
      </c>
      <c r="B61">
        <v>30365</v>
      </c>
      <c r="C61" t="s">
        <v>304</v>
      </c>
      <c r="E61">
        <v>6.78</v>
      </c>
      <c r="F61">
        <v>0.01</v>
      </c>
      <c r="G61">
        <v>6.77</v>
      </c>
      <c r="H61">
        <v>0.01</v>
      </c>
      <c r="I61">
        <f>E61-G61</f>
        <v>1.0000000000000675E-2</v>
      </c>
      <c r="J61">
        <f>SQRT((F61*F61)+(H61*H61))</f>
        <v>1.4142135623730951E-2</v>
      </c>
      <c r="K61">
        <v>6.77</v>
      </c>
      <c r="L61">
        <v>0.02</v>
      </c>
      <c r="M61">
        <v>6.77</v>
      </c>
      <c r="N61">
        <v>0.01</v>
      </c>
      <c r="O61">
        <v>6.782</v>
      </c>
      <c r="P61">
        <v>4.8999999999999998E-4</v>
      </c>
      <c r="Q61" s="1">
        <v>6.6509999999999998</v>
      </c>
      <c r="R61" s="1">
        <v>1.9E-2</v>
      </c>
      <c r="S61" s="1">
        <f>Y61-AF61</f>
        <v>0.55464697369999971</v>
      </c>
      <c r="T61" s="1">
        <f>SQRT((AA61*AA61)+(AG61*AG61))</f>
        <v>6.3483033674731848E-2</v>
      </c>
      <c r="W61">
        <v>6.641</v>
      </c>
      <c r="X61">
        <v>0.04</v>
      </c>
      <c r="Y61" s="1">
        <f>IF(W61&lt;8,W61-0.1359+(0.0396*W61)-(0.0023*W61*W61)-0.031,W61)</f>
        <v>6.6356469737000001</v>
      </c>
      <c r="Z61">
        <f>IF(W61&lt;8,1.0396-(0.0046*W61),1)</f>
        <v>1.0090514000000002</v>
      </c>
      <c r="AA61" s="1">
        <f>SQRT(Z61*Z61*X61*X61)</f>
        <v>4.0362056000000007E-2</v>
      </c>
      <c r="AB61">
        <v>6.0810000000000004</v>
      </c>
      <c r="AC61">
        <v>4.9000000000000002E-2</v>
      </c>
      <c r="AF61">
        <f>IF(AD61&lt;&gt;0,AD61,AB61)</f>
        <v>6.0810000000000004</v>
      </c>
      <c r="AG61">
        <f>IF(AD61&lt;&gt;0,AE61,AC61)</f>
        <v>4.9000000000000002E-2</v>
      </c>
      <c r="AI61" t="s">
        <v>146</v>
      </c>
      <c r="AJ61">
        <v>30365</v>
      </c>
      <c r="AK61" t="s">
        <v>304</v>
      </c>
      <c r="AL61" s="1">
        <v>6.6509999999999998</v>
      </c>
      <c r="AM61" s="1">
        <v>1.9E-2</v>
      </c>
    </row>
    <row r="62" spans="1:39" x14ac:dyDescent="0.25">
      <c r="A62" t="s">
        <v>147</v>
      </c>
      <c r="B62">
        <v>30727</v>
      </c>
      <c r="C62" t="s">
        <v>305</v>
      </c>
      <c r="E62">
        <v>7.74</v>
      </c>
      <c r="F62">
        <v>0.02</v>
      </c>
      <c r="G62">
        <v>7.53</v>
      </c>
      <c r="H62">
        <v>0.01</v>
      </c>
      <c r="I62">
        <f>E62-G62</f>
        <v>0.20999999999999996</v>
      </c>
      <c r="J62">
        <f>SQRT((F62*F62)+(H62*H62))</f>
        <v>2.2360679774997897E-2</v>
      </c>
      <c r="K62">
        <v>7.69</v>
      </c>
      <c r="L62">
        <v>0.02</v>
      </c>
      <c r="M62">
        <v>7.51</v>
      </c>
      <c r="N62">
        <v>0.01</v>
      </c>
      <c r="O62">
        <v>7.48</v>
      </c>
      <c r="P62">
        <v>1E-3</v>
      </c>
      <c r="Q62" s="1">
        <v>7.0430000000000001</v>
      </c>
      <c r="R62" s="1">
        <v>1.7999999999999999E-2</v>
      </c>
      <c r="S62" s="1">
        <f>Y62-AF62</f>
        <v>0.6389075536999993</v>
      </c>
      <c r="T62" s="1">
        <f>SQRT((AA62*AA62)+(AG62*AG62))</f>
        <v>6.6858772662388821E-2</v>
      </c>
      <c r="W62">
        <v>6.9089999999999998</v>
      </c>
      <c r="X62">
        <v>3.3000000000000002E-2</v>
      </c>
      <c r="Y62" s="1">
        <f>IF(W62&lt;8,W62-0.1359+(0.0396*W62)-(0.0023*W62*W62)-0.031,W62)</f>
        <v>6.9059075536999996</v>
      </c>
      <c r="Z62">
        <f>IF(W62&lt;8,1.0396-(0.0046*W62),1)</f>
        <v>1.0078186</v>
      </c>
      <c r="AA62" s="1">
        <f>SQRT(Z62*Z62*X62*X62)</f>
        <v>3.32580138E-2</v>
      </c>
      <c r="AB62">
        <v>6.2670000000000003</v>
      </c>
      <c r="AC62">
        <v>5.8000000000000003E-2</v>
      </c>
      <c r="AF62">
        <f>IF(AD62&lt;&gt;0,AD62,AB62)</f>
        <v>6.2670000000000003</v>
      </c>
      <c r="AG62">
        <f>IF(AD62&lt;&gt;0,AE62,AC62)</f>
        <v>5.8000000000000003E-2</v>
      </c>
      <c r="AI62" t="s">
        <v>147</v>
      </c>
      <c r="AJ62">
        <v>30727</v>
      </c>
      <c r="AK62" t="s">
        <v>305</v>
      </c>
      <c r="AL62" s="1">
        <v>7.0430000000000001</v>
      </c>
      <c r="AM62" s="1">
        <v>1.7999999999999999E-2</v>
      </c>
    </row>
    <row r="63" spans="1:39" x14ac:dyDescent="0.25">
      <c r="A63" t="s">
        <v>152</v>
      </c>
      <c r="B63">
        <v>31100</v>
      </c>
      <c r="C63" t="s">
        <v>310</v>
      </c>
      <c r="E63">
        <v>8.4600000000000009</v>
      </c>
      <c r="F63">
        <v>0.02</v>
      </c>
      <c r="G63">
        <v>8.2899999999999991</v>
      </c>
      <c r="H63">
        <v>0.01</v>
      </c>
      <c r="I63">
        <f>E63-G63</f>
        <v>0.17000000000000171</v>
      </c>
      <c r="J63">
        <f>SQRT((F63*F63)+(H63*H63))</f>
        <v>2.2360679774997897E-2</v>
      </c>
      <c r="K63">
        <v>8.42</v>
      </c>
      <c r="L63">
        <v>0.02</v>
      </c>
      <c r="M63">
        <v>8.27</v>
      </c>
      <c r="N63">
        <v>0.01</v>
      </c>
      <c r="O63">
        <v>8.3030000000000008</v>
      </c>
      <c r="P63">
        <v>1E-3</v>
      </c>
      <c r="Q63" s="1">
        <v>8.0090000000000003</v>
      </c>
      <c r="R63" s="1">
        <v>2.5999999999999999E-2</v>
      </c>
      <c r="S63" s="1">
        <f>Y63-AF63</f>
        <v>1.2364517553000001</v>
      </c>
      <c r="T63" s="1">
        <f>SQRT((AA63*AA63)+(AG63*AG63))</f>
        <v>7.7818193662782448E-2</v>
      </c>
      <c r="W63">
        <v>7.9169999999999998</v>
      </c>
      <c r="X63">
        <v>2.4E-2</v>
      </c>
      <c r="Y63" s="1">
        <f>IF(W63&lt;8,W63-0.1359+(0.0396*W63)-(0.0023*W63*W63)-0.031,W63)</f>
        <v>7.9194517552999999</v>
      </c>
      <c r="Z63">
        <f>IF(W63&lt;8,1.0396-(0.0046*W63),1)</f>
        <v>1.0031818000000001</v>
      </c>
      <c r="AA63" s="1">
        <f>SQRT(Z63*Z63*X63*X63)</f>
        <v>2.4076363200000006E-2</v>
      </c>
      <c r="AB63">
        <v>6.6829999999999998</v>
      </c>
      <c r="AC63">
        <v>7.3999999999999996E-2</v>
      </c>
      <c r="AF63">
        <f>IF(AD63&lt;&gt;0,AD63,AB63)</f>
        <v>6.6829999999999998</v>
      </c>
      <c r="AG63">
        <f>IF(AD63&lt;&gt;0,AE63,AC63)</f>
        <v>7.3999999999999996E-2</v>
      </c>
      <c r="AI63" t="s">
        <v>152</v>
      </c>
      <c r="AJ63">
        <v>31100</v>
      </c>
      <c r="AK63" t="s">
        <v>310</v>
      </c>
      <c r="AL63" s="1">
        <v>8.0090000000000003</v>
      </c>
      <c r="AM63" s="1">
        <v>2.5999999999999999E-2</v>
      </c>
    </row>
    <row r="64" spans="1:39" x14ac:dyDescent="0.25">
      <c r="A64" t="s">
        <v>123</v>
      </c>
      <c r="B64">
        <v>31315</v>
      </c>
      <c r="C64" t="s">
        <v>281</v>
      </c>
      <c r="E64">
        <v>7.25</v>
      </c>
      <c r="F64">
        <v>0.01</v>
      </c>
      <c r="G64">
        <v>7.17</v>
      </c>
      <c r="H64">
        <v>0.01</v>
      </c>
      <c r="I64">
        <f>E64-G64</f>
        <v>8.0000000000000071E-2</v>
      </c>
      <c r="J64">
        <f>SQRT((F64*F64)+(H64*H64))</f>
        <v>1.4142135623730951E-2</v>
      </c>
      <c r="K64">
        <v>7.23</v>
      </c>
      <c r="L64">
        <v>0.02</v>
      </c>
      <c r="M64">
        <v>7.16</v>
      </c>
      <c r="N64">
        <v>0.01</v>
      </c>
      <c r="O64">
        <v>7.19</v>
      </c>
      <c r="P64">
        <v>1E-3</v>
      </c>
      <c r="Q64" s="1">
        <v>6.9870000000000001</v>
      </c>
      <c r="R64" s="1">
        <v>2.5999999999999999E-2</v>
      </c>
      <c r="S64" s="1">
        <f>Y64-AF64</f>
        <v>0.68720898080000037</v>
      </c>
      <c r="T64" s="1">
        <f>SQRT((AA64*AA64)+(AG64*AG64))</f>
        <v>7.3565456822887496E-2</v>
      </c>
      <c r="W64">
        <v>6.9480000000000004</v>
      </c>
      <c r="X64">
        <v>3.5999999999999997E-2</v>
      </c>
      <c r="Y64" s="1">
        <f>IF(W64&lt;8,W64-0.1359+(0.0396*W64)-(0.0023*W64*W64)-0.031,W64)</f>
        <v>6.9452089808000004</v>
      </c>
      <c r="Z64">
        <f>IF(W64&lt;8,1.0396-(0.0046*W64),1)</f>
        <v>1.0076392000000001</v>
      </c>
      <c r="AA64" s="1">
        <f>SQRT(Z64*Z64*X64*X64)</f>
        <v>3.6275011199999999E-2</v>
      </c>
      <c r="AB64">
        <v>6.258</v>
      </c>
      <c r="AC64">
        <v>6.4000000000000001E-2</v>
      </c>
      <c r="AF64">
        <f>IF(AD64&lt;&gt;0,AD64,AB64)</f>
        <v>6.258</v>
      </c>
      <c r="AG64">
        <f>IF(AD64&lt;&gt;0,AE64,AC64)</f>
        <v>6.4000000000000001E-2</v>
      </c>
      <c r="AI64" t="s">
        <v>123</v>
      </c>
      <c r="AJ64">
        <v>31315</v>
      </c>
      <c r="AK64" t="s">
        <v>281</v>
      </c>
      <c r="AL64" s="1">
        <v>6.9870000000000001</v>
      </c>
      <c r="AM64" s="1">
        <v>2.5999999999999999E-2</v>
      </c>
    </row>
    <row r="65" spans="1:39" x14ac:dyDescent="0.25">
      <c r="A65" t="s">
        <v>409</v>
      </c>
      <c r="C65" t="s">
        <v>651</v>
      </c>
      <c r="D65" t="s">
        <v>730</v>
      </c>
      <c r="I65">
        <f>E65-G65</f>
        <v>0</v>
      </c>
      <c r="J65">
        <f>SQRT((F65*F65)+(H65*H65))</f>
        <v>0</v>
      </c>
      <c r="Q65">
        <v>10.867000000000001</v>
      </c>
      <c r="R65" s="1">
        <v>2.4E-2</v>
      </c>
      <c r="S65" s="1">
        <f>Y65-AF65</f>
        <v>4.6319999999999997</v>
      </c>
      <c r="T65" s="1">
        <f>SQRT((AA65*AA65)+(AG65*AG65))</f>
        <v>3.7802116342871596E-2</v>
      </c>
      <c r="W65">
        <v>8.859</v>
      </c>
      <c r="X65">
        <v>2.3E-2</v>
      </c>
      <c r="Y65" s="1">
        <f>IF(W65&lt;8,W65-0.1359+(0.0396*W65)-(0.0023*W65*W65)-0.031,W65)</f>
        <v>8.859</v>
      </c>
      <c r="Z65">
        <f>IF(W65&lt;8,1.0396-(0.0046*W65),1)</f>
        <v>1</v>
      </c>
      <c r="AA65" s="1">
        <f>SQRT(Z65*Z65*X65*X65)</f>
        <v>2.3E-2</v>
      </c>
      <c r="AB65">
        <v>4.2270000000000003</v>
      </c>
      <c r="AC65">
        <v>0.03</v>
      </c>
      <c r="AF65">
        <f>IF(AD65&lt;&gt;0,AD65,AB65)</f>
        <v>4.2270000000000003</v>
      </c>
      <c r="AG65">
        <f>IF(AD65&lt;&gt;0,AE65,AC65)</f>
        <v>0.03</v>
      </c>
      <c r="AI65" t="s">
        <v>409</v>
      </c>
      <c r="AJ65" t="s">
        <v>651</v>
      </c>
      <c r="AK65">
        <v>10.867000000000001</v>
      </c>
    </row>
    <row r="66" spans="1:39" x14ac:dyDescent="0.25">
      <c r="A66" t="s">
        <v>124</v>
      </c>
      <c r="B66">
        <v>32813</v>
      </c>
      <c r="C66" t="s">
        <v>282</v>
      </c>
      <c r="E66">
        <v>10.28</v>
      </c>
      <c r="F66">
        <v>0.04</v>
      </c>
      <c r="G66">
        <v>9.82</v>
      </c>
      <c r="H66">
        <v>0.03</v>
      </c>
      <c r="I66">
        <f>E66-G66</f>
        <v>0.45999999999999908</v>
      </c>
      <c r="J66">
        <f>SQRT((F66*F66)+(H66*H66))</f>
        <v>0.05</v>
      </c>
      <c r="K66">
        <v>10.199999999999999</v>
      </c>
      <c r="L66">
        <v>0.05</v>
      </c>
      <c r="M66">
        <v>9.77</v>
      </c>
      <c r="N66">
        <v>0.03</v>
      </c>
      <c r="O66">
        <v>9.734</v>
      </c>
      <c r="P66">
        <v>1E-3</v>
      </c>
      <c r="Q66" s="1">
        <v>8.9730000000000008</v>
      </c>
      <c r="R66" s="1">
        <v>2.7E-2</v>
      </c>
      <c r="S66" s="1">
        <f>Y66-AF66</f>
        <v>2.4860000000000007</v>
      </c>
      <c r="T66" s="1">
        <f>SQRT((AA66*AA66)+(AG66*AG66))</f>
        <v>5.5036351623268059E-2</v>
      </c>
      <c r="W66">
        <v>8.6270000000000007</v>
      </c>
      <c r="X66">
        <v>2.3E-2</v>
      </c>
      <c r="Y66" s="1">
        <f>IF(W66&lt;8,W66-0.1359+(0.0396*W66)-(0.0023*W66*W66)-0.031,W66)</f>
        <v>8.6270000000000007</v>
      </c>
      <c r="Z66">
        <f>IF(W66&lt;8,1.0396-(0.0046*W66),1)</f>
        <v>1</v>
      </c>
      <c r="AA66" s="1">
        <f>SQRT(Z66*Z66*X66*X66)</f>
        <v>2.3E-2</v>
      </c>
      <c r="AB66">
        <v>6.141</v>
      </c>
      <c r="AC66">
        <v>0.05</v>
      </c>
      <c r="AF66">
        <f>IF(AD66&lt;&gt;0,AD66,AB66)</f>
        <v>6.141</v>
      </c>
      <c r="AG66">
        <f>IF(AD66&lt;&gt;0,AE66,AC66)</f>
        <v>0.05</v>
      </c>
      <c r="AI66" t="s">
        <v>124</v>
      </c>
      <c r="AJ66">
        <v>32813</v>
      </c>
      <c r="AK66" t="s">
        <v>282</v>
      </c>
      <c r="AL66" s="1">
        <v>8.9730000000000008</v>
      </c>
      <c r="AM66" s="1">
        <v>2.7E-2</v>
      </c>
    </row>
    <row r="67" spans="1:39" x14ac:dyDescent="0.25">
      <c r="A67" t="s">
        <v>449</v>
      </c>
      <c r="C67" t="s">
        <v>653</v>
      </c>
      <c r="D67" t="s">
        <v>731</v>
      </c>
      <c r="I67">
        <f>E67-G67</f>
        <v>0</v>
      </c>
      <c r="J67">
        <f>SQRT((F67*F67)+(H67*H67))</f>
        <v>0</v>
      </c>
      <c r="M67">
        <v>14.2</v>
      </c>
      <c r="N67">
        <v>0.1</v>
      </c>
      <c r="Q67">
        <v>10.119999999999999</v>
      </c>
      <c r="R67" s="1">
        <v>2.7E-2</v>
      </c>
      <c r="S67" s="1">
        <f>Y67-AF67</f>
        <v>4.0482968097000001</v>
      </c>
      <c r="T67" s="1">
        <f>SQRT((AA67*AA67)+(AG67*AG67))</f>
        <v>3.6905296149424199E-2</v>
      </c>
      <c r="W67">
        <v>7.4189999999999996</v>
      </c>
      <c r="X67">
        <v>2.7E-2</v>
      </c>
      <c r="Y67" s="1">
        <f>IF(W67&lt;8,W67-0.1359+(0.0396*W67)-(0.0023*W67*W67)-0.031,W67)</f>
        <v>7.4192968096999996</v>
      </c>
      <c r="Z67">
        <f>IF(W67&lt;8,1.0396-(0.0046*W67),1)</f>
        <v>1.0054726</v>
      </c>
      <c r="AA67" s="1">
        <f>SQRT(Z67*Z67*X67*X67)</f>
        <v>2.7147760200000003E-2</v>
      </c>
      <c r="AB67">
        <v>3.371</v>
      </c>
      <c r="AC67">
        <v>2.5000000000000001E-2</v>
      </c>
      <c r="AF67">
        <f>IF(AD67&lt;&gt;0,AD67,AB67)</f>
        <v>3.371</v>
      </c>
      <c r="AG67">
        <f>IF(AD67&lt;&gt;0,AE67,AC67)</f>
        <v>2.5000000000000001E-2</v>
      </c>
      <c r="AI67" t="s">
        <v>449</v>
      </c>
      <c r="AJ67" t="s">
        <v>653</v>
      </c>
      <c r="AK67">
        <v>10.119999999999999</v>
      </c>
    </row>
    <row r="68" spans="1:39" x14ac:dyDescent="0.25">
      <c r="A68" t="s">
        <v>125</v>
      </c>
      <c r="B68" t="s">
        <v>327</v>
      </c>
      <c r="C68" t="s">
        <v>283</v>
      </c>
      <c r="E68">
        <v>10.32</v>
      </c>
      <c r="F68">
        <v>0.04</v>
      </c>
      <c r="G68">
        <v>9.6199999999999992</v>
      </c>
      <c r="H68">
        <v>0.03</v>
      </c>
      <c r="I68">
        <f>E68-G68</f>
        <v>0.70000000000000107</v>
      </c>
      <c r="J68">
        <f>SQRT((F68*F68)+(H68*H68))</f>
        <v>0.05</v>
      </c>
      <c r="K68">
        <v>10.18</v>
      </c>
      <c r="L68">
        <v>0.05</v>
      </c>
      <c r="M68">
        <v>9.5500000000000007</v>
      </c>
      <c r="N68">
        <v>0.03</v>
      </c>
      <c r="O68">
        <v>9.3239999999999998</v>
      </c>
      <c r="P68">
        <v>1.0999999999999999E-2</v>
      </c>
      <c r="Q68" s="1">
        <v>8.1709999999999994</v>
      </c>
      <c r="R68" s="1">
        <v>2.1000000000000001E-2</v>
      </c>
      <c r="S68" s="1">
        <f>Y68-AF68</f>
        <v>1.2519458833000003</v>
      </c>
      <c r="T68" s="1">
        <f>SQRT((AA68*AA68)+(AG68*AG68))</f>
        <v>8.2591991321527156E-2</v>
      </c>
      <c r="W68">
        <v>7.7729999999999997</v>
      </c>
      <c r="X68">
        <v>2.4E-2</v>
      </c>
      <c r="Y68" s="1">
        <f>IF(W68&lt;8,W68-0.1359+(0.0396*W68)-(0.0023*W68*W68)-0.031,W68)</f>
        <v>7.7749458833</v>
      </c>
      <c r="Z68">
        <f>IF(W68&lt;8,1.0396-(0.0046*W68),1)</f>
        <v>1.0038442000000001</v>
      </c>
      <c r="AA68" s="1">
        <f>SQRT(Z68*Z68*X68*X68)</f>
        <v>2.4092260800000001E-2</v>
      </c>
      <c r="AB68">
        <v>6.5229999999999997</v>
      </c>
      <c r="AC68">
        <v>7.9000000000000001E-2</v>
      </c>
      <c r="AF68">
        <f>IF(AD68&lt;&gt;0,AD68,AB68)</f>
        <v>6.5229999999999997</v>
      </c>
      <c r="AG68">
        <f>IF(AD68&lt;&gt;0,AE68,AC68)</f>
        <v>7.9000000000000001E-2</v>
      </c>
      <c r="AI68" t="s">
        <v>125</v>
      </c>
      <c r="AJ68" t="s">
        <v>327</v>
      </c>
      <c r="AK68" t="s">
        <v>283</v>
      </c>
      <c r="AL68" s="1">
        <v>8.1709999999999994</v>
      </c>
      <c r="AM68" s="1">
        <v>2.1000000000000001E-2</v>
      </c>
    </row>
    <row r="69" spans="1:39" x14ac:dyDescent="0.25">
      <c r="A69" t="s">
        <v>148</v>
      </c>
      <c r="B69">
        <v>33918</v>
      </c>
      <c r="C69" t="s">
        <v>306</v>
      </c>
      <c r="I69">
        <f>E69-G69</f>
        <v>0</v>
      </c>
      <c r="J69">
        <f>SQRT((F69*F69)+(H69*H69))</f>
        <v>0</v>
      </c>
      <c r="K69">
        <v>7.85</v>
      </c>
      <c r="L69">
        <v>0.01</v>
      </c>
      <c r="M69">
        <v>7.67</v>
      </c>
      <c r="N69">
        <v>0.01</v>
      </c>
      <c r="O69">
        <v>7.6989999999999998</v>
      </c>
      <c r="P69">
        <v>7.0000000000000001E-3</v>
      </c>
      <c r="Q69" s="1">
        <v>7.3170000000000002</v>
      </c>
      <c r="R69" s="1">
        <v>1.7999999999999999E-2</v>
      </c>
      <c r="S69" s="1">
        <f>Y69-AF69</f>
        <v>0.51002034249999983</v>
      </c>
      <c r="T69" s="1">
        <f>SQRT((AA69*AA69)+(AG69*AG69))</f>
        <v>7.6234245084240856E-2</v>
      </c>
      <c r="W69">
        <v>7.2050000000000001</v>
      </c>
      <c r="X69">
        <v>0.03</v>
      </c>
      <c r="Y69" s="1">
        <f>IF(W69&lt;8,W69-0.1359+(0.0396*W69)-(0.0023*W69*W69)-0.031,W69)</f>
        <v>7.2040203424999998</v>
      </c>
      <c r="Z69">
        <f>IF(W69&lt;8,1.0396-(0.0046*W69),1)</f>
        <v>1.0064570000000002</v>
      </c>
      <c r="AA69" s="1">
        <f>SQRT(Z69*Z69*X69*X69)</f>
        <v>3.0193710000000002E-2</v>
      </c>
      <c r="AB69">
        <v>6.694</v>
      </c>
      <c r="AC69">
        <v>7.0000000000000007E-2</v>
      </c>
      <c r="AF69">
        <f>IF(AD69&lt;&gt;0,AD69,AB69)</f>
        <v>6.694</v>
      </c>
      <c r="AG69">
        <f>IF(AD69&lt;&gt;0,AE69,AC69)</f>
        <v>7.0000000000000007E-2</v>
      </c>
      <c r="AI69" t="s">
        <v>148</v>
      </c>
      <c r="AJ69">
        <v>33918</v>
      </c>
      <c r="AK69" t="s">
        <v>306</v>
      </c>
      <c r="AL69" s="1">
        <v>7.3170000000000002</v>
      </c>
      <c r="AM69" s="1">
        <v>1.7999999999999999E-2</v>
      </c>
    </row>
    <row r="70" spans="1:39" x14ac:dyDescent="0.25">
      <c r="A70" t="s">
        <v>126</v>
      </c>
      <c r="B70" t="s">
        <v>327</v>
      </c>
      <c r="C70" t="s">
        <v>284</v>
      </c>
      <c r="I70">
        <f>E70-G70</f>
        <v>0</v>
      </c>
      <c r="J70">
        <f>SQRT((F70*F70)+(H70*H70))</f>
        <v>0</v>
      </c>
      <c r="Q70" s="1">
        <v>11.286</v>
      </c>
      <c r="R70" s="1">
        <v>2.1999999999999999E-2</v>
      </c>
      <c r="S70" s="1">
        <f>Y70-AF70</f>
        <v>4.1589999999999998</v>
      </c>
      <c r="T70" s="1">
        <f>SQRT((AA70*AA70)+(AG70*AG70))</f>
        <v>3.6235341863986879E-2</v>
      </c>
      <c r="W70">
        <v>8.6829999999999998</v>
      </c>
      <c r="X70">
        <v>2.3E-2</v>
      </c>
      <c r="Y70" s="1">
        <f>IF(W70&lt;8,W70-0.1359+(0.0396*W70)-(0.0023*W70*W70)-0.031,W70)</f>
        <v>8.6829999999999998</v>
      </c>
      <c r="Z70">
        <f>IF(W70&lt;8,1.0396-(0.0046*W70),1)</f>
        <v>1</v>
      </c>
      <c r="AA70" s="1">
        <f>SQRT(Z70*Z70*X70*X70)</f>
        <v>2.3E-2</v>
      </c>
      <c r="AB70">
        <v>4.524</v>
      </c>
      <c r="AC70">
        <v>2.8000000000000001E-2</v>
      </c>
      <c r="AF70">
        <f>IF(AD70&lt;&gt;0,AD70,AB70)</f>
        <v>4.524</v>
      </c>
      <c r="AG70">
        <f>IF(AD70&lt;&gt;0,AE70,AC70)</f>
        <v>2.8000000000000001E-2</v>
      </c>
      <c r="AI70" t="s">
        <v>126</v>
      </c>
      <c r="AJ70" t="s">
        <v>327</v>
      </c>
      <c r="AK70" t="s">
        <v>284</v>
      </c>
      <c r="AL70" s="1">
        <v>11.286</v>
      </c>
      <c r="AM70" s="1">
        <v>2.1999999999999999E-2</v>
      </c>
    </row>
    <row r="71" spans="1:39" x14ac:dyDescent="0.25">
      <c r="A71" t="s">
        <v>434</v>
      </c>
      <c r="C71" t="s">
        <v>580</v>
      </c>
      <c r="I71">
        <f>E71-G71</f>
        <v>0</v>
      </c>
      <c r="J71">
        <f>SQRT((F71*F71)+(H71*H71))</f>
        <v>0</v>
      </c>
      <c r="Q71">
        <v>11.069000000000001</v>
      </c>
      <c r="R71" s="1">
        <v>2.3E-2</v>
      </c>
      <c r="S71" s="1">
        <f>Y71-AF71</f>
        <v>4.5990000000000002</v>
      </c>
      <c r="T71" s="1">
        <f>SQRT((AA71*AA71)+(AG71*AG71))</f>
        <v>3.8832975677895197E-2</v>
      </c>
      <c r="W71">
        <v>9.6310000000000002</v>
      </c>
      <c r="X71">
        <v>2.1999999999999999E-2</v>
      </c>
      <c r="Y71" s="1">
        <f>IF(W71&lt;8,W71-0.1359+(0.0396*W71)-(0.0023*W71*W71)-0.031,W71)</f>
        <v>9.6310000000000002</v>
      </c>
      <c r="Z71">
        <f>IF(W71&lt;8,1.0396-(0.0046*W71),1)</f>
        <v>1</v>
      </c>
      <c r="AA71" s="1">
        <f>SQRT(Z71*Z71*X71*X71)</f>
        <v>2.1999999999999999E-2</v>
      </c>
      <c r="AB71">
        <v>5.032</v>
      </c>
      <c r="AC71">
        <v>3.2000000000000001E-2</v>
      </c>
      <c r="AF71">
        <f>IF(AD71&lt;&gt;0,AD71,AB71)</f>
        <v>5.032</v>
      </c>
      <c r="AG71">
        <f>IF(AD71&lt;&gt;0,AE71,AC71)</f>
        <v>3.2000000000000001E-2</v>
      </c>
      <c r="AI71" t="s">
        <v>434</v>
      </c>
      <c r="AJ71" t="s">
        <v>580</v>
      </c>
      <c r="AK71">
        <v>11.069000000000001</v>
      </c>
    </row>
    <row r="72" spans="1:39" x14ac:dyDescent="0.25">
      <c r="A72" t="s">
        <v>149</v>
      </c>
      <c r="B72">
        <v>34835</v>
      </c>
      <c r="C72" t="s">
        <v>307</v>
      </c>
      <c r="I72">
        <f>E72-G72</f>
        <v>0</v>
      </c>
      <c r="J72">
        <f>SQRT((F72*F72)+(H72*H72))</f>
        <v>0</v>
      </c>
      <c r="K72">
        <v>8.1199999999999992</v>
      </c>
      <c r="L72">
        <v>0.01</v>
      </c>
      <c r="M72">
        <v>8.16</v>
      </c>
      <c r="N72">
        <v>0.01</v>
      </c>
      <c r="O72">
        <v>8.1980000000000004</v>
      </c>
      <c r="P72">
        <v>2E-3</v>
      </c>
      <c r="Q72" s="1">
        <v>8.23</v>
      </c>
      <c r="R72" s="1">
        <v>3.2000000000000001E-2</v>
      </c>
      <c r="S72" s="1">
        <f>Y72-AF72</f>
        <v>3.5010000000000003</v>
      </c>
      <c r="T72" s="1">
        <f>SQRT((AA72*AA72)+(AG72*AG72))</f>
        <v>3.7802116342871596E-2</v>
      </c>
      <c r="W72">
        <v>8.2910000000000004</v>
      </c>
      <c r="X72">
        <v>2.3E-2</v>
      </c>
      <c r="Y72" s="1">
        <f>IF(W72&lt;8,W72-0.1359+(0.0396*W72)-(0.0023*W72*W72)-0.031,W72)</f>
        <v>8.2910000000000004</v>
      </c>
      <c r="Z72">
        <f>IF(W72&lt;8,1.0396-(0.0046*W72),1)</f>
        <v>1</v>
      </c>
      <c r="AA72" s="1">
        <f>SQRT(Z72*Z72*X72*X72)</f>
        <v>2.3E-2</v>
      </c>
      <c r="AB72">
        <v>4.79</v>
      </c>
      <c r="AC72">
        <v>0.03</v>
      </c>
      <c r="AF72">
        <f>IF(AD72&lt;&gt;0,AD72,AB72)</f>
        <v>4.79</v>
      </c>
      <c r="AG72">
        <f>IF(AD72&lt;&gt;0,AE72,AC72)</f>
        <v>0.03</v>
      </c>
      <c r="AI72" t="s">
        <v>149</v>
      </c>
      <c r="AJ72">
        <v>34835</v>
      </c>
      <c r="AK72" t="s">
        <v>307</v>
      </c>
      <c r="AL72" s="1">
        <v>8.23</v>
      </c>
      <c r="AM72" s="1">
        <v>3.2000000000000001E-2</v>
      </c>
    </row>
    <row r="73" spans="1:39" x14ac:dyDescent="0.25">
      <c r="A73" t="s">
        <v>411</v>
      </c>
      <c r="C73" t="s">
        <v>629</v>
      </c>
      <c r="D73" t="s">
        <v>728</v>
      </c>
      <c r="E73">
        <v>10.07</v>
      </c>
      <c r="F73">
        <v>0.03</v>
      </c>
      <c r="G73">
        <v>9.7799999999999994</v>
      </c>
      <c r="H73">
        <v>0.03</v>
      </c>
      <c r="I73">
        <f>E73-G73</f>
        <v>0.29000000000000092</v>
      </c>
      <c r="J73">
        <f>SQRT((F73*F73)+(H73*H73))</f>
        <v>4.2426406871192854E-2</v>
      </c>
      <c r="K73">
        <v>10.01</v>
      </c>
      <c r="L73">
        <v>0.05</v>
      </c>
      <c r="M73">
        <v>9.75</v>
      </c>
      <c r="N73">
        <v>0.03</v>
      </c>
      <c r="O73">
        <v>9.6509999999999998</v>
      </c>
      <c r="P73">
        <v>1E-3</v>
      </c>
      <c r="Q73">
        <v>9.0670000000000002</v>
      </c>
      <c r="R73" s="1">
        <v>2.9000000000000001E-2</v>
      </c>
      <c r="S73" s="1">
        <f>Y73-AF73</f>
        <v>2.955000000000001</v>
      </c>
      <c r="T73" s="1">
        <f>SQRT((AA73*AA73)+(AG73*AG73))</f>
        <v>5.1429563482495159E-2</v>
      </c>
      <c r="W73">
        <v>8.7970000000000006</v>
      </c>
      <c r="X73">
        <v>2.3E-2</v>
      </c>
      <c r="Y73" s="1">
        <f>IF(W73&lt;8,W73-0.1359+(0.0396*W73)-(0.0023*W73*W73)-0.031,W73)</f>
        <v>8.7970000000000006</v>
      </c>
      <c r="Z73">
        <f>IF(W73&lt;8,1.0396-(0.0046*W73),1)</f>
        <v>1</v>
      </c>
      <c r="AA73" s="1">
        <f>SQRT(Z73*Z73*X73*X73)</f>
        <v>2.3E-2</v>
      </c>
      <c r="AB73">
        <v>5.8419999999999996</v>
      </c>
      <c r="AC73">
        <v>4.5999999999999999E-2</v>
      </c>
      <c r="AF73">
        <f>IF(AD73&lt;&gt;0,AD73,AB73)</f>
        <v>5.8419999999999996</v>
      </c>
      <c r="AG73">
        <f>IF(AD73&lt;&gt;0,AE73,AC73)</f>
        <v>4.5999999999999999E-2</v>
      </c>
      <c r="AI73" t="s">
        <v>411</v>
      </c>
      <c r="AJ73" t="s">
        <v>629</v>
      </c>
      <c r="AK73">
        <v>9.0670000000000002</v>
      </c>
    </row>
    <row r="74" spans="1:39" x14ac:dyDescent="0.25">
      <c r="A74" t="s">
        <v>127</v>
      </c>
      <c r="B74">
        <v>287802</v>
      </c>
      <c r="C74" t="s">
        <v>285</v>
      </c>
      <c r="E74">
        <v>10.32</v>
      </c>
      <c r="F74">
        <v>0.03</v>
      </c>
      <c r="G74">
        <v>10.09</v>
      </c>
      <c r="H74">
        <v>0.03</v>
      </c>
      <c r="I74">
        <f>E74-G74</f>
        <v>0.23000000000000043</v>
      </c>
      <c r="J74">
        <f>SQRT((F74*F74)+(H74*H74))</f>
        <v>4.2426406871192854E-2</v>
      </c>
      <c r="K74">
        <v>10.27</v>
      </c>
      <c r="L74">
        <v>0.05</v>
      </c>
      <c r="M74">
        <v>10.06</v>
      </c>
      <c r="N74">
        <v>0.03</v>
      </c>
      <c r="O74">
        <v>10.090999999999999</v>
      </c>
      <c r="P74">
        <v>2E-3</v>
      </c>
      <c r="Q74" s="1">
        <v>9.6829999999999998</v>
      </c>
      <c r="R74" s="1">
        <v>2.3E-2</v>
      </c>
      <c r="S74" s="1">
        <f>Y74-AF74</f>
        <v>2.923</v>
      </c>
      <c r="T74" s="1">
        <f>SQRT((AA74*AA74)+(AG74*AG74))</f>
        <v>8.3240615086627029E-2</v>
      </c>
      <c r="W74">
        <v>9.5519999999999996</v>
      </c>
      <c r="X74">
        <v>2.3E-2</v>
      </c>
      <c r="Y74" s="1">
        <f>IF(W74&lt;8,W74-0.1359+(0.0396*W74)-(0.0023*W74*W74)-0.031,W74)</f>
        <v>9.5519999999999996</v>
      </c>
      <c r="Z74">
        <f>IF(W74&lt;8,1.0396-(0.0046*W74),1)</f>
        <v>1</v>
      </c>
      <c r="AA74" s="1">
        <f>SQRT(Z74*Z74*X74*X74)</f>
        <v>2.3E-2</v>
      </c>
      <c r="AB74">
        <v>6.6289999999999996</v>
      </c>
      <c r="AC74">
        <v>0.08</v>
      </c>
      <c r="AF74">
        <f>IF(AD74&lt;&gt;0,AD74,AB74)</f>
        <v>6.6289999999999996</v>
      </c>
      <c r="AG74">
        <f>IF(AD74&lt;&gt;0,AE74,AC74)</f>
        <v>0.08</v>
      </c>
      <c r="AI74" t="s">
        <v>127</v>
      </c>
      <c r="AJ74">
        <v>287802</v>
      </c>
      <c r="AK74" t="s">
        <v>285</v>
      </c>
      <c r="AL74" s="1">
        <v>9.6829999999999998</v>
      </c>
      <c r="AM74" s="1">
        <v>2.3E-2</v>
      </c>
    </row>
    <row r="75" spans="1:39" x14ac:dyDescent="0.25">
      <c r="A75" t="s">
        <v>415</v>
      </c>
      <c r="C75" t="s">
        <v>631</v>
      </c>
      <c r="D75" t="s">
        <v>729</v>
      </c>
      <c r="I75">
        <f>E75-G75</f>
        <v>0</v>
      </c>
      <c r="J75">
        <f>SQRT((F75*F75)+(H75*H75))</f>
        <v>0</v>
      </c>
      <c r="K75">
        <v>15.2</v>
      </c>
      <c r="L75">
        <v>0.1</v>
      </c>
      <c r="M75">
        <v>14.4</v>
      </c>
      <c r="N75">
        <v>0.1</v>
      </c>
      <c r="Q75">
        <v>11.663</v>
      </c>
      <c r="R75" s="1">
        <v>2.4E-2</v>
      </c>
      <c r="S75" s="1">
        <f>Y75-AF75</f>
        <v>4.258</v>
      </c>
      <c r="T75" s="1">
        <f>SQRT((AA75*AA75)+(AG75*AG75))</f>
        <v>5.1429563482495159E-2</v>
      </c>
      <c r="W75">
        <v>10.116</v>
      </c>
      <c r="X75">
        <v>2.3E-2</v>
      </c>
      <c r="Y75" s="1">
        <f>IF(W75&lt;8,W75-0.1359+(0.0396*W75)-(0.0023*W75*W75)-0.031,W75)</f>
        <v>10.116</v>
      </c>
      <c r="Z75">
        <f>IF(W75&lt;8,1.0396-(0.0046*W75),1)</f>
        <v>1</v>
      </c>
      <c r="AA75" s="1">
        <f>SQRT(Z75*Z75*X75*X75)</f>
        <v>2.3E-2</v>
      </c>
      <c r="AB75">
        <v>5.8579999999999997</v>
      </c>
      <c r="AC75">
        <v>4.5999999999999999E-2</v>
      </c>
      <c r="AF75">
        <f>IF(AD75&lt;&gt;0,AD75,AB75)</f>
        <v>5.8579999999999997</v>
      </c>
      <c r="AG75">
        <f>IF(AD75&lt;&gt;0,AE75,AC75)</f>
        <v>4.5999999999999999E-2</v>
      </c>
      <c r="AI75" t="s">
        <v>415</v>
      </c>
      <c r="AJ75" t="s">
        <v>631</v>
      </c>
      <c r="AK75">
        <v>11.663</v>
      </c>
    </row>
    <row r="76" spans="1:39" x14ac:dyDescent="0.25">
      <c r="A76" t="s">
        <v>128</v>
      </c>
      <c r="B76">
        <v>290380</v>
      </c>
      <c r="C76" t="s">
        <v>286</v>
      </c>
      <c r="E76">
        <v>10.97</v>
      </c>
      <c r="F76">
        <v>0.06</v>
      </c>
      <c r="G76">
        <v>10.41</v>
      </c>
      <c r="H76">
        <v>0.05</v>
      </c>
      <c r="I76">
        <f>E76-G76</f>
        <v>0.5600000000000005</v>
      </c>
      <c r="J76">
        <f>SQRT((F76*F76)+(H76*H76))</f>
        <v>7.8102496759066553E-2</v>
      </c>
      <c r="K76">
        <v>10.86</v>
      </c>
      <c r="L76">
        <v>0.09</v>
      </c>
      <c r="M76">
        <v>10.35</v>
      </c>
      <c r="N76">
        <v>0.05</v>
      </c>
      <c r="O76">
        <v>10.241</v>
      </c>
      <c r="P76">
        <v>2E-3</v>
      </c>
      <c r="Q76" s="1">
        <v>9.1470000000000002</v>
      </c>
      <c r="R76" s="1">
        <v>2.1000000000000001E-2</v>
      </c>
      <c r="S76" s="1">
        <f>Y76-AF76</f>
        <v>5.1211553936999996</v>
      </c>
      <c r="T76" s="1">
        <f>SQRT((AA76*AA76)+(AG76*AG76))</f>
        <v>4.1567619870675789E-2</v>
      </c>
      <c r="W76">
        <v>6.9409999999999998</v>
      </c>
      <c r="X76">
        <v>3.5000000000000003E-2</v>
      </c>
      <c r="Y76" s="1">
        <f>IF(W76&lt;8,W76-0.1359+(0.0396*W76)-(0.0023*W76*W76)-0.031,W76)</f>
        <v>6.9381553936999998</v>
      </c>
      <c r="Z76">
        <f>IF(W76&lt;8,1.0396-(0.0046*W76),1)</f>
        <v>1.0076714</v>
      </c>
      <c r="AA76" s="1">
        <f>SQRT(Z76*Z76*X76*X76)</f>
        <v>3.5268499000000002E-2</v>
      </c>
      <c r="AB76">
        <v>1.8169999999999999</v>
      </c>
      <c r="AC76">
        <v>2.1999999999999999E-2</v>
      </c>
      <c r="AF76">
        <f>IF(AD76&lt;&gt;0,AD76,AB76)</f>
        <v>1.8169999999999999</v>
      </c>
      <c r="AG76">
        <f>IF(AD76&lt;&gt;0,AE76,AC76)</f>
        <v>2.1999999999999999E-2</v>
      </c>
      <c r="AI76" t="s">
        <v>128</v>
      </c>
      <c r="AJ76">
        <v>290380</v>
      </c>
      <c r="AK76" t="s">
        <v>286</v>
      </c>
      <c r="AL76" s="1">
        <v>9.1470000000000002</v>
      </c>
      <c r="AM76" s="1">
        <v>2.1000000000000001E-2</v>
      </c>
    </row>
    <row r="77" spans="1:39" x14ac:dyDescent="0.25">
      <c r="A77" t="s">
        <v>129</v>
      </c>
      <c r="B77">
        <v>287823</v>
      </c>
      <c r="C77" t="s">
        <v>287</v>
      </c>
      <c r="E77">
        <v>9.91</v>
      </c>
      <c r="F77">
        <v>0.03</v>
      </c>
      <c r="G77">
        <v>9.74</v>
      </c>
      <c r="H77">
        <v>0.03</v>
      </c>
      <c r="I77">
        <f>E77-G77</f>
        <v>0.16999999999999993</v>
      </c>
      <c r="J77">
        <f>SQRT((F77*F77)+(H77*H77))</f>
        <v>4.2426406871192854E-2</v>
      </c>
      <c r="K77">
        <v>9.8699999999999992</v>
      </c>
      <c r="L77">
        <v>0.05</v>
      </c>
      <c r="M77">
        <v>9.7200000000000006</v>
      </c>
      <c r="N77">
        <v>0.03</v>
      </c>
      <c r="O77">
        <v>9.6969999999999992</v>
      </c>
      <c r="P77">
        <v>3.0000000000000001E-3</v>
      </c>
      <c r="Q77" s="1">
        <v>9.2379999999999995</v>
      </c>
      <c r="R77" s="1">
        <v>2.4E-2</v>
      </c>
      <c r="S77" s="1">
        <f>Y77-AF77</f>
        <v>5.1591905508</v>
      </c>
      <c r="T77" s="1">
        <f>SQRT((AA77*AA77)+(AG77*AG77))</f>
        <v>4.3264278330564419E-2</v>
      </c>
      <c r="W77">
        <v>6.702</v>
      </c>
      <c r="X77">
        <v>3.9E-2</v>
      </c>
      <c r="Y77" s="1">
        <f>IF(W77&lt;8,W77-0.1359+(0.0396*W77)-(0.0023*W77*W77)-0.031,W77)</f>
        <v>6.6971905508000003</v>
      </c>
      <c r="Z77">
        <f>IF(W77&lt;8,1.0396-(0.0046*W77),1)</f>
        <v>1.0087708000000002</v>
      </c>
      <c r="AA77" s="1">
        <f>SQRT(Z77*Z77*X77*X77)</f>
        <v>3.9342061200000007E-2</v>
      </c>
      <c r="AB77">
        <v>1.538</v>
      </c>
      <c r="AC77">
        <v>1.7999999999999999E-2</v>
      </c>
      <c r="AF77">
        <f>IF(AD77&lt;&gt;0,AD77,AB77)</f>
        <v>1.538</v>
      </c>
      <c r="AG77">
        <f>IF(AD77&lt;&gt;0,AE77,AC77)</f>
        <v>1.7999999999999999E-2</v>
      </c>
      <c r="AI77" t="s">
        <v>129</v>
      </c>
      <c r="AJ77">
        <v>287823</v>
      </c>
      <c r="AK77" t="s">
        <v>287</v>
      </c>
      <c r="AL77" s="1">
        <v>9.2379999999999995</v>
      </c>
      <c r="AM77" s="1">
        <v>2.4E-2</v>
      </c>
    </row>
    <row r="78" spans="1:39" x14ac:dyDescent="0.25">
      <c r="A78" t="s">
        <v>431</v>
      </c>
      <c r="C78" t="s">
        <v>582</v>
      </c>
      <c r="I78">
        <f>E78-G78</f>
        <v>0</v>
      </c>
      <c r="J78">
        <f>SQRT((F78*F78)+(H78*H78))</f>
        <v>0</v>
      </c>
      <c r="Q78">
        <v>11.548</v>
      </c>
      <c r="R78" s="1">
        <v>2.1000000000000001E-2</v>
      </c>
      <c r="S78" s="1">
        <f>Y78-AF78</f>
        <v>4.3460000000000001</v>
      </c>
      <c r="T78" s="1">
        <f>SQRT((AA78*AA78)+(AG78*AG78))</f>
        <v>4.5793012567421243E-2</v>
      </c>
      <c r="W78">
        <v>10.141</v>
      </c>
      <c r="X78">
        <v>2.4E-2</v>
      </c>
      <c r="Y78" s="1">
        <f>IF(W78&lt;8,W78-0.1359+(0.0396*W78)-(0.0023*W78*W78)-0.031,W78)</f>
        <v>10.141</v>
      </c>
      <c r="Z78">
        <f>IF(W78&lt;8,1.0396-(0.0046*W78),1)</f>
        <v>1</v>
      </c>
      <c r="AA78" s="1">
        <f>SQRT(Z78*Z78*X78*X78)</f>
        <v>2.4E-2</v>
      </c>
      <c r="AB78">
        <v>5.7949999999999999</v>
      </c>
      <c r="AC78">
        <v>3.9E-2</v>
      </c>
      <c r="AF78">
        <f>IF(AD78&lt;&gt;0,AD78,AB78)</f>
        <v>5.7949999999999999</v>
      </c>
      <c r="AG78">
        <f>IF(AD78&lt;&gt;0,AE78,AC78)</f>
        <v>3.9E-2</v>
      </c>
      <c r="AI78" t="s">
        <v>431</v>
      </c>
      <c r="AJ78" t="s">
        <v>582</v>
      </c>
      <c r="AK78">
        <v>11.548</v>
      </c>
    </row>
    <row r="79" spans="1:39" x14ac:dyDescent="0.25">
      <c r="A79" t="s">
        <v>150</v>
      </c>
      <c r="B79" t="s">
        <v>327</v>
      </c>
      <c r="C79" t="s">
        <v>308</v>
      </c>
      <c r="E79">
        <v>10.55</v>
      </c>
      <c r="F79">
        <v>0.04</v>
      </c>
      <c r="G79">
        <v>9.81</v>
      </c>
      <c r="H79">
        <v>0.03</v>
      </c>
      <c r="I79">
        <f>E79-G79</f>
        <v>0.74000000000000021</v>
      </c>
      <c r="J79">
        <f>SQRT((F79*F79)+(H79*H79))</f>
        <v>0.05</v>
      </c>
      <c r="K79">
        <v>10.4</v>
      </c>
      <c r="L79">
        <v>0.05</v>
      </c>
      <c r="M79">
        <v>9.73</v>
      </c>
      <c r="N79">
        <v>0.03</v>
      </c>
      <c r="O79">
        <v>9.6010000000000009</v>
      </c>
      <c r="P79">
        <v>3.0000000000000001E-3</v>
      </c>
      <c r="Q79" s="1">
        <v>8.4030000000000005</v>
      </c>
      <c r="R79" s="1">
        <v>0.02</v>
      </c>
      <c r="S79" s="1">
        <f>Y79-AF79</f>
        <v>6.7662697987999998</v>
      </c>
      <c r="T79" s="1">
        <f>SQRT((AA79*AA79)+(AG79*AG79))</f>
        <v>2.9478189991283373E-2</v>
      </c>
      <c r="W79">
        <v>7.8620000000000001</v>
      </c>
      <c r="X79">
        <v>2.4E-2</v>
      </c>
      <c r="Y79" s="1">
        <f>IF(W79&lt;8,W79-0.1359+(0.0396*W79)-(0.0023*W79*W79)-0.031,W79)</f>
        <v>7.8642697987999997</v>
      </c>
      <c r="Z79">
        <f>IF(W79&lt;8,1.0396-(0.0046*W79),1)</f>
        <v>1.0034348000000002</v>
      </c>
      <c r="AA79" s="1">
        <f>SQRT(Z79*Z79*X79*X79)</f>
        <v>2.4082435200000005E-2</v>
      </c>
      <c r="AB79">
        <v>1.0980000000000001</v>
      </c>
      <c r="AC79">
        <v>1.7000000000000001E-2</v>
      </c>
      <c r="AF79">
        <f>IF(AD79&lt;&gt;0,AD79,AB79)</f>
        <v>1.0980000000000001</v>
      </c>
      <c r="AG79">
        <f>IF(AD79&lt;&gt;0,AE79,AC79)</f>
        <v>1.7000000000000001E-2</v>
      </c>
      <c r="AI79" t="s">
        <v>150</v>
      </c>
      <c r="AJ79" t="s">
        <v>327</v>
      </c>
      <c r="AK79" t="s">
        <v>308</v>
      </c>
      <c r="AL79" s="1">
        <v>8.4030000000000005</v>
      </c>
      <c r="AM79" s="1">
        <v>0.02</v>
      </c>
    </row>
    <row r="80" spans="1:39" x14ac:dyDescent="0.25">
      <c r="A80" t="s">
        <v>418</v>
      </c>
      <c r="C80" t="s">
        <v>634</v>
      </c>
      <c r="I80">
        <f>E80-G80</f>
        <v>0</v>
      </c>
      <c r="J80">
        <f>SQRT((F80*F80)+(H80*H80))</f>
        <v>0</v>
      </c>
      <c r="M80">
        <v>15.4</v>
      </c>
      <c r="N80">
        <v>0.1</v>
      </c>
      <c r="Q80">
        <v>11.956</v>
      </c>
      <c r="R80" s="1">
        <v>2.4E-2</v>
      </c>
      <c r="S80" s="1">
        <f>Y80-AF80</f>
        <v>4.2490000000000006</v>
      </c>
      <c r="T80" s="1">
        <f>SQRT((AA80*AA80)+(AG80*AG80))</f>
        <v>5.7775427302617158E-2</v>
      </c>
      <c r="W80">
        <v>10.32</v>
      </c>
      <c r="X80">
        <v>2.3E-2</v>
      </c>
      <c r="Y80" s="1">
        <f>IF(W80&lt;8,W80-0.1359+(0.0396*W80)-(0.0023*W80*W80)-0.031,W80)</f>
        <v>10.32</v>
      </c>
      <c r="Z80">
        <f>IF(W80&lt;8,1.0396-(0.0046*W80),1)</f>
        <v>1</v>
      </c>
      <c r="AA80" s="1">
        <f>SQRT(Z80*Z80*X80*X80)</f>
        <v>2.3E-2</v>
      </c>
      <c r="AB80">
        <v>6.0709999999999997</v>
      </c>
      <c r="AC80">
        <v>5.2999999999999999E-2</v>
      </c>
      <c r="AF80">
        <f>IF(AD80&lt;&gt;0,AD80,AB80)</f>
        <v>6.0709999999999997</v>
      </c>
      <c r="AG80">
        <f>IF(AD80&lt;&gt;0,AE80,AC80)</f>
        <v>5.2999999999999999E-2</v>
      </c>
      <c r="AI80" t="s">
        <v>418</v>
      </c>
      <c r="AJ80" t="s">
        <v>634</v>
      </c>
      <c r="AK80">
        <v>11.956</v>
      </c>
    </row>
    <row r="81" spans="1:39" x14ac:dyDescent="0.25">
      <c r="A81" t="s">
        <v>435</v>
      </c>
      <c r="C81" t="s">
        <v>585</v>
      </c>
      <c r="I81">
        <f>E81-G81</f>
        <v>0</v>
      </c>
      <c r="J81">
        <f>SQRT((F81*F81)+(H81*H81))</f>
        <v>0</v>
      </c>
      <c r="Q81">
        <v>12.824</v>
      </c>
      <c r="R81" s="1">
        <v>2.4E-2</v>
      </c>
      <c r="S81" s="1">
        <f>Y81-AF81</f>
        <v>6.7720000000000002</v>
      </c>
      <c r="T81" s="1">
        <f>SQRT((AA81*AA81)+(AG81*AG81))</f>
        <v>3.9051248379533277E-2</v>
      </c>
      <c r="W81">
        <v>11.795</v>
      </c>
      <c r="X81">
        <v>2.5000000000000001E-2</v>
      </c>
      <c r="Y81" s="1">
        <f>IF(W81&lt;8,W81-0.1359+(0.0396*W81)-(0.0023*W81*W81)-0.031,W81)</f>
        <v>11.795</v>
      </c>
      <c r="Z81">
        <f>IF(W81&lt;8,1.0396-(0.0046*W81),1)</f>
        <v>1</v>
      </c>
      <c r="AA81" s="1">
        <f>SQRT(Z81*Z81*X81*X81)</f>
        <v>2.5000000000000001E-2</v>
      </c>
      <c r="AB81">
        <v>5.0229999999999997</v>
      </c>
      <c r="AC81">
        <v>0.03</v>
      </c>
      <c r="AF81">
        <f>IF(AD81&lt;&gt;0,AD81,AB81)</f>
        <v>5.0229999999999997</v>
      </c>
      <c r="AG81">
        <f>IF(AD81&lt;&gt;0,AE81,AC81)</f>
        <v>0.03</v>
      </c>
      <c r="AI81" t="s">
        <v>435</v>
      </c>
      <c r="AJ81" t="s">
        <v>585</v>
      </c>
      <c r="AK81">
        <v>12.824</v>
      </c>
    </row>
    <row r="82" spans="1:39" x14ac:dyDescent="0.25">
      <c r="A82" t="s">
        <v>413</v>
      </c>
      <c r="C82" t="s">
        <v>637</v>
      </c>
      <c r="I82">
        <f>E82-G82</f>
        <v>0</v>
      </c>
      <c r="J82">
        <f>SQRT((F82*F82)+(H82*H82))</f>
        <v>0</v>
      </c>
      <c r="Q82">
        <v>11.59</v>
      </c>
      <c r="R82" s="1">
        <v>2.4E-2</v>
      </c>
      <c r="S82" s="1">
        <f>Y82-AF82</f>
        <v>5.1689999999999996</v>
      </c>
      <c r="T82" s="1">
        <f>SQRT((AA82*AA82)+(AG82*AG82))</f>
        <v>3.4058772731852802E-2</v>
      </c>
      <c r="W82">
        <v>9.702</v>
      </c>
      <c r="X82">
        <v>2.1999999999999999E-2</v>
      </c>
      <c r="Y82" s="1">
        <f>IF(W82&lt;8,W82-0.1359+(0.0396*W82)-(0.0023*W82*W82)-0.031,W82)</f>
        <v>9.702</v>
      </c>
      <c r="Z82">
        <f>IF(W82&lt;8,1.0396-(0.0046*W82),1)</f>
        <v>1</v>
      </c>
      <c r="AA82" s="1">
        <f>SQRT(Z82*Z82*X82*X82)</f>
        <v>2.1999999999999999E-2</v>
      </c>
      <c r="AB82">
        <v>4.5330000000000004</v>
      </c>
      <c r="AC82">
        <v>2.5999999999999999E-2</v>
      </c>
      <c r="AF82">
        <f>IF(AD82&lt;&gt;0,AD82,AB82)</f>
        <v>4.5330000000000004</v>
      </c>
      <c r="AG82">
        <f>IF(AD82&lt;&gt;0,AE82,AC82)</f>
        <v>2.5999999999999999E-2</v>
      </c>
      <c r="AI82" t="s">
        <v>413</v>
      </c>
      <c r="AJ82" t="s">
        <v>637</v>
      </c>
      <c r="AK82">
        <v>11.59</v>
      </c>
    </row>
    <row r="83" spans="1:39" x14ac:dyDescent="0.25">
      <c r="A83" t="s">
        <v>114</v>
      </c>
      <c r="B83" t="s">
        <v>327</v>
      </c>
      <c r="C83" t="s">
        <v>272</v>
      </c>
      <c r="E83">
        <v>10.57</v>
      </c>
      <c r="F83">
        <v>0.04</v>
      </c>
      <c r="G83">
        <v>10.35</v>
      </c>
      <c r="H83">
        <v>0.05</v>
      </c>
      <c r="I83">
        <f>E83-G83</f>
        <v>0.22000000000000064</v>
      </c>
      <c r="J83">
        <f>SQRT((F83*F83)+(H83*H83))</f>
        <v>6.4031242374328487E-2</v>
      </c>
      <c r="K83">
        <v>10.52</v>
      </c>
      <c r="L83">
        <v>0.08</v>
      </c>
      <c r="M83">
        <v>10.32</v>
      </c>
      <c r="N83">
        <v>0.05</v>
      </c>
      <c r="Q83" s="1">
        <v>9.5619999999999994</v>
      </c>
      <c r="R83" s="1">
        <v>0.02</v>
      </c>
      <c r="S83" s="1">
        <f>Y83-AF83</f>
        <v>3.1229999999999993</v>
      </c>
      <c r="T83" s="1">
        <f>SQRT((AA83*AA83)+(AG83*AG83))</f>
        <v>6.3906181234681836E-2</v>
      </c>
      <c r="W83">
        <v>9.3529999999999998</v>
      </c>
      <c r="X83">
        <v>2.1999999999999999E-2</v>
      </c>
      <c r="Y83" s="1">
        <f>IF(W83&lt;8,W83-0.1359+(0.0396*W83)-(0.0023*W83*W83)-0.031,W83)</f>
        <v>9.3529999999999998</v>
      </c>
      <c r="Z83">
        <f>IF(W83&lt;8,1.0396-(0.0046*W83),1)</f>
        <v>1</v>
      </c>
      <c r="AA83" s="1">
        <f>SQRT(Z83*Z83*X83*X83)</f>
        <v>2.1999999999999999E-2</v>
      </c>
      <c r="AB83">
        <v>6.23</v>
      </c>
      <c r="AC83">
        <v>0.06</v>
      </c>
      <c r="AF83">
        <f>IF(AD83&lt;&gt;0,AD83,AB83)</f>
        <v>6.23</v>
      </c>
      <c r="AG83">
        <f>IF(AD83&lt;&gt;0,AE83,AC83)</f>
        <v>0.06</v>
      </c>
      <c r="AI83" t="s">
        <v>114</v>
      </c>
      <c r="AJ83" t="s">
        <v>327</v>
      </c>
      <c r="AK83" t="s">
        <v>272</v>
      </c>
      <c r="AL83" s="1">
        <v>9.5619999999999994</v>
      </c>
      <c r="AM83" s="1">
        <v>0.02</v>
      </c>
    </row>
    <row r="84" spans="1:39" x14ac:dyDescent="0.25">
      <c r="A84" t="s">
        <v>130</v>
      </c>
      <c r="B84" t="s">
        <v>327</v>
      </c>
      <c r="C84" t="s">
        <v>288</v>
      </c>
      <c r="E84">
        <v>10.59</v>
      </c>
      <c r="F84">
        <v>0.04</v>
      </c>
      <c r="G84">
        <v>10.36</v>
      </c>
      <c r="H84">
        <v>0.04</v>
      </c>
      <c r="I84">
        <f>E84-G84</f>
        <v>0.23000000000000043</v>
      </c>
      <c r="J84">
        <f>SQRT((F84*F84)+(H84*H84))</f>
        <v>5.6568542494923803E-2</v>
      </c>
      <c r="K84">
        <v>10.54</v>
      </c>
      <c r="L84">
        <v>7.0000000000000007E-2</v>
      </c>
      <c r="M84">
        <v>10.33</v>
      </c>
      <c r="N84">
        <v>0.04</v>
      </c>
      <c r="O84">
        <v>10.222</v>
      </c>
      <c r="P84">
        <v>3.0000000000000001E-3</v>
      </c>
      <c r="Q84" s="1">
        <v>9.7010000000000005</v>
      </c>
      <c r="R84" s="1">
        <v>2.4E-2</v>
      </c>
      <c r="S84" s="1">
        <f>Y84-AF84</f>
        <v>2.8850000000000007</v>
      </c>
      <c r="T84" s="1">
        <f>SQRT((AA84*AA84)+(AG84*AG84))</f>
        <v>7.2732386183872733E-2</v>
      </c>
      <c r="W84">
        <v>9.5050000000000008</v>
      </c>
      <c r="X84">
        <v>2.3E-2</v>
      </c>
      <c r="Y84" s="1">
        <f>IF(W84&lt;8,W84-0.1359+(0.0396*W84)-(0.0023*W84*W84)-0.031,W84)</f>
        <v>9.5050000000000008</v>
      </c>
      <c r="Z84">
        <f>IF(W84&lt;8,1.0396-(0.0046*W84),1)</f>
        <v>1</v>
      </c>
      <c r="AA84" s="1">
        <f>SQRT(Z84*Z84*X84*X84)</f>
        <v>2.3E-2</v>
      </c>
      <c r="AB84">
        <v>6.62</v>
      </c>
      <c r="AC84">
        <v>6.9000000000000006E-2</v>
      </c>
      <c r="AF84">
        <f>IF(AD84&lt;&gt;0,AD84,AB84)</f>
        <v>6.62</v>
      </c>
      <c r="AG84">
        <f>IF(AD84&lt;&gt;0,AE84,AC84)</f>
        <v>6.9000000000000006E-2</v>
      </c>
      <c r="AI84" t="s">
        <v>130</v>
      </c>
      <c r="AJ84" t="s">
        <v>327</v>
      </c>
      <c r="AK84" t="s">
        <v>288</v>
      </c>
      <c r="AL84" s="1">
        <v>9.7010000000000005</v>
      </c>
      <c r="AM84" s="1">
        <v>2.4E-2</v>
      </c>
    </row>
    <row r="85" spans="1:39" x14ac:dyDescent="0.25">
      <c r="A85" t="s">
        <v>433</v>
      </c>
      <c r="C85" t="s">
        <v>587</v>
      </c>
      <c r="I85">
        <f>E85-G85</f>
        <v>0</v>
      </c>
      <c r="J85">
        <f>SQRT((F85*F85)+(H85*H85))</f>
        <v>0</v>
      </c>
      <c r="Q85">
        <v>10.795</v>
      </c>
      <c r="R85" s="1">
        <v>2.4E-2</v>
      </c>
      <c r="S85" s="1">
        <f>Y85-AF85</f>
        <v>4.322000000000001</v>
      </c>
      <c r="T85" s="1">
        <f>SQRT((AA85*AA85)+(AG85*AG85))</f>
        <v>4.0224370722237536E-2</v>
      </c>
      <c r="W85">
        <v>9.0920000000000005</v>
      </c>
      <c r="X85">
        <v>2.3E-2</v>
      </c>
      <c r="Y85" s="1">
        <f>IF(W85&lt;8,W85-0.1359+(0.0396*W85)-(0.0023*W85*W85)-0.031,W85)</f>
        <v>9.0920000000000005</v>
      </c>
      <c r="Z85">
        <f>IF(W85&lt;8,1.0396-(0.0046*W85),1)</f>
        <v>1</v>
      </c>
      <c r="AA85" s="1">
        <f>SQRT(Z85*Z85*X85*X85)</f>
        <v>2.3E-2</v>
      </c>
      <c r="AB85">
        <v>4.7699999999999996</v>
      </c>
      <c r="AC85">
        <v>3.3000000000000002E-2</v>
      </c>
      <c r="AF85">
        <f>IF(AD85&lt;&gt;0,AD85,AB85)</f>
        <v>4.7699999999999996</v>
      </c>
      <c r="AG85">
        <f>IF(AD85&lt;&gt;0,AE85,AC85)</f>
        <v>3.3000000000000002E-2</v>
      </c>
      <c r="AI85" t="s">
        <v>433</v>
      </c>
      <c r="AJ85" t="s">
        <v>587</v>
      </c>
      <c r="AK85">
        <v>10.795</v>
      </c>
    </row>
    <row r="86" spans="1:39" x14ac:dyDescent="0.25">
      <c r="A86" t="s">
        <v>430</v>
      </c>
      <c r="C86" t="s">
        <v>588</v>
      </c>
      <c r="I86">
        <f>E86-G86</f>
        <v>0</v>
      </c>
      <c r="J86">
        <f>SQRT((F86*F86)+(H86*H86))</f>
        <v>0</v>
      </c>
      <c r="Q86">
        <v>8.5510000000000002</v>
      </c>
      <c r="R86" s="1">
        <v>0.02</v>
      </c>
      <c r="S86" s="1">
        <f>Y86-AF86</f>
        <v>1.2193436672000004</v>
      </c>
      <c r="T86" s="1">
        <f>SQRT((AA86*AA86)+(AG86*AG86))</f>
        <v>5.4753964797533625E-2</v>
      </c>
      <c r="W86">
        <v>7.2560000000000002</v>
      </c>
      <c r="X86">
        <v>3.1E-2</v>
      </c>
      <c r="Y86" s="1">
        <f>IF(W86&lt;8,W86-0.1359+(0.0396*W86)-(0.0023*W86*W86)-0.031,W86)</f>
        <v>7.2553436672</v>
      </c>
      <c r="Z86">
        <f>IF(W86&lt;8,1.0396-(0.0046*W86),1)</f>
        <v>1.0062224000000002</v>
      </c>
      <c r="AA86" s="1">
        <f>SQRT(Z86*Z86*X86*X86)</f>
        <v>3.1192894400000008E-2</v>
      </c>
      <c r="AB86">
        <v>6.0359999999999996</v>
      </c>
      <c r="AC86">
        <v>4.4999999999999998E-2</v>
      </c>
      <c r="AF86">
        <f>IF(AD86&lt;&gt;0,AD86,AB86)</f>
        <v>6.0359999999999996</v>
      </c>
      <c r="AG86">
        <f>IF(AD86&lt;&gt;0,AE86,AC86)</f>
        <v>4.4999999999999998E-2</v>
      </c>
      <c r="AI86" t="s">
        <v>430</v>
      </c>
      <c r="AJ86" t="s">
        <v>588</v>
      </c>
      <c r="AK86">
        <v>8.5510000000000002</v>
      </c>
    </row>
    <row r="87" spans="1:39" x14ac:dyDescent="0.25">
      <c r="A87" t="s">
        <v>416</v>
      </c>
      <c r="C87" t="s">
        <v>639</v>
      </c>
      <c r="I87">
        <f>E87-G87</f>
        <v>0</v>
      </c>
      <c r="J87">
        <f>SQRT((F87*F87)+(H87*H87))</f>
        <v>0</v>
      </c>
      <c r="Q87">
        <v>12.247</v>
      </c>
      <c r="R87" s="1">
        <v>2.4E-2</v>
      </c>
      <c r="S87" s="1">
        <f>Y87-AF87</f>
        <v>4.0909999999999993</v>
      </c>
      <c r="T87" s="1">
        <f>SQRT((AA87*AA87)+(AG87*AG87))</f>
        <v>7.4946647690206925E-2</v>
      </c>
      <c r="W87">
        <v>10.52</v>
      </c>
      <c r="X87">
        <v>2.4E-2</v>
      </c>
      <c r="Y87" s="1">
        <f>IF(W87&lt;8,W87-0.1359+(0.0396*W87)-(0.0023*W87*W87)-0.031,W87)</f>
        <v>10.52</v>
      </c>
      <c r="Z87">
        <f>IF(W87&lt;8,1.0396-(0.0046*W87),1)</f>
        <v>1</v>
      </c>
      <c r="AA87" s="1">
        <f>SQRT(Z87*Z87*X87*X87)</f>
        <v>2.4E-2</v>
      </c>
      <c r="AB87">
        <v>6.4290000000000003</v>
      </c>
      <c r="AC87">
        <v>7.0999999999999994E-2</v>
      </c>
      <c r="AF87">
        <f>IF(AD87&lt;&gt;0,AD87,AB87)</f>
        <v>6.4290000000000003</v>
      </c>
      <c r="AG87">
        <f>IF(AD87&lt;&gt;0,AE87,AC87)</f>
        <v>7.0999999999999994E-2</v>
      </c>
      <c r="AI87" t="s">
        <v>416</v>
      </c>
      <c r="AJ87" t="s">
        <v>639</v>
      </c>
      <c r="AK87">
        <v>12.247</v>
      </c>
    </row>
    <row r="88" spans="1:39" x14ac:dyDescent="0.25">
      <c r="A88" t="s">
        <v>420</v>
      </c>
      <c r="C88" t="s">
        <v>590</v>
      </c>
      <c r="D88" t="s">
        <v>710</v>
      </c>
      <c r="I88">
        <f>E88-G88</f>
        <v>0</v>
      </c>
      <c r="J88">
        <f>SQRT((F88*F88)+(H88*H88))</f>
        <v>0</v>
      </c>
      <c r="K88">
        <v>15.8</v>
      </c>
      <c r="L88">
        <v>0.01</v>
      </c>
      <c r="M88">
        <v>13.42</v>
      </c>
      <c r="N88">
        <v>0.01</v>
      </c>
      <c r="Q88">
        <v>10.84</v>
      </c>
      <c r="R88" s="1">
        <v>2.1999999999999999E-2</v>
      </c>
      <c r="S88" s="1">
        <f>Y88-AF88</f>
        <v>4.0629999999999997</v>
      </c>
      <c r="T88" s="1">
        <f>SQRT((AA88*AA88)+(AG88*AG88))</f>
        <v>4.527692569068708E-2</v>
      </c>
      <c r="W88">
        <v>9.1509999999999998</v>
      </c>
      <c r="X88">
        <v>2.3E-2</v>
      </c>
      <c r="Y88" s="1">
        <f>IF(W88&lt;8,W88-0.1359+(0.0396*W88)-(0.0023*W88*W88)-0.031,W88)</f>
        <v>9.1509999999999998</v>
      </c>
      <c r="Z88">
        <f>IF(W88&lt;8,1.0396-(0.0046*W88),1)</f>
        <v>1</v>
      </c>
      <c r="AA88" s="1">
        <f>SQRT(Z88*Z88*X88*X88)</f>
        <v>2.3E-2</v>
      </c>
      <c r="AB88">
        <v>5.0880000000000001</v>
      </c>
      <c r="AC88">
        <v>3.9E-2</v>
      </c>
      <c r="AF88">
        <f>IF(AD88&lt;&gt;0,AD88,AB88)</f>
        <v>5.0880000000000001</v>
      </c>
      <c r="AG88">
        <f>IF(AD88&lt;&gt;0,AE88,AC88)</f>
        <v>3.9E-2</v>
      </c>
      <c r="AI88" t="s">
        <v>420</v>
      </c>
      <c r="AJ88" t="s">
        <v>590</v>
      </c>
      <c r="AK88">
        <v>10.84</v>
      </c>
    </row>
    <row r="89" spans="1:39" x14ac:dyDescent="0.25">
      <c r="A89" t="s">
        <v>423</v>
      </c>
      <c r="C89" t="s">
        <v>592</v>
      </c>
      <c r="I89">
        <f>E89-G89</f>
        <v>0</v>
      </c>
      <c r="J89">
        <f>SQRT((F89*F89)+(H89*H89))</f>
        <v>0</v>
      </c>
      <c r="K89">
        <v>15.3</v>
      </c>
      <c r="L89">
        <v>0.01</v>
      </c>
      <c r="M89">
        <v>14.8</v>
      </c>
      <c r="N89">
        <v>0.01</v>
      </c>
      <c r="Q89">
        <v>12.03</v>
      </c>
      <c r="R89" s="1">
        <v>2.1999999999999999E-2</v>
      </c>
      <c r="S89" s="1">
        <f>Y89-AF89</f>
        <v>4.5100000000000007</v>
      </c>
      <c r="T89" s="1">
        <f>SQRT((AA89*AA89)+(AG89*AG89))</f>
        <v>5.1884487084291386E-2</v>
      </c>
      <c r="W89">
        <v>10.329000000000001</v>
      </c>
      <c r="X89">
        <v>2.4E-2</v>
      </c>
      <c r="Y89" s="1">
        <f>IF(W89&lt;8,W89-0.1359+(0.0396*W89)-(0.0023*W89*W89)-0.031,W89)</f>
        <v>10.329000000000001</v>
      </c>
      <c r="Z89">
        <f>IF(W89&lt;8,1.0396-(0.0046*W89),1)</f>
        <v>1</v>
      </c>
      <c r="AA89" s="1">
        <f>SQRT(Z89*Z89*X89*X89)</f>
        <v>2.4E-2</v>
      </c>
      <c r="AB89">
        <v>5.819</v>
      </c>
      <c r="AC89">
        <v>4.5999999999999999E-2</v>
      </c>
      <c r="AF89">
        <f>IF(AD89&lt;&gt;0,AD89,AB89)</f>
        <v>5.819</v>
      </c>
      <c r="AG89">
        <f>IF(AD89&lt;&gt;0,AE89,AC89)</f>
        <v>4.5999999999999999E-2</v>
      </c>
      <c r="AI89" t="s">
        <v>423</v>
      </c>
      <c r="AJ89" t="s">
        <v>592</v>
      </c>
      <c r="AK89">
        <v>12.03</v>
      </c>
    </row>
    <row r="90" spans="1:39" x14ac:dyDescent="0.25">
      <c r="A90" t="s">
        <v>448</v>
      </c>
      <c r="C90" t="s">
        <v>594</v>
      </c>
      <c r="I90">
        <f>E90-G90</f>
        <v>0</v>
      </c>
      <c r="J90">
        <f>SQRT((F90*F90)+(H90*H90))</f>
        <v>0</v>
      </c>
      <c r="Q90">
        <v>10.436</v>
      </c>
      <c r="R90" s="1">
        <v>2.3E-2</v>
      </c>
      <c r="S90" s="1">
        <f>Y90-AF90</f>
        <v>3.6060000000000008</v>
      </c>
      <c r="T90" s="1">
        <f>SQRT((AA90*AA90)+(AG90*AG90))</f>
        <v>6.8007352543677221E-2</v>
      </c>
      <c r="W90">
        <v>9.2330000000000005</v>
      </c>
      <c r="X90">
        <v>2.3E-2</v>
      </c>
      <c r="Y90" s="1">
        <f>IF(W90&lt;8,W90-0.1359+(0.0396*W90)-(0.0023*W90*W90)-0.031,W90)</f>
        <v>9.2330000000000005</v>
      </c>
      <c r="Z90">
        <f>IF(W90&lt;8,1.0396-(0.0046*W90),1)</f>
        <v>1</v>
      </c>
      <c r="AA90" s="1">
        <f>SQRT(Z90*Z90*X90*X90)</f>
        <v>2.3E-2</v>
      </c>
      <c r="AB90">
        <v>5.6269999999999998</v>
      </c>
      <c r="AC90">
        <v>6.4000000000000001E-2</v>
      </c>
      <c r="AF90">
        <f>IF(AD90&lt;&gt;0,AD90,AB90)</f>
        <v>5.6269999999999998</v>
      </c>
      <c r="AG90">
        <f>IF(AD90&lt;&gt;0,AE90,AC90)</f>
        <v>6.4000000000000001E-2</v>
      </c>
      <c r="AI90" t="s">
        <v>448</v>
      </c>
      <c r="AJ90" t="s">
        <v>594</v>
      </c>
      <c r="AK90">
        <v>10.436</v>
      </c>
    </row>
    <row r="91" spans="1:39" x14ac:dyDescent="0.25">
      <c r="A91" t="s">
        <v>93</v>
      </c>
      <c r="B91">
        <v>36421</v>
      </c>
      <c r="C91" t="s">
        <v>251</v>
      </c>
      <c r="I91">
        <f>E91-G91</f>
        <v>0</v>
      </c>
      <c r="J91">
        <f>SQRT((F91*F91)+(H91*H91))</f>
        <v>0</v>
      </c>
      <c r="K91">
        <v>8.34</v>
      </c>
      <c r="L91">
        <v>7.0000000000000001E-3</v>
      </c>
      <c r="M91">
        <v>8.14</v>
      </c>
      <c r="N91">
        <v>8.9999999999999993E-3</v>
      </c>
      <c r="O91">
        <v>8.0820000000000007</v>
      </c>
      <c r="P91">
        <v>2E-3</v>
      </c>
      <c r="Q91" s="1">
        <v>7.5670000000000002</v>
      </c>
      <c r="R91" s="1">
        <v>1.7999999999999999E-2</v>
      </c>
      <c r="S91" s="1">
        <f>Y91-AF91</f>
        <v>0.76932956250000029</v>
      </c>
      <c r="T91" s="1">
        <f>SQRT((AA91*AA91)+(AG91*AG91))</f>
        <v>6.6365515759804802E-2</v>
      </c>
      <c r="W91">
        <v>7.4249999999999998</v>
      </c>
      <c r="X91">
        <v>2.5999999999999999E-2</v>
      </c>
      <c r="Y91" s="1">
        <f>IF(W91&lt;8,W91-0.1359+(0.0396*W91)-(0.0023*W91*W91)-0.031,W91)</f>
        <v>7.4253295625</v>
      </c>
      <c r="Z91">
        <f>IF(W91&lt;8,1.0396-(0.0046*W91),1)</f>
        <v>1.0054450000000001</v>
      </c>
      <c r="AA91" s="1">
        <f>SQRT(Z91*Z91*X91*X91)</f>
        <v>2.6141569999999999E-2</v>
      </c>
      <c r="AB91">
        <v>6.6559999999999997</v>
      </c>
      <c r="AC91">
        <v>6.0999999999999999E-2</v>
      </c>
      <c r="AF91">
        <f>IF(AD91&lt;&gt;0,AD91,AB91)</f>
        <v>6.6559999999999997</v>
      </c>
      <c r="AG91">
        <f>IF(AD91&lt;&gt;0,AE91,AC91)</f>
        <v>6.0999999999999999E-2</v>
      </c>
      <c r="AI91" t="s">
        <v>93</v>
      </c>
      <c r="AJ91">
        <v>36421</v>
      </c>
      <c r="AK91" t="s">
        <v>251</v>
      </c>
      <c r="AL91" s="1">
        <v>7.5670000000000002</v>
      </c>
      <c r="AM91" s="1">
        <v>1.7999999999999999E-2</v>
      </c>
    </row>
    <row r="92" spans="1:39" x14ac:dyDescent="0.25">
      <c r="A92" t="s">
        <v>419</v>
      </c>
      <c r="C92" t="s">
        <v>596</v>
      </c>
      <c r="D92" t="s">
        <v>719</v>
      </c>
      <c r="I92">
        <f>E92-G92</f>
        <v>0</v>
      </c>
      <c r="J92">
        <f>SQRT((F92*F92)+(H92*H92))</f>
        <v>0</v>
      </c>
      <c r="K92">
        <v>14.8</v>
      </c>
      <c r="L92">
        <v>0.01</v>
      </c>
      <c r="M92">
        <v>14.914999999999999</v>
      </c>
      <c r="N92">
        <v>0.01</v>
      </c>
      <c r="Q92">
        <v>11.368</v>
      </c>
      <c r="R92" s="1">
        <v>2.7E-2</v>
      </c>
      <c r="S92" s="1">
        <f>Y92-AF92</f>
        <v>4.3209999999999997</v>
      </c>
      <c r="T92" s="1">
        <f>SQRT((AA92*AA92)+(AG92*AG92))</f>
        <v>4.6141087980237305E-2</v>
      </c>
      <c r="W92">
        <v>9.5869999999999997</v>
      </c>
      <c r="X92">
        <v>2.3E-2</v>
      </c>
      <c r="Y92" s="1">
        <f>IF(W92&lt;8,W92-0.1359+(0.0396*W92)-(0.0023*W92*W92)-0.031,W92)</f>
        <v>9.5869999999999997</v>
      </c>
      <c r="Z92">
        <f>IF(W92&lt;8,1.0396-(0.0046*W92),1)</f>
        <v>1</v>
      </c>
      <c r="AA92" s="1">
        <f>SQRT(Z92*Z92*X92*X92)</f>
        <v>2.3E-2</v>
      </c>
      <c r="AB92">
        <v>5.266</v>
      </c>
      <c r="AC92">
        <v>0.04</v>
      </c>
      <c r="AF92">
        <f>IF(AD92&lt;&gt;0,AD92,AB92)</f>
        <v>5.266</v>
      </c>
      <c r="AG92">
        <f>IF(AD92&lt;&gt;0,AE92,AC92)</f>
        <v>0.04</v>
      </c>
      <c r="AI92" t="s">
        <v>419</v>
      </c>
      <c r="AJ92" t="s">
        <v>596</v>
      </c>
      <c r="AK92">
        <v>11.368</v>
      </c>
    </row>
    <row r="93" spans="1:39" x14ac:dyDescent="0.25">
      <c r="A93" t="s">
        <v>421</v>
      </c>
      <c r="C93" t="s">
        <v>598</v>
      </c>
      <c r="D93" t="s">
        <v>720</v>
      </c>
      <c r="I93">
        <f>E93-G93</f>
        <v>0</v>
      </c>
      <c r="J93">
        <f>SQRT((F93*F93)+(H93*H93))</f>
        <v>0</v>
      </c>
      <c r="K93">
        <v>16.649999999999999</v>
      </c>
      <c r="L93">
        <v>0.01</v>
      </c>
      <c r="M93">
        <v>14.4</v>
      </c>
      <c r="N93">
        <v>0.1</v>
      </c>
      <c r="Q93">
        <v>9.7249999999999996</v>
      </c>
      <c r="R93" s="1">
        <v>3.2000000000000001E-2</v>
      </c>
      <c r="S93" s="1">
        <f>Y93-AF93</f>
        <v>6.5752686671999996</v>
      </c>
      <c r="T93" s="1">
        <f>SQRT((AA93*AA93)+(AG93*AG93))</f>
        <v>3.6212361804162735E-2</v>
      </c>
      <c r="W93">
        <v>7.2439999999999998</v>
      </c>
      <c r="X93">
        <v>0.03</v>
      </c>
      <c r="Y93" s="1">
        <f>IF(W93&lt;8,W93-0.1359+(0.0396*W93)-(0.0023*W93*W93)-0.031,W93)</f>
        <v>7.2432686671999997</v>
      </c>
      <c r="Z93">
        <f>IF(W93&lt;8,1.0396-(0.0046*W93),1)</f>
        <v>1.0062776</v>
      </c>
      <c r="AA93" s="1">
        <f>SQRT(Z93*Z93*X93*X93)</f>
        <v>3.0188328E-2</v>
      </c>
      <c r="AB93">
        <v>0.66800000000000004</v>
      </c>
      <c r="AC93">
        <v>0.02</v>
      </c>
      <c r="AF93">
        <f>IF(AD93&lt;&gt;0,AD93,AB93)</f>
        <v>0.66800000000000004</v>
      </c>
      <c r="AG93">
        <f>IF(AD93&lt;&gt;0,AE93,AC93)</f>
        <v>0.02</v>
      </c>
      <c r="AI93" t="s">
        <v>421</v>
      </c>
      <c r="AJ93" t="s">
        <v>598</v>
      </c>
      <c r="AK93">
        <v>9.7249999999999996</v>
      </c>
    </row>
    <row r="94" spans="1:39" x14ac:dyDescent="0.25">
      <c r="A94" t="s">
        <v>356</v>
      </c>
      <c r="C94" t="s">
        <v>600</v>
      </c>
      <c r="E94">
        <v>12.92</v>
      </c>
      <c r="F94">
        <v>0.24</v>
      </c>
      <c r="G94">
        <v>12.39</v>
      </c>
      <c r="H94">
        <v>0.18</v>
      </c>
      <c r="I94">
        <f>E94-G94</f>
        <v>0.52999999999999936</v>
      </c>
      <c r="J94">
        <f>SQRT((F94*F94)+(H94*H94))</f>
        <v>0.3</v>
      </c>
      <c r="K94">
        <v>12.82</v>
      </c>
      <c r="L94">
        <v>0.31</v>
      </c>
      <c r="M94">
        <v>12.33</v>
      </c>
      <c r="N94">
        <v>0.18</v>
      </c>
      <c r="O94">
        <v>11.786</v>
      </c>
      <c r="P94">
        <v>3.0000000000000001E-3</v>
      </c>
      <c r="Q94">
        <v>10.762</v>
      </c>
      <c r="R94" s="1">
        <v>2.4E-2</v>
      </c>
      <c r="S94" s="1">
        <f>Y94-AF94</f>
        <v>4.8769999999999998</v>
      </c>
      <c r="T94" s="1">
        <f>SQRT((AA94*AA94)+(AG94*AG94))</f>
        <v>3.6235341863986879E-2</v>
      </c>
      <c r="W94">
        <v>9.2859999999999996</v>
      </c>
      <c r="X94">
        <v>2.3E-2</v>
      </c>
      <c r="Y94" s="1">
        <f>IF(W94&lt;8,W94-0.1359+(0.0396*W94)-(0.0023*W94*W94)-0.031,W94)</f>
        <v>9.2859999999999996</v>
      </c>
      <c r="Z94">
        <f>IF(W94&lt;8,1.0396-(0.0046*W94),1)</f>
        <v>1</v>
      </c>
      <c r="AA94" s="1">
        <f>SQRT(Z94*Z94*X94*X94)</f>
        <v>2.3E-2</v>
      </c>
      <c r="AB94">
        <v>4.4089999999999998</v>
      </c>
      <c r="AC94">
        <v>2.8000000000000001E-2</v>
      </c>
      <c r="AF94">
        <f>IF(AD94&lt;&gt;0,AD94,AB94)</f>
        <v>4.4089999999999998</v>
      </c>
      <c r="AG94">
        <f>IF(AD94&lt;&gt;0,AE94,AC94)</f>
        <v>2.8000000000000001E-2</v>
      </c>
      <c r="AI94" t="s">
        <v>356</v>
      </c>
      <c r="AJ94" t="s">
        <v>600</v>
      </c>
      <c r="AK94">
        <v>10.762</v>
      </c>
    </row>
    <row r="95" spans="1:39" x14ac:dyDescent="0.25">
      <c r="A95" t="s">
        <v>94</v>
      </c>
      <c r="B95">
        <v>36639</v>
      </c>
      <c r="C95" t="s">
        <v>252</v>
      </c>
      <c r="E95">
        <v>8.36</v>
      </c>
      <c r="F95">
        <v>0.02</v>
      </c>
      <c r="G95">
        <v>8.3000000000000007</v>
      </c>
      <c r="H95">
        <v>0.01</v>
      </c>
      <c r="I95">
        <f>E95-G95</f>
        <v>5.9999999999998721E-2</v>
      </c>
      <c r="J95">
        <f>SQRT((F95*F95)+(H95*H95))</f>
        <v>2.2360679774997897E-2</v>
      </c>
      <c r="K95">
        <v>8.34</v>
      </c>
      <c r="L95">
        <v>0.02</v>
      </c>
      <c r="M95">
        <v>8.2899999999999991</v>
      </c>
      <c r="N95">
        <v>0.01</v>
      </c>
      <c r="Q95" s="1">
        <v>8.0879999999999992</v>
      </c>
      <c r="R95" s="1">
        <v>2.9000000000000001E-2</v>
      </c>
      <c r="S95" s="1">
        <f>Y95-AF95</f>
        <v>1.052999999999999</v>
      </c>
      <c r="T95" s="1">
        <f>SQRT((AA95*AA95)+(AG95*AG95))</f>
        <v>8.516454661418682E-2</v>
      </c>
      <c r="W95">
        <v>8.0269999999999992</v>
      </c>
      <c r="X95">
        <v>2.3E-2</v>
      </c>
      <c r="Y95" s="1">
        <f>IF(W95&lt;8,W95-0.1359+(0.0396*W95)-(0.0023*W95*W95)-0.031,W95)</f>
        <v>8.0269999999999992</v>
      </c>
      <c r="Z95">
        <f>IF(W95&lt;8,1.0396-(0.0046*W95),1)</f>
        <v>1</v>
      </c>
      <c r="AA95" s="1">
        <f>SQRT(Z95*Z95*X95*X95)</f>
        <v>2.3E-2</v>
      </c>
      <c r="AB95">
        <v>6.9740000000000002</v>
      </c>
      <c r="AC95">
        <v>8.2000000000000003E-2</v>
      </c>
      <c r="AF95">
        <f>IF(AD95&lt;&gt;0,AD95,AB95)</f>
        <v>6.9740000000000002</v>
      </c>
      <c r="AG95">
        <f>IF(AD95&lt;&gt;0,AE95,AC95)</f>
        <v>8.2000000000000003E-2</v>
      </c>
      <c r="AI95" t="s">
        <v>94</v>
      </c>
      <c r="AJ95">
        <v>36639</v>
      </c>
      <c r="AK95" t="s">
        <v>252</v>
      </c>
      <c r="AL95" s="1">
        <v>8.0879999999999992</v>
      </c>
      <c r="AM95" s="1">
        <v>2.9000000000000001E-2</v>
      </c>
    </row>
    <row r="96" spans="1:39" x14ac:dyDescent="0.25">
      <c r="A96" t="s">
        <v>131</v>
      </c>
      <c r="B96" t="s">
        <v>327</v>
      </c>
      <c r="C96" t="s">
        <v>289</v>
      </c>
      <c r="I96">
        <f>E96-G96</f>
        <v>0</v>
      </c>
      <c r="J96">
        <f>SQRT((F96*F96)+(H96*H96))</f>
        <v>0</v>
      </c>
      <c r="K96">
        <v>10.18</v>
      </c>
      <c r="L96">
        <v>0.01</v>
      </c>
      <c r="M96">
        <v>9.82</v>
      </c>
      <c r="N96">
        <v>0.01</v>
      </c>
      <c r="O96">
        <v>9.7490000000000006</v>
      </c>
      <c r="P96">
        <v>2E-3</v>
      </c>
      <c r="Q96" s="1">
        <v>8.8780000000000001</v>
      </c>
      <c r="R96" s="1">
        <v>3.2000000000000001E-2</v>
      </c>
      <c r="S96" s="1">
        <f>Y96-AF96</f>
        <v>5.4387558271999996</v>
      </c>
      <c r="T96" s="1">
        <f>SQRT((AA96*AA96)+(AG96*AG96))</f>
        <v>4.5715913349199722E-2</v>
      </c>
      <c r="W96">
        <v>6.3440000000000003</v>
      </c>
      <c r="X96">
        <v>4.2000000000000003E-2</v>
      </c>
      <c r="Y96" s="1">
        <f>IF(W96&lt;8,W96-0.1359+(0.0396*W96)-(0.0023*W96*W96)-0.031,W96)</f>
        <v>6.3357558271999999</v>
      </c>
      <c r="Z96">
        <f>IF(W96&lt;8,1.0396-(0.0046*W96),1)</f>
        <v>1.0104176</v>
      </c>
      <c r="AA96" s="1">
        <f>SQRT(Z96*Z96*X96*X96)</f>
        <v>4.2437539200000006E-2</v>
      </c>
      <c r="AB96">
        <v>0.89700000000000002</v>
      </c>
      <c r="AC96">
        <v>1.7000000000000001E-2</v>
      </c>
      <c r="AF96">
        <f>IF(AD96&lt;&gt;0,AD96,AB96)</f>
        <v>0.89700000000000002</v>
      </c>
      <c r="AG96">
        <f>IF(AD96&lt;&gt;0,AE96,AC96)</f>
        <v>1.7000000000000001E-2</v>
      </c>
      <c r="AI96" t="s">
        <v>131</v>
      </c>
      <c r="AJ96" t="s">
        <v>327</v>
      </c>
      <c r="AK96" t="s">
        <v>289</v>
      </c>
      <c r="AL96" s="1">
        <v>8.8780000000000001</v>
      </c>
      <c r="AM96" s="1">
        <v>3.2000000000000001E-2</v>
      </c>
    </row>
    <row r="97" spans="1:39" x14ac:dyDescent="0.25">
      <c r="A97" t="s">
        <v>422</v>
      </c>
      <c r="C97" t="s">
        <v>602</v>
      </c>
      <c r="D97" t="s">
        <v>721</v>
      </c>
      <c r="I97">
        <f>E97-G97</f>
        <v>0</v>
      </c>
      <c r="J97">
        <f>SQRT((F97*F97)+(H97*H97))</f>
        <v>0</v>
      </c>
      <c r="K97">
        <v>13.8</v>
      </c>
      <c r="L97">
        <v>0.1</v>
      </c>
      <c r="M97" s="2">
        <v>14.06</v>
      </c>
      <c r="N97" s="2">
        <v>0.01</v>
      </c>
      <c r="O97" s="2"/>
      <c r="P97" s="2"/>
      <c r="Q97">
        <v>11.305</v>
      </c>
      <c r="R97" s="1">
        <v>2.4E-2</v>
      </c>
      <c r="S97" s="1">
        <f>Y97-AF97</f>
        <v>5.1930000000000005</v>
      </c>
      <c r="T97" s="1">
        <f>SQRT((AA97*AA97)+(AG97*AG97))</f>
        <v>3.7013511046643494E-2</v>
      </c>
      <c r="W97">
        <v>9.7100000000000009</v>
      </c>
      <c r="X97">
        <v>2.3E-2</v>
      </c>
      <c r="Y97" s="1">
        <f>IF(W97&lt;8,W97-0.1359+(0.0396*W97)-(0.0023*W97*W97)-0.031,W97)</f>
        <v>9.7100000000000009</v>
      </c>
      <c r="Z97">
        <f>IF(W97&lt;8,1.0396-(0.0046*W97),1)</f>
        <v>1</v>
      </c>
      <c r="AA97" s="1">
        <f>SQRT(Z97*Z97*X97*X97)</f>
        <v>2.3E-2</v>
      </c>
      <c r="AB97">
        <v>4.5170000000000003</v>
      </c>
      <c r="AC97">
        <v>2.9000000000000001E-2</v>
      </c>
      <c r="AF97">
        <f>IF(AD97&lt;&gt;0,AD97,AB97)</f>
        <v>4.5170000000000003</v>
      </c>
      <c r="AG97">
        <f>IF(AD97&lt;&gt;0,AE97,AC97)</f>
        <v>2.9000000000000001E-2</v>
      </c>
      <c r="AI97" t="s">
        <v>422</v>
      </c>
      <c r="AJ97" t="s">
        <v>602</v>
      </c>
      <c r="AK97">
        <v>11.305</v>
      </c>
    </row>
    <row r="98" spans="1:39" x14ac:dyDescent="0.25">
      <c r="A98" t="s">
        <v>357</v>
      </c>
      <c r="C98" t="s">
        <v>604</v>
      </c>
      <c r="D98" t="s">
        <v>721</v>
      </c>
      <c r="I98">
        <f>E98-G98</f>
        <v>0</v>
      </c>
      <c r="J98">
        <f>SQRT((F98*F98)+(H98*H98))</f>
        <v>0</v>
      </c>
      <c r="K98">
        <v>15.98</v>
      </c>
      <c r="L98">
        <v>0.02</v>
      </c>
      <c r="M98">
        <v>14.62</v>
      </c>
      <c r="N98">
        <v>0.02</v>
      </c>
      <c r="Q98">
        <v>11.413</v>
      </c>
      <c r="R98" s="1">
        <v>2.7E-2</v>
      </c>
      <c r="S98" s="1">
        <f>Y98-AF98</f>
        <v>4.6629999999999994</v>
      </c>
      <c r="T98" s="1">
        <f>SQRT((AA98*AA98)+(AG98*AG98))</f>
        <v>3.8600518131237563E-2</v>
      </c>
      <c r="W98">
        <v>9.8379999999999992</v>
      </c>
      <c r="X98">
        <v>2.3E-2</v>
      </c>
      <c r="Y98" s="1">
        <f>IF(W98&lt;8,W98-0.1359+(0.0396*W98)-(0.0023*W98*W98)-0.031,W98)</f>
        <v>9.8379999999999992</v>
      </c>
      <c r="Z98">
        <f>IF(W98&lt;8,1.0396-(0.0046*W98),1)</f>
        <v>1</v>
      </c>
      <c r="AA98" s="1">
        <f>SQRT(Z98*Z98*X98*X98)</f>
        <v>2.3E-2</v>
      </c>
      <c r="AB98">
        <v>5.1749999999999998</v>
      </c>
      <c r="AC98">
        <v>3.1E-2</v>
      </c>
      <c r="AF98">
        <f>IF(AD98&lt;&gt;0,AD98,AB98)</f>
        <v>5.1749999999999998</v>
      </c>
      <c r="AG98">
        <f>IF(AD98&lt;&gt;0,AE98,AC98)</f>
        <v>3.1E-2</v>
      </c>
      <c r="AI98" t="s">
        <v>357</v>
      </c>
      <c r="AJ98" t="s">
        <v>604</v>
      </c>
      <c r="AK98">
        <v>11.413</v>
      </c>
    </row>
    <row r="99" spans="1:39" x14ac:dyDescent="0.25">
      <c r="A99" t="s">
        <v>417</v>
      </c>
      <c r="C99" t="s">
        <v>641</v>
      </c>
      <c r="E99">
        <v>12.12</v>
      </c>
      <c r="F99">
        <v>0.15</v>
      </c>
      <c r="G99">
        <v>11.46</v>
      </c>
      <c r="H99">
        <v>0.1</v>
      </c>
      <c r="I99">
        <f>E99-G99</f>
        <v>0.65999999999999837</v>
      </c>
      <c r="J99">
        <f>SQRT((F99*F99)+(H99*H99))</f>
        <v>0.18027756377319948</v>
      </c>
      <c r="K99">
        <v>11.99</v>
      </c>
      <c r="L99">
        <v>0.18</v>
      </c>
      <c r="M99">
        <v>11.39</v>
      </c>
      <c r="N99">
        <v>0.1</v>
      </c>
      <c r="Q99">
        <v>10.007999999999999</v>
      </c>
      <c r="R99" s="1">
        <v>2.3E-2</v>
      </c>
      <c r="S99" s="1">
        <f>Y99-AF99</f>
        <v>5.03</v>
      </c>
      <c r="T99" s="1">
        <f>SQRT((AA99*AA99)+(AG99*AG99))</f>
        <v>3.047950130825634E-2</v>
      </c>
      <c r="W99">
        <v>8.83</v>
      </c>
      <c r="X99">
        <v>2.3E-2</v>
      </c>
      <c r="Y99" s="1">
        <f>IF(W99&lt;8,W99-0.1359+(0.0396*W99)-(0.0023*W99*W99)-0.031,W99)</f>
        <v>8.83</v>
      </c>
      <c r="Z99">
        <f>IF(W99&lt;8,1.0396-(0.0046*W99),1)</f>
        <v>1</v>
      </c>
      <c r="AA99" s="1">
        <f>SQRT(Z99*Z99*X99*X99)</f>
        <v>2.3E-2</v>
      </c>
      <c r="AB99">
        <v>3.8</v>
      </c>
      <c r="AC99">
        <v>0.02</v>
      </c>
      <c r="AF99">
        <f>IF(AD99&lt;&gt;0,AD99,AB99)</f>
        <v>3.8</v>
      </c>
      <c r="AG99">
        <f>IF(AD99&lt;&gt;0,AE99,AC99)</f>
        <v>0.02</v>
      </c>
      <c r="AI99" t="s">
        <v>417</v>
      </c>
      <c r="AJ99" t="s">
        <v>641</v>
      </c>
      <c r="AK99">
        <v>10.007999999999999</v>
      </c>
    </row>
    <row r="100" spans="1:39" x14ac:dyDescent="0.25">
      <c r="A100" t="s">
        <v>442</v>
      </c>
      <c r="C100" t="s">
        <v>606</v>
      </c>
      <c r="D100" t="s">
        <v>722</v>
      </c>
      <c r="I100">
        <f>E100-G100</f>
        <v>0</v>
      </c>
      <c r="J100">
        <f>SQRT((F100*F100)+(H100*H100))</f>
        <v>0</v>
      </c>
      <c r="K100">
        <v>15.4</v>
      </c>
      <c r="L100">
        <v>0.1</v>
      </c>
      <c r="M100">
        <v>14.51</v>
      </c>
      <c r="N100">
        <v>0.01</v>
      </c>
      <c r="Q100">
        <v>11.843999999999999</v>
      </c>
      <c r="R100" s="1">
        <v>2.4E-2</v>
      </c>
      <c r="S100" s="1">
        <f>Y100-AF100</f>
        <v>5.2059999999999995</v>
      </c>
      <c r="T100" s="1">
        <f>SQRT((AA100*AA100)+(AG100*AG100))</f>
        <v>3.6235341863986879E-2</v>
      </c>
      <c r="W100">
        <v>9.4939999999999998</v>
      </c>
      <c r="X100">
        <v>2.3E-2</v>
      </c>
      <c r="Y100" s="1">
        <f>IF(W100&lt;8,W100-0.1359+(0.0396*W100)-(0.0023*W100*W100)-0.031,W100)</f>
        <v>9.4939999999999998</v>
      </c>
      <c r="Z100">
        <f>IF(W100&lt;8,1.0396-(0.0046*W100),1)</f>
        <v>1</v>
      </c>
      <c r="AA100" s="1">
        <f>SQRT(Z100*Z100*X100*X100)</f>
        <v>2.3E-2</v>
      </c>
      <c r="AB100">
        <v>4.2880000000000003</v>
      </c>
      <c r="AC100">
        <v>2.8000000000000001E-2</v>
      </c>
      <c r="AF100">
        <f>IF(AD100&lt;&gt;0,AD100,AB100)</f>
        <v>4.2880000000000003</v>
      </c>
      <c r="AG100">
        <f>IF(AD100&lt;&gt;0,AE100,AC100)</f>
        <v>2.8000000000000001E-2</v>
      </c>
      <c r="AI100" t="s">
        <v>442</v>
      </c>
      <c r="AJ100" t="s">
        <v>606</v>
      </c>
      <c r="AK100">
        <v>11.843999999999999</v>
      </c>
    </row>
    <row r="101" spans="1:39" x14ac:dyDescent="0.25">
      <c r="A101" t="s">
        <v>425</v>
      </c>
      <c r="C101" t="s">
        <v>608</v>
      </c>
      <c r="D101" t="s">
        <v>723</v>
      </c>
      <c r="I101">
        <f>E101-G101</f>
        <v>0</v>
      </c>
      <c r="J101">
        <f>SQRT((F101*F101)+(H101*H101))</f>
        <v>0</v>
      </c>
      <c r="K101">
        <v>13.8</v>
      </c>
      <c r="L101">
        <v>0.1</v>
      </c>
      <c r="M101">
        <v>13.87</v>
      </c>
      <c r="N101">
        <v>0.02</v>
      </c>
      <c r="Q101">
        <v>10.814</v>
      </c>
      <c r="R101" s="1">
        <v>2.1000000000000001E-2</v>
      </c>
      <c r="S101" s="1">
        <f>Y101-AF101</f>
        <v>5.1099999999999994</v>
      </c>
      <c r="T101" s="1">
        <f>SQRT((AA101*AA101)+(AG101*AG101))</f>
        <v>3.5468295701936402E-2</v>
      </c>
      <c r="W101">
        <v>9.0329999999999995</v>
      </c>
      <c r="X101">
        <v>2.3E-2</v>
      </c>
      <c r="Y101" s="1">
        <f>IF(W101&lt;8,W101-0.1359+(0.0396*W101)-(0.0023*W101*W101)-0.031,W101)</f>
        <v>9.0329999999999995</v>
      </c>
      <c r="Z101">
        <f>IF(W101&lt;8,1.0396-(0.0046*W101),1)</f>
        <v>1</v>
      </c>
      <c r="AA101" s="1">
        <f>SQRT(Z101*Z101*X101*X101)</f>
        <v>2.3E-2</v>
      </c>
      <c r="AB101">
        <v>3.923</v>
      </c>
      <c r="AC101">
        <v>2.7E-2</v>
      </c>
      <c r="AF101">
        <f>IF(AD101&lt;&gt;0,AD101,AB101)</f>
        <v>3.923</v>
      </c>
      <c r="AG101">
        <f>IF(AD101&lt;&gt;0,AE101,AC101)</f>
        <v>2.7E-2</v>
      </c>
      <c r="AI101" t="s">
        <v>425</v>
      </c>
      <c r="AJ101" t="s">
        <v>608</v>
      </c>
      <c r="AK101">
        <v>10.814</v>
      </c>
    </row>
    <row r="102" spans="1:39" x14ac:dyDescent="0.25">
      <c r="A102" t="s">
        <v>443</v>
      </c>
      <c r="C102" t="s">
        <v>642</v>
      </c>
      <c r="D102" t="s">
        <v>714</v>
      </c>
      <c r="E102">
        <v>12.08</v>
      </c>
      <c r="F102">
        <v>0.16</v>
      </c>
      <c r="G102">
        <v>11.42</v>
      </c>
      <c r="H102">
        <v>0.11</v>
      </c>
      <c r="I102">
        <f>E102-G102</f>
        <v>0.66000000000000014</v>
      </c>
      <c r="J102">
        <f>SQRT((F102*F102)+(H102*H102))</f>
        <v>0.19416487838947599</v>
      </c>
      <c r="K102">
        <v>11.96</v>
      </c>
      <c r="L102">
        <v>0.2</v>
      </c>
      <c r="M102">
        <v>11.35</v>
      </c>
      <c r="N102">
        <v>0.11</v>
      </c>
      <c r="O102">
        <v>11.766</v>
      </c>
      <c r="P102">
        <v>2.9000000000000001E-2</v>
      </c>
      <c r="Q102">
        <v>10.016999999999999</v>
      </c>
      <c r="R102" s="1">
        <v>2.4E-2</v>
      </c>
      <c r="S102" s="1">
        <f>Y102-AF102</f>
        <v>5.2158966608000004</v>
      </c>
      <c r="T102" s="1">
        <f>SQRT((AA102*AA102)+(AG102*AG102))</f>
        <v>3.2895584993810061E-2</v>
      </c>
      <c r="W102">
        <v>7.3479999999999999</v>
      </c>
      <c r="X102">
        <v>2.8000000000000001E-2</v>
      </c>
      <c r="Y102" s="1">
        <f>IF(W102&lt;8,W102-0.1359+(0.0396*W102)-(0.0023*W102*W102)-0.031,W102)</f>
        <v>7.3478966608</v>
      </c>
      <c r="Z102">
        <f>IF(W102&lt;8,1.0396-(0.0046*W102),1)</f>
        <v>1.0057992</v>
      </c>
      <c r="AA102" s="1">
        <f>SQRT(Z102*Z102*X102*X102)</f>
        <v>2.81623776E-2</v>
      </c>
      <c r="AB102">
        <v>2.1320000000000001</v>
      </c>
      <c r="AC102">
        <v>1.7000000000000001E-2</v>
      </c>
      <c r="AF102">
        <f>IF(AD102&lt;&gt;0,AD102,AB102)</f>
        <v>2.1320000000000001</v>
      </c>
      <c r="AG102">
        <f>IF(AD102&lt;&gt;0,AE102,AC102)</f>
        <v>1.7000000000000001E-2</v>
      </c>
      <c r="AI102" t="s">
        <v>443</v>
      </c>
      <c r="AJ102" t="s">
        <v>642</v>
      </c>
      <c r="AK102">
        <v>10.016999999999999</v>
      </c>
    </row>
    <row r="103" spans="1:39" x14ac:dyDescent="0.25">
      <c r="A103" t="s">
        <v>424</v>
      </c>
      <c r="C103" t="s">
        <v>610</v>
      </c>
      <c r="D103" t="s">
        <v>724</v>
      </c>
      <c r="I103">
        <f>E103-G103</f>
        <v>0</v>
      </c>
      <c r="J103">
        <f>SQRT((F103*F103)+(H103*H103))</f>
        <v>0</v>
      </c>
      <c r="M103">
        <v>14.853</v>
      </c>
      <c r="N103">
        <v>0.01</v>
      </c>
      <c r="Q103">
        <v>11.727</v>
      </c>
      <c r="R103" s="1">
        <v>2.5999999999999999E-2</v>
      </c>
      <c r="S103" s="1">
        <f>Y103-AF103</f>
        <v>4.54</v>
      </c>
      <c r="T103" s="1">
        <f>SQRT((AA103*AA103)+(AG103*AG103))</f>
        <v>3.1112698372208088E-2</v>
      </c>
      <c r="W103">
        <v>8.891</v>
      </c>
      <c r="X103">
        <v>2.1999999999999999E-2</v>
      </c>
      <c r="Y103" s="1">
        <f>IF(W103&lt;8,W103-0.1359+(0.0396*W103)-(0.0023*W103*W103)-0.031,W103)</f>
        <v>8.891</v>
      </c>
      <c r="Z103">
        <f>IF(W103&lt;8,1.0396-(0.0046*W103),1)</f>
        <v>1</v>
      </c>
      <c r="AA103" s="1">
        <f>SQRT(Z103*Z103*X103*X103)</f>
        <v>2.1999999999999999E-2</v>
      </c>
      <c r="AB103">
        <v>4.351</v>
      </c>
      <c r="AC103">
        <v>2.1999999999999999E-2</v>
      </c>
      <c r="AF103">
        <f>IF(AD103&lt;&gt;0,AD103,AB103)</f>
        <v>4.351</v>
      </c>
      <c r="AG103">
        <f>IF(AD103&lt;&gt;0,AE103,AC103)</f>
        <v>2.1999999999999999E-2</v>
      </c>
      <c r="AI103" t="s">
        <v>424</v>
      </c>
      <c r="AJ103" t="s">
        <v>610</v>
      </c>
      <c r="AK103">
        <v>11.727</v>
      </c>
    </row>
    <row r="104" spans="1:39" x14ac:dyDescent="0.25">
      <c r="A104" t="s">
        <v>358</v>
      </c>
      <c r="C104" t="s">
        <v>612</v>
      </c>
      <c r="I104">
        <f>E104-G104</f>
        <v>0</v>
      </c>
      <c r="J104">
        <f>SQRT((F104*F104)+(H104*H104))</f>
        <v>0</v>
      </c>
      <c r="Q104">
        <v>10.239000000000001</v>
      </c>
      <c r="R104" s="1">
        <v>2.4E-2</v>
      </c>
      <c r="S104" s="1">
        <f>Y104-AF104</f>
        <v>5.3851417737000009</v>
      </c>
      <c r="T104" s="1">
        <f>SQRT((AA104*AA104)+(AG104*AG104))</f>
        <v>2.8302320749387763E-2</v>
      </c>
      <c r="W104">
        <v>7.391</v>
      </c>
      <c r="X104">
        <v>2.5000000000000001E-2</v>
      </c>
      <c r="Y104" s="1">
        <f>IF(W104&lt;8,W104-0.1359+(0.0396*W104)-(0.0023*W104*W104)-0.031,W104)</f>
        <v>7.3911417737000003</v>
      </c>
      <c r="Z104">
        <f>IF(W104&lt;8,1.0396-(0.0046*W104),1)</f>
        <v>1.0056014</v>
      </c>
      <c r="AA104" s="1">
        <f>SQRT(Z104*Z104*X104*X104)</f>
        <v>2.5140035000000002E-2</v>
      </c>
      <c r="AB104">
        <v>2.0059999999999998</v>
      </c>
      <c r="AC104">
        <v>1.2999999999999999E-2</v>
      </c>
      <c r="AF104">
        <f>IF(AD104&lt;&gt;0,AD104,AB104)</f>
        <v>2.0059999999999998</v>
      </c>
      <c r="AG104">
        <f>IF(AD104&lt;&gt;0,AE104,AC104)</f>
        <v>1.2999999999999999E-2</v>
      </c>
      <c r="AI104" t="s">
        <v>358</v>
      </c>
      <c r="AJ104" t="s">
        <v>612</v>
      </c>
      <c r="AK104">
        <v>10.239000000000001</v>
      </c>
    </row>
    <row r="105" spans="1:39" x14ac:dyDescent="0.25">
      <c r="A105" t="s">
        <v>112</v>
      </c>
      <c r="B105">
        <v>37736</v>
      </c>
      <c r="C105" t="s">
        <v>270</v>
      </c>
      <c r="E105">
        <v>7.71</v>
      </c>
      <c r="F105">
        <v>0.02</v>
      </c>
      <c r="G105">
        <v>7.57</v>
      </c>
      <c r="H105">
        <v>0.01</v>
      </c>
      <c r="I105">
        <f>E105-G105</f>
        <v>0.13999999999999968</v>
      </c>
      <c r="J105">
        <f>SQRT((F105*F105)+(H105*H105))</f>
        <v>2.2360679774997897E-2</v>
      </c>
      <c r="K105">
        <v>7.67</v>
      </c>
      <c r="L105">
        <v>0.02</v>
      </c>
      <c r="M105">
        <v>7.55</v>
      </c>
      <c r="N105">
        <v>0.01</v>
      </c>
      <c r="O105">
        <v>7.5510000000000002</v>
      </c>
      <c r="P105">
        <v>1E-3</v>
      </c>
      <c r="Q105" s="1">
        <v>7.202</v>
      </c>
      <c r="R105" s="1">
        <v>3.2000000000000001E-2</v>
      </c>
      <c r="S105" s="1">
        <f>Y105-AF105</f>
        <v>0.4740996496999994</v>
      </c>
      <c r="T105" s="1">
        <f>SQRT((AA105*AA105)+(AG105*AG105))</f>
        <v>7.6646336925237812E-2</v>
      </c>
      <c r="W105">
        <v>7.069</v>
      </c>
      <c r="X105">
        <v>3.1E-2</v>
      </c>
      <c r="Y105" s="1">
        <f>IF(W105&lt;8,W105-0.1359+(0.0396*W105)-(0.0023*W105*W105)-0.031,W105)</f>
        <v>7.0670996496999994</v>
      </c>
      <c r="Z105">
        <f>IF(W105&lt;8,1.0396-(0.0046*W105),1)</f>
        <v>1.0070826000000002</v>
      </c>
      <c r="AA105" s="1">
        <f>SQRT(Z105*Z105*X105*X105)</f>
        <v>3.1219560600000005E-2</v>
      </c>
      <c r="AB105">
        <v>6.593</v>
      </c>
      <c r="AC105">
        <v>7.0000000000000007E-2</v>
      </c>
      <c r="AF105">
        <f>IF(AD105&lt;&gt;0,AD105,AB105)</f>
        <v>6.593</v>
      </c>
      <c r="AG105">
        <f>IF(AD105&lt;&gt;0,AE105,AC105)</f>
        <v>7.0000000000000007E-2</v>
      </c>
      <c r="AI105" t="s">
        <v>112</v>
      </c>
      <c r="AJ105">
        <v>37736</v>
      </c>
      <c r="AK105" t="s">
        <v>270</v>
      </c>
      <c r="AL105" s="1">
        <v>7.202</v>
      </c>
      <c r="AM105" s="1">
        <v>3.2000000000000001E-2</v>
      </c>
    </row>
    <row r="106" spans="1:39" x14ac:dyDescent="0.25">
      <c r="A106" t="s">
        <v>84</v>
      </c>
      <c r="B106">
        <v>37998</v>
      </c>
      <c r="C106" t="s">
        <v>242</v>
      </c>
      <c r="E106">
        <v>8.36</v>
      </c>
      <c r="F106">
        <v>0.02</v>
      </c>
      <c r="G106">
        <v>8.27</v>
      </c>
      <c r="H106">
        <v>0.02</v>
      </c>
      <c r="I106">
        <f>E106-G106</f>
        <v>8.9999999999999858E-2</v>
      </c>
      <c r="J106">
        <f>SQRT((F106*F106)+(H106*H106))</f>
        <v>2.8284271247461901E-2</v>
      </c>
      <c r="K106">
        <v>8.33</v>
      </c>
      <c r="L106">
        <v>0.03</v>
      </c>
      <c r="M106">
        <v>8.26</v>
      </c>
      <c r="N106">
        <v>0.02</v>
      </c>
      <c r="O106">
        <v>8.2270000000000003</v>
      </c>
      <c r="P106">
        <v>2E-3</v>
      </c>
      <c r="Q106" s="1">
        <v>7.9050000000000002</v>
      </c>
      <c r="R106" s="1">
        <v>2.3E-2</v>
      </c>
      <c r="S106" s="1">
        <f>Y106-AF106</f>
        <v>1.7123124977000002</v>
      </c>
      <c r="T106" s="1">
        <f>SQRT((AA106*AA106)+(AG106*AG106))</f>
        <v>5.057492824647989E-2</v>
      </c>
      <c r="W106">
        <v>7.2510000000000003</v>
      </c>
      <c r="X106">
        <v>2.8000000000000001E-2</v>
      </c>
      <c r="Y106" s="1">
        <f>IF(W106&lt;8,W106-0.1359+(0.0396*W106)-(0.0023*W106*W106)-0.031,W106)</f>
        <v>7.2503124977000004</v>
      </c>
      <c r="Z106">
        <f>IF(W106&lt;8,1.0396-(0.0046*W106),1)</f>
        <v>1.0062454000000001</v>
      </c>
      <c r="AA106" s="1">
        <f>SQRT(Z106*Z106*X106*X106)</f>
        <v>2.8174871200000003E-2</v>
      </c>
      <c r="AB106">
        <v>5.5380000000000003</v>
      </c>
      <c r="AC106">
        <v>4.2000000000000003E-2</v>
      </c>
      <c r="AF106">
        <f>IF(AD106&lt;&gt;0,AD106,AB106)</f>
        <v>5.5380000000000003</v>
      </c>
      <c r="AG106">
        <f>IF(AD106&lt;&gt;0,AE106,AC106)</f>
        <v>4.2000000000000003E-2</v>
      </c>
      <c r="AI106" t="s">
        <v>84</v>
      </c>
      <c r="AJ106">
        <v>37998</v>
      </c>
      <c r="AK106" t="s">
        <v>242</v>
      </c>
      <c r="AL106" s="1">
        <v>7.9050000000000002</v>
      </c>
      <c r="AM106" s="1">
        <v>2.3E-2</v>
      </c>
    </row>
    <row r="107" spans="1:39" x14ac:dyDescent="0.25">
      <c r="A107" t="s">
        <v>95</v>
      </c>
      <c r="B107" t="s">
        <v>327</v>
      </c>
      <c r="C107" t="s">
        <v>253</v>
      </c>
      <c r="E107">
        <v>9.99</v>
      </c>
      <c r="F107">
        <v>0.02</v>
      </c>
      <c r="G107">
        <v>9.6999999999999993</v>
      </c>
      <c r="H107">
        <v>0.02</v>
      </c>
      <c r="I107">
        <f>E107-G107</f>
        <v>0.29000000000000092</v>
      </c>
      <c r="J107">
        <f>SQRT((F107*F107)+(H107*H107))</f>
        <v>2.8284271247461901E-2</v>
      </c>
      <c r="K107">
        <v>9.93</v>
      </c>
      <c r="L107">
        <v>0.03</v>
      </c>
      <c r="M107">
        <v>9.67</v>
      </c>
      <c r="N107">
        <v>0.02</v>
      </c>
      <c r="O107">
        <v>9.4909999999999997</v>
      </c>
      <c r="P107">
        <v>1E-3</v>
      </c>
      <c r="Q107" s="1">
        <v>8.7880000000000003</v>
      </c>
      <c r="R107" s="1">
        <v>1.9E-2</v>
      </c>
      <c r="S107" s="1">
        <f>Y107-AF107</f>
        <v>2.2050000000000001</v>
      </c>
      <c r="T107" s="1">
        <f>SQRT((AA107*AA107)+(AG107*AG107))</f>
        <v>5.0537115073973106E-2</v>
      </c>
      <c r="W107">
        <v>8.1690000000000005</v>
      </c>
      <c r="X107">
        <v>2.3E-2</v>
      </c>
      <c r="Y107" s="1">
        <f>IF(W107&lt;8,W107-0.1359+(0.0396*W107)-(0.0023*W107*W107)-0.031,W107)</f>
        <v>8.1690000000000005</v>
      </c>
      <c r="Z107">
        <f>IF(W107&lt;8,1.0396-(0.0046*W107),1)</f>
        <v>1</v>
      </c>
      <c r="AA107" s="1">
        <f>SQRT(Z107*Z107*X107*X107)</f>
        <v>2.3E-2</v>
      </c>
      <c r="AB107">
        <v>5.9640000000000004</v>
      </c>
      <c r="AC107">
        <v>4.4999999999999998E-2</v>
      </c>
      <c r="AF107">
        <f>IF(AD107&lt;&gt;0,AD107,AB107)</f>
        <v>5.9640000000000004</v>
      </c>
      <c r="AG107">
        <f>IF(AD107&lt;&gt;0,AE107,AC107)</f>
        <v>4.4999999999999998E-2</v>
      </c>
      <c r="AI107" t="s">
        <v>95</v>
      </c>
      <c r="AJ107" t="s">
        <v>327</v>
      </c>
      <c r="AK107" t="s">
        <v>253</v>
      </c>
      <c r="AL107" s="1">
        <v>8.7880000000000003</v>
      </c>
      <c r="AM107" s="1">
        <v>1.9E-2</v>
      </c>
    </row>
    <row r="108" spans="1:39" x14ac:dyDescent="0.25">
      <c r="A108" t="s">
        <v>410</v>
      </c>
      <c r="C108" t="s">
        <v>654</v>
      </c>
      <c r="E108">
        <v>11.7</v>
      </c>
      <c r="F108">
        <v>0.08</v>
      </c>
      <c r="G108">
        <v>11.79</v>
      </c>
      <c r="H108">
        <v>0.15</v>
      </c>
      <c r="I108">
        <f>E108-G108</f>
        <v>-8.9999999999999858E-2</v>
      </c>
      <c r="K108">
        <v>11.72</v>
      </c>
      <c r="L108">
        <v>0.22</v>
      </c>
      <c r="M108">
        <v>11.8</v>
      </c>
      <c r="N108">
        <v>0.15</v>
      </c>
      <c r="O108">
        <v>11.67</v>
      </c>
      <c r="P108">
        <v>8.0000000000000002E-3</v>
      </c>
      <c r="Q108">
        <v>11.311999999999999</v>
      </c>
      <c r="R108" s="1">
        <v>2.4E-2</v>
      </c>
      <c r="S108" s="1">
        <f>Y108-AF108</f>
        <v>3.8580000000000005</v>
      </c>
      <c r="T108" s="1">
        <f>SQRT((AA108*AA108)+(AG108*AG108))</f>
        <v>4.8373546489791301E-2</v>
      </c>
      <c r="W108">
        <v>10.067</v>
      </c>
      <c r="X108">
        <v>2.4E-2</v>
      </c>
      <c r="Y108" s="1">
        <f>IF(W108&lt;8,W108-0.1359+(0.0396*W108)-(0.0023*W108*W108)-0.031,W108)</f>
        <v>10.067</v>
      </c>
      <c r="Z108">
        <f>IF(W108&lt;8,1.0396-(0.0046*W108),1)</f>
        <v>1</v>
      </c>
      <c r="AA108" s="1">
        <f>SQRT(Z108*Z108*X108*X108)</f>
        <v>2.4E-2</v>
      </c>
      <c r="AB108">
        <v>6.2089999999999996</v>
      </c>
      <c r="AC108">
        <v>4.2000000000000003E-2</v>
      </c>
      <c r="AF108">
        <f>IF(AD108&lt;&gt;0,AD108,AB108)</f>
        <v>6.2089999999999996</v>
      </c>
      <c r="AG108">
        <f>IF(AD108&lt;&gt;0,AE108,AC108)</f>
        <v>4.2000000000000003E-2</v>
      </c>
      <c r="AI108" t="s">
        <v>410</v>
      </c>
      <c r="AJ108" t="s">
        <v>654</v>
      </c>
      <c r="AK108">
        <v>11.311999999999999</v>
      </c>
    </row>
    <row r="109" spans="1:39" x14ac:dyDescent="0.25">
      <c r="A109" t="s">
        <v>428</v>
      </c>
      <c r="C109" t="s">
        <v>614</v>
      </c>
      <c r="I109">
        <f>E109-G109</f>
        <v>0</v>
      </c>
      <c r="J109">
        <f>SQRT((F109*F109)+(H109*H109))</f>
        <v>0</v>
      </c>
      <c r="Q109">
        <v>10.646000000000001</v>
      </c>
      <c r="R109" s="1">
        <v>2.3E-2</v>
      </c>
      <c r="S109" s="1">
        <f>Y109-AF109</f>
        <v>5.1100000000000003</v>
      </c>
      <c r="T109" s="1">
        <f>SQRT((AA109*AA109)+(AG109*AG109))</f>
        <v>3.1112698372208088E-2</v>
      </c>
      <c r="W109">
        <v>8.5990000000000002</v>
      </c>
      <c r="X109">
        <v>2.1999999999999999E-2</v>
      </c>
      <c r="Y109" s="1">
        <f>IF(W109&lt;8,W109-0.1359+(0.0396*W109)-(0.0023*W109*W109)-0.031,W109)</f>
        <v>8.5990000000000002</v>
      </c>
      <c r="Z109">
        <f>IF(W109&lt;8,1.0396-(0.0046*W109),1)</f>
        <v>1</v>
      </c>
      <c r="AA109" s="1">
        <f>SQRT(Z109*Z109*X109*X109)</f>
        <v>2.1999999999999999E-2</v>
      </c>
      <c r="AB109">
        <v>3.4889999999999999</v>
      </c>
      <c r="AC109">
        <v>2.1999999999999999E-2</v>
      </c>
      <c r="AF109">
        <f>IF(AD109&lt;&gt;0,AD109,AB109)</f>
        <v>3.4889999999999999</v>
      </c>
      <c r="AG109">
        <f>IF(AD109&lt;&gt;0,AE109,AC109)</f>
        <v>2.1999999999999999E-2</v>
      </c>
      <c r="AI109" t="s">
        <v>428</v>
      </c>
      <c r="AJ109" t="s">
        <v>614</v>
      </c>
      <c r="AK109">
        <v>10.646000000000001</v>
      </c>
    </row>
    <row r="110" spans="1:39" x14ac:dyDescent="0.25">
      <c r="A110" t="s">
        <v>427</v>
      </c>
      <c r="C110" t="s">
        <v>616</v>
      </c>
      <c r="I110">
        <f>E110-G110</f>
        <v>0</v>
      </c>
      <c r="J110">
        <f>SQRT((F110*F110)+(H110*H110))</f>
        <v>0</v>
      </c>
      <c r="Q110">
        <v>11.497</v>
      </c>
      <c r="R110" s="1">
        <v>2.1000000000000001E-2</v>
      </c>
      <c r="S110" s="1">
        <f>Y110-AF110</f>
        <v>5.4359999999999999</v>
      </c>
      <c r="T110" s="1">
        <f>SQRT((AA110*AA110)+(AG110*AG110))</f>
        <v>4.6141087980237305E-2</v>
      </c>
      <c r="W110">
        <v>11.119</v>
      </c>
      <c r="X110">
        <v>2.3E-2</v>
      </c>
      <c r="Y110" s="1">
        <f>IF(W110&lt;8,W110-0.1359+(0.0396*W110)-(0.0023*W110*W110)-0.031,W110)</f>
        <v>11.119</v>
      </c>
      <c r="Z110">
        <f>IF(W110&lt;8,1.0396-(0.0046*W110),1)</f>
        <v>1</v>
      </c>
      <c r="AA110" s="1">
        <f>SQRT(Z110*Z110*X110*X110)</f>
        <v>2.3E-2</v>
      </c>
      <c r="AB110">
        <v>5.6829999999999998</v>
      </c>
      <c r="AC110">
        <v>0.04</v>
      </c>
      <c r="AF110">
        <f>IF(AD110&lt;&gt;0,AD110,AB110)</f>
        <v>5.6829999999999998</v>
      </c>
      <c r="AG110">
        <f>IF(AD110&lt;&gt;0,AE110,AC110)</f>
        <v>0.04</v>
      </c>
      <c r="AI110" t="s">
        <v>427</v>
      </c>
      <c r="AJ110" t="s">
        <v>616</v>
      </c>
      <c r="AK110">
        <v>11.497</v>
      </c>
    </row>
    <row r="111" spans="1:39" x14ac:dyDescent="0.25">
      <c r="A111" t="s">
        <v>429</v>
      </c>
      <c r="C111" t="s">
        <v>617</v>
      </c>
      <c r="I111">
        <f>E111-G111</f>
        <v>0</v>
      </c>
      <c r="J111">
        <f>SQRT((F111*F111)+(H111*H111))</f>
        <v>0</v>
      </c>
      <c r="K111">
        <v>13.08</v>
      </c>
      <c r="L111">
        <v>0.3</v>
      </c>
      <c r="M111">
        <v>12.39</v>
      </c>
      <c r="N111">
        <v>0.2</v>
      </c>
      <c r="O111">
        <v>12.536</v>
      </c>
      <c r="P111">
        <v>1E-3</v>
      </c>
      <c r="Q111">
        <v>11.712</v>
      </c>
      <c r="R111" s="1">
        <v>2.4E-2</v>
      </c>
      <c r="S111" s="1">
        <f>Y111-AF111</f>
        <v>5.1250000000000009</v>
      </c>
      <c r="T111" s="1">
        <f>SQRT((AA111*AA111)+(AG111*AG111))</f>
        <v>3.8600518131237563E-2</v>
      </c>
      <c r="W111">
        <v>10.566000000000001</v>
      </c>
      <c r="X111">
        <v>2.3E-2</v>
      </c>
      <c r="Y111" s="1">
        <f>IF(W111&lt;8,W111-0.1359+(0.0396*W111)-(0.0023*W111*W111)-0.031,W111)</f>
        <v>10.566000000000001</v>
      </c>
      <c r="Z111">
        <f>IF(W111&lt;8,1.0396-(0.0046*W111),1)</f>
        <v>1</v>
      </c>
      <c r="AA111" s="1">
        <f>SQRT(Z111*Z111*X111*X111)</f>
        <v>2.3E-2</v>
      </c>
      <c r="AB111">
        <v>5.4409999999999998</v>
      </c>
      <c r="AC111">
        <v>3.1E-2</v>
      </c>
      <c r="AF111">
        <f>IF(AD111&lt;&gt;0,AD111,AB111)</f>
        <v>5.4409999999999998</v>
      </c>
      <c r="AG111">
        <f>IF(AD111&lt;&gt;0,AE111,AC111)</f>
        <v>3.1E-2</v>
      </c>
      <c r="AI111" t="s">
        <v>429</v>
      </c>
      <c r="AJ111" t="s">
        <v>617</v>
      </c>
      <c r="AK111">
        <v>11.712</v>
      </c>
    </row>
    <row r="112" spans="1:39" x14ac:dyDescent="0.25">
      <c r="A112" t="s">
        <v>85</v>
      </c>
      <c r="B112" t="s">
        <v>327</v>
      </c>
      <c r="C112" t="s">
        <v>243</v>
      </c>
      <c r="E112">
        <v>9.57</v>
      </c>
      <c r="F112">
        <v>0.02</v>
      </c>
      <c r="G112">
        <v>9.35</v>
      </c>
      <c r="H112">
        <v>0.02</v>
      </c>
      <c r="I112">
        <f>E112-G112</f>
        <v>0.22000000000000064</v>
      </c>
      <c r="J112">
        <f>SQRT((F112*F112)+(H112*H112))</f>
        <v>2.8284271247461901E-2</v>
      </c>
      <c r="K112">
        <v>9.52</v>
      </c>
      <c r="L112">
        <v>0.03</v>
      </c>
      <c r="M112">
        <v>9.32</v>
      </c>
      <c r="N112">
        <v>0.02</v>
      </c>
      <c r="O112">
        <v>9.2639999999999993</v>
      </c>
      <c r="P112">
        <v>2E-3</v>
      </c>
      <c r="Q112" s="1">
        <v>8.6620000000000008</v>
      </c>
      <c r="R112" s="1">
        <v>1.9E-2</v>
      </c>
      <c r="S112" s="1">
        <f>Y112-AF112</f>
        <v>1.6265902788000002</v>
      </c>
      <c r="T112" s="1">
        <f>SQRT((AA112*AA112)+(AG112*AG112))</f>
        <v>6.9590831935870401E-2</v>
      </c>
      <c r="W112">
        <v>7.9619999999999997</v>
      </c>
      <c r="X112">
        <v>2.1999999999999999E-2</v>
      </c>
      <c r="Y112" s="1">
        <f>IF(W112&lt;8,W112-0.1359+(0.0396*W112)-(0.0023*W112*W112)-0.031,W112)</f>
        <v>7.9645902788000003</v>
      </c>
      <c r="Z112">
        <f>IF(W112&lt;8,1.0396-(0.0046*W112),1)</f>
        <v>1.0029748000000001</v>
      </c>
      <c r="AA112" s="1">
        <f>SQRT(Z112*Z112*X112*X112)</f>
        <v>2.2065445600000001E-2</v>
      </c>
      <c r="AB112">
        <v>6.3380000000000001</v>
      </c>
      <c r="AC112">
        <v>6.6000000000000003E-2</v>
      </c>
      <c r="AF112">
        <f>IF(AD112&lt;&gt;0,AD112,AB112)</f>
        <v>6.3380000000000001</v>
      </c>
      <c r="AG112">
        <f>IF(AD112&lt;&gt;0,AE112,AC112)</f>
        <v>6.6000000000000003E-2</v>
      </c>
      <c r="AI112" t="s">
        <v>85</v>
      </c>
      <c r="AJ112" t="s">
        <v>327</v>
      </c>
      <c r="AK112" t="s">
        <v>243</v>
      </c>
      <c r="AL112" s="1">
        <v>8.6620000000000008</v>
      </c>
      <c r="AM112" s="1">
        <v>1.9E-2</v>
      </c>
    </row>
    <row r="113" spans="1:39" x14ac:dyDescent="0.25">
      <c r="A113" t="s">
        <v>102</v>
      </c>
      <c r="B113" t="s">
        <v>327</v>
      </c>
      <c r="C113" t="s">
        <v>260</v>
      </c>
      <c r="E113">
        <v>11.65</v>
      </c>
      <c r="F113">
        <v>7.0000000000000007E-2</v>
      </c>
      <c r="G113">
        <v>11.33</v>
      </c>
      <c r="H113">
        <v>0.09</v>
      </c>
      <c r="I113">
        <f>E113-G113</f>
        <v>0.32000000000000028</v>
      </c>
      <c r="J113">
        <f>SQRT((F113*F113)+(H113*H113))</f>
        <v>0.11401754250991381</v>
      </c>
      <c r="K113">
        <v>11.59</v>
      </c>
      <c r="L113">
        <v>0.14000000000000001</v>
      </c>
      <c r="M113">
        <v>11.29</v>
      </c>
      <c r="N113">
        <v>0.09</v>
      </c>
      <c r="O113">
        <v>11.074999999999999</v>
      </c>
      <c r="P113">
        <v>1.2999999999999999E-2</v>
      </c>
      <c r="Q113" s="1">
        <v>10.467000000000001</v>
      </c>
      <c r="R113" s="1">
        <v>0.02</v>
      </c>
      <c r="S113" s="1">
        <f>Y113-AF113</f>
        <v>4.5296945700000002</v>
      </c>
      <c r="T113" s="1">
        <f>SQRT((AA113*AA113)+(AG113*AG113))</f>
        <v>3.0688307412020235E-2</v>
      </c>
      <c r="W113">
        <v>7.71</v>
      </c>
      <c r="X113">
        <v>2.4E-2</v>
      </c>
      <c r="Y113" s="1">
        <f>IF(W113&lt;8,W113-0.1359+(0.0396*W113)-(0.0023*W113*W113)-0.031,W113)</f>
        <v>7.7116945700000006</v>
      </c>
      <c r="Z113">
        <f>IF(W113&lt;8,1.0396-(0.0046*W113),1)</f>
        <v>1.0041340000000001</v>
      </c>
      <c r="AA113" s="1">
        <f>SQRT(Z113*Z113*X113*X113)</f>
        <v>2.4099216000000003E-2</v>
      </c>
      <c r="AB113">
        <v>3.1819999999999999</v>
      </c>
      <c r="AC113">
        <v>1.9E-2</v>
      </c>
      <c r="AF113">
        <f>IF(AD113&lt;&gt;0,AD113,AB113)</f>
        <v>3.1819999999999999</v>
      </c>
      <c r="AG113">
        <f>IF(AD113&lt;&gt;0,AE113,AC113)</f>
        <v>1.9E-2</v>
      </c>
      <c r="AI113" t="s">
        <v>102</v>
      </c>
      <c r="AJ113" t="s">
        <v>327</v>
      </c>
      <c r="AK113" t="s">
        <v>260</v>
      </c>
      <c r="AL113" s="1">
        <v>10.467000000000001</v>
      </c>
      <c r="AM113" s="1">
        <v>0.02</v>
      </c>
    </row>
    <row r="114" spans="1:39" x14ac:dyDescent="0.25">
      <c r="A114" t="s">
        <v>54</v>
      </c>
      <c r="B114">
        <v>262177</v>
      </c>
      <c r="C114" t="s">
        <v>212</v>
      </c>
      <c r="I114">
        <f>E114-G114</f>
        <v>0</v>
      </c>
      <c r="K114">
        <v>9.7899999999999991</v>
      </c>
      <c r="L114">
        <v>0.01</v>
      </c>
      <c r="M114">
        <v>9.77</v>
      </c>
      <c r="N114">
        <v>0.01</v>
      </c>
      <c r="O114">
        <v>9.8740000000000006</v>
      </c>
      <c r="P114">
        <v>1E-3</v>
      </c>
      <c r="Q114" s="1">
        <v>9.7799999999999994</v>
      </c>
      <c r="R114" s="1">
        <v>2.7E-2</v>
      </c>
      <c r="S114" s="1">
        <f>Y114-AF114</f>
        <v>3.7079999999999993</v>
      </c>
      <c r="T114" s="1">
        <f>SQRT((AA114*AA114)+(AG114*AG114))</f>
        <v>4.8301138702933281E-2</v>
      </c>
      <c r="W114">
        <v>9.3469999999999995</v>
      </c>
      <c r="X114">
        <v>2.1999999999999999E-2</v>
      </c>
      <c r="Y114" s="1">
        <f>IF(W114&lt;8,W114-0.1359+(0.0396*W114)-(0.0023*W114*W114)-0.031,W114)</f>
        <v>9.3469999999999995</v>
      </c>
      <c r="Z114">
        <f>IF(W114&lt;8,1.0396-(0.0046*W114),1)</f>
        <v>1</v>
      </c>
      <c r="AA114" s="1">
        <f>SQRT(Z114*Z114*X114*X114)</f>
        <v>2.1999999999999999E-2</v>
      </c>
      <c r="AB114">
        <v>5.6390000000000002</v>
      </c>
      <c r="AC114">
        <v>4.2999999999999997E-2</v>
      </c>
      <c r="AF114">
        <f>IF(AD114&lt;&gt;0,AD114,AB114)</f>
        <v>5.6390000000000002</v>
      </c>
      <c r="AG114">
        <f>IF(AD114&lt;&gt;0,AE114,AC114)</f>
        <v>4.2999999999999997E-2</v>
      </c>
      <c r="AI114" t="s">
        <v>54</v>
      </c>
      <c r="AJ114">
        <v>262177</v>
      </c>
      <c r="AK114" t="s">
        <v>212</v>
      </c>
      <c r="AL114" s="1">
        <v>9.7799999999999994</v>
      </c>
      <c r="AM114" s="1">
        <v>2.7E-2</v>
      </c>
    </row>
    <row r="115" spans="1:39" x14ac:dyDescent="0.25">
      <c r="A115" t="s">
        <v>111</v>
      </c>
      <c r="B115">
        <v>71988</v>
      </c>
      <c r="C115" t="s">
        <v>269</v>
      </c>
      <c r="E115">
        <v>7.67</v>
      </c>
      <c r="F115">
        <v>0.02</v>
      </c>
      <c r="G115">
        <v>7.42</v>
      </c>
      <c r="H115">
        <v>0.01</v>
      </c>
      <c r="I115">
        <f>E115-G115</f>
        <v>0.25</v>
      </c>
      <c r="J115">
        <f>SQRT((F115*F115)+(H115*H115))</f>
        <v>2.2360679774997897E-2</v>
      </c>
      <c r="K115">
        <v>7.62</v>
      </c>
      <c r="L115">
        <v>0.02</v>
      </c>
      <c r="M115">
        <v>7.39</v>
      </c>
      <c r="N115">
        <v>0.01</v>
      </c>
      <c r="O115">
        <v>7.3890000000000002</v>
      </c>
      <c r="P115">
        <v>4.8999999999999998E-4</v>
      </c>
      <c r="Q115" s="1">
        <v>6.9770000000000003</v>
      </c>
      <c r="R115" s="1">
        <v>3.2000000000000001E-2</v>
      </c>
      <c r="S115" s="1">
        <f>Y115-AF115</f>
        <v>0.48199468320000083</v>
      </c>
      <c r="T115" s="1">
        <f>SQRT((AA115*AA115)+(AG115*AG115))</f>
        <v>7.9287541599675895E-2</v>
      </c>
      <c r="W115">
        <v>6.7960000000000003</v>
      </c>
      <c r="X115">
        <v>3.5000000000000003E-2</v>
      </c>
      <c r="Y115" s="1">
        <f>IF(W115&lt;8,W115-0.1359+(0.0396*W115)-(0.0023*W115*W115)-0.031,W115)</f>
        <v>6.7919946832000004</v>
      </c>
      <c r="Z115">
        <f>IF(W115&lt;8,1.0396-(0.0046*W115),1)</f>
        <v>1.0083384</v>
      </c>
      <c r="AA115" s="1">
        <f>SQRT(Z115*Z115*X115*X115)</f>
        <v>3.5291844000000003E-2</v>
      </c>
      <c r="AB115">
        <v>6.31</v>
      </c>
      <c r="AC115">
        <v>7.0999999999999994E-2</v>
      </c>
      <c r="AF115">
        <f>IF(AD115&lt;&gt;0,AD115,AB115)</f>
        <v>6.31</v>
      </c>
      <c r="AG115">
        <f>IF(AD115&lt;&gt;0,AE115,AC115)</f>
        <v>7.0999999999999994E-2</v>
      </c>
      <c r="AI115" t="s">
        <v>111</v>
      </c>
      <c r="AJ115">
        <v>71988</v>
      </c>
      <c r="AK115" t="s">
        <v>269</v>
      </c>
      <c r="AL115" s="1">
        <v>6.9770000000000003</v>
      </c>
      <c r="AM115" s="1">
        <v>3.2000000000000001E-2</v>
      </c>
    </row>
    <row r="116" spans="1:39" x14ac:dyDescent="0.25">
      <c r="A116" t="s">
        <v>36</v>
      </c>
      <c r="B116" t="s">
        <v>327</v>
      </c>
      <c r="C116" t="s">
        <v>194</v>
      </c>
      <c r="I116">
        <f>E116-G116</f>
        <v>0</v>
      </c>
      <c r="Q116" s="1">
        <v>12.667999999999999</v>
      </c>
      <c r="R116" s="1">
        <v>2.3E-2</v>
      </c>
      <c r="S116" s="1">
        <f>Y116-AF116</f>
        <v>5.9470000000000001</v>
      </c>
      <c r="T116" s="1">
        <f>SQRT((AA116*AA116)+(AG116*AG116))</f>
        <v>6.1846584384264908E-2</v>
      </c>
      <c r="W116">
        <v>12.282</v>
      </c>
      <c r="X116">
        <v>2.4E-2</v>
      </c>
      <c r="Y116" s="1">
        <f>IF(W116&lt;8,W116-0.1359+(0.0396*W116)-(0.0023*W116*W116)-0.031,W116)</f>
        <v>12.282</v>
      </c>
      <c r="Z116">
        <f>IF(W116&lt;8,1.0396-(0.0046*W116),1)</f>
        <v>1</v>
      </c>
      <c r="AA116" s="1">
        <f>SQRT(Z116*Z116*X116*X116)</f>
        <v>2.4E-2</v>
      </c>
      <c r="AB116">
        <v>6.335</v>
      </c>
      <c r="AC116">
        <v>5.7000000000000002E-2</v>
      </c>
      <c r="AF116">
        <f>IF(AD116&lt;&gt;0,AD116,AB116)</f>
        <v>6.335</v>
      </c>
      <c r="AG116">
        <f>IF(AD116&lt;&gt;0,AE116,AC116)</f>
        <v>5.7000000000000002E-2</v>
      </c>
      <c r="AI116" t="s">
        <v>36</v>
      </c>
      <c r="AJ116" t="s">
        <v>327</v>
      </c>
      <c r="AK116" t="s">
        <v>194</v>
      </c>
      <c r="AL116" s="1">
        <v>12.667999999999999</v>
      </c>
      <c r="AM116" s="1">
        <v>2.3E-2</v>
      </c>
    </row>
    <row r="117" spans="1:39" x14ac:dyDescent="0.25">
      <c r="A117" t="s">
        <v>333</v>
      </c>
      <c r="B117">
        <v>95911</v>
      </c>
      <c r="C117" t="s">
        <v>527</v>
      </c>
      <c r="D117" t="s">
        <v>703</v>
      </c>
      <c r="E117">
        <v>9.69</v>
      </c>
      <c r="F117">
        <v>0.02</v>
      </c>
      <c r="G117">
        <v>9.26</v>
      </c>
      <c r="H117">
        <v>0.02</v>
      </c>
      <c r="I117">
        <f>E117-G117</f>
        <v>0.42999999999999972</v>
      </c>
      <c r="J117">
        <f>SQRT((F117*F117)+(H117*H117))</f>
        <v>2.8284271247461901E-2</v>
      </c>
      <c r="K117">
        <v>9.61</v>
      </c>
      <c r="L117">
        <v>0.03</v>
      </c>
      <c r="M117">
        <v>9.2100000000000009</v>
      </c>
      <c r="N117">
        <v>0.02</v>
      </c>
      <c r="O117">
        <v>9.1069999999999993</v>
      </c>
      <c r="P117">
        <v>1E-3</v>
      </c>
      <c r="Q117">
        <v>8.3770000000000007</v>
      </c>
      <c r="R117" s="1">
        <v>2.1000000000000001E-2</v>
      </c>
      <c r="S117" s="1">
        <f>Y117-AF117</f>
        <v>1.165</v>
      </c>
      <c r="T117" s="1">
        <f>SQRT((AA117*AA117)+(AG117*AG117))</f>
        <v>5.8694122363316753E-2</v>
      </c>
      <c r="W117">
        <v>8.093</v>
      </c>
      <c r="X117">
        <v>2.3E-2</v>
      </c>
      <c r="Y117" s="1">
        <f>IF(W117&lt;8,W117-0.1359+(0.0396*W117)-(0.0023*W117*W117)-0.031,W117)</f>
        <v>8.093</v>
      </c>
      <c r="Z117">
        <f>IF(W117&lt;8,1.0396-(0.0046*W117),1)</f>
        <v>1</v>
      </c>
      <c r="AA117" s="1">
        <f>SQRT(Z117*Z117*X117*X117)</f>
        <v>2.3E-2</v>
      </c>
      <c r="AB117">
        <v>6.9279999999999999</v>
      </c>
      <c r="AC117">
        <v>5.3999999999999999E-2</v>
      </c>
      <c r="AF117">
        <f>IF(AD117&lt;&gt;0,AD117,AB117)</f>
        <v>6.9279999999999999</v>
      </c>
      <c r="AG117">
        <f>IF(AD117&lt;&gt;0,AE117,AC117)</f>
        <v>5.3999999999999999E-2</v>
      </c>
      <c r="AI117" t="s">
        <v>333</v>
      </c>
      <c r="AJ117" t="s">
        <v>527</v>
      </c>
      <c r="AK117">
        <v>8.3770000000000007</v>
      </c>
    </row>
    <row r="118" spans="1:39" x14ac:dyDescent="0.25">
      <c r="A118" t="s">
        <v>328</v>
      </c>
      <c r="B118">
        <v>98240</v>
      </c>
      <c r="C118" t="s">
        <v>518</v>
      </c>
      <c r="D118" t="s">
        <v>701</v>
      </c>
      <c r="E118">
        <v>7.41</v>
      </c>
      <c r="F118">
        <v>0.01</v>
      </c>
      <c r="G118">
        <v>7.15</v>
      </c>
      <c r="H118">
        <v>0.01</v>
      </c>
      <c r="I118">
        <f>E118-G118</f>
        <v>0.25999999999999979</v>
      </c>
      <c r="J118">
        <f>SQRT((F118*F118)+(H118*H118))</f>
        <v>1.4142135623730951E-2</v>
      </c>
      <c r="K118">
        <v>7.36</v>
      </c>
      <c r="L118">
        <v>0.02</v>
      </c>
      <c r="M118">
        <v>7.12</v>
      </c>
      <c r="N118">
        <v>0.01</v>
      </c>
      <c r="O118">
        <v>7.0919999999999996</v>
      </c>
      <c r="P118">
        <v>1E-3</v>
      </c>
      <c r="Q118">
        <v>6.641</v>
      </c>
      <c r="R118" s="1">
        <v>2.1000000000000001E-2</v>
      </c>
      <c r="S118" s="1">
        <f>Y118-AF118</f>
        <v>0.87251324519999951</v>
      </c>
      <c r="T118" s="1">
        <f>SQRT((AA118*AA118)+(AG118*AG118))</f>
        <v>5.4319504232398196E-2</v>
      </c>
      <c r="W118">
        <v>6.4740000000000002</v>
      </c>
      <c r="X118">
        <v>3.5000000000000003E-2</v>
      </c>
      <c r="Y118" s="1">
        <f>IF(W118&lt;8,W118-0.1359+(0.0396*W118)-(0.0023*W118*W118)-0.031,W118)</f>
        <v>6.4670712451999997</v>
      </c>
      <c r="Z118">
        <f>IF(W118&lt;8,1.0396-(0.0046*W118),1)</f>
        <v>1.0098196000000002</v>
      </c>
      <c r="AA118" s="1">
        <f>SQRT(Z118*Z118*X118*X118)</f>
        <v>3.5343686000000006E-2</v>
      </c>
      <c r="AB118">
        <v>5.5880000000000001</v>
      </c>
      <c r="AC118">
        <v>4.1000000000000002E-2</v>
      </c>
      <c r="AD118">
        <v>5.5945580000000001</v>
      </c>
      <c r="AE118">
        <v>4.1248422999999999E-2</v>
      </c>
      <c r="AF118">
        <f>IF(AD118&lt;&gt;0,AD118,AB118)</f>
        <v>5.5945580000000001</v>
      </c>
      <c r="AG118">
        <f>IF(AD118&lt;&gt;0,AE118,AC118)</f>
        <v>4.1248422999999999E-2</v>
      </c>
      <c r="AI118" t="s">
        <v>328</v>
      </c>
      <c r="AJ118" t="s">
        <v>518</v>
      </c>
      <c r="AK118">
        <v>6.641</v>
      </c>
    </row>
    <row r="119" spans="1:39" x14ac:dyDescent="0.25">
      <c r="A119" t="s">
        <v>456</v>
      </c>
      <c r="B119">
        <v>98457</v>
      </c>
      <c r="C119" t="s">
        <v>554</v>
      </c>
      <c r="D119" t="s">
        <v>712</v>
      </c>
      <c r="E119">
        <v>7.88</v>
      </c>
      <c r="F119">
        <v>0.01</v>
      </c>
      <c r="G119">
        <v>7.94</v>
      </c>
      <c r="H119">
        <v>0.01</v>
      </c>
      <c r="I119">
        <f>E119-G119</f>
        <v>-6.0000000000000497E-2</v>
      </c>
      <c r="K119">
        <v>7.89</v>
      </c>
      <c r="L119">
        <v>0.02</v>
      </c>
      <c r="M119">
        <v>7.95</v>
      </c>
      <c r="N119">
        <v>0.01</v>
      </c>
      <c r="O119">
        <v>7.9740000000000002</v>
      </c>
      <c r="P119">
        <v>4.0000000000000001E-3</v>
      </c>
      <c r="Q119">
        <v>7.9889999999999999</v>
      </c>
      <c r="R119" s="1">
        <v>0.03</v>
      </c>
      <c r="S119" s="1">
        <f>Y119-AF119</f>
        <v>1.9400000000000004</v>
      </c>
      <c r="T119" s="1">
        <f>SQRT((AA119*AA119)+(AG119*AG119))</f>
        <v>6.9892775020026221E-2</v>
      </c>
      <c r="W119">
        <v>8.0310000000000006</v>
      </c>
      <c r="X119">
        <v>2.3E-2</v>
      </c>
      <c r="Y119" s="1">
        <f>IF(W119&lt;8,W119-0.1359+(0.0396*W119)-(0.0023*W119*W119)-0.031,W119)</f>
        <v>8.0310000000000006</v>
      </c>
      <c r="Z119">
        <f>IF(W119&lt;8,1.0396-(0.0046*W119),1)</f>
        <v>1</v>
      </c>
      <c r="AA119" s="1">
        <f>SQRT(Z119*Z119*X119*X119)</f>
        <v>2.3E-2</v>
      </c>
      <c r="AB119">
        <v>6.0910000000000002</v>
      </c>
      <c r="AC119">
        <v>6.6000000000000003E-2</v>
      </c>
      <c r="AF119">
        <f>IF(AD119&lt;&gt;0,AD119,AB119)</f>
        <v>6.0910000000000002</v>
      </c>
      <c r="AG119">
        <f>IF(AD119&lt;&gt;0,AE119,AC119)</f>
        <v>6.6000000000000003E-2</v>
      </c>
      <c r="AI119" t="s">
        <v>456</v>
      </c>
      <c r="AJ119" t="s">
        <v>554</v>
      </c>
      <c r="AK119">
        <v>7.9889999999999999</v>
      </c>
    </row>
    <row r="120" spans="1:39" x14ac:dyDescent="0.25">
      <c r="A120" t="s">
        <v>346</v>
      </c>
      <c r="B120">
        <v>98915</v>
      </c>
      <c r="C120" t="s">
        <v>560</v>
      </c>
      <c r="D120" t="s">
        <v>714</v>
      </c>
      <c r="E120">
        <v>7.67</v>
      </c>
      <c r="F120">
        <v>0.02</v>
      </c>
      <c r="G120">
        <v>7.47</v>
      </c>
      <c r="H120">
        <v>0.01</v>
      </c>
      <c r="I120">
        <f>E120-G120</f>
        <v>0.20000000000000018</v>
      </c>
      <c r="J120">
        <f>SQRT((F120*F120)+(H120*H120))</f>
        <v>2.2360679774997897E-2</v>
      </c>
      <c r="K120">
        <v>7.62</v>
      </c>
      <c r="L120">
        <v>0.02</v>
      </c>
      <c r="M120">
        <v>7.45</v>
      </c>
      <c r="N120">
        <v>0.01</v>
      </c>
      <c r="O120">
        <v>7.468</v>
      </c>
      <c r="P120">
        <v>1E-3</v>
      </c>
      <c r="Q120">
        <v>7.133</v>
      </c>
      <c r="R120" s="1">
        <v>0.02</v>
      </c>
      <c r="S120" s="1">
        <f>Y120-AF120</f>
        <v>0.54660739769999989</v>
      </c>
      <c r="T120" s="1">
        <f>SQRT((AA120*AA120)+(AG120*AG120))</f>
        <v>7.5307634125337808E-2</v>
      </c>
      <c r="W120">
        <v>7.0010000000000003</v>
      </c>
      <c r="X120">
        <v>3.5999999999999997E-2</v>
      </c>
      <c r="Y120" s="1">
        <f>IF(W120&lt;8,W120-0.1359+(0.0396*W120)-(0.0023*W120*W120)-0.031,W120)</f>
        <v>6.9986073976999998</v>
      </c>
      <c r="Z120">
        <f>IF(W120&lt;8,1.0396-(0.0046*W120),1)</f>
        <v>1.0073954000000001</v>
      </c>
      <c r="AA120" s="1">
        <f>SQRT(Z120*Z120*X120*X120)</f>
        <v>3.62662344E-2</v>
      </c>
      <c r="AB120">
        <v>6.452</v>
      </c>
      <c r="AC120">
        <v>6.6000000000000003E-2</v>
      </c>
      <c r="AF120">
        <f>IF(AD120&lt;&gt;0,AD120,AB120)</f>
        <v>6.452</v>
      </c>
      <c r="AG120">
        <f>IF(AD120&lt;&gt;0,AE120,AC120)</f>
        <v>6.6000000000000003E-2</v>
      </c>
      <c r="AI120" t="s">
        <v>346</v>
      </c>
      <c r="AJ120" t="s">
        <v>560</v>
      </c>
      <c r="AK120">
        <v>7.133</v>
      </c>
    </row>
    <row r="121" spans="1:39" x14ac:dyDescent="0.25">
      <c r="A121" t="s">
        <v>337</v>
      </c>
      <c r="C121" t="s">
        <v>529</v>
      </c>
      <c r="I121">
        <f>E121-G121</f>
        <v>0</v>
      </c>
      <c r="J121">
        <f>SQRT((F121*F121)+(H121*H121))</f>
        <v>0</v>
      </c>
      <c r="Q121">
        <v>8.6280000000000001</v>
      </c>
      <c r="R121" s="1">
        <v>2.4E-2</v>
      </c>
      <c r="S121" s="1">
        <f>Y121-AF121</f>
        <v>0.87251892000000009</v>
      </c>
      <c r="T121" s="1">
        <f>SQRT((AA121*AA121)+(AG121*AG121))</f>
        <v>5.3390424566043676E-2</v>
      </c>
      <c r="W121">
        <v>6.86</v>
      </c>
      <c r="X121">
        <v>0.03</v>
      </c>
      <c r="Y121" s="1">
        <f>IF(W121&lt;8,W121-0.1359+(0.0396*W121)-(0.0023*W121*W121)-0.031,W121)</f>
        <v>6.8565189200000001</v>
      </c>
      <c r="Z121">
        <f>IF(W121&lt;8,1.0396-(0.0046*W121),1)</f>
        <v>1.0080440000000002</v>
      </c>
      <c r="AA121" s="1">
        <f>SQRT(Z121*Z121*X121*X121)</f>
        <v>3.0241320000000002E-2</v>
      </c>
      <c r="AB121">
        <v>5.984</v>
      </c>
      <c r="AC121">
        <v>4.3999999999999997E-2</v>
      </c>
      <c r="AF121">
        <f>IF(AD121&lt;&gt;0,AD121,AB121)</f>
        <v>5.984</v>
      </c>
      <c r="AG121">
        <f>IF(AD121&lt;&gt;0,AE121,AC121)</f>
        <v>4.3999999999999997E-2</v>
      </c>
      <c r="AI121" t="s">
        <v>337</v>
      </c>
      <c r="AJ121" t="s">
        <v>529</v>
      </c>
      <c r="AK121">
        <v>8.6280000000000001</v>
      </c>
    </row>
    <row r="122" spans="1:39" x14ac:dyDescent="0.25">
      <c r="A122" t="s">
        <v>330</v>
      </c>
      <c r="C122" t="s">
        <v>521</v>
      </c>
      <c r="E122">
        <v>11.64</v>
      </c>
      <c r="F122">
        <v>0.09</v>
      </c>
      <c r="G122">
        <v>10.71</v>
      </c>
      <c r="H122">
        <v>0.06</v>
      </c>
      <c r="I122">
        <f>E122-G122</f>
        <v>0.92999999999999972</v>
      </c>
      <c r="J122">
        <f>SQRT((F122*F122)+(H122*H122))</f>
        <v>0.10816653826391967</v>
      </c>
      <c r="K122">
        <v>11.44</v>
      </c>
      <c r="L122">
        <v>0.11</v>
      </c>
      <c r="M122">
        <v>10.62</v>
      </c>
      <c r="N122">
        <v>0.06</v>
      </c>
      <c r="O122">
        <v>10.303000000000001</v>
      </c>
      <c r="P122">
        <v>4.0000000000000001E-3</v>
      </c>
      <c r="Q122">
        <v>8.6259999999999994</v>
      </c>
      <c r="R122" s="1">
        <v>0.02</v>
      </c>
      <c r="S122" s="1">
        <f>Y122-AF122</f>
        <v>5.0746069777000002</v>
      </c>
      <c r="T122" s="1">
        <f>SQRT((AA122*AA122)+(AG122*AG122))</f>
        <v>3.1913555563604097E-2</v>
      </c>
      <c r="W122">
        <v>7.2990000000000004</v>
      </c>
      <c r="X122">
        <v>2.8000000000000001E-2</v>
      </c>
      <c r="Y122" s="1">
        <f>IF(W122&lt;8,W122-0.1359+(0.0396*W122)-(0.0023*W122*W122)-0.031,W122)</f>
        <v>7.2986069777000004</v>
      </c>
      <c r="Z122">
        <f>IF(W122&lt;8,1.0396-(0.0046*W122),1)</f>
        <v>1.0060246000000002</v>
      </c>
      <c r="AA122" s="1">
        <f>SQRT(Z122*Z122*X122*X122)</f>
        <v>2.8168688800000008E-2</v>
      </c>
      <c r="AB122">
        <v>2.2240000000000002</v>
      </c>
      <c r="AC122">
        <v>1.4999999999999999E-2</v>
      </c>
      <c r="AF122">
        <f>IF(AD122&lt;&gt;0,AD122,AB122)</f>
        <v>2.2240000000000002</v>
      </c>
      <c r="AG122">
        <f>IF(AD122&lt;&gt;0,AE122,AC122)</f>
        <v>1.4999999999999999E-2</v>
      </c>
      <c r="AI122" t="s">
        <v>330</v>
      </c>
      <c r="AJ122" t="s">
        <v>521</v>
      </c>
      <c r="AK122">
        <v>8.6259999999999994</v>
      </c>
    </row>
    <row r="123" spans="1:39" x14ac:dyDescent="0.25">
      <c r="A123" t="s">
        <v>359</v>
      </c>
      <c r="B123">
        <v>102065</v>
      </c>
      <c r="C123" t="s">
        <v>618</v>
      </c>
      <c r="D123" t="s">
        <v>725</v>
      </c>
      <c r="I123">
        <f>E123-G123</f>
        <v>0</v>
      </c>
      <c r="J123">
        <f>SQRT((F123*F123)+(H123*H123))</f>
        <v>0</v>
      </c>
      <c r="K123">
        <v>6.67</v>
      </c>
      <c r="L123">
        <v>0.01</v>
      </c>
      <c r="M123">
        <v>6.61</v>
      </c>
      <c r="N123">
        <v>0.01</v>
      </c>
      <c r="O123">
        <v>6.5659999999999998</v>
      </c>
      <c r="P123">
        <v>1E-3</v>
      </c>
      <c r="Q123">
        <v>6.194</v>
      </c>
      <c r="R123" s="1">
        <v>1.9E-2</v>
      </c>
      <c r="S123" s="1">
        <f>Y123-AF123</f>
        <v>0.55671704969999958</v>
      </c>
      <c r="T123" s="1">
        <f>SQRT((AA123*AA123)+(AG123*AG123))</f>
        <v>6.1061842022805235E-2</v>
      </c>
      <c r="W123">
        <v>6.069</v>
      </c>
      <c r="X123">
        <v>5.1999999999999998E-2</v>
      </c>
      <c r="Y123" s="1">
        <f>IF(W123&lt;8,W123-0.1359+(0.0396*W123)-(0.0023*W123*W123)-0.031,W123)</f>
        <v>6.0577170496999999</v>
      </c>
      <c r="Z123">
        <f>IF(W123&lt;8,1.0396-(0.0046*W123),1)</f>
        <v>1.0116826000000001</v>
      </c>
      <c r="AA123" s="1">
        <f>SQRT(Z123*Z123*X123*X123)</f>
        <v>5.26074952E-2</v>
      </c>
      <c r="AB123">
        <v>5.5010000000000003</v>
      </c>
      <c r="AC123">
        <v>3.1E-2</v>
      </c>
      <c r="AF123">
        <f>IF(AD123&lt;&gt;0,AD123,AB123)</f>
        <v>5.5010000000000003</v>
      </c>
      <c r="AG123">
        <f>IF(AD123&lt;&gt;0,AE123,AC123)</f>
        <v>3.1E-2</v>
      </c>
      <c r="AI123" t="s">
        <v>359</v>
      </c>
      <c r="AJ123" t="s">
        <v>618</v>
      </c>
      <c r="AK123">
        <v>6.194</v>
      </c>
    </row>
    <row r="124" spans="1:39" x14ac:dyDescent="0.25">
      <c r="A124" t="s">
        <v>331</v>
      </c>
      <c r="B124">
        <v>102006</v>
      </c>
      <c r="C124" t="s">
        <v>523</v>
      </c>
      <c r="D124" t="s">
        <v>702</v>
      </c>
      <c r="E124">
        <v>9.0500000000000007</v>
      </c>
      <c r="F124">
        <v>0.02</v>
      </c>
      <c r="G124">
        <v>8.8699999999999992</v>
      </c>
      <c r="H124">
        <v>0.01</v>
      </c>
      <c r="I124">
        <f>E124-G124</f>
        <v>0.18000000000000149</v>
      </c>
      <c r="J124">
        <f>SQRT((F124*F124)+(H124*H124))</f>
        <v>2.2360679774997897E-2</v>
      </c>
      <c r="K124">
        <v>9.01</v>
      </c>
      <c r="L124">
        <v>0.02</v>
      </c>
      <c r="M124">
        <v>8.85</v>
      </c>
      <c r="N124">
        <v>0.01</v>
      </c>
      <c r="O124">
        <v>8.8140000000000001</v>
      </c>
      <c r="P124">
        <v>4.0000000000000001E-3</v>
      </c>
      <c r="Q124">
        <v>8.4339999999999993</v>
      </c>
      <c r="R124" s="1">
        <v>2.9000000000000001E-2</v>
      </c>
      <c r="S124" s="1">
        <f>Y124-AF124</f>
        <v>1.0329999999999995</v>
      </c>
      <c r="T124" s="1">
        <f>SQRT((AA124*AA124)+(AG124*AG124))</f>
        <v>8.5866174946832241E-2</v>
      </c>
      <c r="W124">
        <v>8.34</v>
      </c>
      <c r="X124">
        <v>2.1999999999999999E-2</v>
      </c>
      <c r="Y124" s="1">
        <f>IF(W124&lt;8,W124-0.1359+(0.0396*W124)-(0.0023*W124*W124)-0.031,W124)</f>
        <v>8.34</v>
      </c>
      <c r="Z124">
        <f>IF(W124&lt;8,1.0396-(0.0046*W124),1)</f>
        <v>1</v>
      </c>
      <c r="AA124" s="1">
        <f>SQRT(Z124*Z124*X124*X124)</f>
        <v>2.1999999999999999E-2</v>
      </c>
      <c r="AB124">
        <v>7.3070000000000004</v>
      </c>
      <c r="AC124">
        <v>8.3000000000000004E-2</v>
      </c>
      <c r="AF124">
        <f>IF(AD124&lt;&gt;0,AD124,AB124)</f>
        <v>7.3070000000000004</v>
      </c>
      <c r="AG124">
        <f>IF(AD124&lt;&gt;0,AE124,AC124)</f>
        <v>8.3000000000000004E-2</v>
      </c>
      <c r="AI124" t="s">
        <v>331</v>
      </c>
      <c r="AJ124" t="s">
        <v>523</v>
      </c>
      <c r="AK124">
        <v>8.4339999999999993</v>
      </c>
    </row>
    <row r="125" spans="1:39" x14ac:dyDescent="0.25">
      <c r="A125" t="s">
        <v>334</v>
      </c>
      <c r="B125">
        <v>106473</v>
      </c>
      <c r="C125" t="s">
        <v>530</v>
      </c>
      <c r="D125" t="s">
        <v>704</v>
      </c>
      <c r="E125">
        <v>8.39</v>
      </c>
      <c r="F125">
        <v>0.01</v>
      </c>
      <c r="G125">
        <v>8.1</v>
      </c>
      <c r="H125">
        <v>0.01</v>
      </c>
      <c r="I125">
        <f>E125-G125</f>
        <v>0.29000000000000092</v>
      </c>
      <c r="J125">
        <f>SQRT((F125*F125)+(H125*H125))</f>
        <v>1.4142135623730951E-2</v>
      </c>
      <c r="K125">
        <v>8.33</v>
      </c>
      <c r="L125">
        <v>0.02</v>
      </c>
      <c r="M125">
        <v>8.07</v>
      </c>
      <c r="N125">
        <v>0.01</v>
      </c>
      <c r="Q125">
        <v>7.5270000000000001</v>
      </c>
      <c r="R125" s="1">
        <v>2.4E-2</v>
      </c>
      <c r="S125" s="1">
        <f>Y125-AF125</f>
        <v>1.5490629032999994</v>
      </c>
      <c r="T125" s="1">
        <f>SQRT((AA125*AA125)+(AG125*AG125))</f>
        <v>4.5894271300894927E-2</v>
      </c>
      <c r="W125">
        <v>7.3769999999999998</v>
      </c>
      <c r="X125">
        <v>2.7E-2</v>
      </c>
      <c r="Y125" s="1">
        <f>IF(W125&lt;8,W125-0.1359+(0.0396*W125)-(0.0023*W125*W125)-0.031,W125)</f>
        <v>7.3770629032999997</v>
      </c>
      <c r="Z125">
        <f>IF(W125&lt;8,1.0396-(0.0046*W125),1)</f>
        <v>1.0056658000000001</v>
      </c>
      <c r="AA125" s="1">
        <f>SQRT(Z125*Z125*X125*X125)</f>
        <v>2.7152976600000003E-2</v>
      </c>
      <c r="AB125">
        <v>5.8280000000000003</v>
      </c>
      <c r="AC125">
        <v>3.6999999999999998E-2</v>
      </c>
      <c r="AF125">
        <f>IF(AD125&lt;&gt;0,AD125,AB125)</f>
        <v>5.8280000000000003</v>
      </c>
      <c r="AG125">
        <f>IF(AD125&lt;&gt;0,AE125,AC125)</f>
        <v>3.6999999999999998E-2</v>
      </c>
      <c r="AI125" t="s">
        <v>334</v>
      </c>
      <c r="AJ125" t="s">
        <v>530</v>
      </c>
      <c r="AK125">
        <v>7.5270000000000001</v>
      </c>
    </row>
    <row r="126" spans="1:39" x14ac:dyDescent="0.25">
      <c r="A126" t="s">
        <v>335</v>
      </c>
      <c r="B126">
        <v>115820</v>
      </c>
      <c r="C126" t="s">
        <v>532</v>
      </c>
      <c r="D126" t="s">
        <v>705</v>
      </c>
      <c r="E126">
        <v>8.19</v>
      </c>
      <c r="F126">
        <v>0.02</v>
      </c>
      <c r="G126">
        <v>7.95</v>
      </c>
      <c r="H126">
        <v>0.01</v>
      </c>
      <c r="I126">
        <f>E126-G126</f>
        <v>0.23999999999999932</v>
      </c>
      <c r="J126">
        <f>SQRT((F126*F126)+(H126*H126))</f>
        <v>2.2360679774997897E-2</v>
      </c>
      <c r="K126">
        <v>8.14</v>
      </c>
      <c r="L126">
        <v>0.02</v>
      </c>
      <c r="M126">
        <v>7.92</v>
      </c>
      <c r="N126">
        <v>0.01</v>
      </c>
      <c r="Q126">
        <v>7.4770000000000003</v>
      </c>
      <c r="R126" s="1">
        <v>3.4000000000000002E-2</v>
      </c>
      <c r="S126" s="1">
        <f>Y126-AF126</f>
        <v>0.95268490880000023</v>
      </c>
      <c r="T126" s="1">
        <f>SQRT((AA126*AA126)+(AG126*AG126))</f>
        <v>5.2561607808110859E-2</v>
      </c>
      <c r="W126">
        <v>7.3120000000000003</v>
      </c>
      <c r="X126">
        <v>2.7E-2</v>
      </c>
      <c r="Y126" s="1">
        <f>IF(W126&lt;8,W126-0.1359+(0.0396*W126)-(0.0023*W126*W126)-0.031,W126)</f>
        <v>7.3116849088000002</v>
      </c>
      <c r="Z126">
        <f>IF(W126&lt;8,1.0396-(0.0046*W126),1)</f>
        <v>1.0059648000000001</v>
      </c>
      <c r="AA126" s="1">
        <f>SQRT(Z126*Z126*X126*X126)</f>
        <v>2.7161049600000004E-2</v>
      </c>
      <c r="AB126">
        <v>6.359</v>
      </c>
      <c r="AC126">
        <v>4.4999999999999998E-2</v>
      </c>
      <c r="AF126">
        <f>IF(AD126&lt;&gt;0,AD126,AB126)</f>
        <v>6.359</v>
      </c>
      <c r="AG126">
        <f>IF(AD126&lt;&gt;0,AE126,AC126)</f>
        <v>4.4999999999999998E-2</v>
      </c>
      <c r="AI126" t="s">
        <v>335</v>
      </c>
      <c r="AJ126" t="s">
        <v>532</v>
      </c>
      <c r="AK126">
        <v>7.4770000000000003</v>
      </c>
    </row>
    <row r="127" spans="1:39" x14ac:dyDescent="0.25">
      <c r="A127" t="s">
        <v>47</v>
      </c>
      <c r="B127" t="s">
        <v>327</v>
      </c>
      <c r="C127" t="s">
        <v>205</v>
      </c>
      <c r="E127">
        <v>12.3</v>
      </c>
      <c r="F127">
        <v>0.19</v>
      </c>
      <c r="G127">
        <v>11.24</v>
      </c>
      <c r="H127">
        <v>0.08</v>
      </c>
      <c r="I127">
        <f>E127-G127</f>
        <v>1.0600000000000005</v>
      </c>
      <c r="J127">
        <f>SQRT((F127*F127)+(H127*H127))</f>
        <v>0.20615528128088303</v>
      </c>
      <c r="K127">
        <v>12.05</v>
      </c>
      <c r="L127">
        <v>0.18</v>
      </c>
      <c r="M127">
        <v>11.14</v>
      </c>
      <c r="N127">
        <v>0.08</v>
      </c>
      <c r="O127">
        <v>10.753</v>
      </c>
      <c r="P127">
        <v>1E-3</v>
      </c>
      <c r="Q127" s="1">
        <v>9.3930000000000007</v>
      </c>
      <c r="R127" s="1">
        <v>2.1000000000000001E-2</v>
      </c>
      <c r="S127" s="1">
        <f>Y127-AF127</f>
        <v>3.5880000000000001</v>
      </c>
      <c r="T127" s="1">
        <f>SQRT((AA127*AA127)+(AG127*AG127))</f>
        <v>3.4713109915419559E-2</v>
      </c>
      <c r="W127">
        <v>8.67</v>
      </c>
      <c r="X127">
        <v>2.3E-2</v>
      </c>
      <c r="Y127" s="1">
        <f>IF(W127&lt;8,W127-0.1359+(0.0396*W127)-(0.0023*W127*W127)-0.031,W127)</f>
        <v>8.67</v>
      </c>
      <c r="Z127">
        <f>IF(W127&lt;8,1.0396-(0.0046*W127),1)</f>
        <v>1</v>
      </c>
      <c r="AA127" s="1">
        <f>SQRT(Z127*Z127*X127*X127)</f>
        <v>2.3E-2</v>
      </c>
      <c r="AB127">
        <v>5.0819999999999999</v>
      </c>
      <c r="AC127">
        <v>2.5999999999999999E-2</v>
      </c>
      <c r="AF127">
        <f>IF(AD127&lt;&gt;0,AD127,AB127)</f>
        <v>5.0819999999999999</v>
      </c>
      <c r="AG127">
        <f>IF(AD127&lt;&gt;0,AE127,AC127)</f>
        <v>2.5999999999999999E-2</v>
      </c>
      <c r="AI127" t="s">
        <v>47</v>
      </c>
      <c r="AJ127" t="s">
        <v>327</v>
      </c>
      <c r="AK127" t="s">
        <v>205</v>
      </c>
      <c r="AL127" s="1">
        <v>9.3930000000000007</v>
      </c>
      <c r="AM127" s="1">
        <v>2.1000000000000001E-2</v>
      </c>
    </row>
    <row r="128" spans="1:39" x14ac:dyDescent="0.25">
      <c r="A128" t="s">
        <v>348</v>
      </c>
      <c r="B128">
        <v>120178</v>
      </c>
      <c r="C128" t="s">
        <v>563</v>
      </c>
      <c r="D128" t="s">
        <v>715</v>
      </c>
      <c r="E128">
        <v>9.4</v>
      </c>
      <c r="F128">
        <v>0.02</v>
      </c>
      <c r="G128">
        <v>8.89</v>
      </c>
      <c r="H128">
        <v>0.01</v>
      </c>
      <c r="I128">
        <f>E128-G128</f>
        <v>0.50999999999999979</v>
      </c>
      <c r="J128">
        <f>SQRT((F128*F128)+(H128*H128))</f>
        <v>2.2360679774997897E-2</v>
      </c>
      <c r="K128">
        <v>9.31</v>
      </c>
      <c r="L128">
        <v>0.02</v>
      </c>
      <c r="M128">
        <v>8.84</v>
      </c>
      <c r="N128">
        <v>0.01</v>
      </c>
      <c r="O128">
        <v>8.7439999999999998</v>
      </c>
      <c r="P128">
        <v>1E-3</v>
      </c>
      <c r="Q128">
        <v>7.9379999999999997</v>
      </c>
      <c r="R128" s="1">
        <v>2.4E-2</v>
      </c>
      <c r="S128" s="1">
        <f>Y128-AF128</f>
        <v>0.6030275416999995</v>
      </c>
      <c r="T128" s="1">
        <f>SQRT((AA128*AA128)+(AG128*AG128))</f>
        <v>7.5312938905842897E-2</v>
      </c>
      <c r="W128">
        <v>7.5609999999999999</v>
      </c>
      <c r="X128">
        <v>2.5000000000000001E-2</v>
      </c>
      <c r="Y128" s="1">
        <f>IF(W128&lt;8,W128-0.1359+(0.0396*W128)-(0.0023*W128*W128)-0.031,W128)</f>
        <v>7.5620275416999991</v>
      </c>
      <c r="Z128">
        <f>IF(W128&lt;8,1.0396-(0.0046*W128),1)</f>
        <v>1.0048194000000001</v>
      </c>
      <c r="AA128" s="1">
        <f>SQRT(Z128*Z128*X128*X128)</f>
        <v>2.5120485000000005E-2</v>
      </c>
      <c r="AB128">
        <v>6.9589999999999996</v>
      </c>
      <c r="AC128">
        <v>7.0999999999999994E-2</v>
      </c>
      <c r="AF128">
        <f>IF(AD128&lt;&gt;0,AD128,AB128)</f>
        <v>6.9589999999999996</v>
      </c>
      <c r="AG128">
        <f>IF(AD128&lt;&gt;0,AE128,AC128)</f>
        <v>7.0999999999999994E-2</v>
      </c>
      <c r="AI128" t="s">
        <v>348</v>
      </c>
      <c r="AJ128" t="s">
        <v>563</v>
      </c>
      <c r="AK128">
        <v>7.9379999999999997</v>
      </c>
    </row>
    <row r="129" spans="1:39" x14ac:dyDescent="0.25">
      <c r="A129" t="s">
        <v>349</v>
      </c>
      <c r="B129">
        <v>120886</v>
      </c>
      <c r="C129" t="s">
        <v>565</v>
      </c>
      <c r="D129" t="s">
        <v>699</v>
      </c>
      <c r="E129">
        <v>8.35</v>
      </c>
      <c r="F129">
        <v>0.02</v>
      </c>
      <c r="G129">
        <v>8.27</v>
      </c>
      <c r="H129">
        <v>0.01</v>
      </c>
      <c r="I129">
        <f>E129-G129</f>
        <v>8.0000000000000071E-2</v>
      </c>
      <c r="J129">
        <f>SQRT((F129*F129)+(H129*H129))</f>
        <v>2.2360679774997897E-2</v>
      </c>
      <c r="K129">
        <v>8.33</v>
      </c>
      <c r="L129">
        <v>0.02</v>
      </c>
      <c r="M129">
        <v>8.26</v>
      </c>
      <c r="N129">
        <v>0.01</v>
      </c>
      <c r="Q129">
        <v>8.01</v>
      </c>
      <c r="R129" s="1">
        <v>1.7999999999999999E-2</v>
      </c>
      <c r="S129" s="1">
        <f>Y129-AF129</f>
        <v>0.59731406250000063</v>
      </c>
      <c r="T129" s="1">
        <f>SQRT((AA129*AA129)+(AG129*AG129))</f>
        <v>7.7222228102163046E-2</v>
      </c>
      <c r="W129">
        <v>7.875</v>
      </c>
      <c r="X129">
        <v>2.1999999999999999E-2</v>
      </c>
      <c r="Y129" s="1">
        <f>IF(W129&lt;8,W129-0.1359+(0.0396*W129)-(0.0023*W129*W129)-0.031,W129)</f>
        <v>7.8773140625000009</v>
      </c>
      <c r="Z129">
        <f>IF(W129&lt;8,1.0396-(0.0046*W129),1)</f>
        <v>1.0033750000000001</v>
      </c>
      <c r="AA129" s="1">
        <f>SQRT(Z129*Z129*X129*X129)</f>
        <v>2.2074250000000004E-2</v>
      </c>
      <c r="AB129">
        <v>7.28</v>
      </c>
      <c r="AC129">
        <v>7.3999999999999996E-2</v>
      </c>
      <c r="AF129">
        <f>IF(AD129&lt;&gt;0,AD129,AB129)</f>
        <v>7.28</v>
      </c>
      <c r="AG129">
        <f>IF(AD129&lt;&gt;0,AE129,AC129)</f>
        <v>7.3999999999999996E-2</v>
      </c>
      <c r="AI129" t="s">
        <v>349</v>
      </c>
      <c r="AJ129" t="s">
        <v>565</v>
      </c>
      <c r="AK129">
        <v>8.01</v>
      </c>
    </row>
    <row r="130" spans="1:39" x14ac:dyDescent="0.25">
      <c r="A130" t="s">
        <v>350</v>
      </c>
      <c r="B130">
        <v>121191</v>
      </c>
      <c r="C130" t="s">
        <v>566</v>
      </c>
      <c r="D130" t="s">
        <v>716</v>
      </c>
      <c r="E130">
        <v>8.4</v>
      </c>
      <c r="F130">
        <v>0.01</v>
      </c>
      <c r="G130">
        <v>8.16</v>
      </c>
      <c r="H130">
        <v>0.01</v>
      </c>
      <c r="I130">
        <f>E130-G130</f>
        <v>0.24000000000000021</v>
      </c>
      <c r="J130">
        <f>SQRT((F130*F130)+(H130*H130))</f>
        <v>1.4142135623730951E-2</v>
      </c>
      <c r="K130">
        <v>8.35</v>
      </c>
      <c r="L130">
        <v>0.02</v>
      </c>
      <c r="M130">
        <v>8.1300000000000008</v>
      </c>
      <c r="N130">
        <v>0.01</v>
      </c>
      <c r="O130">
        <v>8.1910000000000007</v>
      </c>
      <c r="P130">
        <v>6.0000000000000001E-3</v>
      </c>
      <c r="Q130">
        <v>7.7279999999999998</v>
      </c>
      <c r="R130" s="1">
        <v>2.3E-2</v>
      </c>
      <c r="S130" s="1">
        <f>Y130-AF130</f>
        <v>3.4321747328000001</v>
      </c>
      <c r="T130" s="1">
        <f>SQRT((AA130*AA130)+(AG130*AG130))</f>
        <v>3.4056712558413506E-2</v>
      </c>
      <c r="W130">
        <v>7.5919999999999996</v>
      </c>
      <c r="X130">
        <v>2.5000000000000001E-2</v>
      </c>
      <c r="Y130" s="1">
        <f>IF(W130&lt;8,W130-0.1359+(0.0396*W130)-(0.0023*W130*W130)-0.031,W130)</f>
        <v>7.5931747327999997</v>
      </c>
      <c r="Z130">
        <f>IF(W130&lt;8,1.0396-(0.0046*W130),1)</f>
        <v>1.0046768000000001</v>
      </c>
      <c r="AA130" s="1">
        <f>SQRT(Z130*Z130*X130*X130)</f>
        <v>2.5116920000000004E-2</v>
      </c>
      <c r="AB130">
        <v>4.1609999999999996</v>
      </c>
      <c r="AC130">
        <v>2.3E-2</v>
      </c>
      <c r="AF130">
        <f>IF(AD130&lt;&gt;0,AD130,AB130)</f>
        <v>4.1609999999999996</v>
      </c>
      <c r="AG130">
        <f>IF(AD130&lt;&gt;0,AE130,AC130)</f>
        <v>2.3E-2</v>
      </c>
      <c r="AI130" t="s">
        <v>350</v>
      </c>
      <c r="AJ130" t="s">
        <v>566</v>
      </c>
      <c r="AK130">
        <v>7.7279999999999998</v>
      </c>
    </row>
    <row r="131" spans="1:39" x14ac:dyDescent="0.25">
      <c r="A131" t="s">
        <v>351</v>
      </c>
      <c r="B131">
        <v>122513</v>
      </c>
      <c r="C131" t="s">
        <v>568</v>
      </c>
      <c r="D131" t="s">
        <v>717</v>
      </c>
      <c r="E131">
        <v>8.2360000000000007</v>
      </c>
      <c r="F131">
        <v>1.4999999999999999E-2</v>
      </c>
      <c r="G131">
        <v>7.9690000000000003</v>
      </c>
      <c r="H131">
        <v>1.0999999999999999E-2</v>
      </c>
      <c r="I131">
        <f>E131-G131</f>
        <v>0.26700000000000035</v>
      </c>
      <c r="J131">
        <f>SQRT((F131*F131)+(H131*H131))</f>
        <v>1.8601075237738272E-2</v>
      </c>
      <c r="K131">
        <v>8.18</v>
      </c>
      <c r="L131">
        <v>0.02</v>
      </c>
      <c r="M131">
        <v>7.34</v>
      </c>
      <c r="N131">
        <v>0.01</v>
      </c>
      <c r="O131">
        <v>7.9320000000000004</v>
      </c>
      <c r="P131">
        <v>1E-3</v>
      </c>
      <c r="Q131">
        <v>7.4809999999999999</v>
      </c>
      <c r="R131" s="1">
        <v>1.7999999999999999E-2</v>
      </c>
      <c r="S131" s="1">
        <f>Y131-AF131</f>
        <v>1.2565282691999995</v>
      </c>
      <c r="T131" s="1">
        <f>SQRT((AA131*AA131)+(AG131*AG131))</f>
        <v>5.4472608663029401E-2</v>
      </c>
      <c r="W131">
        <v>7.2859999999999996</v>
      </c>
      <c r="X131">
        <v>2.9000000000000001E-2</v>
      </c>
      <c r="Y131" s="1">
        <f>IF(W131&lt;8,W131-0.1359+(0.0396*W131)-(0.0023*W131*W131)-0.031,W131)</f>
        <v>7.2855282691999994</v>
      </c>
      <c r="Z131">
        <f>IF(W131&lt;8,1.0396-(0.0046*W131),1)</f>
        <v>1.0060844</v>
      </c>
      <c r="AA131" s="1">
        <f>SQRT(Z131*Z131*X131*X131)</f>
        <v>2.9176447599999999E-2</v>
      </c>
      <c r="AB131">
        <v>6.0289999999999999</v>
      </c>
      <c r="AC131">
        <v>4.5999999999999999E-2</v>
      </c>
      <c r="AF131">
        <f>IF(AD131&lt;&gt;0,AD131,AB131)</f>
        <v>6.0289999999999999</v>
      </c>
      <c r="AG131">
        <f>IF(AD131&lt;&gt;0,AE131,AC131)</f>
        <v>4.5999999999999999E-2</v>
      </c>
      <c r="AI131" t="s">
        <v>351</v>
      </c>
      <c r="AJ131" t="s">
        <v>568</v>
      </c>
      <c r="AK131">
        <v>7.4809999999999999</v>
      </c>
    </row>
    <row r="132" spans="1:39" x14ac:dyDescent="0.25">
      <c r="A132" t="s">
        <v>43</v>
      </c>
      <c r="B132" t="s">
        <v>327</v>
      </c>
      <c r="C132" t="s">
        <v>201</v>
      </c>
      <c r="E132">
        <v>13.56</v>
      </c>
      <c r="F132">
        <v>0.38</v>
      </c>
      <c r="G132">
        <v>12.02</v>
      </c>
      <c r="H132">
        <v>0.16</v>
      </c>
      <c r="I132">
        <f>E132-G132</f>
        <v>1.5400000000000009</v>
      </c>
      <c r="J132">
        <f>SQRT((F132*F132)+(H132*H132))</f>
        <v>0.41231056256176607</v>
      </c>
      <c r="K132">
        <v>13.22</v>
      </c>
      <c r="L132">
        <v>0.54</v>
      </c>
      <c r="M132">
        <v>11.92</v>
      </c>
      <c r="N132">
        <v>0.43</v>
      </c>
      <c r="O132">
        <v>11.192</v>
      </c>
      <c r="P132">
        <v>2.1999999999999999E-2</v>
      </c>
      <c r="Q132" s="1">
        <v>8.8350000000000009</v>
      </c>
      <c r="R132" s="1">
        <v>2.5999999999999999E-2</v>
      </c>
      <c r="S132" s="1">
        <f>Y132-AF132</f>
        <v>1.2396488176999991</v>
      </c>
      <c r="T132" s="1">
        <f>SQRT((AA132*AA132)+(AG132*AG132))</f>
        <v>5.7742893019818685E-2</v>
      </c>
      <c r="W132">
        <v>7.6989999999999998</v>
      </c>
      <c r="X132">
        <v>2.5000000000000001E-2</v>
      </c>
      <c r="Y132" s="1">
        <f>IF(W132&lt;8,W132-0.1359+(0.0396*W132)-(0.0023*W132*W132)-0.031,W132)</f>
        <v>7.7006488176999994</v>
      </c>
      <c r="Z132">
        <f>IF(W132&lt;8,1.0396-(0.0046*W132),1)</f>
        <v>1.0041846000000001</v>
      </c>
      <c r="AA132" s="1">
        <f>SQRT(Z132*Z132*X132*X132)</f>
        <v>2.5104615000000007E-2</v>
      </c>
      <c r="AB132">
        <v>6.4610000000000003</v>
      </c>
      <c r="AC132">
        <v>5.1999999999999998E-2</v>
      </c>
      <c r="AF132">
        <f>IF(AD132&lt;&gt;0,AD132,AB132)</f>
        <v>6.4610000000000003</v>
      </c>
      <c r="AG132">
        <f>IF(AD132&lt;&gt;0,AE132,AC132)</f>
        <v>5.1999999999999998E-2</v>
      </c>
      <c r="AI132" t="s">
        <v>43</v>
      </c>
      <c r="AJ132" t="s">
        <v>327</v>
      </c>
      <c r="AK132" t="s">
        <v>201</v>
      </c>
      <c r="AL132" s="1">
        <v>8.8350000000000009</v>
      </c>
      <c r="AM132" s="1">
        <v>2.5999999999999999E-2</v>
      </c>
    </row>
    <row r="133" spans="1:39" x14ac:dyDescent="0.25">
      <c r="A133" t="s">
        <v>336</v>
      </c>
      <c r="B133">
        <v>128737</v>
      </c>
      <c r="C133" t="s">
        <v>538</v>
      </c>
      <c r="D133" t="s">
        <v>708</v>
      </c>
      <c r="E133">
        <v>9.4700000000000006</v>
      </c>
      <c r="F133">
        <v>0.02</v>
      </c>
      <c r="G133">
        <v>9.0299999999999994</v>
      </c>
      <c r="H133">
        <v>0.02</v>
      </c>
      <c r="I133">
        <f>E133-G133</f>
        <v>0.44000000000000128</v>
      </c>
      <c r="J133">
        <f>SQRT((F133*F133)+(H133*H133))</f>
        <v>2.8284271247461901E-2</v>
      </c>
      <c r="K133">
        <v>9.39</v>
      </c>
      <c r="L133">
        <v>0.03</v>
      </c>
      <c r="M133">
        <v>8.98</v>
      </c>
      <c r="N133">
        <v>0.02</v>
      </c>
      <c r="O133">
        <v>8.9090000000000007</v>
      </c>
      <c r="P133">
        <v>1E-3</v>
      </c>
      <c r="Q133">
        <v>8.1739999999999995</v>
      </c>
      <c r="R133" s="1">
        <v>2.7E-2</v>
      </c>
      <c r="S133" s="1">
        <f>Y133-AF133</f>
        <v>0.7592525672999999</v>
      </c>
      <c r="T133" s="1">
        <f>SQRT((AA133*AA133)+(AG133*AG133))</f>
        <v>0.10068100455063739</v>
      </c>
      <c r="W133">
        <v>7.8570000000000002</v>
      </c>
      <c r="X133">
        <v>2.3E-2</v>
      </c>
      <c r="Y133" s="1">
        <f>IF(W133&lt;8,W133-0.1359+(0.0396*W133)-(0.0023*W133*W133)-0.031,W133)</f>
        <v>7.8592525672999995</v>
      </c>
      <c r="Z133">
        <f>IF(W133&lt;8,1.0396-(0.0046*W133),1)</f>
        <v>1.0034578000000001</v>
      </c>
      <c r="AA133" s="1">
        <f>SQRT(Z133*Z133*X133*X133)</f>
        <v>2.3079529400000003E-2</v>
      </c>
      <c r="AB133">
        <v>7.1</v>
      </c>
      <c r="AC133">
        <v>9.8000000000000004E-2</v>
      </c>
      <c r="AF133">
        <f>IF(AD133&lt;&gt;0,AD133,AB133)</f>
        <v>7.1</v>
      </c>
      <c r="AG133">
        <f>IF(AD133&lt;&gt;0,AE133,AC133)</f>
        <v>9.8000000000000004E-2</v>
      </c>
      <c r="AI133" t="s">
        <v>336</v>
      </c>
      <c r="AJ133" t="s">
        <v>538</v>
      </c>
      <c r="AK133">
        <v>8.1739999999999995</v>
      </c>
    </row>
    <row r="134" spans="1:39" x14ac:dyDescent="0.25">
      <c r="A134" t="s">
        <v>46</v>
      </c>
      <c r="B134">
        <v>129584</v>
      </c>
      <c r="C134" t="s">
        <v>204</v>
      </c>
      <c r="E134">
        <v>7.34</v>
      </c>
      <c r="F134">
        <v>0.01</v>
      </c>
      <c r="G134">
        <v>7.33</v>
      </c>
      <c r="H134">
        <v>0.01</v>
      </c>
      <c r="I134">
        <f>E134-G134</f>
        <v>9.9999999999997868E-3</v>
      </c>
      <c r="J134">
        <f>SQRT((F134*F134)+(H134*H134))</f>
        <v>1.4142135623730951E-2</v>
      </c>
      <c r="K134">
        <v>7.33</v>
      </c>
      <c r="L134">
        <v>0.02</v>
      </c>
      <c r="M134">
        <v>7.33</v>
      </c>
      <c r="N134">
        <v>0.01</v>
      </c>
      <c r="O134">
        <v>7.3419999999999996</v>
      </c>
      <c r="P134">
        <v>1E-3</v>
      </c>
      <c r="Q134" s="1">
        <v>7.26</v>
      </c>
      <c r="R134" s="1">
        <v>2.4E-2</v>
      </c>
      <c r="S134" s="1">
        <f>Y134-AF134</f>
        <v>0.81619933529999944</v>
      </c>
      <c r="T134" s="1">
        <f>SQRT((AA134*AA134)+(AG134*AG134))</f>
        <v>5.8759490392471213E-2</v>
      </c>
      <c r="W134">
        <v>7.2329999999999997</v>
      </c>
      <c r="X134">
        <v>2.9000000000000001E-2</v>
      </c>
      <c r="Y134" s="1">
        <f>IF(W134&lt;8,W134-0.1359+(0.0396*W134)-(0.0023*W134*W134)-0.031,W134)</f>
        <v>7.2321993352999998</v>
      </c>
      <c r="Z134">
        <f>IF(W134&lt;8,1.0396-(0.0046*W134),1)</f>
        <v>1.0063282</v>
      </c>
      <c r="AA134" s="1">
        <f>SQRT(Z134*Z134*X134*X134)</f>
        <v>2.9183517800000003E-2</v>
      </c>
      <c r="AB134">
        <v>6.4160000000000004</v>
      </c>
      <c r="AC134">
        <v>5.0999999999999997E-2</v>
      </c>
      <c r="AF134">
        <f>IF(AD134&lt;&gt;0,AD134,AB134)</f>
        <v>6.4160000000000004</v>
      </c>
      <c r="AG134">
        <f>IF(AD134&lt;&gt;0,AE134,AC134)</f>
        <v>5.0999999999999997E-2</v>
      </c>
      <c r="AI134" t="s">
        <v>46</v>
      </c>
      <c r="AJ134">
        <v>129584</v>
      </c>
      <c r="AK134" t="s">
        <v>204</v>
      </c>
      <c r="AL134" s="1">
        <v>7.26</v>
      </c>
      <c r="AM134" s="1">
        <v>2.4E-2</v>
      </c>
    </row>
    <row r="135" spans="1:39" x14ac:dyDescent="0.25">
      <c r="A135" t="s">
        <v>345</v>
      </c>
      <c r="B135">
        <v>129730</v>
      </c>
      <c r="C135" t="s">
        <v>558</v>
      </c>
      <c r="D135" t="s">
        <v>713</v>
      </c>
      <c r="E135">
        <v>9.18</v>
      </c>
      <c r="F135">
        <v>0.02</v>
      </c>
      <c r="G135">
        <v>8.5</v>
      </c>
      <c r="H135">
        <v>0.01</v>
      </c>
      <c r="I135">
        <f>E135-G135</f>
        <v>0.67999999999999972</v>
      </c>
      <c r="J135">
        <f>SQRT((F135*F135)+(H135*H135))</f>
        <v>2.2360679774997897E-2</v>
      </c>
      <c r="K135">
        <v>9.0399999999999991</v>
      </c>
      <c r="L135">
        <v>0.02</v>
      </c>
      <c r="M135" s="2">
        <v>8.43</v>
      </c>
      <c r="N135" s="2">
        <v>0.01</v>
      </c>
      <c r="O135" s="2"/>
      <c r="P135" s="2"/>
      <c r="Q135">
        <v>7.1390000000000002</v>
      </c>
      <c r="R135" s="1">
        <v>0.02</v>
      </c>
      <c r="S135" s="1">
        <f>Y135-AF135</f>
        <v>0.44980915369999952</v>
      </c>
      <c r="T135" s="1">
        <f>SQRT((AA135*AA135)+(AG135*AG135))</f>
        <v>6.4415874006571117E-2</v>
      </c>
      <c r="W135">
        <v>6.6589999999999998</v>
      </c>
      <c r="X135">
        <v>3.9E-2</v>
      </c>
      <c r="Y135" s="1">
        <f>IF(W135&lt;8,W135-0.1359+(0.0396*W135)-(0.0023*W135*W135)-0.031,W135)</f>
        <v>6.6538091536999993</v>
      </c>
      <c r="Z135">
        <f>IF(W135&lt;8,1.0396-(0.0046*W135),1)</f>
        <v>1.0089686</v>
      </c>
      <c r="AA135" s="1">
        <f>SQRT(Z135*Z135*X135*X135)</f>
        <v>3.9349775400000002E-2</v>
      </c>
      <c r="AB135">
        <v>6.2039999999999997</v>
      </c>
      <c r="AC135">
        <v>5.0999999999999997E-2</v>
      </c>
      <c r="AF135">
        <f>IF(AD135&lt;&gt;0,AD135,AB135)</f>
        <v>6.2039999999999997</v>
      </c>
      <c r="AG135">
        <f>IF(AD135&lt;&gt;0,AE135,AC135)</f>
        <v>5.0999999999999997E-2</v>
      </c>
      <c r="AI135" t="s">
        <v>345</v>
      </c>
      <c r="AJ135" t="s">
        <v>558</v>
      </c>
      <c r="AK135">
        <v>7.1390000000000002</v>
      </c>
    </row>
    <row r="136" spans="1:39" x14ac:dyDescent="0.25">
      <c r="A136" t="s">
        <v>45</v>
      </c>
      <c r="B136" t="s">
        <v>327</v>
      </c>
      <c r="C136" t="s">
        <v>203</v>
      </c>
      <c r="E136">
        <v>12.8</v>
      </c>
      <c r="F136">
        <v>0.49</v>
      </c>
      <c r="G136">
        <v>10.51</v>
      </c>
      <c r="H136">
        <v>0.08</v>
      </c>
      <c r="I136">
        <f>E136-G136</f>
        <v>2.2900000000000009</v>
      </c>
      <c r="J136">
        <f>SQRT((F136*F136)+(H136*H136))</f>
        <v>0.49648766349225631</v>
      </c>
      <c r="K136">
        <v>13.96</v>
      </c>
      <c r="L136">
        <v>4.4400000000000004</v>
      </c>
      <c r="M136">
        <v>12.3</v>
      </c>
      <c r="N136">
        <v>4.43</v>
      </c>
      <c r="Q136" s="1">
        <v>7.4329999999999998</v>
      </c>
      <c r="R136" s="1">
        <v>0.02</v>
      </c>
      <c r="S136" s="1">
        <f>Y136-AF136</f>
        <v>0.54306357129999938</v>
      </c>
      <c r="T136" s="1">
        <f>SQRT((AA136*AA136)+(AG136*AG136))</f>
        <v>6.1641042444234087E-2</v>
      </c>
      <c r="W136">
        <v>6.1870000000000003</v>
      </c>
      <c r="X136">
        <v>4.8000000000000001E-2</v>
      </c>
      <c r="Y136" s="1">
        <f>IF(W136&lt;8,W136-0.1359+(0.0396*W136)-(0.0023*W136*W136)-0.031,W136)</f>
        <v>6.1770635712999997</v>
      </c>
      <c r="Z136">
        <f>IF(W136&lt;8,1.0396-(0.0046*W136),1)</f>
        <v>1.0111398</v>
      </c>
      <c r="AA136" s="1">
        <f>SQRT(Z136*Z136*X136*X136)</f>
        <v>4.85347104E-2</v>
      </c>
      <c r="AB136">
        <v>5.6340000000000003</v>
      </c>
      <c r="AC136">
        <v>3.7999999999999999E-2</v>
      </c>
      <c r="AF136">
        <f>IF(AD136&lt;&gt;0,AD136,AB136)</f>
        <v>5.6340000000000003</v>
      </c>
      <c r="AG136">
        <f>IF(AD136&lt;&gt;0,AE136,AC136)</f>
        <v>3.7999999999999999E-2</v>
      </c>
      <c r="AI136" t="s">
        <v>45</v>
      </c>
      <c r="AJ136" t="s">
        <v>327</v>
      </c>
      <c r="AK136" t="s">
        <v>203</v>
      </c>
      <c r="AL136" s="1">
        <v>7.4329999999999998</v>
      </c>
      <c r="AM136" s="1">
        <v>0.02</v>
      </c>
    </row>
    <row r="137" spans="1:39" x14ac:dyDescent="0.25">
      <c r="A137" t="s">
        <v>42</v>
      </c>
      <c r="B137">
        <v>134854</v>
      </c>
      <c r="C137" t="s">
        <v>200</v>
      </c>
      <c r="E137">
        <v>6.92</v>
      </c>
      <c r="F137">
        <v>0.02</v>
      </c>
      <c r="G137">
        <v>6.87</v>
      </c>
      <c r="H137">
        <v>0.01</v>
      </c>
      <c r="I137">
        <f>E137-G137</f>
        <v>4.9999999999999822E-2</v>
      </c>
      <c r="J137">
        <f>SQRT((F137*F137)+(H137*H137))</f>
        <v>2.2360679774997897E-2</v>
      </c>
      <c r="K137">
        <v>6.9</v>
      </c>
      <c r="L137">
        <v>0.02</v>
      </c>
      <c r="M137">
        <v>6.86</v>
      </c>
      <c r="N137">
        <v>0.01</v>
      </c>
      <c r="O137">
        <v>6.907</v>
      </c>
      <c r="P137">
        <v>1E-3</v>
      </c>
      <c r="Q137" s="1">
        <v>6.7990000000000004</v>
      </c>
      <c r="R137" s="1">
        <v>1.7999999999999999E-2</v>
      </c>
      <c r="S137" s="1">
        <f>Y137-AF137</f>
        <v>0.45046886120000007</v>
      </c>
      <c r="T137" s="1">
        <f>SQRT((AA137*AA137)+(AG137*AG137))</f>
        <v>6.7619125272451258E-2</v>
      </c>
      <c r="W137">
        <v>6.734</v>
      </c>
      <c r="X137">
        <v>3.9E-2</v>
      </c>
      <c r="Y137" s="1">
        <f>IF(W137&lt;8,W137-0.1359+(0.0396*W137)-(0.0023*W137*W137)-0.031,W137)</f>
        <v>6.7294688612</v>
      </c>
      <c r="Z137">
        <f>IF(W137&lt;8,1.0396-(0.0046*W137),1)</f>
        <v>1.0086236000000002</v>
      </c>
      <c r="AA137" s="1">
        <f>SQRT(Z137*Z137*X137*X137)</f>
        <v>3.9336320400000006E-2</v>
      </c>
      <c r="AB137">
        <v>6.2789999999999999</v>
      </c>
      <c r="AC137">
        <v>5.5E-2</v>
      </c>
      <c r="AF137">
        <f>IF(AD137&lt;&gt;0,AD137,AB137)</f>
        <v>6.2789999999999999</v>
      </c>
      <c r="AG137">
        <f>IF(AD137&lt;&gt;0,AE137,AC137)</f>
        <v>5.5E-2</v>
      </c>
      <c r="AI137" t="s">
        <v>42</v>
      </c>
      <c r="AJ137">
        <v>134854</v>
      </c>
      <c r="AK137" t="s">
        <v>200</v>
      </c>
      <c r="AL137" s="1">
        <v>6.7990000000000004</v>
      </c>
      <c r="AM137" s="1">
        <v>1.7999999999999999E-2</v>
      </c>
    </row>
    <row r="138" spans="1:39" x14ac:dyDescent="0.25">
      <c r="A138" t="s">
        <v>35</v>
      </c>
      <c r="B138" t="s">
        <v>327</v>
      </c>
      <c r="C138" t="s">
        <v>193</v>
      </c>
      <c r="E138">
        <v>12.08</v>
      </c>
      <c r="F138">
        <v>0.14000000000000001</v>
      </c>
      <c r="G138">
        <v>11.12</v>
      </c>
      <c r="H138">
        <v>7.0000000000000007E-2</v>
      </c>
      <c r="I138">
        <f>E138-G138</f>
        <v>0.96000000000000085</v>
      </c>
      <c r="J138">
        <f>SQRT((F138*F138)+(H138*H138))</f>
        <v>0.15652475842498528</v>
      </c>
      <c r="K138">
        <v>11.86</v>
      </c>
      <c r="L138">
        <v>0.14000000000000001</v>
      </c>
      <c r="M138">
        <v>11.03</v>
      </c>
      <c r="N138">
        <v>7.0000000000000007E-2</v>
      </c>
      <c r="O138">
        <v>10.75</v>
      </c>
      <c r="P138">
        <v>1E-3</v>
      </c>
      <c r="Q138" s="1">
        <v>9.3439999999999994</v>
      </c>
      <c r="R138" s="1">
        <v>1.7999999999999999E-2</v>
      </c>
      <c r="S138" s="1">
        <f>Y138-AF138</f>
        <v>1.016</v>
      </c>
      <c r="T138" s="1">
        <f>SQRT((AA138*AA138)+(AG138*AG138))</f>
        <v>9.3861600242058515E-2</v>
      </c>
      <c r="W138">
        <v>8.5860000000000003</v>
      </c>
      <c r="X138">
        <v>2.3E-2</v>
      </c>
      <c r="Y138" s="1">
        <f>IF(W138&lt;8,W138-0.1359+(0.0396*W138)-(0.0023*W138*W138)-0.031,W138)</f>
        <v>8.5860000000000003</v>
      </c>
      <c r="Z138">
        <f>IF(W138&lt;8,1.0396-(0.0046*W138),1)</f>
        <v>1</v>
      </c>
      <c r="AA138" s="1">
        <f>SQRT(Z138*Z138*X138*X138)</f>
        <v>2.3E-2</v>
      </c>
      <c r="AB138">
        <v>7.57</v>
      </c>
      <c r="AC138">
        <v>9.0999999999999998E-2</v>
      </c>
      <c r="AF138">
        <f>IF(AD138&lt;&gt;0,AD138,AB138)</f>
        <v>7.57</v>
      </c>
      <c r="AG138">
        <f>IF(AD138&lt;&gt;0,AE138,AC138)</f>
        <v>9.0999999999999998E-2</v>
      </c>
      <c r="AI138" t="s">
        <v>35</v>
      </c>
      <c r="AJ138" t="s">
        <v>327</v>
      </c>
      <c r="AK138" t="s">
        <v>193</v>
      </c>
      <c r="AL138" s="1">
        <v>9.3439999999999994</v>
      </c>
      <c r="AM138" s="1">
        <v>1.7999999999999999E-2</v>
      </c>
    </row>
    <row r="139" spans="1:39" x14ac:dyDescent="0.25">
      <c r="A139" t="s">
        <v>44</v>
      </c>
      <c r="B139">
        <v>138214</v>
      </c>
      <c r="C139" t="s">
        <v>202</v>
      </c>
      <c r="E139">
        <v>7.78</v>
      </c>
      <c r="F139">
        <v>0.01</v>
      </c>
      <c r="G139">
        <v>7.58</v>
      </c>
      <c r="H139">
        <v>0.01</v>
      </c>
      <c r="I139">
        <f>E139-G139</f>
        <v>0.20000000000000018</v>
      </c>
      <c r="J139">
        <f>SQRT((F139*F139)+(H139*H139))</f>
        <v>1.4142135623730951E-2</v>
      </c>
      <c r="K139">
        <v>7.73</v>
      </c>
      <c r="L139">
        <v>0.02</v>
      </c>
      <c r="M139">
        <v>7.56</v>
      </c>
      <c r="N139">
        <v>0.01</v>
      </c>
      <c r="O139">
        <v>7.5549999999999997</v>
      </c>
      <c r="P139">
        <v>4.8999999999999998E-4</v>
      </c>
      <c r="Q139" s="1">
        <v>7.1239999999999997</v>
      </c>
      <c r="R139" s="1">
        <v>2.4E-2</v>
      </c>
      <c r="S139" s="1">
        <f>Y139-AF139</f>
        <v>0.37100718720000092</v>
      </c>
      <c r="T139" s="1">
        <f>SQRT((AA139*AA139)+(AG139*AG139))</f>
        <v>7.3895951860118034E-2</v>
      </c>
      <c r="W139">
        <v>7.056</v>
      </c>
      <c r="X139">
        <v>3.3000000000000002E-2</v>
      </c>
      <c r="Y139" s="1">
        <f>IF(W139&lt;8,W139-0.1359+(0.0396*W139)-(0.0023*W139*W139)-0.031,W139)</f>
        <v>7.0540071872000008</v>
      </c>
      <c r="Z139">
        <f>IF(W139&lt;8,1.0396-(0.0046*W139),1)</f>
        <v>1.0071424</v>
      </c>
      <c r="AA139" s="1">
        <f>SQRT(Z139*Z139*X139*X139)</f>
        <v>3.3235699200000003E-2</v>
      </c>
      <c r="AB139">
        <v>6.6829999999999998</v>
      </c>
      <c r="AC139">
        <v>6.6000000000000003E-2</v>
      </c>
      <c r="AF139">
        <f>IF(AD139&lt;&gt;0,AD139,AB139)</f>
        <v>6.6829999999999998</v>
      </c>
      <c r="AG139">
        <f>IF(AD139&lt;&gt;0,AE139,AC139)</f>
        <v>6.6000000000000003E-2</v>
      </c>
      <c r="AI139" t="s">
        <v>44</v>
      </c>
      <c r="AJ139">
        <v>138214</v>
      </c>
      <c r="AK139" t="s">
        <v>202</v>
      </c>
      <c r="AL139" s="1">
        <v>7.1239999999999997</v>
      </c>
      <c r="AM139" s="1">
        <v>2.4E-2</v>
      </c>
    </row>
    <row r="140" spans="1:39" x14ac:dyDescent="0.25">
      <c r="A140" t="s">
        <v>37</v>
      </c>
      <c r="B140" t="s">
        <v>327</v>
      </c>
      <c r="C140" t="s">
        <v>195</v>
      </c>
      <c r="I140">
        <f>E140-G140</f>
        <v>0</v>
      </c>
      <c r="Q140" s="1">
        <v>10.071999999999999</v>
      </c>
      <c r="R140" s="1">
        <v>2.1000000000000001E-2</v>
      </c>
      <c r="S140" s="1">
        <f>Y140-AF140</f>
        <v>1.4800000000000004</v>
      </c>
      <c r="T140" s="1">
        <f>SQRT((AA140*AA140)+(AG140*AG140))</f>
        <v>0.10261091559868278</v>
      </c>
      <c r="W140">
        <v>8.8800000000000008</v>
      </c>
      <c r="X140">
        <v>2.3E-2</v>
      </c>
      <c r="Y140" s="1">
        <f>IF(W140&lt;8,W140-0.1359+(0.0396*W140)-(0.0023*W140*W140)-0.031,W140)</f>
        <v>8.8800000000000008</v>
      </c>
      <c r="Z140">
        <f>IF(W140&lt;8,1.0396-(0.0046*W140),1)</f>
        <v>1</v>
      </c>
      <c r="AA140" s="1">
        <f>SQRT(Z140*Z140*X140*X140)</f>
        <v>2.3E-2</v>
      </c>
      <c r="AB140">
        <v>7.4</v>
      </c>
      <c r="AC140">
        <v>0.1</v>
      </c>
      <c r="AF140">
        <f>IF(AD140&lt;&gt;0,AD140,AB140)</f>
        <v>7.4</v>
      </c>
      <c r="AG140">
        <f>IF(AD140&lt;&gt;0,AE140,AC140)</f>
        <v>0.1</v>
      </c>
      <c r="AI140" t="s">
        <v>37</v>
      </c>
      <c r="AJ140" t="s">
        <v>327</v>
      </c>
      <c r="AK140" t="s">
        <v>195</v>
      </c>
      <c r="AL140" s="1">
        <v>10.071999999999999</v>
      </c>
      <c r="AM140" s="1">
        <v>2.1000000000000001E-2</v>
      </c>
    </row>
    <row r="141" spans="1:39" x14ac:dyDescent="0.25">
      <c r="A141" t="s">
        <v>39</v>
      </c>
      <c r="B141" t="s">
        <v>327</v>
      </c>
      <c r="C141" t="s">
        <v>197</v>
      </c>
      <c r="E141">
        <v>12.83</v>
      </c>
      <c r="F141">
        <v>0.27</v>
      </c>
      <c r="G141">
        <v>11.81</v>
      </c>
      <c r="H141">
        <v>0.14000000000000001</v>
      </c>
      <c r="I141">
        <f>E141-G141</f>
        <v>1.0199999999999996</v>
      </c>
      <c r="J141">
        <f>SQRT((F141*F141)+(H141*H141))</f>
        <v>0.30413812651491101</v>
      </c>
      <c r="K141">
        <v>12.61</v>
      </c>
      <c r="L141">
        <v>0.28000000000000003</v>
      </c>
      <c r="M141">
        <v>11.71</v>
      </c>
      <c r="N141">
        <v>0.14000000000000001</v>
      </c>
      <c r="O141">
        <v>11.487</v>
      </c>
      <c r="P141">
        <v>3.0000000000000001E-3</v>
      </c>
      <c r="Q141" s="1">
        <v>9.9990000000000006</v>
      </c>
      <c r="R141" s="1">
        <v>2.1000000000000001E-2</v>
      </c>
      <c r="S141" s="1">
        <f>Y141-AF141</f>
        <v>1.6540000000000008</v>
      </c>
      <c r="T141" s="1">
        <f>SQRT((AA141*AA141)+(AG141*AG141))</f>
        <v>0.10358571330062849</v>
      </c>
      <c r="W141">
        <v>9.2460000000000004</v>
      </c>
      <c r="X141">
        <v>2.3E-2</v>
      </c>
      <c r="Y141" s="1">
        <f>IF(W141&lt;8,W141-0.1359+(0.0396*W141)-(0.0023*W141*W141)-0.031,W141)</f>
        <v>9.2460000000000004</v>
      </c>
      <c r="Z141">
        <f>IF(W141&lt;8,1.0396-(0.0046*W141),1)</f>
        <v>1</v>
      </c>
      <c r="AA141" s="1">
        <f>SQRT(Z141*Z141*X141*X141)</f>
        <v>2.3E-2</v>
      </c>
      <c r="AB141">
        <v>7.5919999999999996</v>
      </c>
      <c r="AC141">
        <v>0.10100000000000001</v>
      </c>
      <c r="AF141">
        <f>IF(AD141&lt;&gt;0,AD141,AB141)</f>
        <v>7.5919999999999996</v>
      </c>
      <c r="AG141">
        <f>IF(AD141&lt;&gt;0,AE141,AC141)</f>
        <v>0.10100000000000001</v>
      </c>
      <c r="AI141" t="s">
        <v>39</v>
      </c>
      <c r="AJ141" t="s">
        <v>327</v>
      </c>
      <c r="AK141" t="s">
        <v>197</v>
      </c>
      <c r="AL141" s="1">
        <v>9.9990000000000006</v>
      </c>
      <c r="AM141" s="1">
        <v>2.1000000000000001E-2</v>
      </c>
    </row>
    <row r="142" spans="1:39" x14ac:dyDescent="0.25">
      <c r="A142" t="s">
        <v>440</v>
      </c>
      <c r="C142" t="s">
        <v>460</v>
      </c>
      <c r="I142">
        <f>E142-G142</f>
        <v>0</v>
      </c>
      <c r="J142">
        <f>SQRT((F142*F142)+(H142*H142))</f>
        <v>0</v>
      </c>
      <c r="Q142">
        <v>11.255000000000001</v>
      </c>
      <c r="R142" s="1">
        <v>2.4E-2</v>
      </c>
      <c r="S142" s="1">
        <f>Y142-AF142</f>
        <v>5.0780000000000003</v>
      </c>
      <c r="T142" s="1">
        <f>SQRT((AA142*AA142)+(AG142*AG142))</f>
        <v>3.7802116342871596E-2</v>
      </c>
      <c r="W142">
        <v>10.077</v>
      </c>
      <c r="X142">
        <v>2.3E-2</v>
      </c>
      <c r="Y142" s="1">
        <f>IF(W142&lt;8,W142-0.1359+(0.0396*W142)-(0.0023*W142*W142)-0.031,W142)</f>
        <v>10.077</v>
      </c>
      <c r="Z142">
        <f>IF(W142&lt;8,1.0396-(0.0046*W142),1)</f>
        <v>1</v>
      </c>
      <c r="AA142" s="1">
        <f>SQRT(Z142*Z142*X142*X142)</f>
        <v>2.3E-2</v>
      </c>
      <c r="AB142">
        <v>4.9989999999999997</v>
      </c>
      <c r="AC142">
        <v>0.03</v>
      </c>
      <c r="AF142">
        <f>IF(AD142&lt;&gt;0,AD142,AB142)</f>
        <v>4.9989999999999997</v>
      </c>
      <c r="AG142">
        <f>IF(AD142&lt;&gt;0,AE142,AC142)</f>
        <v>0.03</v>
      </c>
      <c r="AI142" t="s">
        <v>440</v>
      </c>
      <c r="AJ142" t="s">
        <v>460</v>
      </c>
      <c r="AK142">
        <v>11.255000000000001</v>
      </c>
    </row>
    <row r="143" spans="1:39" x14ac:dyDescent="0.25">
      <c r="A143" t="s">
        <v>41</v>
      </c>
      <c r="B143">
        <v>140101</v>
      </c>
      <c r="C143" t="s">
        <v>199</v>
      </c>
      <c r="E143">
        <v>7.17</v>
      </c>
      <c r="F143">
        <v>0.01</v>
      </c>
      <c r="G143">
        <v>7.17</v>
      </c>
      <c r="H143">
        <v>0.01</v>
      </c>
      <c r="I143">
        <f>E143-G143</f>
        <v>0</v>
      </c>
      <c r="K143">
        <v>7.17</v>
      </c>
      <c r="L143">
        <v>0.02</v>
      </c>
      <c r="M143">
        <v>7.17</v>
      </c>
      <c r="N143">
        <v>0.01</v>
      </c>
      <c r="Q143" s="1">
        <v>7.109</v>
      </c>
      <c r="R143" s="1">
        <v>2.3E-2</v>
      </c>
      <c r="S143" s="1">
        <f>Y143-AF143</f>
        <v>0.73947540330000017</v>
      </c>
      <c r="T143" s="1">
        <f>SQRT((AA143*AA143)+(AG143*AG143))</f>
        <v>5.6712816855281276E-2</v>
      </c>
      <c r="W143">
        <v>7.1230000000000002</v>
      </c>
      <c r="X143">
        <v>0.03</v>
      </c>
      <c r="Y143" s="1">
        <f>IF(W143&lt;8,W143-0.1359+(0.0396*W143)-(0.0023*W143*W143)-0.031,W143)</f>
        <v>7.1214754032999998</v>
      </c>
      <c r="Z143">
        <f>IF(W143&lt;8,1.0396-(0.0046*W143),1)</f>
        <v>1.0068342000000001</v>
      </c>
      <c r="AA143" s="1">
        <f>SQRT(Z143*Z143*X143*X143)</f>
        <v>3.0205026000000003E-2</v>
      </c>
      <c r="AB143">
        <v>6.3819999999999997</v>
      </c>
      <c r="AC143">
        <v>4.8000000000000001E-2</v>
      </c>
      <c r="AF143">
        <f>IF(AD143&lt;&gt;0,AD143,AB143)</f>
        <v>6.3819999999999997</v>
      </c>
      <c r="AG143">
        <f>IF(AD143&lt;&gt;0,AE143,AC143)</f>
        <v>4.8000000000000001E-2</v>
      </c>
      <c r="AI143" t="s">
        <v>41</v>
      </c>
      <c r="AJ143">
        <v>140101</v>
      </c>
      <c r="AK143" t="s">
        <v>199</v>
      </c>
      <c r="AL143" s="1">
        <v>7.109</v>
      </c>
      <c r="AM143" s="1">
        <v>2.3E-2</v>
      </c>
    </row>
    <row r="144" spans="1:39" x14ac:dyDescent="0.25">
      <c r="A144" t="s">
        <v>38</v>
      </c>
      <c r="B144">
        <v>141268</v>
      </c>
      <c r="C144" t="s">
        <v>196</v>
      </c>
      <c r="E144">
        <v>7.74</v>
      </c>
      <c r="F144">
        <v>0.01</v>
      </c>
      <c r="G144">
        <v>7.78</v>
      </c>
      <c r="H144">
        <v>0.01</v>
      </c>
      <c r="I144">
        <f>E144-G144</f>
        <v>-4.0000000000000036E-2</v>
      </c>
      <c r="K144">
        <v>7.75</v>
      </c>
      <c r="L144">
        <v>0.02</v>
      </c>
      <c r="M144">
        <v>7.79</v>
      </c>
      <c r="N144">
        <v>0.01</v>
      </c>
      <c r="Q144" s="1">
        <v>7.8520000000000003</v>
      </c>
      <c r="R144" s="1">
        <v>1.7999999999999999E-2</v>
      </c>
      <c r="S144" s="1">
        <f>Y144-AF144</f>
        <v>0.66536747369999993</v>
      </c>
      <c r="T144" s="1">
        <f>SQRT((AA144*AA144)+(AG144*AG144))</f>
        <v>8.1062944866523989E-2</v>
      </c>
      <c r="W144">
        <v>7.891</v>
      </c>
      <c r="X144">
        <v>2.1999999999999999E-2</v>
      </c>
      <c r="Y144" s="1">
        <f>IF(W144&lt;8,W144-0.1359+(0.0396*W144)-(0.0023*W144*W144)-0.031,W144)</f>
        <v>7.8933674736999997</v>
      </c>
      <c r="Z144">
        <f>IF(W144&lt;8,1.0396-(0.0046*W144),1)</f>
        <v>1.0033014</v>
      </c>
      <c r="AA144" s="1">
        <f>SQRT(Z144*Z144*X144*X144)</f>
        <v>2.20726308E-2</v>
      </c>
      <c r="AB144">
        <v>7.2279999999999998</v>
      </c>
      <c r="AC144">
        <v>7.8E-2</v>
      </c>
      <c r="AF144">
        <f>IF(AD144&lt;&gt;0,AD144,AB144)</f>
        <v>7.2279999999999998</v>
      </c>
      <c r="AG144">
        <f>IF(AD144&lt;&gt;0,AE144,AC144)</f>
        <v>7.8E-2</v>
      </c>
      <c r="AI144" t="s">
        <v>38</v>
      </c>
      <c r="AJ144">
        <v>141268</v>
      </c>
      <c r="AK144" t="s">
        <v>196</v>
      </c>
      <c r="AL144" s="1">
        <v>7.8520000000000003</v>
      </c>
      <c r="AM144" s="1">
        <v>1.7999999999999999E-2</v>
      </c>
    </row>
    <row r="145" spans="1:44" x14ac:dyDescent="0.25">
      <c r="A145" t="s">
        <v>40</v>
      </c>
      <c r="B145" t="s">
        <v>327</v>
      </c>
      <c r="C145" t="s">
        <v>198</v>
      </c>
      <c r="I145">
        <f>E145-G145</f>
        <v>0</v>
      </c>
      <c r="Q145" s="1">
        <v>8.5259999999999998</v>
      </c>
      <c r="R145" s="1">
        <v>0.03</v>
      </c>
      <c r="S145" s="1">
        <f>Y145-AF145</f>
        <v>0.39432956250000029</v>
      </c>
      <c r="T145" s="1">
        <f>SQRT((AA145*AA145)+(AG145*AG145))</f>
        <v>6.6767959557037723E-2</v>
      </c>
      <c r="W145">
        <v>7.4249999999999998</v>
      </c>
      <c r="X145">
        <v>2.7E-2</v>
      </c>
      <c r="Y145" s="1">
        <f>IF(W145&lt;8,W145-0.1359+(0.0396*W145)-(0.0023*W145*W145)-0.031,W145)</f>
        <v>7.4253295625</v>
      </c>
      <c r="Z145">
        <f>IF(W145&lt;8,1.0396-(0.0046*W145),1)</f>
        <v>1.0054450000000001</v>
      </c>
      <c r="AA145" s="1">
        <f>SQRT(Z145*Z145*X145*X145)</f>
        <v>2.7147015000000004E-2</v>
      </c>
      <c r="AB145">
        <v>7.0309999999999997</v>
      </c>
      <c r="AC145">
        <v>6.0999999999999999E-2</v>
      </c>
      <c r="AF145">
        <f>IF(AD145&lt;&gt;0,AD145,AB145)</f>
        <v>7.0309999999999997</v>
      </c>
      <c r="AG145">
        <f>IF(AD145&lt;&gt;0,AE145,AC145)</f>
        <v>6.0999999999999999E-2</v>
      </c>
      <c r="AI145" t="s">
        <v>40</v>
      </c>
      <c r="AJ145" t="s">
        <v>327</v>
      </c>
      <c r="AK145" t="s">
        <v>198</v>
      </c>
      <c r="AL145" s="1">
        <v>8.5259999999999998</v>
      </c>
      <c r="AM145" s="1">
        <v>0.03</v>
      </c>
    </row>
    <row r="146" spans="1:44" x14ac:dyDescent="0.25">
      <c r="A146" t="s">
        <v>24</v>
      </c>
      <c r="B146" t="s">
        <v>327</v>
      </c>
      <c r="C146" t="s">
        <v>182</v>
      </c>
      <c r="I146">
        <f>E146-G146</f>
        <v>0</v>
      </c>
      <c r="Q146" s="1">
        <v>9.6969999999999992</v>
      </c>
      <c r="R146" s="1">
        <v>2.1000000000000001E-2</v>
      </c>
      <c r="S146" s="1">
        <f>Y146-AF146</f>
        <v>1.1180000000000003</v>
      </c>
      <c r="T146" s="1">
        <f>SQRT((AA146*AA146)+(AG146*AG146))</f>
        <v>0.10923827168167757</v>
      </c>
      <c r="W146">
        <v>8.3640000000000008</v>
      </c>
      <c r="X146">
        <v>2.1999999999999999E-2</v>
      </c>
      <c r="Y146" s="1">
        <f>IF(W146&lt;8,W146-0.1359+(0.0396*W146)-(0.0023*W146*W146)-0.031,W146)</f>
        <v>8.3640000000000008</v>
      </c>
      <c r="Z146">
        <f>IF(W146&lt;8,1.0396-(0.0046*W146),1)</f>
        <v>1</v>
      </c>
      <c r="AA146" s="1">
        <f>SQRT(Z146*Z146*X146*X146)</f>
        <v>2.1999999999999999E-2</v>
      </c>
      <c r="AB146">
        <v>7.2460000000000004</v>
      </c>
      <c r="AC146">
        <v>0.107</v>
      </c>
      <c r="AF146">
        <f>IF(AD146&lt;&gt;0,AD146,AB146)</f>
        <v>7.2460000000000004</v>
      </c>
      <c r="AG146">
        <f>IF(AD146&lt;&gt;0,AE146,AC146)</f>
        <v>0.107</v>
      </c>
      <c r="AI146" t="s">
        <v>24</v>
      </c>
      <c r="AJ146" t="s">
        <v>327</v>
      </c>
      <c r="AK146" t="s">
        <v>182</v>
      </c>
      <c r="AL146" s="1">
        <v>9.6969999999999992</v>
      </c>
      <c r="AM146" s="1">
        <v>2.1000000000000001E-2</v>
      </c>
      <c r="AO146">
        <v>7.1390000000000002</v>
      </c>
      <c r="AP146">
        <f>AO145-AO146</f>
        <v>-7.1390000000000002</v>
      </c>
    </row>
    <row r="147" spans="1:44" x14ac:dyDescent="0.25">
      <c r="A147" t="s">
        <v>338</v>
      </c>
      <c r="B147">
        <v>146647</v>
      </c>
      <c r="C147" t="s">
        <v>540</v>
      </c>
      <c r="D147" t="s">
        <v>709</v>
      </c>
      <c r="E147">
        <v>10.36</v>
      </c>
      <c r="F147">
        <v>0.04</v>
      </c>
      <c r="G147">
        <v>9.7899999999999991</v>
      </c>
      <c r="H147">
        <v>0.03</v>
      </c>
      <c r="I147">
        <f>E147-G147</f>
        <v>0.57000000000000028</v>
      </c>
      <c r="J147">
        <f>SQRT((F147*F147)+(H147*H147))</f>
        <v>0.05</v>
      </c>
      <c r="K147">
        <v>10.25</v>
      </c>
      <c r="L147">
        <v>0.05</v>
      </c>
      <c r="M147">
        <v>9.73</v>
      </c>
      <c r="N147">
        <v>0.03</v>
      </c>
      <c r="O147">
        <v>9.57</v>
      </c>
      <c r="P147">
        <v>4.8999999999999998E-4</v>
      </c>
      <c r="Q147">
        <v>8.5289999999999999</v>
      </c>
      <c r="R147" s="1">
        <v>2.4E-2</v>
      </c>
      <c r="S147" s="1">
        <f>Y147-AF147</f>
        <v>1.4029999999999996</v>
      </c>
      <c r="T147" s="1">
        <f>SQRT((AA147*AA147)+(AG147*AG147))</f>
        <v>8.2280009722896855E-2</v>
      </c>
      <c r="W147">
        <v>8.0359999999999996</v>
      </c>
      <c r="X147">
        <v>2.3E-2</v>
      </c>
      <c r="Y147" s="1">
        <f>IF(W147&lt;8,W147-0.1359+(0.0396*W147)-(0.0023*W147*W147)-0.031,W147)</f>
        <v>8.0359999999999996</v>
      </c>
      <c r="Z147">
        <f>IF(W147&lt;8,1.0396-(0.0046*W147),1)</f>
        <v>1</v>
      </c>
      <c r="AA147" s="1">
        <f>SQRT(Z147*Z147*X147*X147)</f>
        <v>2.3E-2</v>
      </c>
      <c r="AB147">
        <v>6.633</v>
      </c>
      <c r="AC147">
        <v>7.9000000000000001E-2</v>
      </c>
      <c r="AF147">
        <f>IF(AD147&lt;&gt;0,AD147,AB147)</f>
        <v>6.633</v>
      </c>
      <c r="AG147">
        <f>IF(AD147&lt;&gt;0,AE147,AC147)</f>
        <v>7.9000000000000001E-2</v>
      </c>
      <c r="AI147" t="s">
        <v>338</v>
      </c>
      <c r="AJ147" t="s">
        <v>540</v>
      </c>
      <c r="AK147">
        <v>8.5289999999999999</v>
      </c>
    </row>
    <row r="148" spans="1:44" x14ac:dyDescent="0.25">
      <c r="A148" t="s">
        <v>339</v>
      </c>
      <c r="C148" t="s">
        <v>541</v>
      </c>
      <c r="D148" t="s">
        <v>710</v>
      </c>
      <c r="I148">
        <f>E148-G148</f>
        <v>0</v>
      </c>
      <c r="J148">
        <f>SQRT((F148*F148)+(H148*H148))</f>
        <v>0</v>
      </c>
      <c r="K148">
        <v>15.7</v>
      </c>
      <c r="L148">
        <v>0.01</v>
      </c>
      <c r="Q148">
        <v>10.941000000000001</v>
      </c>
      <c r="R148" s="1">
        <v>2.7E-2</v>
      </c>
      <c r="S148" s="1">
        <f>Y148-AF148</f>
        <v>3.4329999999999998</v>
      </c>
      <c r="T148" s="1">
        <f>SQRT((AA148*AA148)+(AG148*AG148))</f>
        <v>7.3681748079154591E-2</v>
      </c>
      <c r="W148">
        <v>9.7859999999999996</v>
      </c>
      <c r="X148">
        <v>2.3E-2</v>
      </c>
      <c r="Y148" s="1">
        <f>IF(W148&lt;8,W148-0.1359+(0.0396*W148)-(0.0023*W148*W148)-0.031,W148)</f>
        <v>9.7859999999999996</v>
      </c>
      <c r="Z148">
        <f>IF(W148&lt;8,1.0396-(0.0046*W148),1)</f>
        <v>1</v>
      </c>
      <c r="AA148" s="1">
        <f>SQRT(Z148*Z148*X148*X148)</f>
        <v>2.3E-2</v>
      </c>
      <c r="AB148">
        <v>6.3529999999999998</v>
      </c>
      <c r="AC148">
        <v>7.0000000000000007E-2</v>
      </c>
      <c r="AF148">
        <f>IF(AD148&lt;&gt;0,AD148,AB148)</f>
        <v>6.3529999999999998</v>
      </c>
      <c r="AG148">
        <f>IF(AD148&lt;&gt;0,AE148,AC148)</f>
        <v>7.0000000000000007E-2</v>
      </c>
      <c r="AI148" t="s">
        <v>339</v>
      </c>
      <c r="AJ148" t="s">
        <v>541</v>
      </c>
      <c r="AK148">
        <v>10.941000000000001</v>
      </c>
    </row>
    <row r="149" spans="1:44" x14ac:dyDescent="0.25">
      <c r="A149" t="s">
        <v>340</v>
      </c>
      <c r="C149" t="s">
        <v>543</v>
      </c>
      <c r="I149">
        <f>E149-G149</f>
        <v>0</v>
      </c>
      <c r="J149">
        <f>SQRT((F149*F149)+(H149*H149))</f>
        <v>0</v>
      </c>
      <c r="K149">
        <v>17.3</v>
      </c>
      <c r="L149">
        <v>0.01</v>
      </c>
      <c r="Q149">
        <v>11.113</v>
      </c>
      <c r="R149" s="1">
        <v>2.4E-2</v>
      </c>
      <c r="S149" s="1">
        <f>Y149-AF149</f>
        <v>4.6030000000000006</v>
      </c>
      <c r="T149" s="1">
        <f>SQRT((AA149*AA149)+(AG149*AG149))</f>
        <v>4.6647615158762402E-2</v>
      </c>
      <c r="W149">
        <v>9.1020000000000003</v>
      </c>
      <c r="X149">
        <v>2.4E-2</v>
      </c>
      <c r="Y149" s="1">
        <f>IF(W149&lt;8,W149-0.1359+(0.0396*W149)-(0.0023*W149*W149)-0.031,W149)</f>
        <v>9.1020000000000003</v>
      </c>
      <c r="Z149">
        <f>IF(W149&lt;8,1.0396-(0.0046*W149),1)</f>
        <v>1</v>
      </c>
      <c r="AA149" s="1">
        <f>SQRT(Z149*Z149*X149*X149)</f>
        <v>2.4E-2</v>
      </c>
      <c r="AB149">
        <v>4.4989999999999997</v>
      </c>
      <c r="AC149">
        <v>0.04</v>
      </c>
      <c r="AF149">
        <f>IF(AD149&lt;&gt;0,AD149,AB149)</f>
        <v>4.4989999999999997</v>
      </c>
      <c r="AG149">
        <f>IF(AD149&lt;&gt;0,AE149,AC149)</f>
        <v>0.04</v>
      </c>
      <c r="AI149" t="s">
        <v>340</v>
      </c>
      <c r="AJ149" t="s">
        <v>543</v>
      </c>
      <c r="AK149">
        <v>11.113</v>
      </c>
    </row>
    <row r="150" spans="1:44" x14ac:dyDescent="0.25">
      <c r="A150" t="s">
        <v>329</v>
      </c>
      <c r="C150" t="s">
        <v>519</v>
      </c>
      <c r="I150">
        <f>E150-G150</f>
        <v>0</v>
      </c>
      <c r="J150">
        <f>SQRT((F150*F150)+(H150*H150))</f>
        <v>0</v>
      </c>
      <c r="Q150">
        <v>8.2370000000000001</v>
      </c>
      <c r="R150" s="1">
        <v>2.1000000000000001E-2</v>
      </c>
      <c r="S150" s="1">
        <f>Y150-AF150</f>
        <v>1.2907385827999995</v>
      </c>
      <c r="T150" s="1">
        <f>SQRT((AA150*AA150)+(AG150*AG150))</f>
        <v>5.0664812975433994E-2</v>
      </c>
      <c r="W150">
        <v>6.1580000000000004</v>
      </c>
      <c r="X150">
        <v>4.2999999999999997E-2</v>
      </c>
      <c r="Y150" s="1">
        <f>IF(W150&lt;8,W150-0.1359+(0.0396*W150)-(0.0023*W150*W150)-0.031,W150)</f>
        <v>6.1477385827999997</v>
      </c>
      <c r="Z150">
        <f>IF(W150&lt;8,1.0396-(0.0046*W150),1)</f>
        <v>1.0112732</v>
      </c>
      <c r="AA150" s="1">
        <f>SQRT(Z150*Z150*X150*X150)</f>
        <v>4.3484747599999991E-2</v>
      </c>
      <c r="AB150">
        <v>4.8570000000000002</v>
      </c>
      <c r="AC150">
        <v>2.5999999999999999E-2</v>
      </c>
      <c r="AF150">
        <f>IF(AD150&lt;&gt;0,AD150,AB150)</f>
        <v>4.8570000000000002</v>
      </c>
      <c r="AG150">
        <f>IF(AD150&lt;&gt;0,AE150,AC150)</f>
        <v>2.5999999999999999E-2</v>
      </c>
      <c r="AI150" t="s">
        <v>329</v>
      </c>
      <c r="AJ150" t="s">
        <v>519</v>
      </c>
      <c r="AK150">
        <v>8.2370000000000001</v>
      </c>
    </row>
    <row r="151" spans="1:44" x14ac:dyDescent="0.25">
      <c r="A151" t="s">
        <v>16</v>
      </c>
      <c r="B151" t="s">
        <v>327</v>
      </c>
      <c r="C151" t="s">
        <v>174</v>
      </c>
      <c r="I151">
        <f>E151-G151</f>
        <v>0</v>
      </c>
      <c r="Q151" s="1">
        <v>8.51</v>
      </c>
      <c r="R151" s="1">
        <v>2.5999999999999999E-2</v>
      </c>
      <c r="S151" s="1">
        <f>Y151-AF151</f>
        <v>1.2039944776999993</v>
      </c>
      <c r="T151" s="1">
        <f>SQRT((AA151*AA151)+(AG151*AG151))</f>
        <v>5.4801334846436407E-2</v>
      </c>
      <c r="W151">
        <v>7.2009999999999996</v>
      </c>
      <c r="X151">
        <v>2.8000000000000001E-2</v>
      </c>
      <c r="Y151" s="1">
        <f>IF(W151&lt;8,W151-0.1359+(0.0396*W151)-(0.0023*W151*W151)-0.031,W151)</f>
        <v>7.1999944776999998</v>
      </c>
      <c r="Z151">
        <f>IF(W151&lt;8,1.0396-(0.0046*W151),1)</f>
        <v>1.0064754</v>
      </c>
      <c r="AA151" s="1">
        <f>SQRT(Z151*Z151*X151*X151)</f>
        <v>2.81813112E-2</v>
      </c>
      <c r="AB151">
        <v>5.9960000000000004</v>
      </c>
      <c r="AC151">
        <v>4.7E-2</v>
      </c>
      <c r="AF151">
        <f>IF(AD151&lt;&gt;0,AD151,AB151)</f>
        <v>5.9960000000000004</v>
      </c>
      <c r="AG151">
        <f>IF(AD151&lt;&gt;0,AE151,AC151)</f>
        <v>4.7E-2</v>
      </c>
      <c r="AI151" t="s">
        <v>16</v>
      </c>
      <c r="AJ151" t="s">
        <v>327</v>
      </c>
      <c r="AK151" t="s">
        <v>174</v>
      </c>
      <c r="AL151" s="1">
        <v>8.51</v>
      </c>
      <c r="AM151" s="1">
        <v>2.5999999999999999E-2</v>
      </c>
      <c r="AO151">
        <v>7.782</v>
      </c>
      <c r="AQ151">
        <v>5.7610000000000001</v>
      </c>
      <c r="AR151">
        <f>AO151-AQ151</f>
        <v>2.0209999999999999</v>
      </c>
    </row>
    <row r="152" spans="1:44" x14ac:dyDescent="0.25">
      <c r="A152" t="s">
        <v>341</v>
      </c>
      <c r="C152" t="s">
        <v>545</v>
      </c>
      <c r="I152">
        <f>E152-G152</f>
        <v>0</v>
      </c>
      <c r="J152">
        <f>SQRT((F152*F152)+(H152*H152))</f>
        <v>0</v>
      </c>
      <c r="K152">
        <v>17.809999999999999</v>
      </c>
      <c r="L152">
        <v>0.21</v>
      </c>
      <c r="M152" s="2">
        <v>16.100000000000001</v>
      </c>
      <c r="N152" s="2">
        <v>0.01</v>
      </c>
      <c r="O152" s="2"/>
      <c r="P152" s="2"/>
      <c r="Q152">
        <v>10.981999999999999</v>
      </c>
      <c r="R152" s="1">
        <v>2.3E-2</v>
      </c>
      <c r="S152" s="1">
        <f>Y152-AF152</f>
        <v>4.8500000000000005</v>
      </c>
      <c r="T152" s="1">
        <f>SQRT((AA152*AA152)+(AG152*AG152))</f>
        <v>3.6235341863986879E-2</v>
      </c>
      <c r="W152">
        <v>9.1850000000000005</v>
      </c>
      <c r="X152">
        <v>2.3E-2</v>
      </c>
      <c r="Y152" s="1">
        <f>IF(W152&lt;8,W152-0.1359+(0.0396*W152)-(0.0023*W152*W152)-0.031,W152)</f>
        <v>9.1850000000000005</v>
      </c>
      <c r="Z152">
        <f>IF(W152&lt;8,1.0396-(0.0046*W152),1)</f>
        <v>1</v>
      </c>
      <c r="AA152" s="1">
        <f>SQRT(Z152*Z152*X152*X152)</f>
        <v>2.3E-2</v>
      </c>
      <c r="AB152">
        <v>4.335</v>
      </c>
      <c r="AC152">
        <v>2.8000000000000001E-2</v>
      </c>
      <c r="AF152">
        <f>IF(AD152&lt;&gt;0,AD152,AB152)</f>
        <v>4.335</v>
      </c>
      <c r="AG152">
        <f>IF(AD152&lt;&gt;0,AE152,AC152)</f>
        <v>2.8000000000000001E-2</v>
      </c>
      <c r="AI152" t="s">
        <v>341</v>
      </c>
      <c r="AJ152" t="s">
        <v>545</v>
      </c>
      <c r="AK152">
        <v>10.981999999999999</v>
      </c>
    </row>
    <row r="153" spans="1:44" x14ac:dyDescent="0.25">
      <c r="A153" t="s">
        <v>342</v>
      </c>
      <c r="C153" t="s">
        <v>547</v>
      </c>
      <c r="D153" t="s">
        <v>711</v>
      </c>
      <c r="I153">
        <f>E153-G153</f>
        <v>0</v>
      </c>
      <c r="J153">
        <f>SQRT((F153*F153)+(H153*H153))</f>
        <v>0</v>
      </c>
      <c r="Q153">
        <v>11.625</v>
      </c>
      <c r="R153" s="1">
        <v>2.5999999999999999E-2</v>
      </c>
      <c r="S153" s="1">
        <f>Y153-AF153</f>
        <v>4.0010000000000003</v>
      </c>
      <c r="T153" s="1">
        <f>SQRT((AA153*AA153)+(AG153*AG153))</f>
        <v>6.2968245965724659E-2</v>
      </c>
      <c r="W153">
        <v>9.9640000000000004</v>
      </c>
      <c r="X153">
        <v>2.1999999999999999E-2</v>
      </c>
      <c r="Y153" s="1">
        <f>IF(W153&lt;8,W153-0.1359+(0.0396*W153)-(0.0023*W153*W153)-0.031,W153)</f>
        <v>9.9640000000000004</v>
      </c>
      <c r="Z153">
        <f>IF(W153&lt;8,1.0396-(0.0046*W153),1)</f>
        <v>1</v>
      </c>
      <c r="AA153" s="1">
        <f>SQRT(Z153*Z153*X153*X153)</f>
        <v>2.1999999999999999E-2</v>
      </c>
      <c r="AB153">
        <v>5.9630000000000001</v>
      </c>
      <c r="AC153">
        <v>5.8999999999999997E-2</v>
      </c>
      <c r="AF153">
        <f>IF(AD153&lt;&gt;0,AD153,AB153)</f>
        <v>5.9630000000000001</v>
      </c>
      <c r="AG153">
        <f>IF(AD153&lt;&gt;0,AE153,AC153)</f>
        <v>5.8999999999999997E-2</v>
      </c>
      <c r="AI153" t="s">
        <v>342</v>
      </c>
      <c r="AJ153" t="s">
        <v>547</v>
      </c>
      <c r="AK153">
        <v>11.625</v>
      </c>
    </row>
    <row r="154" spans="1:44" x14ac:dyDescent="0.25">
      <c r="A154" t="s">
        <v>22</v>
      </c>
      <c r="B154" t="s">
        <v>327</v>
      </c>
      <c r="C154" t="s">
        <v>180</v>
      </c>
      <c r="I154">
        <f>E154-G154</f>
        <v>0</v>
      </c>
      <c r="Q154" s="1">
        <v>8.1310000000000002</v>
      </c>
      <c r="R154" s="1">
        <v>2.5999999999999999E-2</v>
      </c>
      <c r="S154" s="1">
        <f>Y154-AF154</f>
        <v>1.2728016832999991</v>
      </c>
      <c r="T154" s="1">
        <f>SQRT((AA154*AA154)+(AG154*AG154))</f>
        <v>5.3268093764632651E-2</v>
      </c>
      <c r="W154">
        <v>6.7729999999999997</v>
      </c>
      <c r="X154">
        <v>3.7999999999999999E-2</v>
      </c>
      <c r="Y154" s="1">
        <f>IF(W154&lt;8,W154-0.1359+(0.0396*W154)-(0.0023*W154*W154)-0.031,W154)</f>
        <v>6.7688016832999995</v>
      </c>
      <c r="Z154">
        <f>IF(W154&lt;8,1.0396-(0.0046*W154),1)</f>
        <v>1.0084442</v>
      </c>
      <c r="AA154" s="1">
        <f>SQRT(Z154*Z154*X154*X154)</f>
        <v>3.8320879600000003E-2</v>
      </c>
      <c r="AB154">
        <v>5.4960000000000004</v>
      </c>
      <c r="AC154">
        <v>3.6999999999999998E-2</v>
      </c>
      <c r="AF154">
        <f>IF(AD154&lt;&gt;0,AD154,AB154)</f>
        <v>5.4960000000000004</v>
      </c>
      <c r="AG154">
        <f>IF(AD154&lt;&gt;0,AE154,AC154)</f>
        <v>3.6999999999999998E-2</v>
      </c>
      <c r="AI154" t="s">
        <v>22</v>
      </c>
      <c r="AJ154" t="s">
        <v>327</v>
      </c>
      <c r="AK154" t="s">
        <v>180</v>
      </c>
      <c r="AL154" s="1">
        <v>8.1310000000000002</v>
      </c>
      <c r="AM154" s="1">
        <v>2.5999999999999999E-2</v>
      </c>
    </row>
    <row r="155" spans="1:44" x14ac:dyDescent="0.25">
      <c r="A155" t="s">
        <v>352</v>
      </c>
      <c r="B155">
        <v>150972</v>
      </c>
      <c r="C155" t="s">
        <v>570</v>
      </c>
      <c r="D155" t="s">
        <v>718</v>
      </c>
      <c r="E155">
        <v>10.27</v>
      </c>
      <c r="F155">
        <v>0.04</v>
      </c>
      <c r="G155">
        <v>9.67</v>
      </c>
      <c r="H155">
        <v>0.04</v>
      </c>
      <c r="I155">
        <f>E155-G155</f>
        <v>0.59999999999999964</v>
      </c>
      <c r="J155">
        <f>SQRT((F155*F155)+(H155*H155))</f>
        <v>5.6568542494923803E-2</v>
      </c>
      <c r="K155">
        <v>10.15</v>
      </c>
      <c r="L155">
        <v>0.06</v>
      </c>
      <c r="M155">
        <v>9.61</v>
      </c>
      <c r="N155">
        <v>0.04</v>
      </c>
      <c r="O155">
        <v>9.4779999999999998</v>
      </c>
      <c r="P155">
        <v>2E-3</v>
      </c>
      <c r="Q155">
        <v>8.5719999999999992</v>
      </c>
      <c r="R155" s="1">
        <v>2.3E-2</v>
      </c>
      <c r="S155" s="1">
        <f>Y155-AF155</f>
        <v>2.1100000000000003</v>
      </c>
      <c r="T155" s="1">
        <f>SQRT((AA155*AA155)+(AG155*AG155))</f>
        <v>5.6364882684167804E-2</v>
      </c>
      <c r="W155">
        <v>8.1820000000000004</v>
      </c>
      <c r="X155">
        <v>2.4E-2</v>
      </c>
      <c r="Y155" s="1">
        <f>IF(W155&lt;8,W155-0.1359+(0.0396*W155)-(0.0023*W155*W155)-0.031,W155)</f>
        <v>8.1820000000000004</v>
      </c>
      <c r="Z155">
        <f>IF(W155&lt;8,1.0396-(0.0046*W155),1)</f>
        <v>1</v>
      </c>
      <c r="AA155" s="1">
        <f>SQRT(Z155*Z155*X155*X155)</f>
        <v>2.4E-2</v>
      </c>
      <c r="AB155">
        <v>6.0720000000000001</v>
      </c>
      <c r="AC155">
        <v>5.0999999999999997E-2</v>
      </c>
      <c r="AF155">
        <f>IF(AD155&lt;&gt;0,AD155,AB155)</f>
        <v>6.0720000000000001</v>
      </c>
      <c r="AG155">
        <f>IF(AD155&lt;&gt;0,AE155,AC155)</f>
        <v>5.0999999999999997E-2</v>
      </c>
      <c r="AI155" t="s">
        <v>352</v>
      </c>
      <c r="AJ155" t="s">
        <v>570</v>
      </c>
      <c r="AK155">
        <v>8.5719999999999992</v>
      </c>
    </row>
    <row r="156" spans="1:44" x14ac:dyDescent="0.25">
      <c r="A156" t="s">
        <v>438</v>
      </c>
      <c r="B156">
        <v>151012</v>
      </c>
      <c r="C156" t="s">
        <v>534</v>
      </c>
      <c r="D156" t="s">
        <v>706</v>
      </c>
      <c r="E156">
        <v>7.06</v>
      </c>
      <c r="F156">
        <v>0.01</v>
      </c>
      <c r="G156">
        <v>7.02</v>
      </c>
      <c r="H156">
        <v>0.01</v>
      </c>
      <c r="I156">
        <f>E156-G156</f>
        <v>4.0000000000000036E-2</v>
      </c>
      <c r="J156">
        <f>SQRT((F156*F156)+(H156*H156))</f>
        <v>1.4142135623730951E-2</v>
      </c>
      <c r="K156">
        <v>7.05</v>
      </c>
      <c r="L156">
        <v>0.02</v>
      </c>
      <c r="M156">
        <v>7.02</v>
      </c>
      <c r="N156">
        <v>0.01</v>
      </c>
      <c r="Q156">
        <v>6.9429999999999996</v>
      </c>
      <c r="R156" s="1">
        <v>1.7999999999999999E-2</v>
      </c>
      <c r="S156" s="1">
        <f>Y156-AF156</f>
        <v>1.0879932800000001</v>
      </c>
      <c r="T156" s="1">
        <f>SQRT((AA156*AA156)+(AG156*AG156))</f>
        <v>6.4227819977046574E-2</v>
      </c>
      <c r="W156">
        <v>6.92</v>
      </c>
      <c r="X156">
        <v>3.5999999999999997E-2</v>
      </c>
      <c r="Y156" s="1">
        <f>IF(W156&lt;8,W156-0.1359+(0.0396*W156)-(0.0023*W156*W156)-0.031,W156)</f>
        <v>6.9169932799999998</v>
      </c>
      <c r="Z156">
        <f>IF(W156&lt;8,1.0396-(0.0046*W156),1)</f>
        <v>1.007768</v>
      </c>
      <c r="AA156" s="1">
        <f>SQRT(Z156*Z156*X156*X156)</f>
        <v>3.6279647999999991E-2</v>
      </c>
      <c r="AB156">
        <v>5.8289999999999997</v>
      </c>
      <c r="AC156">
        <v>5.2999999999999999E-2</v>
      </c>
      <c r="AF156">
        <f>IF(AD156&lt;&gt;0,AD156,AB156)</f>
        <v>5.8289999999999997</v>
      </c>
      <c r="AG156">
        <f>IF(AD156&lt;&gt;0,AE156,AC156)</f>
        <v>5.2999999999999999E-2</v>
      </c>
      <c r="AI156" t="s">
        <v>438</v>
      </c>
      <c r="AJ156" t="s">
        <v>534</v>
      </c>
      <c r="AK156">
        <v>6.9429999999999996</v>
      </c>
    </row>
    <row r="157" spans="1:44" x14ac:dyDescent="0.25">
      <c r="A157" t="s">
        <v>23</v>
      </c>
      <c r="B157" t="s">
        <v>327</v>
      </c>
      <c r="C157" t="s">
        <v>181</v>
      </c>
      <c r="E157">
        <v>11.71</v>
      </c>
      <c r="F157">
        <v>7.0000000000000007E-2</v>
      </c>
      <c r="G157">
        <v>11.13</v>
      </c>
      <c r="H157">
        <v>7.0000000000000007E-2</v>
      </c>
      <c r="I157">
        <f>E157-G157</f>
        <v>0.58000000000000007</v>
      </c>
      <c r="J157">
        <f>SQRT((F157*F157)+(H157*H157))</f>
        <v>9.8994949366116664E-2</v>
      </c>
      <c r="K157">
        <v>11.6</v>
      </c>
      <c r="L157">
        <v>0.11</v>
      </c>
      <c r="M157">
        <v>11.07</v>
      </c>
      <c r="N157">
        <v>7.0000000000000007E-2</v>
      </c>
      <c r="O157">
        <v>9.984</v>
      </c>
      <c r="P157">
        <v>2.4E-2</v>
      </c>
      <c r="Q157" s="1">
        <v>9.984</v>
      </c>
      <c r="R157" s="1">
        <v>2.4E-2</v>
      </c>
      <c r="S157" s="1">
        <f>Y157-AF157</f>
        <v>3.9400000000000004</v>
      </c>
      <c r="T157" s="1">
        <f>SQRT((AA157*AA157)+(AG157*AG157))</f>
        <v>3.3241540277189327E-2</v>
      </c>
      <c r="W157">
        <v>8.5920000000000005</v>
      </c>
      <c r="X157">
        <v>2.3E-2</v>
      </c>
      <c r="Y157" s="1">
        <f>IF(W157&lt;8,W157-0.1359+(0.0396*W157)-(0.0023*W157*W157)-0.031,W157)</f>
        <v>8.5920000000000005</v>
      </c>
      <c r="Z157">
        <f>IF(W157&lt;8,1.0396-(0.0046*W157),1)</f>
        <v>1</v>
      </c>
      <c r="AA157" s="1">
        <f>SQRT(Z157*Z157*X157*X157)</f>
        <v>2.3E-2</v>
      </c>
      <c r="AB157">
        <v>4.6520000000000001</v>
      </c>
      <c r="AC157">
        <v>2.4E-2</v>
      </c>
      <c r="AF157">
        <f>IF(AD157&lt;&gt;0,AD157,AB157)</f>
        <v>4.6520000000000001</v>
      </c>
      <c r="AG157">
        <f>IF(AD157&lt;&gt;0,AE157,AC157)</f>
        <v>2.4E-2</v>
      </c>
      <c r="AI157" t="s">
        <v>23</v>
      </c>
      <c r="AJ157" t="s">
        <v>327</v>
      </c>
      <c r="AK157" t="s">
        <v>181</v>
      </c>
      <c r="AL157" s="1">
        <v>9.984</v>
      </c>
      <c r="AM157" s="1">
        <v>2.4E-2</v>
      </c>
      <c r="AO157">
        <v>8.1530000000000005</v>
      </c>
    </row>
    <row r="158" spans="1:44" x14ac:dyDescent="0.25">
      <c r="A158" t="s">
        <v>25</v>
      </c>
      <c r="B158" t="s">
        <v>327</v>
      </c>
      <c r="C158" t="s">
        <v>183</v>
      </c>
      <c r="E158">
        <v>6.4729999999999999</v>
      </c>
      <c r="F158">
        <v>1.4E-2</v>
      </c>
      <c r="G158">
        <v>6.4880000000000004</v>
      </c>
      <c r="H158">
        <v>0.01</v>
      </c>
      <c r="I158">
        <f>E158-G158</f>
        <v>-1.5000000000000568E-2</v>
      </c>
      <c r="K158">
        <v>6.47</v>
      </c>
      <c r="L158">
        <v>0.02</v>
      </c>
      <c r="M158">
        <v>6.49</v>
      </c>
      <c r="N158">
        <v>0.01</v>
      </c>
      <c r="Q158" s="1">
        <v>6.5039999999999996</v>
      </c>
      <c r="R158" s="1">
        <v>3.4000000000000002E-2</v>
      </c>
      <c r="S158" s="1">
        <f>Y158-AF158</f>
        <v>0.47490814170000029</v>
      </c>
      <c r="T158" s="1">
        <f>SQRT((AA158*AA158)+(AG158*AG158))</f>
        <v>6.3141747038004833E-2</v>
      </c>
      <c r="W158">
        <v>6.5609999999999999</v>
      </c>
      <c r="X158">
        <v>3.4000000000000002E-2</v>
      </c>
      <c r="Y158" s="1">
        <f>IF(W158&lt;8,W158-0.1359+(0.0396*W158)-(0.0023*W158*W158)-0.031,W158)</f>
        <v>6.5549081417000004</v>
      </c>
      <c r="Z158">
        <f>IF(W158&lt;8,1.0396-(0.0046*W158),1)</f>
        <v>1.0094194000000001</v>
      </c>
      <c r="AA158" s="1">
        <f>SQRT(Z158*Z158*X158*X158)</f>
        <v>3.4320259600000007E-2</v>
      </c>
      <c r="AB158">
        <v>6.08</v>
      </c>
      <c r="AC158">
        <v>5.2999999999999999E-2</v>
      </c>
      <c r="AF158">
        <f>IF(AD158&lt;&gt;0,AD158,AB158)</f>
        <v>6.08</v>
      </c>
      <c r="AG158">
        <f>IF(AD158&lt;&gt;0,AE158,AC158)</f>
        <v>5.2999999999999999E-2</v>
      </c>
      <c r="AI158" t="s">
        <v>25</v>
      </c>
      <c r="AJ158" t="s">
        <v>327</v>
      </c>
      <c r="AK158" t="s">
        <v>183</v>
      </c>
      <c r="AL158" s="1">
        <v>6.5039999999999996</v>
      </c>
      <c r="AM158" s="1">
        <v>3.4000000000000002E-2</v>
      </c>
    </row>
    <row r="159" spans="1:44" x14ac:dyDescent="0.25">
      <c r="A159" t="s">
        <v>20</v>
      </c>
      <c r="B159" t="s">
        <v>327</v>
      </c>
      <c r="C159" t="s">
        <v>178</v>
      </c>
      <c r="I159">
        <f>E159-G159</f>
        <v>0</v>
      </c>
      <c r="Q159" s="1">
        <v>12.414</v>
      </c>
      <c r="R159" s="1">
        <v>2.5999999999999999E-2</v>
      </c>
      <c r="S159" s="1">
        <f>Y159-AF159</f>
        <v>4.5860000000000003</v>
      </c>
      <c r="T159" s="1">
        <f>SQRT((AA159*AA159)+(AG159*AG159))</f>
        <v>9.7514101544340759E-2</v>
      </c>
      <c r="W159">
        <v>11.676</v>
      </c>
      <c r="X159">
        <v>2.1999999999999999E-2</v>
      </c>
      <c r="Y159" s="1">
        <f>IF(W159&lt;8,W159-0.1359+(0.0396*W159)-(0.0023*W159*W159)-0.031,W159)</f>
        <v>11.676</v>
      </c>
      <c r="Z159">
        <f>IF(W159&lt;8,1.0396-(0.0046*W159),1)</f>
        <v>1</v>
      </c>
      <c r="AA159" s="1">
        <f>SQRT(Z159*Z159*X159*X159)</f>
        <v>2.1999999999999999E-2</v>
      </c>
      <c r="AB159">
        <v>7.09</v>
      </c>
      <c r="AC159">
        <v>9.5000000000000001E-2</v>
      </c>
      <c r="AF159">
        <f>IF(AD159&lt;&gt;0,AD159,AB159)</f>
        <v>7.09</v>
      </c>
      <c r="AG159">
        <f>IF(AD159&lt;&gt;0,AE159,AC159)</f>
        <v>9.5000000000000001E-2</v>
      </c>
      <c r="AI159" t="s">
        <v>20</v>
      </c>
      <c r="AJ159" t="s">
        <v>327</v>
      </c>
      <c r="AK159" t="s">
        <v>178</v>
      </c>
      <c r="AL159" s="1">
        <v>12.414</v>
      </c>
      <c r="AM159" s="1">
        <v>2.5999999999999999E-2</v>
      </c>
    </row>
    <row r="160" spans="1:44" x14ac:dyDescent="0.25">
      <c r="A160" t="s">
        <v>26</v>
      </c>
      <c r="B160" t="s">
        <v>327</v>
      </c>
      <c r="C160" t="s">
        <v>184</v>
      </c>
      <c r="I160">
        <f>E160-G160</f>
        <v>0</v>
      </c>
      <c r="Q160" s="1">
        <v>13.077999999999999</v>
      </c>
      <c r="R160" s="1">
        <v>2.5000000000000001E-2</v>
      </c>
      <c r="S160" s="1">
        <f>Y160-AF160</f>
        <v>4.1959999999999997</v>
      </c>
      <c r="T160" s="1">
        <f>SQRT((AA160*AA160)+(AG160*AG160))</f>
        <v>7.0837842993699357E-2</v>
      </c>
      <c r="W160">
        <v>10.978</v>
      </c>
      <c r="X160">
        <v>2.3E-2</v>
      </c>
      <c r="Y160" s="1">
        <f>IF(W160&lt;8,W160-0.1359+(0.0396*W160)-(0.0023*W160*W160)-0.031,W160)</f>
        <v>10.978</v>
      </c>
      <c r="Z160">
        <f>IF(W160&lt;8,1.0396-(0.0046*W160),1)</f>
        <v>1</v>
      </c>
      <c r="AA160" s="1">
        <f>SQRT(Z160*Z160*X160*X160)</f>
        <v>2.3E-2</v>
      </c>
      <c r="AB160">
        <v>6.782</v>
      </c>
      <c r="AC160">
        <v>6.7000000000000004E-2</v>
      </c>
      <c r="AF160">
        <f>IF(AD160&lt;&gt;0,AD160,AB160)</f>
        <v>6.782</v>
      </c>
      <c r="AG160">
        <f>IF(AD160&lt;&gt;0,AE160,AC160)</f>
        <v>6.7000000000000004E-2</v>
      </c>
      <c r="AI160" t="s">
        <v>26</v>
      </c>
      <c r="AJ160" t="s">
        <v>327</v>
      </c>
      <c r="AK160" t="s">
        <v>184</v>
      </c>
      <c r="AL160" s="1">
        <v>13.077999999999999</v>
      </c>
      <c r="AM160" s="1">
        <v>2.5000000000000001E-2</v>
      </c>
    </row>
    <row r="161" spans="1:42" x14ac:dyDescent="0.25">
      <c r="A161" t="s">
        <v>343</v>
      </c>
      <c r="C161" t="s">
        <v>549</v>
      </c>
      <c r="E161">
        <v>11.06</v>
      </c>
      <c r="F161">
        <v>7.0000000000000007E-2</v>
      </c>
      <c r="G161">
        <v>10.23</v>
      </c>
      <c r="H161">
        <v>0.04</v>
      </c>
      <c r="I161">
        <f>E161-G161</f>
        <v>0.83000000000000007</v>
      </c>
      <c r="J161">
        <f>SQRT((F161*F161)+(H161*H161))</f>
        <v>8.06225774829855E-2</v>
      </c>
      <c r="K161">
        <v>10.89</v>
      </c>
      <c r="L161">
        <v>0.08</v>
      </c>
      <c r="M161">
        <v>10.14</v>
      </c>
      <c r="N161">
        <v>0.04</v>
      </c>
      <c r="O161">
        <v>9.7289999999999992</v>
      </c>
      <c r="P161">
        <v>1E-3</v>
      </c>
      <c r="Q161">
        <v>8.2080000000000002</v>
      </c>
      <c r="R161" s="1">
        <v>2.5999999999999999E-2</v>
      </c>
      <c r="S161" s="1">
        <f>Y161-AF161</f>
        <v>1.5749351428000002</v>
      </c>
      <c r="T161" s="1">
        <f>SQRT((AA161*AA161)+(AG161*AG161))</f>
        <v>5.3293044085780089E-2</v>
      </c>
      <c r="W161">
        <v>7.5419999999999998</v>
      </c>
      <c r="X161">
        <v>2.5000000000000001E-2</v>
      </c>
      <c r="Y161" s="1">
        <f>IF(W161&lt;8,W161-0.1359+(0.0396*W161)-(0.0023*W161*W161)-0.031,W161)</f>
        <v>7.5429351428000002</v>
      </c>
      <c r="Z161">
        <f>IF(W161&lt;8,1.0396-(0.0046*W161),1)</f>
        <v>1.0049068000000001</v>
      </c>
      <c r="AA161" s="1">
        <f>SQRT(Z161*Z161*X161*X161)</f>
        <v>2.5122670000000007E-2</v>
      </c>
      <c r="AB161">
        <v>5.968</v>
      </c>
      <c r="AC161">
        <v>4.7E-2</v>
      </c>
      <c r="AF161">
        <f>IF(AD161&lt;&gt;0,AD161,AB161)</f>
        <v>5.968</v>
      </c>
      <c r="AG161">
        <f>IF(AD161&lt;&gt;0,AE161,AC161)</f>
        <v>4.7E-2</v>
      </c>
      <c r="AI161" t="s">
        <v>343</v>
      </c>
      <c r="AJ161" t="s">
        <v>549</v>
      </c>
      <c r="AK161">
        <v>8.2080000000000002</v>
      </c>
    </row>
    <row r="162" spans="1:42" x14ac:dyDescent="0.25">
      <c r="A162" t="s">
        <v>436</v>
      </c>
      <c r="B162">
        <v>155142</v>
      </c>
      <c r="C162" t="s">
        <v>535</v>
      </c>
      <c r="D162" t="s">
        <v>707</v>
      </c>
      <c r="E162">
        <v>9.3000000000000007</v>
      </c>
      <c r="F162">
        <v>0.02</v>
      </c>
      <c r="G162">
        <v>8.94</v>
      </c>
      <c r="H162">
        <v>0.02</v>
      </c>
      <c r="I162">
        <f>E162-G162</f>
        <v>0.36000000000000121</v>
      </c>
      <c r="J162">
        <f>SQRT((F162*F162)+(H162*H162))</f>
        <v>2.8284271247461901E-2</v>
      </c>
      <c r="K162">
        <v>9.23</v>
      </c>
      <c r="L162">
        <v>0.03</v>
      </c>
      <c r="M162">
        <v>8.9</v>
      </c>
      <c r="N162">
        <v>0.02</v>
      </c>
      <c r="O162">
        <v>8.8130000000000006</v>
      </c>
      <c r="P162">
        <v>1E-3</v>
      </c>
      <c r="Q162">
        <v>8.1029999999999998</v>
      </c>
      <c r="R162" s="1">
        <v>2.1000000000000001E-2</v>
      </c>
      <c r="S162" s="1">
        <f>Y162-AF162</f>
        <v>2.8432247576999998</v>
      </c>
      <c r="T162" s="1">
        <f>SQRT((AA162*AA162)+(AG162*AG162))</f>
        <v>4.6181205561020441E-2</v>
      </c>
      <c r="W162">
        <v>7.8490000000000002</v>
      </c>
      <c r="X162">
        <v>2.3E-2</v>
      </c>
      <c r="Y162" s="1">
        <f>IF(W162&lt;8,W162-0.1359+(0.0396*W162)-(0.0023*W162*W162)-0.031,W162)</f>
        <v>7.8512247576999998</v>
      </c>
      <c r="Z162">
        <f>IF(W162&lt;8,1.0396-(0.0046*W162),1)</f>
        <v>1.0034946</v>
      </c>
      <c r="AA162" s="1">
        <f>SQRT(Z162*Z162*X162*X162)</f>
        <v>2.3080375799999997E-2</v>
      </c>
      <c r="AB162">
        <v>5.008</v>
      </c>
      <c r="AC162">
        <v>0.04</v>
      </c>
      <c r="AF162">
        <f>IF(AD162&lt;&gt;0,AD162,AB162)</f>
        <v>5.008</v>
      </c>
      <c r="AG162">
        <f>IF(AD162&lt;&gt;0,AE162,AC162)</f>
        <v>0.04</v>
      </c>
      <c r="AI162" t="s">
        <v>436</v>
      </c>
      <c r="AJ162" t="s">
        <v>535</v>
      </c>
      <c r="AK162">
        <v>8.1029999999999998</v>
      </c>
    </row>
    <row r="163" spans="1:42" x14ac:dyDescent="0.25">
      <c r="A163" t="s">
        <v>355</v>
      </c>
      <c r="C163" t="s">
        <v>576</v>
      </c>
      <c r="I163">
        <f>E163-G163</f>
        <v>0</v>
      </c>
      <c r="J163">
        <f>SQRT((F163*F163)+(H163*H163))</f>
        <v>0</v>
      </c>
      <c r="Q163">
        <v>8.1199999999999992</v>
      </c>
      <c r="R163" s="1">
        <v>0.02</v>
      </c>
      <c r="S163" s="1">
        <f>Y163-AF163</f>
        <v>3.4780529392999999</v>
      </c>
      <c r="T163" s="1">
        <f>SQRT((AA163*AA163)+(AG163*AG163))</f>
        <v>4.1282970947594803E-2</v>
      </c>
      <c r="W163">
        <v>6.8029999999999999</v>
      </c>
      <c r="X163">
        <v>3.4000000000000002E-2</v>
      </c>
      <c r="Y163" s="1">
        <f>IF(W163&lt;8,W163-0.1359+(0.0396*W163)-(0.0023*W163*W163)-0.031,W163)</f>
        <v>6.7990529393000001</v>
      </c>
      <c r="Z163">
        <f>IF(W163&lt;8,1.0396-(0.0046*W163),1)</f>
        <v>1.0083062</v>
      </c>
      <c r="AA163" s="1">
        <f>SQRT(Z163*Z163*X163*X163)</f>
        <v>3.4282410800000003E-2</v>
      </c>
      <c r="AB163">
        <v>3.3210000000000002</v>
      </c>
      <c r="AC163">
        <v>2.3E-2</v>
      </c>
      <c r="AF163">
        <f>IF(AD163&lt;&gt;0,AD163,AB163)</f>
        <v>3.3210000000000002</v>
      </c>
      <c r="AG163">
        <f>IF(AD163&lt;&gt;0,AE163,AC163)</f>
        <v>2.3E-2</v>
      </c>
      <c r="AI163" t="s">
        <v>355</v>
      </c>
      <c r="AJ163" t="s">
        <v>576</v>
      </c>
      <c r="AK163">
        <v>8.1199999999999992</v>
      </c>
    </row>
    <row r="164" spans="1:42" x14ac:dyDescent="0.25">
      <c r="A164" t="s">
        <v>21</v>
      </c>
      <c r="B164">
        <v>157165</v>
      </c>
      <c r="C164" t="s">
        <v>179</v>
      </c>
      <c r="E164">
        <v>8.68</v>
      </c>
      <c r="F164">
        <v>0.02</v>
      </c>
      <c r="G164">
        <v>8.27</v>
      </c>
      <c r="H164">
        <v>0.01</v>
      </c>
      <c r="I164">
        <f>E164-G164</f>
        <v>0.41000000000000014</v>
      </c>
      <c r="J164">
        <f>SQRT((F164*F164)+(H164*H164))</f>
        <v>2.2360679774997897E-2</v>
      </c>
      <c r="K164">
        <v>8.61</v>
      </c>
      <c r="L164">
        <v>0.02</v>
      </c>
      <c r="M164">
        <v>8.2200000000000006</v>
      </c>
      <c r="N164">
        <v>0.01</v>
      </c>
      <c r="Q164" s="1">
        <v>7.4960000000000004</v>
      </c>
      <c r="R164" s="1">
        <v>0.02</v>
      </c>
      <c r="S164" s="1">
        <f>Y164-AF164</f>
        <v>0.43929374080000017</v>
      </c>
      <c r="T164" s="1">
        <f>SQRT((AA164*AA164)+(AG164*AG164))</f>
        <v>7.6231895029745769E-2</v>
      </c>
      <c r="W164">
        <v>7.2480000000000002</v>
      </c>
      <c r="X164">
        <v>0.03</v>
      </c>
      <c r="Y164" s="1">
        <f>IF(W164&lt;8,W164-0.1359+(0.0396*W164)-(0.0023*W164*W164)-0.031,W164)</f>
        <v>7.2472937408</v>
      </c>
      <c r="Z164">
        <f>IF(W164&lt;8,1.0396-(0.0046*W164),1)</f>
        <v>1.0062592000000001</v>
      </c>
      <c r="AA164" s="1">
        <f>SQRT(Z164*Z164*X164*X164)</f>
        <v>3.0187776000000003E-2</v>
      </c>
      <c r="AB164">
        <v>6.8079999999999998</v>
      </c>
      <c r="AC164">
        <v>7.0000000000000007E-2</v>
      </c>
      <c r="AF164">
        <f>IF(AD164&lt;&gt;0,AD164,AB164)</f>
        <v>6.8079999999999998</v>
      </c>
      <c r="AG164">
        <f>IF(AD164&lt;&gt;0,AE164,AC164)</f>
        <v>7.0000000000000007E-2</v>
      </c>
      <c r="AI164" t="s">
        <v>21</v>
      </c>
      <c r="AJ164">
        <v>157165</v>
      </c>
      <c r="AK164" t="s">
        <v>179</v>
      </c>
      <c r="AL164" s="1">
        <v>7.4960000000000004</v>
      </c>
      <c r="AM164" s="1">
        <v>0.02</v>
      </c>
    </row>
    <row r="165" spans="1:42" x14ac:dyDescent="0.25">
      <c r="A165" t="s">
        <v>353</v>
      </c>
      <c r="B165">
        <v>157587</v>
      </c>
      <c r="C165" t="s">
        <v>572</v>
      </c>
      <c r="D165" t="s">
        <v>715</v>
      </c>
      <c r="E165">
        <v>8.9600000000000009</v>
      </c>
      <c r="F165">
        <v>0.02</v>
      </c>
      <c r="G165">
        <v>8.5</v>
      </c>
      <c r="H165">
        <v>0.01</v>
      </c>
      <c r="I165">
        <f>E165-G165</f>
        <v>0.46000000000000085</v>
      </c>
      <c r="J165">
        <f>SQRT((F165*F165)+(H165*H165))</f>
        <v>2.2360679774997897E-2</v>
      </c>
      <c r="K165">
        <v>8.8800000000000008</v>
      </c>
      <c r="L165">
        <v>0.02</v>
      </c>
      <c r="M165" s="2">
        <v>8.4499999999999993</v>
      </c>
      <c r="N165" s="2">
        <v>0.01</v>
      </c>
      <c r="O165" s="2">
        <v>8.3350000000000009</v>
      </c>
      <c r="P165" s="2">
        <v>1E-3</v>
      </c>
      <c r="Q165">
        <v>7.57</v>
      </c>
      <c r="R165" s="1">
        <v>2.4E-2</v>
      </c>
      <c r="S165" s="1">
        <f>Y165-AF165</f>
        <v>1.9945465017000004</v>
      </c>
      <c r="T165" s="1">
        <f>SQRT((AA165*AA165)+(AG165*AG165))</f>
        <v>4.4499801834127613E-2</v>
      </c>
      <c r="W165">
        <v>7.2889999999999997</v>
      </c>
      <c r="X165">
        <v>2.5999999999999999E-2</v>
      </c>
      <c r="Y165" s="1">
        <f>IF(W165&lt;8,W165-0.1359+(0.0396*W165)-(0.0023*W165*W165)-0.031,W165)</f>
        <v>7.2885465017</v>
      </c>
      <c r="Z165">
        <f>IF(W165&lt;8,1.0396-(0.0046*W165),1)</f>
        <v>1.0060706000000001</v>
      </c>
      <c r="AA165" s="1">
        <f>SQRT(Z165*Z165*X165*X165)</f>
        <v>2.6157835600000002E-2</v>
      </c>
      <c r="AB165">
        <v>5.2939999999999996</v>
      </c>
      <c r="AC165">
        <v>3.5999999999999997E-2</v>
      </c>
      <c r="AF165">
        <f>IF(AD165&lt;&gt;0,AD165,AB165)</f>
        <v>5.2939999999999996</v>
      </c>
      <c r="AG165">
        <f>IF(AD165&lt;&gt;0,AE165,AC165)</f>
        <v>3.5999999999999997E-2</v>
      </c>
      <c r="AI165" t="s">
        <v>353</v>
      </c>
      <c r="AJ165" t="s">
        <v>572</v>
      </c>
      <c r="AK165">
        <v>7.57</v>
      </c>
    </row>
    <row r="166" spans="1:42" x14ac:dyDescent="0.25">
      <c r="A166" t="s">
        <v>439</v>
      </c>
      <c r="C166" t="s">
        <v>551</v>
      </c>
      <c r="I166">
        <f>E166-G166</f>
        <v>0</v>
      </c>
      <c r="J166">
        <f>SQRT((F166*F166)+(H166*H166))</f>
        <v>0</v>
      </c>
      <c r="Q166">
        <v>12.526</v>
      </c>
      <c r="R166" s="1">
        <v>2.3E-2</v>
      </c>
      <c r="S166" s="1">
        <f>Y166-AF166</f>
        <v>4.0789999999999997</v>
      </c>
      <c r="T166" s="1">
        <f>SQRT((AA166*AA166)+(AG166*AG166))</f>
        <v>7.1784399419372452E-2</v>
      </c>
      <c r="W166">
        <v>10.186999999999999</v>
      </c>
      <c r="X166">
        <v>2.3E-2</v>
      </c>
      <c r="Y166" s="1">
        <f>IF(W166&lt;8,W166-0.1359+(0.0396*W166)-(0.0023*W166*W166)-0.031,W166)</f>
        <v>10.186999999999999</v>
      </c>
      <c r="Z166">
        <f>IF(W166&lt;8,1.0396-(0.0046*W166),1)</f>
        <v>1</v>
      </c>
      <c r="AA166" s="1">
        <f>SQRT(Z166*Z166*X166*X166)</f>
        <v>2.3E-2</v>
      </c>
      <c r="AB166">
        <v>6.1079999999999997</v>
      </c>
      <c r="AC166">
        <v>6.8000000000000005E-2</v>
      </c>
      <c r="AF166">
        <f>IF(AD166&lt;&gt;0,AD166,AB166)</f>
        <v>6.1079999999999997</v>
      </c>
      <c r="AG166">
        <f>IF(AD166&lt;&gt;0,AE166,AC166)</f>
        <v>6.8000000000000005E-2</v>
      </c>
      <c r="AI166" t="s">
        <v>439</v>
      </c>
      <c r="AJ166" t="s">
        <v>551</v>
      </c>
      <c r="AK166">
        <v>12.526</v>
      </c>
    </row>
    <row r="167" spans="1:42" x14ac:dyDescent="0.25">
      <c r="A167" t="s">
        <v>450</v>
      </c>
      <c r="C167" t="s">
        <v>553</v>
      </c>
      <c r="I167">
        <f>E167-G167</f>
        <v>0</v>
      </c>
      <c r="J167">
        <f>SQRT((F167*F167)+(H167*H167))</f>
        <v>0</v>
      </c>
      <c r="Q167">
        <v>9.8079999999999998</v>
      </c>
      <c r="R167" s="1">
        <v>2.7E-2</v>
      </c>
      <c r="S167" s="1">
        <f>Y167-AF167</f>
        <v>2.8606227232999997</v>
      </c>
      <c r="T167" s="1">
        <f>SQRT((AA167*AA167)+(AG167*AG167))</f>
        <v>4.026286536065514E-2</v>
      </c>
      <c r="W167">
        <v>7.9729999999999999</v>
      </c>
      <c r="X167">
        <v>2.3E-2</v>
      </c>
      <c r="Y167" s="1">
        <f>IF(W167&lt;8,W167-0.1359+(0.0396*W167)-(0.0023*W167*W167)-0.031,W167)</f>
        <v>7.9756227232999999</v>
      </c>
      <c r="Z167">
        <f>IF(W167&lt;8,1.0396-(0.0046*W167),1)</f>
        <v>1.0029242</v>
      </c>
      <c r="AA167" s="1">
        <f>SQRT(Z167*Z167*X167*X167)</f>
        <v>2.3067256600000002E-2</v>
      </c>
      <c r="AB167">
        <v>5.1150000000000002</v>
      </c>
      <c r="AC167">
        <v>3.3000000000000002E-2</v>
      </c>
      <c r="AF167">
        <f>IF(AD167&lt;&gt;0,AD167,AB167)</f>
        <v>5.1150000000000002</v>
      </c>
      <c r="AG167">
        <f>IF(AD167&lt;&gt;0,AE167,AC167)</f>
        <v>3.3000000000000002E-2</v>
      </c>
      <c r="AI167" t="s">
        <v>450</v>
      </c>
      <c r="AJ167" t="s">
        <v>553</v>
      </c>
      <c r="AK167">
        <v>9.8079999999999998</v>
      </c>
    </row>
    <row r="168" spans="1:42" x14ac:dyDescent="0.25">
      <c r="A168" t="s">
        <v>17</v>
      </c>
      <c r="B168" t="s">
        <v>327</v>
      </c>
      <c r="C168" t="s">
        <v>175</v>
      </c>
      <c r="E168">
        <v>12.5</v>
      </c>
      <c r="F168">
        <v>0.24</v>
      </c>
      <c r="G168">
        <v>11.18</v>
      </c>
      <c r="H168">
        <v>0.08</v>
      </c>
      <c r="I168">
        <f>E168-G168</f>
        <v>1.3200000000000003</v>
      </c>
      <c r="J168">
        <f>SQRT((F168*F168)+(H168*H168))</f>
        <v>0.25298221281347033</v>
      </c>
      <c r="K168">
        <v>12.19</v>
      </c>
      <c r="L168">
        <v>0.22</v>
      </c>
      <c r="M168">
        <v>11.05</v>
      </c>
      <c r="N168">
        <v>0.08</v>
      </c>
      <c r="O168">
        <v>10.712</v>
      </c>
      <c r="P168">
        <v>1E-3</v>
      </c>
      <c r="Q168" s="1">
        <v>8.89</v>
      </c>
      <c r="R168" s="1">
        <v>2.3E-2</v>
      </c>
      <c r="S168" s="1">
        <f>Y168-AF168</f>
        <v>1.1245267936999994</v>
      </c>
      <c r="T168" s="1">
        <f>SQRT((AA168*AA168)+(AG168*AG168))</f>
        <v>6.372239548616189E-2</v>
      </c>
      <c r="W168">
        <v>7.9409999999999998</v>
      </c>
      <c r="X168">
        <v>2.4E-2</v>
      </c>
      <c r="Y168" s="1">
        <f>IF(W168&lt;8,W168-0.1359+(0.0396*W168)-(0.0023*W168*W168)-0.031,W168)</f>
        <v>7.9435267936999994</v>
      </c>
      <c r="Z168">
        <f>IF(W168&lt;8,1.0396-(0.0046*W168),1)</f>
        <v>1.0030714000000001</v>
      </c>
      <c r="AA168" s="1">
        <f>SQRT(Z168*Z168*X168*X168)</f>
        <v>2.4073713599999998E-2</v>
      </c>
      <c r="AB168">
        <v>6.819</v>
      </c>
      <c r="AC168">
        <v>5.8999999999999997E-2</v>
      </c>
      <c r="AF168">
        <f>IF(AD168&lt;&gt;0,AD168,AB168)</f>
        <v>6.819</v>
      </c>
      <c r="AG168">
        <f>IF(AD168&lt;&gt;0,AE168,AC168)</f>
        <v>5.8999999999999997E-2</v>
      </c>
      <c r="AI168" t="s">
        <v>17</v>
      </c>
      <c r="AJ168" t="s">
        <v>327</v>
      </c>
      <c r="AK168" t="s">
        <v>175</v>
      </c>
      <c r="AL168" s="1">
        <v>8.89</v>
      </c>
      <c r="AM168" s="1">
        <v>2.3E-2</v>
      </c>
      <c r="AO168">
        <f>-0.1359+(0.0396*AO167)-(0.0023*AO167*AO167)</f>
        <v>-0.13589999999999999</v>
      </c>
    </row>
    <row r="169" spans="1:42" x14ac:dyDescent="0.25">
      <c r="A169" t="s">
        <v>19</v>
      </c>
      <c r="B169" t="s">
        <v>327</v>
      </c>
      <c r="C169" t="s">
        <v>177</v>
      </c>
      <c r="E169">
        <v>11.94</v>
      </c>
      <c r="F169">
        <v>0.12</v>
      </c>
      <c r="G169">
        <v>11.38</v>
      </c>
      <c r="H169">
        <v>0.1</v>
      </c>
      <c r="I169">
        <f>E169-G169</f>
        <v>0.55999999999999872</v>
      </c>
      <c r="J169">
        <f>SQRT((F169*F169)+(H169*H169))</f>
        <v>0.15620499351813311</v>
      </c>
      <c r="K169">
        <v>11.84</v>
      </c>
      <c r="L169">
        <v>0.17</v>
      </c>
      <c r="M169">
        <v>11.32</v>
      </c>
      <c r="N169">
        <v>0.1</v>
      </c>
      <c r="O169">
        <v>11.497</v>
      </c>
      <c r="P169">
        <v>1E-3</v>
      </c>
      <c r="Q169" s="1">
        <v>10.541</v>
      </c>
      <c r="R169" s="1">
        <v>0.02</v>
      </c>
      <c r="S169" s="1">
        <f>Y169-AF169</f>
        <v>2.9219999999999997</v>
      </c>
      <c r="T169" s="1">
        <f>SQRT((AA169*AA169)+(AG169*AG169))</f>
        <v>0.11161093136427094</v>
      </c>
      <c r="W169">
        <v>10.202</v>
      </c>
      <c r="X169">
        <v>2.4E-2</v>
      </c>
      <c r="Y169" s="1">
        <f>IF(W169&lt;8,W169-0.1359+(0.0396*W169)-(0.0023*W169*W169)-0.031,W169)</f>
        <v>10.202</v>
      </c>
      <c r="Z169">
        <f>IF(W169&lt;8,1.0396-(0.0046*W169),1)</f>
        <v>1</v>
      </c>
      <c r="AA169" s="1">
        <f>SQRT(Z169*Z169*X169*X169)</f>
        <v>2.4E-2</v>
      </c>
      <c r="AB169">
        <v>7.28</v>
      </c>
      <c r="AC169">
        <v>0.109</v>
      </c>
      <c r="AF169">
        <f>IF(AD169&lt;&gt;0,AD169,AB169)</f>
        <v>7.28</v>
      </c>
      <c r="AG169">
        <f>IF(AD169&lt;&gt;0,AE169,AC169)</f>
        <v>0.109</v>
      </c>
      <c r="AI169" t="s">
        <v>19</v>
      </c>
      <c r="AJ169" t="s">
        <v>327</v>
      </c>
      <c r="AK169" t="s">
        <v>177</v>
      </c>
      <c r="AL169" s="1">
        <v>10.541</v>
      </c>
      <c r="AM169" s="1">
        <v>0.02</v>
      </c>
    </row>
    <row r="170" spans="1:42" x14ac:dyDescent="0.25">
      <c r="A170" t="s">
        <v>18</v>
      </c>
      <c r="B170" t="s">
        <v>327</v>
      </c>
      <c r="C170" t="s">
        <v>176</v>
      </c>
      <c r="I170">
        <f>E170-G170</f>
        <v>0</v>
      </c>
      <c r="Q170" s="1">
        <v>8.2230000000000008</v>
      </c>
      <c r="R170" s="1">
        <v>0.02</v>
      </c>
      <c r="S170" s="1">
        <f>Y170-AF170</f>
        <v>1.2486884687999993</v>
      </c>
      <c r="T170" s="1">
        <f>SQRT((AA170*AA170)+(AG170*AG170))</f>
        <v>5.2944285727480819E-2</v>
      </c>
      <c r="W170">
        <v>7.0119999999999996</v>
      </c>
      <c r="X170">
        <v>3.2000000000000001E-2</v>
      </c>
      <c r="Y170" s="1">
        <f>IF(W170&lt;8,W170-0.1359+(0.0396*W170)-(0.0023*W170*W170)-0.031,W170)</f>
        <v>7.0096884687999994</v>
      </c>
      <c r="Z170">
        <f>IF(W170&lt;8,1.0396-(0.0046*W170),1)</f>
        <v>1.0073448</v>
      </c>
      <c r="AA170" s="1">
        <f>SQRT(Z170*Z170*X170*X170)</f>
        <v>3.2235033599999997E-2</v>
      </c>
      <c r="AB170">
        <v>5.7610000000000001</v>
      </c>
      <c r="AC170">
        <v>4.2000000000000003E-2</v>
      </c>
      <c r="AF170">
        <f>IF(AD170&lt;&gt;0,AD170,AB170)</f>
        <v>5.7610000000000001</v>
      </c>
      <c r="AG170">
        <f>IF(AD170&lt;&gt;0,AE170,AC170)</f>
        <v>4.2000000000000003E-2</v>
      </c>
      <c r="AI170" t="s">
        <v>18</v>
      </c>
      <c r="AJ170" t="s">
        <v>327</v>
      </c>
      <c r="AK170" t="s">
        <v>176</v>
      </c>
      <c r="AL170" s="1">
        <v>8.2230000000000008</v>
      </c>
      <c r="AM170" s="1">
        <v>0.02</v>
      </c>
      <c r="AO170">
        <f>AO168+AO169</f>
        <v>-0.13589999999999999</v>
      </c>
      <c r="AP170">
        <f>AO170-AQ168</f>
        <v>-0.13589999999999999</v>
      </c>
    </row>
    <row r="171" spans="1:42" x14ac:dyDescent="0.25">
      <c r="A171" t="s">
        <v>103</v>
      </c>
      <c r="B171">
        <v>164317</v>
      </c>
      <c r="C171" t="s">
        <v>261</v>
      </c>
      <c r="E171">
        <v>8.0399999999999991</v>
      </c>
      <c r="F171">
        <v>0.01</v>
      </c>
      <c r="G171">
        <v>8.02</v>
      </c>
      <c r="H171">
        <v>0.01</v>
      </c>
      <c r="I171">
        <f>E171-G171</f>
        <v>1.9999999999999574E-2</v>
      </c>
      <c r="J171">
        <f>SQRT((F171*F171)+(H171*H171))</f>
        <v>1.4142135623730951E-2</v>
      </c>
      <c r="K171">
        <v>8.0299999999999994</v>
      </c>
      <c r="L171">
        <v>0.02</v>
      </c>
      <c r="M171">
        <v>8.02</v>
      </c>
      <c r="N171">
        <v>0.01</v>
      </c>
      <c r="O171">
        <v>8.0109999999999992</v>
      </c>
      <c r="P171">
        <v>1E-3</v>
      </c>
      <c r="Q171" s="1">
        <v>7.7679999999999998</v>
      </c>
      <c r="R171" s="1">
        <v>0.02</v>
      </c>
      <c r="S171" s="1">
        <f>Y171-AF171</f>
        <v>1.5757192911999995</v>
      </c>
      <c r="T171" s="1">
        <f>SQRT((AA171*AA171)+(AG171*AG171))</f>
        <v>5.9133241798603201E-2</v>
      </c>
      <c r="W171">
        <v>7.7160000000000002</v>
      </c>
      <c r="X171">
        <v>2.4E-2</v>
      </c>
      <c r="Y171" s="1">
        <f>IF(W171&lt;8,W171-0.1359+(0.0396*W171)-(0.0023*W171*W171)-0.031,W171)</f>
        <v>7.7177192911999999</v>
      </c>
      <c r="Z171">
        <f>IF(W171&lt;8,1.0396-(0.0046*W171),1)</f>
        <v>1.0041064000000002</v>
      </c>
      <c r="AA171" s="1">
        <f>SQRT(Z171*Z171*X171*X171)</f>
        <v>2.4098553600000006E-2</v>
      </c>
      <c r="AB171">
        <v>6.1420000000000003</v>
      </c>
      <c r="AC171">
        <v>5.3999999999999999E-2</v>
      </c>
      <c r="AF171">
        <f>IF(AD171&lt;&gt;0,AD171,AB171)</f>
        <v>6.1420000000000003</v>
      </c>
      <c r="AG171">
        <f>IF(AD171&lt;&gt;0,AE171,AC171)</f>
        <v>5.3999999999999999E-2</v>
      </c>
      <c r="AI171" t="s">
        <v>103</v>
      </c>
      <c r="AJ171">
        <v>164317</v>
      </c>
      <c r="AK171" t="s">
        <v>261</v>
      </c>
      <c r="AL171" s="1">
        <v>7.7679999999999998</v>
      </c>
      <c r="AM171" s="1">
        <v>0.02</v>
      </c>
    </row>
    <row r="172" spans="1:42" x14ac:dyDescent="0.25">
      <c r="A172" t="s">
        <v>109</v>
      </c>
      <c r="B172">
        <v>165459</v>
      </c>
      <c r="C172" t="s">
        <v>267</v>
      </c>
      <c r="E172">
        <v>6.98</v>
      </c>
      <c r="F172">
        <v>0.01</v>
      </c>
      <c r="G172">
        <v>6.86</v>
      </c>
      <c r="H172">
        <v>0.01</v>
      </c>
      <c r="I172">
        <f>E172-G172</f>
        <v>0.12000000000000011</v>
      </c>
      <c r="J172">
        <f>SQRT((F172*F172)+(H172*H172))</f>
        <v>1.4142135623730951E-2</v>
      </c>
      <c r="K172">
        <v>6.95</v>
      </c>
      <c r="L172">
        <v>0.02</v>
      </c>
      <c r="M172">
        <v>6.85</v>
      </c>
      <c r="N172">
        <v>0.01</v>
      </c>
      <c r="Q172" s="1">
        <v>6.6369999999999996</v>
      </c>
      <c r="R172" s="1">
        <v>4.5999999999999999E-2</v>
      </c>
      <c r="S172" s="1">
        <f>Y172-AF172</f>
        <v>0.4417947777000002</v>
      </c>
      <c r="T172" s="1">
        <f>SQRT((AA172*AA172)+(AG172*AG172))</f>
        <v>5.6272415441596807E-2</v>
      </c>
      <c r="W172">
        <v>6.5490000000000004</v>
      </c>
      <c r="X172">
        <v>4.2000000000000003E-2</v>
      </c>
      <c r="Y172" s="1">
        <f>IF(W172&lt;8,W172-0.1359+(0.0396*W172)-(0.0023*W172*W172)-0.031,W172)</f>
        <v>6.5427947777000002</v>
      </c>
      <c r="Z172">
        <f>IF(W172&lt;8,1.0396-(0.0046*W172),1)</f>
        <v>1.0094746000000001</v>
      </c>
      <c r="AA172" s="1">
        <f>SQRT(Z172*Z172*X172*X172)</f>
        <v>4.2397933200000001E-2</v>
      </c>
      <c r="AB172">
        <v>6.101</v>
      </c>
      <c r="AC172">
        <v>3.6999999999999998E-2</v>
      </c>
      <c r="AF172">
        <f>IF(AD172&lt;&gt;0,AD172,AB172)</f>
        <v>6.101</v>
      </c>
      <c r="AG172">
        <f>IF(AD172&lt;&gt;0,AE172,AC172)</f>
        <v>3.6999999999999998E-2</v>
      </c>
      <c r="AI172" t="s">
        <v>109</v>
      </c>
      <c r="AJ172">
        <v>165459</v>
      </c>
      <c r="AK172" t="s">
        <v>267</v>
      </c>
      <c r="AL172" s="1">
        <v>6.6369999999999996</v>
      </c>
      <c r="AM172" s="1">
        <v>4.5999999999999999E-2</v>
      </c>
    </row>
    <row r="173" spans="1:42" x14ac:dyDescent="0.25">
      <c r="A173" t="s">
        <v>104</v>
      </c>
      <c r="B173">
        <v>165507</v>
      </c>
      <c r="C173" t="s">
        <v>262</v>
      </c>
      <c r="E173">
        <v>8.2899999999999991</v>
      </c>
      <c r="F173">
        <v>0.02</v>
      </c>
      <c r="G173">
        <v>8.17</v>
      </c>
      <c r="H173">
        <v>0.01</v>
      </c>
      <c r="I173">
        <f>E173-G173</f>
        <v>0.11999999999999922</v>
      </c>
      <c r="J173">
        <f>SQRT((F173*F173)+(H173*H173))</f>
        <v>2.2360679774997897E-2</v>
      </c>
      <c r="K173">
        <v>8.26</v>
      </c>
      <c r="L173">
        <v>0.02</v>
      </c>
      <c r="M173">
        <v>8.16</v>
      </c>
      <c r="N173">
        <v>0.01</v>
      </c>
      <c r="O173">
        <v>8.1869999999999994</v>
      </c>
      <c r="P173">
        <v>2E-3</v>
      </c>
      <c r="Q173" s="1">
        <v>7.952</v>
      </c>
      <c r="R173" s="1">
        <v>1.9E-2</v>
      </c>
      <c r="S173" s="1">
        <f>Y173-AF173</f>
        <v>0.69639700000000015</v>
      </c>
      <c r="T173" s="1">
        <f>SQRT((AA173*AA173)+(AG173*AG173))</f>
        <v>0.10555308949528858</v>
      </c>
      <c r="W173">
        <v>7.9</v>
      </c>
      <c r="X173">
        <v>2.3E-2</v>
      </c>
      <c r="Y173" s="1">
        <f>IF(W173&lt;8,W173-0.1359+(0.0396*W173)-(0.0023*W173*W173)-0.031,W173)</f>
        <v>7.9023970000000006</v>
      </c>
      <c r="Z173">
        <f>IF(W173&lt;8,1.0396-(0.0046*W173),1)</f>
        <v>1.00326</v>
      </c>
      <c r="AA173" s="1">
        <f>SQRT(Z173*Z173*X173*X173)</f>
        <v>2.3074979999999998E-2</v>
      </c>
      <c r="AB173">
        <v>7.2060000000000004</v>
      </c>
      <c r="AC173">
        <v>0.10299999999999999</v>
      </c>
      <c r="AF173">
        <f>IF(AD173&lt;&gt;0,AD173,AB173)</f>
        <v>7.2060000000000004</v>
      </c>
      <c r="AG173">
        <f>IF(AD173&lt;&gt;0,AE173,AC173)</f>
        <v>0.10299999999999999</v>
      </c>
      <c r="AI173" t="s">
        <v>104</v>
      </c>
      <c r="AJ173">
        <v>165507</v>
      </c>
      <c r="AK173" t="s">
        <v>262</v>
      </c>
      <c r="AL173" s="1">
        <v>7.952</v>
      </c>
      <c r="AM173" s="1">
        <v>1.9E-2</v>
      </c>
    </row>
    <row r="174" spans="1:42" x14ac:dyDescent="0.25">
      <c r="A174" t="s">
        <v>437</v>
      </c>
      <c r="C174" t="s">
        <v>537</v>
      </c>
      <c r="I174">
        <f>E174-G174</f>
        <v>0</v>
      </c>
      <c r="J174">
        <f>SQRT((F174*F174)+(H174*H174))</f>
        <v>0</v>
      </c>
      <c r="Q174">
        <v>10.363</v>
      </c>
      <c r="R174" s="1">
        <v>2.7E-2</v>
      </c>
      <c r="S174" s="1">
        <f>Y174-AF174</f>
        <v>2.6020000000000003</v>
      </c>
      <c r="T174" s="1">
        <f>SQRT((AA174*AA174)+(AG174*AG174))</f>
        <v>6.7675697262754519E-2</v>
      </c>
      <c r="W174">
        <v>8.8559999999999999</v>
      </c>
      <c r="X174">
        <v>2.1999999999999999E-2</v>
      </c>
      <c r="Y174" s="1">
        <f>IF(W174&lt;8,W174-0.1359+(0.0396*W174)-(0.0023*W174*W174)-0.031,W174)</f>
        <v>8.8559999999999999</v>
      </c>
      <c r="Z174">
        <f>IF(W174&lt;8,1.0396-(0.0046*W174),1)</f>
        <v>1</v>
      </c>
      <c r="AA174" s="1">
        <f>SQRT(Z174*Z174*X174*X174)</f>
        <v>2.1999999999999999E-2</v>
      </c>
      <c r="AB174">
        <v>6.2539999999999996</v>
      </c>
      <c r="AC174">
        <v>6.4000000000000001E-2</v>
      </c>
      <c r="AF174">
        <f>IF(AD174&lt;&gt;0,AD174,AB174)</f>
        <v>6.2539999999999996</v>
      </c>
      <c r="AG174">
        <f>IF(AD174&lt;&gt;0,AE174,AC174)</f>
        <v>6.4000000000000001E-2</v>
      </c>
      <c r="AI174" t="s">
        <v>437</v>
      </c>
      <c r="AJ174" t="s">
        <v>537</v>
      </c>
      <c r="AK174">
        <v>10.363</v>
      </c>
    </row>
    <row r="175" spans="1:42" x14ac:dyDescent="0.25">
      <c r="A175" t="s">
        <v>619</v>
      </c>
      <c r="B175">
        <v>165236</v>
      </c>
      <c r="C175" t="s">
        <v>620</v>
      </c>
      <c r="D175" t="s">
        <v>726</v>
      </c>
      <c r="E175">
        <v>9.49</v>
      </c>
      <c r="F175">
        <v>0.02</v>
      </c>
      <c r="G175">
        <v>9.26</v>
      </c>
      <c r="H175">
        <v>0.02</v>
      </c>
      <c r="I175">
        <f>E175-G175</f>
        <v>0.23000000000000043</v>
      </c>
      <c r="J175">
        <f>SQRT((F175*F175)+(H175*H175))</f>
        <v>2.8284271247461901E-2</v>
      </c>
      <c r="K175">
        <v>9.44</v>
      </c>
      <c r="L175">
        <v>0.03</v>
      </c>
      <c r="M175">
        <v>9.23</v>
      </c>
      <c r="N175">
        <v>0.02</v>
      </c>
      <c r="O175">
        <v>9.2249999999999996</v>
      </c>
      <c r="P175">
        <v>1E-3</v>
      </c>
      <c r="Q175">
        <v>8.7029999999999994</v>
      </c>
      <c r="R175" s="1">
        <v>2.5999999999999999E-2</v>
      </c>
      <c r="S175" s="1">
        <f>Y175-AF175</f>
        <v>2.2630000000000008</v>
      </c>
      <c r="T175" s="1">
        <f>SQRT((AA175*AA175)+(AG175*AG175))</f>
        <v>4.9244289008980521E-2</v>
      </c>
      <c r="W175">
        <v>8.1270000000000007</v>
      </c>
      <c r="X175">
        <v>2.4E-2</v>
      </c>
      <c r="Y175" s="1">
        <f>IF(W175&lt;8,W175-0.1359+(0.0396*W175)-(0.0023*W175*W175)-0.031,W175)</f>
        <v>8.1270000000000007</v>
      </c>
      <c r="Z175">
        <f>IF(W175&lt;8,1.0396-(0.0046*W175),1)</f>
        <v>1</v>
      </c>
      <c r="AA175" s="1">
        <f>SQRT(Z175*Z175*X175*X175)</f>
        <v>2.4E-2</v>
      </c>
      <c r="AB175">
        <v>5.8639999999999999</v>
      </c>
      <c r="AC175">
        <v>4.2999999999999997E-2</v>
      </c>
      <c r="AF175">
        <f>IF(AD175&lt;&gt;0,AD175,AB175)</f>
        <v>5.8639999999999999</v>
      </c>
      <c r="AG175">
        <f>IF(AD175&lt;&gt;0,AE175,AC175)</f>
        <v>4.2999999999999997E-2</v>
      </c>
      <c r="AI175" t="s">
        <v>619</v>
      </c>
      <c r="AJ175" t="s">
        <v>620</v>
      </c>
      <c r="AK175">
        <v>8.7029999999999994</v>
      </c>
    </row>
    <row r="176" spans="1:42" x14ac:dyDescent="0.25">
      <c r="A176" t="s">
        <v>105</v>
      </c>
      <c r="B176">
        <v>168742</v>
      </c>
      <c r="C176" t="s">
        <v>263</v>
      </c>
      <c r="E176">
        <v>8.0299999999999994</v>
      </c>
      <c r="F176">
        <v>0.01</v>
      </c>
      <c r="G176">
        <v>8.0399999999999991</v>
      </c>
      <c r="H176">
        <v>0.01</v>
      </c>
      <c r="I176">
        <f>E176-G176</f>
        <v>-9.9999999999997868E-3</v>
      </c>
      <c r="K176">
        <v>8.0299999999999994</v>
      </c>
      <c r="L176">
        <v>0.02</v>
      </c>
      <c r="M176">
        <v>8.0399999999999991</v>
      </c>
      <c r="N176">
        <v>0.01</v>
      </c>
      <c r="O176">
        <v>8.0549999999999997</v>
      </c>
      <c r="P176">
        <v>2E-3</v>
      </c>
      <c r="Q176" s="1">
        <v>7.9610000000000003</v>
      </c>
      <c r="R176" s="1">
        <v>1.7999999999999999E-2</v>
      </c>
      <c r="S176" s="1">
        <f>Y176-AF176</f>
        <v>0.83765748250000005</v>
      </c>
      <c r="T176" s="1">
        <f>SQRT((AA176*AA176)+(AG176*AG176))</f>
        <v>9.7528360879704748E-2</v>
      </c>
      <c r="W176">
        <v>7.9850000000000003</v>
      </c>
      <c r="X176">
        <v>2.1999999999999999E-2</v>
      </c>
      <c r="Y176" s="1">
        <f>IF(W176&lt;8,W176-0.1359+(0.0396*W176)-(0.0023*W176*W176)-0.031,W176)</f>
        <v>7.9876574825000004</v>
      </c>
      <c r="Z176">
        <f>IF(W176&lt;8,1.0396-(0.0046*W176),1)</f>
        <v>1.002869</v>
      </c>
      <c r="AA176" s="1">
        <f>SQRT(Z176*Z176*X176*X176)</f>
        <v>2.2063117999999996E-2</v>
      </c>
      <c r="AB176">
        <v>7.15</v>
      </c>
      <c r="AC176">
        <v>9.5000000000000001E-2</v>
      </c>
      <c r="AF176">
        <f>IF(AD176&lt;&gt;0,AD176,AB176)</f>
        <v>7.15</v>
      </c>
      <c r="AG176">
        <f>IF(AD176&lt;&gt;0,AE176,AC176)</f>
        <v>9.5000000000000001E-2</v>
      </c>
      <c r="AI176" t="s">
        <v>105</v>
      </c>
      <c r="AJ176">
        <v>168742</v>
      </c>
      <c r="AK176" t="s">
        <v>263</v>
      </c>
      <c r="AL176" s="1">
        <v>7.9610000000000003</v>
      </c>
      <c r="AM176" s="1">
        <v>1.7999999999999999E-2</v>
      </c>
    </row>
    <row r="177" spans="1:39" x14ac:dyDescent="0.25">
      <c r="A177" t="s">
        <v>71</v>
      </c>
      <c r="B177" t="s">
        <v>327</v>
      </c>
      <c r="C177" t="s">
        <v>229</v>
      </c>
      <c r="I177">
        <f>E177-G177</f>
        <v>0</v>
      </c>
      <c r="J177">
        <f>SQRT((F177*F177)+(H177*H177))</f>
        <v>0</v>
      </c>
      <c r="Q177" s="1">
        <v>9.0920000000000005</v>
      </c>
      <c r="R177" s="1">
        <v>2.5999999999999999E-2</v>
      </c>
      <c r="S177" s="1">
        <f>Y177-AF177</f>
        <v>1.0389964799999998</v>
      </c>
      <c r="T177" s="1">
        <f>SQRT((AA177*AA177)+(AG177*AG177))</f>
        <v>6.5821853056674123E-2</v>
      </c>
      <c r="W177">
        <v>6.68</v>
      </c>
      <c r="X177">
        <v>0.04</v>
      </c>
      <c r="Y177" s="1">
        <f>IF(W177&lt;8,W177-0.1359+(0.0396*W177)-(0.0023*W177*W177)-0.031,W177)</f>
        <v>6.6749964799999999</v>
      </c>
      <c r="Z177">
        <f>IF(W177&lt;8,1.0396-(0.0046*W177),1)</f>
        <v>1.008872</v>
      </c>
      <c r="AA177" s="1">
        <f>SQRT(Z177*Z177*X177*X177)</f>
        <v>4.0354880000000003E-2</v>
      </c>
      <c r="AB177">
        <v>5.6360000000000001</v>
      </c>
      <c r="AC177">
        <v>5.1999999999999998E-2</v>
      </c>
      <c r="AF177">
        <f>IF(AD177&lt;&gt;0,AD177,AB177)</f>
        <v>5.6360000000000001</v>
      </c>
      <c r="AG177">
        <f>IF(AD177&lt;&gt;0,AE177,AC177)</f>
        <v>5.1999999999999998E-2</v>
      </c>
      <c r="AI177" t="s">
        <v>71</v>
      </c>
      <c r="AJ177" t="s">
        <v>327</v>
      </c>
      <c r="AK177" t="s">
        <v>229</v>
      </c>
      <c r="AL177" s="1">
        <v>9.0920000000000005</v>
      </c>
      <c r="AM177" s="1">
        <v>2.5999999999999999E-2</v>
      </c>
    </row>
    <row r="178" spans="1:39" x14ac:dyDescent="0.25">
      <c r="A178" t="s">
        <v>72</v>
      </c>
      <c r="B178" t="s">
        <v>327</v>
      </c>
      <c r="C178" t="s">
        <v>230</v>
      </c>
      <c r="I178">
        <f>E178-G178</f>
        <v>0</v>
      </c>
      <c r="J178">
        <f>SQRT((F178*F178)+(H178*H178))</f>
        <v>0</v>
      </c>
      <c r="Q178" s="1">
        <v>9.1739999999999995</v>
      </c>
      <c r="R178" s="1">
        <v>3.2000000000000001E-2</v>
      </c>
      <c r="S178" s="1">
        <f>Y178-AF178</f>
        <v>2.1685991300000005</v>
      </c>
      <c r="T178" s="1">
        <f>SQRT((AA178*AA178)+(AG178*AG178))</f>
        <v>4.543616849202952E-2</v>
      </c>
      <c r="W178">
        <v>6.87</v>
      </c>
      <c r="X178">
        <v>3.2000000000000001E-2</v>
      </c>
      <c r="Y178" s="1">
        <f>IF(W178&lt;8,W178-0.1359+(0.0396*W178)-(0.0023*W178*W178)-0.031,W178)</f>
        <v>6.8665991300000009</v>
      </c>
      <c r="Z178">
        <f>IF(W178&lt;8,1.0396-(0.0046*W178),1)</f>
        <v>1.0079980000000002</v>
      </c>
      <c r="AA178" s="1">
        <f>SQRT(Z178*Z178*X178*X178)</f>
        <v>3.2255936000000006E-2</v>
      </c>
      <c r="AB178">
        <v>4.6980000000000004</v>
      </c>
      <c r="AC178">
        <v>3.2000000000000001E-2</v>
      </c>
      <c r="AF178">
        <f>IF(AD178&lt;&gt;0,AD178,AB178)</f>
        <v>4.6980000000000004</v>
      </c>
      <c r="AG178">
        <f>IF(AD178&lt;&gt;0,AE178,AC178)</f>
        <v>3.2000000000000001E-2</v>
      </c>
      <c r="AI178" t="s">
        <v>72</v>
      </c>
      <c r="AJ178" t="s">
        <v>327</v>
      </c>
      <c r="AK178" t="s">
        <v>230</v>
      </c>
      <c r="AL178" s="1">
        <v>9.1739999999999995</v>
      </c>
      <c r="AM178" s="1">
        <v>3.2000000000000001E-2</v>
      </c>
    </row>
    <row r="179" spans="1:39" x14ac:dyDescent="0.25">
      <c r="A179" t="s">
        <v>63</v>
      </c>
      <c r="B179" t="s">
        <v>327</v>
      </c>
      <c r="C179" t="s">
        <v>221</v>
      </c>
      <c r="E179">
        <v>12.24</v>
      </c>
      <c r="F179">
        <v>0.26</v>
      </c>
      <c r="G179">
        <v>10.82</v>
      </c>
      <c r="H179">
        <v>0.08</v>
      </c>
      <c r="I179">
        <f>E179-G179</f>
        <v>1.42</v>
      </c>
      <c r="J179">
        <f>SQRT((F179*F179)+(H179*H179))</f>
        <v>0.27202941017470889</v>
      </c>
      <c r="K179">
        <v>11.88</v>
      </c>
      <c r="L179">
        <v>0.22</v>
      </c>
      <c r="M179">
        <v>10.68</v>
      </c>
      <c r="N179">
        <v>0.08</v>
      </c>
      <c r="O179">
        <v>10.023</v>
      </c>
      <c r="P179">
        <v>2E-3</v>
      </c>
      <c r="Q179" s="1">
        <v>7.8</v>
      </c>
      <c r="R179" s="1">
        <v>3.2000000000000001E-2</v>
      </c>
      <c r="S179" s="1">
        <f>Y179-AF179</f>
        <v>0.45369152000000046</v>
      </c>
      <c r="T179" s="1">
        <f>SQRT((AA179*AA179)+(AG179*AG179))</f>
        <v>6.4531947794982905E-2</v>
      </c>
      <c r="W179">
        <v>6.76</v>
      </c>
      <c r="X179">
        <v>0.03</v>
      </c>
      <c r="Y179" s="1">
        <f>IF(W179&lt;8,W179-0.1359+(0.0396*W179)-(0.0023*W179*W179)-0.031,W179)</f>
        <v>6.7556915200000001</v>
      </c>
      <c r="Z179">
        <f>IF(W179&lt;8,1.0396-(0.0046*W179),1)</f>
        <v>1.0085040000000001</v>
      </c>
      <c r="AA179" s="1">
        <f>SQRT(Z179*Z179*X179*X179)</f>
        <v>3.025512E-2</v>
      </c>
      <c r="AB179">
        <v>6.3019999999999996</v>
      </c>
      <c r="AC179">
        <v>5.7000000000000002E-2</v>
      </c>
      <c r="AF179">
        <f>IF(AD179&lt;&gt;0,AD179,AB179)</f>
        <v>6.3019999999999996</v>
      </c>
      <c r="AG179">
        <f>IF(AD179&lt;&gt;0,AE179,AC179)</f>
        <v>5.7000000000000002E-2</v>
      </c>
      <c r="AI179" t="s">
        <v>63</v>
      </c>
      <c r="AJ179" t="s">
        <v>327</v>
      </c>
      <c r="AK179" t="s">
        <v>221</v>
      </c>
      <c r="AL179" s="1">
        <v>7.8</v>
      </c>
      <c r="AM179" s="1">
        <v>3.2000000000000001E-2</v>
      </c>
    </row>
    <row r="180" spans="1:39" x14ac:dyDescent="0.25">
      <c r="A180" t="s">
        <v>57</v>
      </c>
      <c r="B180" t="s">
        <v>327</v>
      </c>
      <c r="C180" t="s">
        <v>215</v>
      </c>
      <c r="I180">
        <f>E180-G180</f>
        <v>0</v>
      </c>
      <c r="Q180" s="1">
        <v>11.180999999999999</v>
      </c>
      <c r="R180" s="1">
        <v>2.1999999999999999E-2</v>
      </c>
      <c r="S180" s="1">
        <f>Y180-AF180</f>
        <v>4.3239999999999998</v>
      </c>
      <c r="T180" s="1">
        <f>SQRT((AA180*AA180)+(AG180*AG180))</f>
        <v>3.4713109915419559E-2</v>
      </c>
      <c r="W180">
        <v>8.9580000000000002</v>
      </c>
      <c r="X180">
        <v>2.3E-2</v>
      </c>
      <c r="Y180" s="1">
        <f>IF(W180&lt;8,W180-0.1359+(0.0396*W180)-(0.0023*W180*W180)-0.031,W180)</f>
        <v>8.9580000000000002</v>
      </c>
      <c r="Z180">
        <f>IF(W180&lt;8,1.0396-(0.0046*W180),1)</f>
        <v>1</v>
      </c>
      <c r="AA180" s="1">
        <f>SQRT(Z180*Z180*X180*X180)</f>
        <v>2.3E-2</v>
      </c>
      <c r="AB180">
        <v>4.6340000000000003</v>
      </c>
      <c r="AC180">
        <v>2.5999999999999999E-2</v>
      </c>
      <c r="AF180">
        <f>IF(AD180&lt;&gt;0,AD180,AB180)</f>
        <v>4.6340000000000003</v>
      </c>
      <c r="AG180">
        <f>IF(AD180&lt;&gt;0,AE180,AC180)</f>
        <v>2.5999999999999999E-2</v>
      </c>
      <c r="AI180" t="s">
        <v>57</v>
      </c>
      <c r="AJ180" t="s">
        <v>327</v>
      </c>
      <c r="AK180" t="s">
        <v>215</v>
      </c>
      <c r="AL180" s="1">
        <v>11.180999999999999</v>
      </c>
      <c r="AM180" s="1">
        <v>2.1999999999999999E-2</v>
      </c>
    </row>
    <row r="181" spans="1:39" x14ac:dyDescent="0.25">
      <c r="A181" t="s">
        <v>64</v>
      </c>
      <c r="B181" t="s">
        <v>327</v>
      </c>
      <c r="C181" t="s">
        <v>222</v>
      </c>
      <c r="I181">
        <f>E181-G181</f>
        <v>0</v>
      </c>
      <c r="Q181" s="1">
        <v>8.3079999999999998</v>
      </c>
      <c r="R181" s="1">
        <v>0.03</v>
      </c>
      <c r="S181" s="1">
        <f>Y181-AF181</f>
        <v>1.3033624593000006</v>
      </c>
      <c r="T181" s="1">
        <f>SQRT((AA181*AA181)+(AG181*AG181))</f>
        <v>5.2169268277397804E-2</v>
      </c>
      <c r="W181">
        <v>6.4029999999999996</v>
      </c>
      <c r="X181">
        <v>0.04</v>
      </c>
      <c r="Y181" s="1">
        <f>IF(W181&lt;8,W181-0.1359+(0.0396*W181)-(0.0023*W181*W181)-0.031,W181)</f>
        <v>6.3953624593000002</v>
      </c>
      <c r="Z181">
        <f>IF(W181&lt;8,1.0396-(0.0046*W181),1)</f>
        <v>1.0101462000000001</v>
      </c>
      <c r="AA181" s="1">
        <f>SQRT(Z181*Z181*X181*X181)</f>
        <v>4.0405848000000008E-2</v>
      </c>
      <c r="AB181">
        <v>5.0919999999999996</v>
      </c>
      <c r="AC181">
        <v>3.3000000000000002E-2</v>
      </c>
      <c r="AF181">
        <f>IF(AD181&lt;&gt;0,AD181,AB181)</f>
        <v>5.0919999999999996</v>
      </c>
      <c r="AG181">
        <f>IF(AD181&lt;&gt;0,AE181,AC181)</f>
        <v>3.3000000000000002E-2</v>
      </c>
      <c r="AI181" t="s">
        <v>64</v>
      </c>
      <c r="AJ181" t="s">
        <v>327</v>
      </c>
      <c r="AK181" t="s">
        <v>222</v>
      </c>
      <c r="AL181" s="1">
        <v>8.3079999999999998</v>
      </c>
      <c r="AM181" s="1">
        <v>0.03</v>
      </c>
    </row>
    <row r="182" spans="1:39" x14ac:dyDescent="0.25">
      <c r="A182" t="s">
        <v>73</v>
      </c>
      <c r="B182" t="s">
        <v>327</v>
      </c>
      <c r="C182" t="s">
        <v>231</v>
      </c>
      <c r="I182">
        <f>E182-G182</f>
        <v>0</v>
      </c>
      <c r="J182">
        <f>SQRT((F182*F182)+(H182*H182))</f>
        <v>0</v>
      </c>
      <c r="K182">
        <v>16.100000000000001</v>
      </c>
      <c r="L182">
        <v>0.1</v>
      </c>
      <c r="Q182" s="1">
        <v>10.4</v>
      </c>
      <c r="R182" s="1">
        <v>2.3E-2</v>
      </c>
      <c r="S182" s="1">
        <f>Y182-AF182</f>
        <v>4.8284274511999996</v>
      </c>
      <c r="T182" s="1">
        <f>SQRT((AA182*AA182)+(AG182*AG182))</f>
        <v>3.6788611725696634E-2</v>
      </c>
      <c r="W182">
        <v>7.1159999999999997</v>
      </c>
      <c r="X182">
        <v>0.03</v>
      </c>
      <c r="Y182" s="1">
        <f>IF(W182&lt;8,W182-0.1359+(0.0396*W182)-(0.0023*W182*W182)-0.031,W182)</f>
        <v>7.1144274512000001</v>
      </c>
      <c r="Z182">
        <f>IF(W182&lt;8,1.0396-(0.0046*W182),1)</f>
        <v>1.0068664000000001</v>
      </c>
      <c r="AA182" s="1">
        <f>SQRT(Z182*Z182*X182*X182)</f>
        <v>3.0205992000000001E-2</v>
      </c>
      <c r="AB182">
        <v>2.286</v>
      </c>
      <c r="AC182">
        <v>2.1000000000000001E-2</v>
      </c>
      <c r="AF182">
        <f>IF(AD182&lt;&gt;0,AD182,AB182)</f>
        <v>2.286</v>
      </c>
      <c r="AG182">
        <f>IF(AD182&lt;&gt;0,AE182,AC182)</f>
        <v>2.1000000000000001E-2</v>
      </c>
      <c r="AI182" t="s">
        <v>73</v>
      </c>
      <c r="AJ182" t="s">
        <v>327</v>
      </c>
      <c r="AK182" t="s">
        <v>231</v>
      </c>
      <c r="AL182" s="1">
        <v>10.4</v>
      </c>
      <c r="AM182" s="1">
        <v>2.3E-2</v>
      </c>
    </row>
    <row r="183" spans="1:39" x14ac:dyDescent="0.25">
      <c r="A183" t="s">
        <v>74</v>
      </c>
      <c r="B183" t="s">
        <v>327</v>
      </c>
      <c r="C183" t="s">
        <v>232</v>
      </c>
      <c r="I183">
        <f>E183-G183</f>
        <v>0</v>
      </c>
      <c r="J183">
        <f>SQRT((F183*F183)+(H183*H183))</f>
        <v>0</v>
      </c>
      <c r="Q183" s="1">
        <v>9.3960000000000008</v>
      </c>
      <c r="R183" s="1">
        <v>2.3E-2</v>
      </c>
      <c r="S183" s="1">
        <f>Y183-AF183</f>
        <v>1.8340412824999994</v>
      </c>
      <c r="T183" s="1">
        <f>SQRT((AA183*AA183)+(AG183*AG183))</f>
        <v>4.8629987459607678E-2</v>
      </c>
      <c r="W183">
        <v>6.1849999999999996</v>
      </c>
      <c r="X183">
        <v>0.04</v>
      </c>
      <c r="Y183" s="1">
        <f>IF(W183&lt;8,W183-0.1359+(0.0396*W183)-(0.0023*W183*W183)-0.031,W183)</f>
        <v>6.1750412824999996</v>
      </c>
      <c r="Z183">
        <f>IF(W183&lt;8,1.0396-(0.0046*W183),1)</f>
        <v>1.0111490000000001</v>
      </c>
      <c r="AA183" s="1">
        <f>SQRT(Z183*Z183*X183*X183)</f>
        <v>4.0445960000000003E-2</v>
      </c>
      <c r="AB183">
        <v>4.3410000000000002</v>
      </c>
      <c r="AC183">
        <v>2.7E-2</v>
      </c>
      <c r="AF183">
        <f>IF(AD183&lt;&gt;0,AD183,AB183)</f>
        <v>4.3410000000000002</v>
      </c>
      <c r="AG183">
        <f>IF(AD183&lt;&gt;0,AE183,AC183)</f>
        <v>2.7E-2</v>
      </c>
      <c r="AI183" t="s">
        <v>74</v>
      </c>
      <c r="AJ183" t="s">
        <v>327</v>
      </c>
      <c r="AK183" t="s">
        <v>232</v>
      </c>
      <c r="AL183" s="1">
        <v>9.3960000000000008</v>
      </c>
      <c r="AM183" s="1">
        <v>2.3E-2</v>
      </c>
    </row>
    <row r="184" spans="1:39" x14ac:dyDescent="0.25">
      <c r="A184" t="s">
        <v>454</v>
      </c>
      <c r="B184">
        <v>170575</v>
      </c>
      <c r="C184" t="s">
        <v>644</v>
      </c>
      <c r="D184" t="s">
        <v>703</v>
      </c>
      <c r="E184">
        <v>9.3000000000000007</v>
      </c>
      <c r="F184">
        <v>0.02</v>
      </c>
      <c r="G184">
        <v>9.02</v>
      </c>
      <c r="H184">
        <v>0.01</v>
      </c>
      <c r="I184">
        <f>E184-G184</f>
        <v>0.28000000000000114</v>
      </c>
      <c r="J184">
        <f>SQRT((F184*F184)+(H184*H184))</f>
        <v>2.2360679774997897E-2</v>
      </c>
      <c r="K184">
        <v>9.24</v>
      </c>
      <c r="L184">
        <v>0.02</v>
      </c>
      <c r="M184">
        <v>8.99</v>
      </c>
      <c r="N184">
        <v>0.01</v>
      </c>
      <c r="Q184">
        <v>8.4570000000000007</v>
      </c>
      <c r="R184" s="1">
        <v>2.5999999999999999E-2</v>
      </c>
      <c r="S184" s="1">
        <f>Y184-AF184</f>
        <v>0.88600000000000012</v>
      </c>
      <c r="T184" s="1">
        <f>SQRT((AA184*AA184)+(AG184*AG184))</f>
        <v>0.11119802156513398</v>
      </c>
      <c r="W184">
        <v>8.2560000000000002</v>
      </c>
      <c r="X184">
        <v>2.1999999999999999E-2</v>
      </c>
      <c r="Y184" s="1">
        <f>IF(W184&lt;8,W184-0.1359+(0.0396*W184)-(0.0023*W184*W184)-0.031,W184)</f>
        <v>8.2560000000000002</v>
      </c>
      <c r="Z184">
        <f>IF(W184&lt;8,1.0396-(0.0046*W184),1)</f>
        <v>1</v>
      </c>
      <c r="AA184" s="1">
        <f>SQRT(Z184*Z184*X184*X184)</f>
        <v>2.1999999999999999E-2</v>
      </c>
      <c r="AB184">
        <v>7.37</v>
      </c>
      <c r="AC184">
        <v>0.109</v>
      </c>
      <c r="AF184">
        <f>IF(AD184&lt;&gt;0,AD184,AB184)</f>
        <v>7.37</v>
      </c>
      <c r="AG184">
        <f>IF(AD184&lt;&gt;0,AE184,AC184)</f>
        <v>0.109</v>
      </c>
      <c r="AI184" t="s">
        <v>454</v>
      </c>
      <c r="AJ184" t="s">
        <v>644</v>
      </c>
      <c r="AK184">
        <v>8.4570000000000007</v>
      </c>
    </row>
    <row r="185" spans="1:39" x14ac:dyDescent="0.25">
      <c r="A185" t="s">
        <v>75</v>
      </c>
      <c r="B185">
        <v>173056</v>
      </c>
      <c r="C185" t="s">
        <v>233</v>
      </c>
      <c r="E185">
        <v>8.36</v>
      </c>
      <c r="F185">
        <v>0.02</v>
      </c>
      <c r="G185">
        <v>8.24</v>
      </c>
      <c r="H185">
        <v>0.01</v>
      </c>
      <c r="I185">
        <f>E185-G185</f>
        <v>0.11999999999999922</v>
      </c>
      <c r="J185">
        <f>SQRT((F185*F185)+(H185*H185))</f>
        <v>2.2360679774997897E-2</v>
      </c>
      <c r="K185">
        <v>8.33</v>
      </c>
      <c r="L185">
        <v>0.02</v>
      </c>
      <c r="M185">
        <v>8.23</v>
      </c>
      <c r="N185">
        <v>0.01</v>
      </c>
      <c r="O185">
        <v>8.2219999999999995</v>
      </c>
      <c r="P185">
        <v>1E-3</v>
      </c>
      <c r="Q185" s="1">
        <v>7.9130000000000003</v>
      </c>
      <c r="R185" s="1">
        <v>2.7E-2</v>
      </c>
      <c r="S185" s="1">
        <f>Y185-AF185</f>
        <v>1.6051575299999996</v>
      </c>
      <c r="T185" s="1">
        <f>SQRT((AA185*AA185)+(AG185*AG185))</f>
        <v>6.8035259560414674E-2</v>
      </c>
      <c r="W185">
        <v>7.83</v>
      </c>
      <c r="X185">
        <v>2.3E-2</v>
      </c>
      <c r="Y185" s="1">
        <f>IF(W185&lt;8,W185-0.1359+(0.0396*W185)-(0.0023*W185*W185)-0.031,W185)</f>
        <v>7.8321575299999999</v>
      </c>
      <c r="Z185">
        <f>IF(W185&lt;8,1.0396-(0.0046*W185),1)</f>
        <v>1.003582</v>
      </c>
      <c r="AA185" s="1">
        <f>SQRT(Z185*Z185*X185*X185)</f>
        <v>2.3082386E-2</v>
      </c>
      <c r="AB185">
        <v>6.2270000000000003</v>
      </c>
      <c r="AC185">
        <v>6.4000000000000001E-2</v>
      </c>
      <c r="AF185">
        <f>IF(AD185&lt;&gt;0,AD185,AB185)</f>
        <v>6.2270000000000003</v>
      </c>
      <c r="AG185">
        <f>IF(AD185&lt;&gt;0,AE185,AC185)</f>
        <v>6.4000000000000001E-2</v>
      </c>
      <c r="AI185" t="s">
        <v>75</v>
      </c>
      <c r="AJ185">
        <v>173056</v>
      </c>
      <c r="AK185" t="s">
        <v>233</v>
      </c>
      <c r="AL185" s="1">
        <v>7.9130000000000003</v>
      </c>
      <c r="AM185" s="1">
        <v>2.7E-2</v>
      </c>
    </row>
    <row r="186" spans="1:39" x14ac:dyDescent="0.25">
      <c r="A186" t="s">
        <v>65</v>
      </c>
      <c r="B186" t="s">
        <v>327</v>
      </c>
      <c r="C186" t="s">
        <v>223</v>
      </c>
      <c r="I186">
        <f>E186-G186</f>
        <v>0</v>
      </c>
      <c r="Q186" s="1">
        <v>9.3810000000000002</v>
      </c>
      <c r="R186" s="1">
        <v>2.3E-2</v>
      </c>
      <c r="S186" s="1">
        <f>Y186-AF186</f>
        <v>1.6214364857000003</v>
      </c>
      <c r="T186" s="1">
        <f>SQRT((AA186*AA186)+(AG186*AG186))</f>
        <v>5.20513687916863E-2</v>
      </c>
      <c r="W186">
        <v>7.2709999999999999</v>
      </c>
      <c r="X186">
        <v>2.5999999999999999E-2</v>
      </c>
      <c r="Y186" s="1">
        <f>IF(W186&lt;8,W186-0.1359+(0.0396*W186)-(0.0023*W186*W186)-0.031,W186)</f>
        <v>7.2704364857000003</v>
      </c>
      <c r="Z186">
        <f>IF(W186&lt;8,1.0396-(0.0046*W186),1)</f>
        <v>1.0061534000000001</v>
      </c>
      <c r="AA186" s="1">
        <f>SQRT(Z186*Z186*X186*X186)</f>
        <v>2.61599884E-2</v>
      </c>
      <c r="AB186">
        <v>5.649</v>
      </c>
      <c r="AC186">
        <v>4.4999999999999998E-2</v>
      </c>
      <c r="AF186">
        <f>IF(AD186&lt;&gt;0,AD186,AB186)</f>
        <v>5.649</v>
      </c>
      <c r="AG186">
        <f>IF(AD186&lt;&gt;0,AE186,AC186)</f>
        <v>4.4999999999999998E-2</v>
      </c>
      <c r="AI186" t="s">
        <v>65</v>
      </c>
      <c r="AJ186" t="s">
        <v>327</v>
      </c>
      <c r="AK186" t="s">
        <v>223</v>
      </c>
      <c r="AL186" s="1">
        <v>9.3810000000000002</v>
      </c>
      <c r="AM186" s="1">
        <v>2.3E-2</v>
      </c>
    </row>
    <row r="187" spans="1:39" x14ac:dyDescent="0.25">
      <c r="A187" t="s">
        <v>66</v>
      </c>
      <c r="B187" t="s">
        <v>327</v>
      </c>
      <c r="C187" t="s">
        <v>224</v>
      </c>
      <c r="I187">
        <f>E187-G187</f>
        <v>0</v>
      </c>
      <c r="Q187" s="1">
        <v>9.9480000000000004</v>
      </c>
      <c r="R187" s="1">
        <v>2.3E-2</v>
      </c>
      <c r="S187" s="1">
        <f>Y187-AF187</f>
        <v>1.8559999999999999</v>
      </c>
      <c r="T187" s="1">
        <f>SQRT((AA187*AA187)+(AG187*AG187))</f>
        <v>5.3712196007983146E-2</v>
      </c>
      <c r="W187">
        <v>8.3239999999999998</v>
      </c>
      <c r="X187">
        <v>2.1999999999999999E-2</v>
      </c>
      <c r="Y187" s="1">
        <f>IF(W187&lt;8,W187-0.1359+(0.0396*W187)-(0.0023*W187*W187)-0.031,W187)</f>
        <v>8.3239999999999998</v>
      </c>
      <c r="Z187">
        <f>IF(W187&lt;8,1.0396-(0.0046*W187),1)</f>
        <v>1</v>
      </c>
      <c r="AA187" s="1">
        <f>SQRT(Z187*Z187*X187*X187)</f>
        <v>2.1999999999999999E-2</v>
      </c>
      <c r="AB187">
        <v>6.468</v>
      </c>
      <c r="AC187">
        <v>4.9000000000000002E-2</v>
      </c>
      <c r="AF187">
        <f>IF(AD187&lt;&gt;0,AD187,AB187)</f>
        <v>6.468</v>
      </c>
      <c r="AG187">
        <f>IF(AD187&lt;&gt;0,AE187,AC187)</f>
        <v>4.9000000000000002E-2</v>
      </c>
      <c r="AI187" t="s">
        <v>66</v>
      </c>
      <c r="AJ187" t="s">
        <v>327</v>
      </c>
      <c r="AK187" t="s">
        <v>224</v>
      </c>
      <c r="AL187" s="1">
        <v>9.9480000000000004</v>
      </c>
      <c r="AM187" s="1">
        <v>2.3E-2</v>
      </c>
    </row>
    <row r="188" spans="1:39" x14ac:dyDescent="0.25">
      <c r="A188" t="s">
        <v>360</v>
      </c>
      <c r="B188">
        <v>176497</v>
      </c>
      <c r="C188" t="s">
        <v>621</v>
      </c>
      <c r="D188" t="s">
        <v>727</v>
      </c>
      <c r="E188">
        <v>8.52</v>
      </c>
      <c r="F188">
        <v>0.02</v>
      </c>
      <c r="G188">
        <v>8.35</v>
      </c>
      <c r="H188">
        <v>0.01</v>
      </c>
      <c r="I188">
        <f>E188-G188</f>
        <v>0.16999999999999993</v>
      </c>
      <c r="J188">
        <f>SQRT((F188*F188)+(H188*H188))</f>
        <v>2.2360679774997897E-2</v>
      </c>
      <c r="K188">
        <v>8.48</v>
      </c>
      <c r="L188">
        <v>0.03</v>
      </c>
      <c r="M188">
        <v>8.33</v>
      </c>
      <c r="N188">
        <v>0.01</v>
      </c>
      <c r="O188">
        <v>8.3420000000000005</v>
      </c>
      <c r="P188">
        <v>1E-3</v>
      </c>
      <c r="Q188">
        <v>8.0220000000000002</v>
      </c>
      <c r="R188" s="1">
        <v>2.4E-2</v>
      </c>
      <c r="S188" s="1">
        <f>Y188-AF188</f>
        <v>3.0753475825000001</v>
      </c>
      <c r="T188" s="1">
        <f>SQRT((AA188*AA188)+(AG188*AG188))</f>
        <v>3.9452857241339179E-2</v>
      </c>
      <c r="W188">
        <v>7.8849999999999998</v>
      </c>
      <c r="X188">
        <v>2.3E-2</v>
      </c>
      <c r="Y188" s="1">
        <f>IF(W188&lt;8,W188-0.1359+(0.0396*W188)-(0.0023*W188*W188)-0.031,W188)</f>
        <v>7.8873475825000003</v>
      </c>
      <c r="Z188">
        <f>IF(W188&lt;8,1.0396-(0.0046*W188),1)</f>
        <v>1.0033290000000001</v>
      </c>
      <c r="AA188" s="1">
        <f>SQRT(Z188*Z188*X188*X188)</f>
        <v>2.3076567000000003E-2</v>
      </c>
      <c r="AB188">
        <v>4.8120000000000003</v>
      </c>
      <c r="AC188">
        <v>3.2000000000000001E-2</v>
      </c>
      <c r="AF188">
        <f>IF(AD188&lt;&gt;0,AD188,AB188)</f>
        <v>4.8120000000000003</v>
      </c>
      <c r="AG188">
        <f>IF(AD188&lt;&gt;0,AE188,AC188)</f>
        <v>3.2000000000000001E-2</v>
      </c>
      <c r="AI188" t="s">
        <v>360</v>
      </c>
      <c r="AJ188" t="s">
        <v>621</v>
      </c>
      <c r="AK188">
        <v>8.0220000000000002</v>
      </c>
    </row>
    <row r="189" spans="1:39" x14ac:dyDescent="0.25">
      <c r="A189" t="s">
        <v>76</v>
      </c>
      <c r="B189">
        <v>349734</v>
      </c>
      <c r="C189" t="s">
        <v>234</v>
      </c>
      <c r="E189">
        <v>11.88</v>
      </c>
      <c r="F189">
        <v>0.08</v>
      </c>
      <c r="G189">
        <v>11.44</v>
      </c>
      <c r="H189">
        <v>0.08</v>
      </c>
      <c r="I189">
        <f>E189-G189</f>
        <v>0.44000000000000128</v>
      </c>
      <c r="J189">
        <f>SQRT((F189*F189)+(H189*H189))</f>
        <v>0.11313708498984761</v>
      </c>
      <c r="K189">
        <v>11.8</v>
      </c>
      <c r="L189">
        <v>0.13</v>
      </c>
      <c r="M189">
        <v>11.39</v>
      </c>
      <c r="N189">
        <v>0.08</v>
      </c>
      <c r="O189">
        <v>11.551</v>
      </c>
      <c r="P189">
        <v>1E-3</v>
      </c>
      <c r="Q189" s="1">
        <v>10.991</v>
      </c>
      <c r="R189" s="1">
        <v>2.5000000000000001E-2</v>
      </c>
      <c r="S189" s="1">
        <f>Y189-AF189</f>
        <v>4.6520000000000001</v>
      </c>
      <c r="T189" s="1">
        <f>SQRT((AA189*AA189)+(AG189*AG189))</f>
        <v>5.2325901807804519E-2</v>
      </c>
      <c r="W189">
        <v>10.91</v>
      </c>
      <c r="X189">
        <v>2.3E-2</v>
      </c>
      <c r="Y189" s="1">
        <f>IF(W189&lt;8,W189-0.1359+(0.0396*W189)-(0.0023*W189*W189)-0.031,W189)</f>
        <v>10.91</v>
      </c>
      <c r="Z189">
        <f>IF(W189&lt;8,1.0396-(0.0046*W189),1)</f>
        <v>1</v>
      </c>
      <c r="AA189" s="1">
        <f>SQRT(Z189*Z189*X189*X189)</f>
        <v>2.3E-2</v>
      </c>
      <c r="AB189">
        <v>6.258</v>
      </c>
      <c r="AC189">
        <v>4.7E-2</v>
      </c>
      <c r="AF189">
        <f>IF(AD189&lt;&gt;0,AD189,AB189)</f>
        <v>6.258</v>
      </c>
      <c r="AG189">
        <f>IF(AD189&lt;&gt;0,AE189,AC189)</f>
        <v>4.7E-2</v>
      </c>
      <c r="AI189" t="s">
        <v>76</v>
      </c>
      <c r="AJ189">
        <v>349734</v>
      </c>
      <c r="AK189" t="s">
        <v>234</v>
      </c>
      <c r="AL189" s="1">
        <v>10.991</v>
      </c>
      <c r="AM189" s="1">
        <v>2.5000000000000001E-2</v>
      </c>
    </row>
    <row r="190" spans="1:39" x14ac:dyDescent="0.25">
      <c r="A190" t="s">
        <v>51</v>
      </c>
      <c r="B190">
        <v>230767</v>
      </c>
      <c r="C190" t="s">
        <v>209</v>
      </c>
      <c r="E190">
        <v>10.72</v>
      </c>
      <c r="F190">
        <v>0.05</v>
      </c>
      <c r="G190">
        <v>10.210000000000001</v>
      </c>
      <c r="H190">
        <v>0.04</v>
      </c>
      <c r="I190">
        <f>E190-G190</f>
        <v>0.50999999999999979</v>
      </c>
      <c r="J190">
        <f>SQRT((F190*F190)+(H190*H190))</f>
        <v>6.4031242374328487E-2</v>
      </c>
      <c r="K190">
        <v>10.63</v>
      </c>
      <c r="L190">
        <v>7.0000000000000007E-2</v>
      </c>
      <c r="M190">
        <v>10.15</v>
      </c>
      <c r="N190">
        <v>0.04</v>
      </c>
      <c r="O190">
        <v>9.8249999999999993</v>
      </c>
      <c r="P190">
        <v>4.0000000000000001E-3</v>
      </c>
      <c r="Q190" s="1">
        <v>8.5239999999999991</v>
      </c>
      <c r="R190" s="1">
        <v>2.7E-2</v>
      </c>
      <c r="S190" s="1">
        <f>Y190-AF190</f>
        <v>2.0500218473</v>
      </c>
      <c r="T190" s="1">
        <f>SQRT((AA190*AA190)+(AG190*AG190))</f>
        <v>5.3263282619395141E-2</v>
      </c>
      <c r="W190">
        <v>7.7930000000000001</v>
      </c>
      <c r="X190">
        <v>2.3E-2</v>
      </c>
      <c r="Y190" s="1">
        <f>IF(W190&lt;8,W190-0.1359+(0.0396*W190)-(0.0023*W190*W190)-0.031,W190)</f>
        <v>7.7950218473000001</v>
      </c>
      <c r="Z190">
        <f>IF(W190&lt;8,1.0396-(0.0046*W190),1)</f>
        <v>1.0037522000000001</v>
      </c>
      <c r="AA190" s="1">
        <f>SQRT(Z190*Z190*X190*X190)</f>
        <v>2.3086300600000002E-2</v>
      </c>
      <c r="AB190">
        <v>5.7450000000000001</v>
      </c>
      <c r="AC190">
        <v>4.8000000000000001E-2</v>
      </c>
      <c r="AF190">
        <f>IF(AD190&lt;&gt;0,AD190,AB190)</f>
        <v>5.7450000000000001</v>
      </c>
      <c r="AG190">
        <f>IF(AD190&lt;&gt;0,AE190,AC190)</f>
        <v>4.8000000000000001E-2</v>
      </c>
      <c r="AI190" t="s">
        <v>51</v>
      </c>
      <c r="AJ190">
        <v>230767</v>
      </c>
      <c r="AK190" t="s">
        <v>209</v>
      </c>
      <c r="AL190" s="1">
        <v>8.5239999999999991</v>
      </c>
      <c r="AM190" s="1">
        <v>2.7E-2</v>
      </c>
    </row>
    <row r="191" spans="1:39" x14ac:dyDescent="0.25">
      <c r="A191" t="s">
        <v>96</v>
      </c>
      <c r="B191" t="s">
        <v>327</v>
      </c>
      <c r="C191" t="s">
        <v>254</v>
      </c>
      <c r="E191">
        <v>9.34</v>
      </c>
      <c r="F191">
        <v>0.02</v>
      </c>
      <c r="G191">
        <v>9.1</v>
      </c>
      <c r="H191">
        <v>0.02</v>
      </c>
      <c r="I191">
        <f>E191-G191</f>
        <v>0.24000000000000021</v>
      </c>
      <c r="J191">
        <f>SQRT((F191*F191)+(H191*H191))</f>
        <v>2.8284271247461901E-2</v>
      </c>
      <c r="K191">
        <v>9.2899999999999991</v>
      </c>
      <c r="L191">
        <v>0.03</v>
      </c>
      <c r="M191">
        <v>9.07</v>
      </c>
      <c r="N191">
        <v>0.02</v>
      </c>
      <c r="O191">
        <v>8.9410000000000007</v>
      </c>
      <c r="P191">
        <v>1E-3</v>
      </c>
      <c r="Q191" s="1">
        <v>8.5259999999999998</v>
      </c>
      <c r="R191" s="1">
        <v>2.9000000000000001E-2</v>
      </c>
      <c r="S191" s="1">
        <f>Y191-AF191</f>
        <v>1.1848771753000005</v>
      </c>
      <c r="T191" s="1">
        <f>SQRT((AA191*AA191)+(AG191*AG191))</f>
        <v>5.1523258757552766E-2</v>
      </c>
      <c r="W191">
        <v>7.1829999999999998</v>
      </c>
      <c r="X191">
        <v>3.1E-2</v>
      </c>
      <c r="Y191" s="1">
        <f>IF(W191&lt;8,W191-0.1359+(0.0396*W191)-(0.0023*W191*W191)-0.031,W191)</f>
        <v>7.1818771753000004</v>
      </c>
      <c r="Z191">
        <f>IF(W191&lt;8,1.0396-(0.0046*W191),1)</f>
        <v>1.0065582000000002</v>
      </c>
      <c r="AA191" s="1">
        <f>SQRT(Z191*Z191*X191*X191)</f>
        <v>3.1203304200000004E-2</v>
      </c>
      <c r="AB191">
        <v>5.9969999999999999</v>
      </c>
      <c r="AC191">
        <v>4.1000000000000002E-2</v>
      </c>
      <c r="AF191">
        <f>IF(AD191&lt;&gt;0,AD191,AB191)</f>
        <v>5.9969999999999999</v>
      </c>
      <c r="AG191">
        <f>IF(AD191&lt;&gt;0,AE191,AC191)</f>
        <v>4.1000000000000002E-2</v>
      </c>
      <c r="AI191" t="s">
        <v>96</v>
      </c>
      <c r="AJ191" t="s">
        <v>327</v>
      </c>
      <c r="AK191" t="s">
        <v>254</v>
      </c>
      <c r="AL191" s="1">
        <v>8.5259999999999998</v>
      </c>
      <c r="AM191" s="1">
        <v>2.9000000000000001E-2</v>
      </c>
    </row>
    <row r="192" spans="1:39" x14ac:dyDescent="0.25">
      <c r="A192" t="s">
        <v>58</v>
      </c>
      <c r="B192" t="s">
        <v>327</v>
      </c>
      <c r="C192" t="s">
        <v>216</v>
      </c>
      <c r="I192">
        <f>E192-G192</f>
        <v>0</v>
      </c>
      <c r="Q192" s="1">
        <v>11.462999999999999</v>
      </c>
      <c r="R192" s="1">
        <v>2.1000000000000001E-2</v>
      </c>
      <c r="S192" s="1">
        <f>Y192-AF192</f>
        <v>4.7150000000000007</v>
      </c>
      <c r="T192" s="1">
        <f>SQRT((AA192*AA192)+(AG192*AG192))</f>
        <v>3.3241540277189327E-2</v>
      </c>
      <c r="W192">
        <v>8.9990000000000006</v>
      </c>
      <c r="X192">
        <v>2.4E-2</v>
      </c>
      <c r="Y192" s="1">
        <f>IF(W192&lt;8,W192-0.1359+(0.0396*W192)-(0.0023*W192*W192)-0.031,W192)</f>
        <v>8.9990000000000006</v>
      </c>
      <c r="Z192">
        <f>IF(W192&lt;8,1.0396-(0.0046*W192),1)</f>
        <v>1</v>
      </c>
      <c r="AA192" s="1">
        <f>SQRT(Z192*Z192*X192*X192)</f>
        <v>2.4E-2</v>
      </c>
      <c r="AB192">
        <v>4.2839999999999998</v>
      </c>
      <c r="AC192">
        <v>2.3E-2</v>
      </c>
      <c r="AF192">
        <f>IF(AD192&lt;&gt;0,AD192,AB192)</f>
        <v>4.2839999999999998</v>
      </c>
      <c r="AG192">
        <f>IF(AD192&lt;&gt;0,AE192,AC192)</f>
        <v>2.3E-2</v>
      </c>
      <c r="AI192" t="s">
        <v>58</v>
      </c>
      <c r="AJ192" t="s">
        <v>327</v>
      </c>
      <c r="AK192" t="s">
        <v>216</v>
      </c>
      <c r="AL192" s="1">
        <v>11.462999999999999</v>
      </c>
      <c r="AM192" s="1">
        <v>2.1000000000000001E-2</v>
      </c>
    </row>
    <row r="193" spans="1:39" x14ac:dyDescent="0.25">
      <c r="A193" t="s">
        <v>106</v>
      </c>
      <c r="B193" t="s">
        <v>327</v>
      </c>
      <c r="C193" t="s">
        <v>264</v>
      </c>
      <c r="E193">
        <v>11.03</v>
      </c>
      <c r="F193">
        <v>0.06</v>
      </c>
      <c r="G193">
        <v>9.8800000000000008</v>
      </c>
      <c r="H193">
        <v>0.03</v>
      </c>
      <c r="I193">
        <f>E193-G193</f>
        <v>1.1499999999999986</v>
      </c>
      <c r="J193">
        <f>SQRT((F193*F193)+(H193*H193))</f>
        <v>6.7082039324993695E-2</v>
      </c>
      <c r="K193">
        <v>10.77</v>
      </c>
      <c r="L193">
        <v>0.06</v>
      </c>
      <c r="M193">
        <v>9.77</v>
      </c>
      <c r="N193">
        <v>0.03</v>
      </c>
      <c r="O193">
        <v>9.4600000000000009</v>
      </c>
      <c r="P193">
        <v>1E-3</v>
      </c>
      <c r="Q193" s="1">
        <v>7.9</v>
      </c>
      <c r="R193" s="1">
        <v>2.4E-2</v>
      </c>
      <c r="S193" s="1">
        <f>Y193-AF193</f>
        <v>0.54328920319999963</v>
      </c>
      <c r="T193" s="1">
        <f>SQRT((AA193*AA193)+(AG193*AG193))</f>
        <v>6.2555640224131501E-2</v>
      </c>
      <c r="W193">
        <v>7.0960000000000001</v>
      </c>
      <c r="X193">
        <v>3.3000000000000002E-2</v>
      </c>
      <c r="Y193" s="1">
        <f>IF(W193&lt;8,W193-0.1359+(0.0396*W193)-(0.0023*W193*W193)-0.031,W193)</f>
        <v>7.0942892031999998</v>
      </c>
      <c r="Z193">
        <f>IF(W193&lt;8,1.0396-(0.0046*W193),1)</f>
        <v>1.0069584</v>
      </c>
      <c r="AA193" s="1">
        <f>SQRT(Z193*Z193*X193*X193)</f>
        <v>3.32296272E-2</v>
      </c>
      <c r="AB193">
        <v>6.5510000000000002</v>
      </c>
      <c r="AC193">
        <v>5.2999999999999999E-2</v>
      </c>
      <c r="AF193">
        <f>IF(AD193&lt;&gt;0,AD193,AB193)</f>
        <v>6.5510000000000002</v>
      </c>
      <c r="AG193">
        <f>IF(AD193&lt;&gt;0,AE193,AC193)</f>
        <v>5.2999999999999999E-2</v>
      </c>
      <c r="AI193" t="s">
        <v>106</v>
      </c>
      <c r="AJ193" t="s">
        <v>327</v>
      </c>
      <c r="AK193" t="s">
        <v>264</v>
      </c>
      <c r="AL193" s="1">
        <v>7.9</v>
      </c>
      <c r="AM193" s="1">
        <v>2.4E-2</v>
      </c>
    </row>
    <row r="194" spans="1:39" x14ac:dyDescent="0.25">
      <c r="A194" t="s">
        <v>107</v>
      </c>
      <c r="B194">
        <v>194931</v>
      </c>
      <c r="C194" t="s">
        <v>265</v>
      </c>
      <c r="E194">
        <v>8.52</v>
      </c>
      <c r="F194">
        <v>0.02</v>
      </c>
      <c r="G194">
        <v>8.1999999999999993</v>
      </c>
      <c r="H194">
        <v>0.01</v>
      </c>
      <c r="I194">
        <f>E194-G194</f>
        <v>0.32000000000000028</v>
      </c>
      <c r="J194">
        <f>SQRT((F194*F194)+(H194*H194))</f>
        <v>2.2360679774997897E-2</v>
      </c>
      <c r="K194">
        <v>8.4600000000000009</v>
      </c>
      <c r="L194">
        <v>0.02</v>
      </c>
      <c r="M194">
        <v>8.16</v>
      </c>
      <c r="N194">
        <v>0.01</v>
      </c>
      <c r="O194">
        <v>8.1189999999999998</v>
      </c>
      <c r="P194">
        <v>1E-3</v>
      </c>
      <c r="Q194" s="1">
        <v>7.5890000000000004</v>
      </c>
      <c r="R194" s="1">
        <v>2.7E-2</v>
      </c>
      <c r="S194" s="1">
        <f>Y194-AF194</f>
        <v>1.2232197424999995</v>
      </c>
      <c r="T194" s="1">
        <f>SQRT((AA194*AA194)+(AG194*AG194))</f>
        <v>4.9500899160402421E-2</v>
      </c>
      <c r="W194">
        <v>7.4050000000000002</v>
      </c>
      <c r="X194">
        <v>2.9000000000000001E-2</v>
      </c>
      <c r="Y194" s="1">
        <f>IF(W194&lt;8,W194-0.1359+(0.0396*W194)-(0.0023*W194*W194)-0.031,W194)</f>
        <v>7.4052197424999999</v>
      </c>
      <c r="Z194">
        <f>IF(W194&lt;8,1.0396-(0.0046*W194),1)</f>
        <v>1.0055370000000001</v>
      </c>
      <c r="AA194" s="1">
        <f>SQRT(Z194*Z194*X194*X194)</f>
        <v>2.9160573000000002E-2</v>
      </c>
      <c r="AB194">
        <v>6.1820000000000004</v>
      </c>
      <c r="AC194">
        <v>0.04</v>
      </c>
      <c r="AF194">
        <f>IF(AD194&lt;&gt;0,AD194,AB194)</f>
        <v>6.1820000000000004</v>
      </c>
      <c r="AG194">
        <f>IF(AD194&lt;&gt;0,AE194,AC194)</f>
        <v>0.04</v>
      </c>
      <c r="AI194" t="s">
        <v>107</v>
      </c>
      <c r="AJ194">
        <v>194931</v>
      </c>
      <c r="AK194" t="s">
        <v>265</v>
      </c>
      <c r="AL194" s="1">
        <v>7.5890000000000004</v>
      </c>
      <c r="AM194" s="1">
        <v>2.7E-2</v>
      </c>
    </row>
    <row r="195" spans="1:39" x14ac:dyDescent="0.25">
      <c r="A195" t="s">
        <v>88</v>
      </c>
      <c r="B195">
        <v>195611</v>
      </c>
      <c r="C195" t="s">
        <v>246</v>
      </c>
      <c r="E195">
        <v>8.48</v>
      </c>
      <c r="F195">
        <v>0.01</v>
      </c>
      <c r="G195">
        <v>8.44</v>
      </c>
      <c r="H195">
        <v>0.01</v>
      </c>
      <c r="I195">
        <f>E195-G195</f>
        <v>4.0000000000000924E-2</v>
      </c>
      <c r="J195">
        <f>SQRT((F195*F195)+(H195*H195))</f>
        <v>1.4142135623730951E-2</v>
      </c>
      <c r="K195">
        <v>8.67</v>
      </c>
      <c r="L195">
        <v>0.02</v>
      </c>
      <c r="M195">
        <v>8.44</v>
      </c>
      <c r="N195">
        <v>0.01</v>
      </c>
      <c r="O195">
        <v>8.4269999999999996</v>
      </c>
      <c r="P195">
        <v>1E-3</v>
      </c>
      <c r="Q195" s="1">
        <v>8.1969999999999992</v>
      </c>
      <c r="R195" s="1">
        <v>1.9E-2</v>
      </c>
      <c r="S195" s="1">
        <f>Y195-AF195</f>
        <v>1.7539999999999996</v>
      </c>
      <c r="T195" s="1">
        <f>SQRT((AA195*AA195)+(AG195*AG195))</f>
        <v>5.4129474410897438E-2</v>
      </c>
      <c r="W195">
        <v>8.0709999999999997</v>
      </c>
      <c r="X195">
        <v>2.3E-2</v>
      </c>
      <c r="Y195" s="1">
        <f>IF(W195&lt;8,W195-0.1359+(0.0396*W195)-(0.0023*W195*W195)-0.031,W195)</f>
        <v>8.0709999999999997</v>
      </c>
      <c r="Z195">
        <f>IF(W195&lt;8,1.0396-(0.0046*W195),1)</f>
        <v>1</v>
      </c>
      <c r="AA195" s="1">
        <f>SQRT(Z195*Z195*X195*X195)</f>
        <v>2.3E-2</v>
      </c>
      <c r="AB195">
        <v>6.3170000000000002</v>
      </c>
      <c r="AC195">
        <v>4.9000000000000002E-2</v>
      </c>
      <c r="AF195">
        <f>IF(AD195&lt;&gt;0,AD195,AB195)</f>
        <v>6.3170000000000002</v>
      </c>
      <c r="AG195">
        <f>IF(AD195&lt;&gt;0,AE195,AC195)</f>
        <v>4.9000000000000002E-2</v>
      </c>
      <c r="AI195" t="s">
        <v>88</v>
      </c>
      <c r="AJ195">
        <v>195611</v>
      </c>
      <c r="AK195" t="s">
        <v>246</v>
      </c>
      <c r="AL195" s="1">
        <v>8.1969999999999992</v>
      </c>
      <c r="AM195" s="1">
        <v>1.9E-2</v>
      </c>
    </row>
    <row r="196" spans="1:39" x14ac:dyDescent="0.25">
      <c r="A196" t="s">
        <v>369</v>
      </c>
      <c r="B196">
        <v>195805</v>
      </c>
      <c r="C196" t="s">
        <v>670</v>
      </c>
      <c r="D196" t="s">
        <v>733</v>
      </c>
      <c r="E196">
        <v>6.62</v>
      </c>
      <c r="F196">
        <v>0.01</v>
      </c>
      <c r="G196">
        <v>6.69</v>
      </c>
      <c r="H196">
        <v>0.01</v>
      </c>
      <c r="I196">
        <f>E196-G196</f>
        <v>-7.0000000000000284E-2</v>
      </c>
      <c r="K196">
        <v>6.63</v>
      </c>
      <c r="L196">
        <v>0.02</v>
      </c>
      <c r="M196">
        <v>6.7</v>
      </c>
      <c r="N196">
        <v>0.01</v>
      </c>
      <c r="Q196">
        <v>6.7549999999999999</v>
      </c>
      <c r="R196" s="1">
        <v>2.5999999999999999E-2</v>
      </c>
      <c r="S196" s="1">
        <f>Y196-AF196</f>
        <v>0.46955486720000028</v>
      </c>
      <c r="T196" s="1">
        <f>SQRT((AA196*AA196)+(AG196*AG196))</f>
        <v>6.8968008476964091E-2</v>
      </c>
      <c r="W196">
        <v>6.7439999999999998</v>
      </c>
      <c r="X196">
        <v>3.6999999999999998E-2</v>
      </c>
      <c r="Y196" s="1">
        <f>IF(W196&lt;8,W196-0.1359+(0.0396*W196)-(0.0023*W196*W196)-0.031,W196)</f>
        <v>6.7395548671999999</v>
      </c>
      <c r="Z196">
        <f>IF(W196&lt;8,1.0396-(0.0046*W196),1)</f>
        <v>1.0085776000000002</v>
      </c>
      <c r="AA196" s="1">
        <f>SQRT(Z196*Z196*X196*X196)</f>
        <v>3.7317371200000005E-2</v>
      </c>
      <c r="AB196">
        <v>6.27</v>
      </c>
      <c r="AC196">
        <v>5.8000000000000003E-2</v>
      </c>
      <c r="AF196">
        <f>IF(AD196&lt;&gt;0,AD196,AB196)</f>
        <v>6.27</v>
      </c>
      <c r="AG196">
        <f>IF(AD196&lt;&gt;0,AE196,AC196)</f>
        <v>5.8000000000000003E-2</v>
      </c>
      <c r="AI196" t="s">
        <v>369</v>
      </c>
      <c r="AJ196" t="s">
        <v>670</v>
      </c>
      <c r="AK196">
        <v>6.7549999999999999</v>
      </c>
    </row>
    <row r="197" spans="1:39" x14ac:dyDescent="0.25">
      <c r="A197" t="s">
        <v>77</v>
      </c>
      <c r="B197" t="s">
        <v>327</v>
      </c>
      <c r="C197" t="s">
        <v>235</v>
      </c>
      <c r="I197">
        <f>E197-G197</f>
        <v>0</v>
      </c>
      <c r="J197">
        <f>SQRT((F197*F197)+(H197*H197))</f>
        <v>0</v>
      </c>
      <c r="Q197" s="1">
        <v>9.6959999999999997</v>
      </c>
      <c r="R197" s="1">
        <v>2.4E-2</v>
      </c>
      <c r="S197" s="1">
        <f>Y197-AF197</f>
        <v>1.924196653700001</v>
      </c>
      <c r="T197" s="1">
        <f>SQRT((AA197*AA197)+(AG197*AG197))</f>
        <v>4.5318239355096011E-2</v>
      </c>
      <c r="W197">
        <v>7.8410000000000002</v>
      </c>
      <c r="X197">
        <v>2.3E-2</v>
      </c>
      <c r="Y197" s="1">
        <f>IF(W197&lt;8,W197-0.1359+(0.0396*W197)-(0.0023*W197*W197)-0.031,W197)</f>
        <v>7.8431966537000006</v>
      </c>
      <c r="Z197">
        <f>IF(W197&lt;8,1.0396-(0.0046*W197),1)</f>
        <v>1.0035314000000002</v>
      </c>
      <c r="AA197" s="1">
        <f>SQRT(Z197*Z197*X197*X197)</f>
        <v>2.3081222200000005E-2</v>
      </c>
      <c r="AB197">
        <v>5.9189999999999996</v>
      </c>
      <c r="AC197">
        <v>3.9E-2</v>
      </c>
      <c r="AF197">
        <f>IF(AD197&lt;&gt;0,AD197,AB197)</f>
        <v>5.9189999999999996</v>
      </c>
      <c r="AG197">
        <f>IF(AD197&lt;&gt;0,AE197,AC197)</f>
        <v>3.9E-2</v>
      </c>
      <c r="AI197" t="s">
        <v>77</v>
      </c>
      <c r="AJ197" t="s">
        <v>327</v>
      </c>
      <c r="AK197" t="s">
        <v>235</v>
      </c>
      <c r="AL197" s="1">
        <v>9.6959999999999997</v>
      </c>
      <c r="AM197" s="1">
        <v>2.4E-2</v>
      </c>
    </row>
    <row r="198" spans="1:39" x14ac:dyDescent="0.25">
      <c r="A198" t="s">
        <v>78</v>
      </c>
      <c r="B198" t="s">
        <v>327</v>
      </c>
      <c r="C198" t="s">
        <v>236</v>
      </c>
      <c r="I198">
        <f>E198-G198</f>
        <v>0</v>
      </c>
      <c r="J198">
        <f>SQRT((F198*F198)+(H198*H198))</f>
        <v>0</v>
      </c>
      <c r="Q198" s="1">
        <v>8.2080000000000002</v>
      </c>
      <c r="R198" s="1">
        <v>2.1000000000000001E-2</v>
      </c>
      <c r="S198" s="1">
        <f>Y198-AF198</f>
        <v>1.3161290425000001</v>
      </c>
      <c r="T198" s="1">
        <f>SQRT((AA198*AA198)+(AG198*AG198))</f>
        <v>4.8677869341377258E-2</v>
      </c>
      <c r="W198">
        <v>6.6950000000000003</v>
      </c>
      <c r="X198">
        <v>3.7999999999999999E-2</v>
      </c>
      <c r="Y198" s="1">
        <f>IF(W198&lt;8,W198-0.1359+(0.0396*W198)-(0.0023*W198*W198)-0.031,W198)</f>
        <v>6.6901290424999997</v>
      </c>
      <c r="Z198">
        <f>IF(W198&lt;8,1.0396-(0.0046*W198),1)</f>
        <v>1.0088030000000001</v>
      </c>
      <c r="AA198" s="1">
        <f>SQRT(Z198*Z198*X198*X198)</f>
        <v>3.8334514E-2</v>
      </c>
      <c r="AB198">
        <v>5.3739999999999997</v>
      </c>
      <c r="AC198">
        <v>0.03</v>
      </c>
      <c r="AF198">
        <f>IF(AD198&lt;&gt;0,AD198,AB198)</f>
        <v>5.3739999999999997</v>
      </c>
      <c r="AG198">
        <f>IF(AD198&lt;&gt;0,AE198,AC198)</f>
        <v>0.03</v>
      </c>
      <c r="AI198" t="s">
        <v>78</v>
      </c>
      <c r="AJ198" t="s">
        <v>327</v>
      </c>
      <c r="AK198" t="s">
        <v>236</v>
      </c>
      <c r="AL198" s="1">
        <v>8.2080000000000002</v>
      </c>
      <c r="AM198" s="1">
        <v>2.1000000000000001E-2</v>
      </c>
    </row>
    <row r="199" spans="1:39" x14ac:dyDescent="0.25">
      <c r="A199" t="s">
        <v>108</v>
      </c>
      <c r="B199">
        <v>199392</v>
      </c>
      <c r="C199" t="s">
        <v>266</v>
      </c>
      <c r="E199">
        <v>8.44</v>
      </c>
      <c r="F199">
        <v>0.02</v>
      </c>
      <c r="G199">
        <v>8.2799999999999994</v>
      </c>
      <c r="H199">
        <v>0.01</v>
      </c>
      <c r="I199">
        <f>E199-G199</f>
        <v>0.16000000000000014</v>
      </c>
      <c r="J199">
        <f>SQRT((F199*F199)+(H199*H199))</f>
        <v>2.2360679774997897E-2</v>
      </c>
      <c r="K199">
        <v>8.4</v>
      </c>
      <c r="L199">
        <v>0.02</v>
      </c>
      <c r="M199">
        <v>8.26</v>
      </c>
      <c r="N199">
        <v>0.01</v>
      </c>
      <c r="O199">
        <v>8.2929999999999993</v>
      </c>
      <c r="P199">
        <v>1E-3</v>
      </c>
      <c r="Q199" s="1">
        <v>8.0039999999999996</v>
      </c>
      <c r="R199" s="1">
        <v>2.3E-2</v>
      </c>
      <c r="S199" s="1">
        <f>Y199-AF199</f>
        <v>0.42745810969999898</v>
      </c>
      <c r="T199" s="1">
        <f>SQRT((AA199*AA199)+(AG199*AG199))</f>
        <v>7.8468859653952616E-2</v>
      </c>
      <c r="W199">
        <v>7.9189999999999996</v>
      </c>
      <c r="X199">
        <v>2.3E-2</v>
      </c>
      <c r="Y199" s="1">
        <f>IF(W199&lt;8,W199-0.1359+(0.0396*W199)-(0.0023*W199*W199)-0.031,W199)</f>
        <v>7.9214581096999988</v>
      </c>
      <c r="Z199">
        <f>IF(W199&lt;8,1.0396-(0.0046*W199),1)</f>
        <v>1.0031726000000001</v>
      </c>
      <c r="AA199" s="1">
        <f>SQRT(Z199*Z199*X199*X199)</f>
        <v>2.3072969800000002E-2</v>
      </c>
      <c r="AB199">
        <v>7.4939999999999998</v>
      </c>
      <c r="AC199">
        <v>7.4999999999999997E-2</v>
      </c>
      <c r="AF199">
        <f>IF(AD199&lt;&gt;0,AD199,AB199)</f>
        <v>7.4939999999999998</v>
      </c>
      <c r="AG199">
        <f>IF(AD199&lt;&gt;0,AE199,AC199)</f>
        <v>7.4999999999999997E-2</v>
      </c>
      <c r="AI199" t="s">
        <v>108</v>
      </c>
      <c r="AJ199">
        <v>199392</v>
      </c>
      <c r="AK199" t="s">
        <v>266</v>
      </c>
      <c r="AL199" s="1">
        <v>8.0039999999999996</v>
      </c>
      <c r="AM199" s="1">
        <v>2.3E-2</v>
      </c>
    </row>
    <row r="200" spans="1:39" x14ac:dyDescent="0.25">
      <c r="A200" t="s">
        <v>55</v>
      </c>
      <c r="B200" t="s">
        <v>327</v>
      </c>
      <c r="C200" t="s">
        <v>213</v>
      </c>
      <c r="E200">
        <v>10.53</v>
      </c>
      <c r="F200">
        <v>0.04</v>
      </c>
      <c r="G200">
        <v>9.85</v>
      </c>
      <c r="H200">
        <v>0.03</v>
      </c>
      <c r="I200">
        <f>E200-G200</f>
        <v>0.67999999999999972</v>
      </c>
      <c r="J200">
        <f>SQRT((F200*F200)+(H200*H200))</f>
        <v>0.05</v>
      </c>
      <c r="K200">
        <v>10.39</v>
      </c>
      <c r="L200">
        <v>0.05</v>
      </c>
      <c r="M200">
        <v>9.7799999999999994</v>
      </c>
      <c r="N200">
        <v>0.03</v>
      </c>
      <c r="O200">
        <v>9.5559999999999992</v>
      </c>
      <c r="P200">
        <v>1E-3</v>
      </c>
      <c r="Q200" s="1">
        <v>8.2780000000000005</v>
      </c>
      <c r="R200" s="1">
        <v>6.3E-2</v>
      </c>
      <c r="S200" s="1">
        <f>Y200-AF200</f>
        <v>0.93799546919999965</v>
      </c>
      <c r="T200" s="1">
        <f>SQRT((AA200*AA200)+(AG200*AG200))</f>
        <v>7.0866151803032865E-2</v>
      </c>
      <c r="W200">
        <v>7.7859999999999996</v>
      </c>
      <c r="X200">
        <v>2.3E-2</v>
      </c>
      <c r="Y200" s="1">
        <f>IF(W200&lt;8,W200-0.1359+(0.0396*W200)-(0.0023*W200*W200)-0.031,W200)</f>
        <v>7.7879954691999993</v>
      </c>
      <c r="Z200">
        <f>IF(W200&lt;8,1.0396-(0.0046*W200),1)</f>
        <v>1.0037844</v>
      </c>
      <c r="AA200" s="1">
        <f>SQRT(Z200*Z200*X200*X200)</f>
        <v>2.3087041199999998E-2</v>
      </c>
      <c r="AB200">
        <v>6.85</v>
      </c>
      <c r="AC200">
        <v>6.7000000000000004E-2</v>
      </c>
      <c r="AF200">
        <f>IF(AD200&lt;&gt;0,AD200,AB200)</f>
        <v>6.85</v>
      </c>
      <c r="AG200">
        <f>IF(AD200&lt;&gt;0,AE200,AC200)</f>
        <v>6.7000000000000004E-2</v>
      </c>
      <c r="AI200" t="s">
        <v>55</v>
      </c>
      <c r="AJ200" t="s">
        <v>327</v>
      </c>
      <c r="AK200" t="s">
        <v>213</v>
      </c>
      <c r="AL200" s="1">
        <v>8.2780000000000005</v>
      </c>
      <c r="AM200" s="1">
        <v>6.3E-2</v>
      </c>
    </row>
    <row r="201" spans="1:39" x14ac:dyDescent="0.25">
      <c r="A201" t="s">
        <v>370</v>
      </c>
      <c r="B201">
        <v>198472</v>
      </c>
      <c r="C201" t="s">
        <v>672</v>
      </c>
      <c r="D201" t="s">
        <v>734</v>
      </c>
      <c r="E201">
        <v>8.1300000000000008</v>
      </c>
      <c r="F201">
        <v>0.02</v>
      </c>
      <c r="G201">
        <v>7.66</v>
      </c>
      <c r="H201">
        <v>0.01</v>
      </c>
      <c r="I201">
        <f>E201-G201</f>
        <v>0.47000000000000064</v>
      </c>
      <c r="J201">
        <f>SQRT((F201*F201)+(H201*H201))</f>
        <v>2.2360679774997897E-2</v>
      </c>
      <c r="K201">
        <v>8.0500000000000007</v>
      </c>
      <c r="L201">
        <v>0.02</v>
      </c>
      <c r="M201">
        <v>7.61</v>
      </c>
      <c r="N201">
        <v>0.01</v>
      </c>
      <c r="Q201">
        <v>6.8070000000000004</v>
      </c>
      <c r="R201" s="1">
        <v>0.02</v>
      </c>
      <c r="S201" s="1">
        <f>Y201-AF201</f>
        <v>0.49373784730000025</v>
      </c>
      <c r="T201" s="1">
        <f>SQRT((AA201*AA201)+(AG201*AG201))</f>
        <v>6.3978950328581891E-2</v>
      </c>
      <c r="W201">
        <v>6.5430000000000001</v>
      </c>
      <c r="X201">
        <v>4.2999999999999997E-2</v>
      </c>
      <c r="Y201" s="1">
        <f>IF(W201&lt;8,W201-0.1359+(0.0396*W201)-(0.0023*W201*W201)-0.031,W201)</f>
        <v>6.5367378473000004</v>
      </c>
      <c r="Z201">
        <f>IF(W201&lt;8,1.0396-(0.0046*W201),1)</f>
        <v>1.0095022</v>
      </c>
      <c r="AA201" s="1">
        <f>SQRT(Z201*Z201*X201*X201)</f>
        <v>4.3408594599999996E-2</v>
      </c>
      <c r="AB201">
        <v>6.0430000000000001</v>
      </c>
      <c r="AC201">
        <v>4.7E-2</v>
      </c>
      <c r="AF201">
        <f>IF(AD201&lt;&gt;0,AD201,AB201)</f>
        <v>6.0430000000000001</v>
      </c>
      <c r="AG201">
        <f>IF(AD201&lt;&gt;0,AE201,AC201)</f>
        <v>4.7E-2</v>
      </c>
      <c r="AI201" t="s">
        <v>370</v>
      </c>
      <c r="AJ201" t="s">
        <v>672</v>
      </c>
      <c r="AK201">
        <v>6.8070000000000004</v>
      </c>
    </row>
    <row r="202" spans="1:39" x14ac:dyDescent="0.25">
      <c r="A202" t="s">
        <v>110</v>
      </c>
      <c r="B202">
        <v>203836</v>
      </c>
      <c r="C202" t="s">
        <v>268</v>
      </c>
      <c r="E202">
        <v>7.52</v>
      </c>
      <c r="F202">
        <v>7.0000000000000001E-3</v>
      </c>
      <c r="G202">
        <v>7.41</v>
      </c>
      <c r="H202">
        <v>8.9999999999999993E-3</v>
      </c>
      <c r="I202">
        <f>E202-G202</f>
        <v>0.10999999999999943</v>
      </c>
      <c r="J202">
        <f>SQRT((F202*F202)+(H202*H202))</f>
        <v>1.1401754250991379E-2</v>
      </c>
      <c r="K202">
        <v>7.4889999999999999</v>
      </c>
      <c r="L202">
        <v>1.4E-2</v>
      </c>
      <c r="M202">
        <v>7.3970000000000002</v>
      </c>
      <c r="N202">
        <v>8.9999999999999993E-3</v>
      </c>
      <c r="O202">
        <v>7.4130000000000003</v>
      </c>
      <c r="P202">
        <v>1E-3</v>
      </c>
      <c r="Q202" s="1">
        <v>7.1660000000000004</v>
      </c>
      <c r="R202" s="1">
        <v>2.4E-2</v>
      </c>
      <c r="S202" s="1">
        <f>Y202-AF202</f>
        <v>0.74941370919999972</v>
      </c>
      <c r="T202" s="1">
        <f>SQRT((AA202*AA202)+(AG202*AG202))</f>
        <v>6.8103815144589144E-2</v>
      </c>
      <c r="W202">
        <v>7.1139999999999999</v>
      </c>
      <c r="X202">
        <v>3.2000000000000001E-2</v>
      </c>
      <c r="Y202" s="1">
        <f>IF(W202&lt;8,W202-0.1359+(0.0396*W202)-(0.0023*W202*W202)-0.031,W202)</f>
        <v>7.1124137092000002</v>
      </c>
      <c r="Z202">
        <f>IF(W202&lt;8,1.0396-(0.0046*W202),1)</f>
        <v>1.0068756000000001</v>
      </c>
      <c r="AA202" s="1">
        <f>SQRT(Z202*Z202*X202*X202)</f>
        <v>3.2220019200000005E-2</v>
      </c>
      <c r="AB202">
        <v>6.3630000000000004</v>
      </c>
      <c r="AC202">
        <v>0.06</v>
      </c>
      <c r="AF202">
        <f>IF(AD202&lt;&gt;0,AD202,AB202)</f>
        <v>6.3630000000000004</v>
      </c>
      <c r="AG202">
        <f>IF(AD202&lt;&gt;0,AE202,AC202)</f>
        <v>0.06</v>
      </c>
      <c r="AI202" t="s">
        <v>110</v>
      </c>
      <c r="AJ202">
        <v>203836</v>
      </c>
      <c r="AK202" t="s">
        <v>268</v>
      </c>
      <c r="AL202" s="1">
        <v>7.1660000000000004</v>
      </c>
      <c r="AM202" s="1">
        <v>2.4E-2</v>
      </c>
    </row>
    <row r="203" spans="1:39" x14ac:dyDescent="0.25">
      <c r="A203" t="s">
        <v>371</v>
      </c>
      <c r="C203" t="s">
        <v>674</v>
      </c>
      <c r="I203">
        <f>E203-G203</f>
        <v>0</v>
      </c>
      <c r="J203">
        <f>SQRT((F203*F203)+(H203*H203))</f>
        <v>0</v>
      </c>
      <c r="K203">
        <v>13.64</v>
      </c>
      <c r="L203">
        <v>0.01</v>
      </c>
      <c r="M203">
        <v>12.46</v>
      </c>
      <c r="N203">
        <v>0.01</v>
      </c>
      <c r="Q203">
        <v>10.369</v>
      </c>
      <c r="R203" s="1">
        <v>2.1999999999999999E-2</v>
      </c>
      <c r="S203" s="1">
        <f>Y203-AF203</f>
        <v>4.3870000000000005</v>
      </c>
      <c r="T203" s="1">
        <f>SQRT((AA203*AA203)+(AG203*AG203))</f>
        <v>3.7202150475476543E-2</v>
      </c>
      <c r="W203">
        <v>8.8010000000000002</v>
      </c>
      <c r="X203">
        <v>2.1999999999999999E-2</v>
      </c>
      <c r="Y203" s="1">
        <f>IF(W203&lt;8,W203-0.1359+(0.0396*W203)-(0.0023*W203*W203)-0.031,W203)</f>
        <v>8.8010000000000002</v>
      </c>
      <c r="Z203">
        <f>IF(W203&lt;8,1.0396-(0.0046*W203),1)</f>
        <v>1</v>
      </c>
      <c r="AA203" s="1">
        <f>SQRT(Z203*Z203*X203*X203)</f>
        <v>2.1999999999999999E-2</v>
      </c>
      <c r="AB203">
        <v>4.4139999999999997</v>
      </c>
      <c r="AC203">
        <v>0.03</v>
      </c>
      <c r="AF203">
        <f>IF(AD203&lt;&gt;0,AD203,AB203)</f>
        <v>4.4139999999999997</v>
      </c>
      <c r="AG203">
        <f>IF(AD203&lt;&gt;0,AE203,AC203)</f>
        <v>0.03</v>
      </c>
      <c r="AI203" t="s">
        <v>371</v>
      </c>
      <c r="AJ203" t="s">
        <v>674</v>
      </c>
      <c r="AK203">
        <v>10.369</v>
      </c>
    </row>
    <row r="204" spans="1:39" x14ac:dyDescent="0.25">
      <c r="A204" t="s">
        <v>404</v>
      </c>
      <c r="C204" t="s">
        <v>676</v>
      </c>
      <c r="I204">
        <f>E204-G204</f>
        <v>0</v>
      </c>
      <c r="J204">
        <f>SQRT((F204*F204)+(H204*H204))</f>
        <v>0</v>
      </c>
      <c r="Q204">
        <v>10.831</v>
      </c>
      <c r="R204" s="1">
        <v>2.3E-2</v>
      </c>
      <c r="S204" s="1">
        <f>Y204-AF204</f>
        <v>3.226</v>
      </c>
      <c r="T204" s="1">
        <f>SQRT((AA204*AA204)+(AG204*AG204))</f>
        <v>4.1617304093369625E-2</v>
      </c>
      <c r="W204">
        <v>8.7750000000000004</v>
      </c>
      <c r="X204">
        <v>2.4E-2</v>
      </c>
      <c r="Y204" s="1">
        <f>IF(W204&lt;8,W204-0.1359+(0.0396*W204)-(0.0023*W204*W204)-0.031,W204)</f>
        <v>8.7750000000000004</v>
      </c>
      <c r="Z204">
        <f>IF(W204&lt;8,1.0396-(0.0046*W204),1)</f>
        <v>1</v>
      </c>
      <c r="AA204" s="1">
        <f>SQRT(Z204*Z204*X204*X204)</f>
        <v>2.4E-2</v>
      </c>
      <c r="AB204">
        <v>5.5490000000000004</v>
      </c>
      <c r="AC204">
        <v>3.4000000000000002E-2</v>
      </c>
      <c r="AF204">
        <f>IF(AD204&lt;&gt;0,AD204,AB204)</f>
        <v>5.5490000000000004</v>
      </c>
      <c r="AG204">
        <f>IF(AD204&lt;&gt;0,AE204,AC204)</f>
        <v>3.4000000000000002E-2</v>
      </c>
      <c r="AI204" t="s">
        <v>404</v>
      </c>
      <c r="AJ204" t="s">
        <v>676</v>
      </c>
      <c r="AK204">
        <v>10.831</v>
      </c>
    </row>
    <row r="205" spans="1:39" x14ac:dyDescent="0.25">
      <c r="A205" t="s">
        <v>59</v>
      </c>
      <c r="B205" t="s">
        <v>327</v>
      </c>
      <c r="C205" t="s">
        <v>217</v>
      </c>
      <c r="I205">
        <f>E205-G205</f>
        <v>0</v>
      </c>
      <c r="M205">
        <v>12.5</v>
      </c>
      <c r="N205">
        <v>0.01</v>
      </c>
      <c r="Q205" s="1">
        <v>10.557</v>
      </c>
      <c r="R205" s="1">
        <v>2.1000000000000001E-2</v>
      </c>
      <c r="S205" s="1">
        <f>Y205-AF205</f>
        <v>3.1970000000000001</v>
      </c>
      <c r="T205" s="1">
        <f>SQRT((AA205*AA205)+(AG205*AG205))</f>
        <v>3.9661064030103887E-2</v>
      </c>
      <c r="W205">
        <v>8.5090000000000003</v>
      </c>
      <c r="X205">
        <v>2.1999999999999999E-2</v>
      </c>
      <c r="Y205" s="1">
        <f>IF(W205&lt;8,W205-0.1359+(0.0396*W205)-(0.0023*W205*W205)-0.031,W205)</f>
        <v>8.5090000000000003</v>
      </c>
      <c r="Z205">
        <f>IF(W205&lt;8,1.0396-(0.0046*W205),1)</f>
        <v>1</v>
      </c>
      <c r="AA205" s="1">
        <f>SQRT(Z205*Z205*X205*X205)</f>
        <v>2.1999999999999999E-2</v>
      </c>
      <c r="AB205">
        <v>5.3120000000000003</v>
      </c>
      <c r="AC205">
        <v>3.3000000000000002E-2</v>
      </c>
      <c r="AF205">
        <f>IF(AD205&lt;&gt;0,AD205,AB205)</f>
        <v>5.3120000000000003</v>
      </c>
      <c r="AG205">
        <f>IF(AD205&lt;&gt;0,AE205,AC205)</f>
        <v>3.3000000000000002E-2</v>
      </c>
      <c r="AI205" t="s">
        <v>59</v>
      </c>
      <c r="AJ205" t="s">
        <v>327</v>
      </c>
      <c r="AK205" t="s">
        <v>217</v>
      </c>
      <c r="AL205" s="1">
        <v>10.557</v>
      </c>
      <c r="AM205" s="1">
        <v>2.1000000000000001E-2</v>
      </c>
    </row>
    <row r="206" spans="1:39" x14ac:dyDescent="0.25">
      <c r="A206" t="s">
        <v>79</v>
      </c>
      <c r="B206" t="s">
        <v>327</v>
      </c>
      <c r="C206" t="s">
        <v>237</v>
      </c>
      <c r="I206">
        <f>E206-G206</f>
        <v>0</v>
      </c>
      <c r="J206">
        <f>SQRT((F206*F206)+(H206*H206))</f>
        <v>0</v>
      </c>
      <c r="Q206" s="1">
        <v>9.2509999999999994</v>
      </c>
      <c r="R206" s="1">
        <v>2.5999999999999999E-2</v>
      </c>
      <c r="S206" s="1">
        <f>Y206-AF206</f>
        <v>1.3204160936999996</v>
      </c>
      <c r="T206" s="1">
        <f>SQRT((AA206*AA206)+(AG206*AG206))</f>
        <v>5.0008524615936967E-2</v>
      </c>
      <c r="W206">
        <v>7.4409999999999998</v>
      </c>
      <c r="X206">
        <v>2.7E-2</v>
      </c>
      <c r="Y206" s="1">
        <f>IF(W206&lt;8,W206-0.1359+(0.0396*W206)-(0.0023*W206*W206)-0.031,W206)</f>
        <v>7.4414160937</v>
      </c>
      <c r="Z206">
        <f>IF(W206&lt;8,1.0396-(0.0046*W206),1)</f>
        <v>1.0053714</v>
      </c>
      <c r="AA206" s="1">
        <f>SQRT(Z206*Z206*X206*X206)</f>
        <v>2.7145027800000002E-2</v>
      </c>
      <c r="AB206">
        <v>6.1210000000000004</v>
      </c>
      <c r="AC206">
        <v>4.2000000000000003E-2</v>
      </c>
      <c r="AF206">
        <f>IF(AD206&lt;&gt;0,AD206,AB206)</f>
        <v>6.1210000000000004</v>
      </c>
      <c r="AG206">
        <f>IF(AD206&lt;&gt;0,AE206,AC206)</f>
        <v>4.2000000000000003E-2</v>
      </c>
      <c r="AI206" t="s">
        <v>79</v>
      </c>
      <c r="AJ206" t="s">
        <v>327</v>
      </c>
      <c r="AK206" t="s">
        <v>237</v>
      </c>
      <c r="AL206" s="1">
        <v>9.2509999999999994</v>
      </c>
      <c r="AM206" s="1">
        <v>2.5999999999999999E-2</v>
      </c>
    </row>
    <row r="207" spans="1:39" x14ac:dyDescent="0.25">
      <c r="A207" t="s">
        <v>441</v>
      </c>
      <c r="B207">
        <v>201377</v>
      </c>
      <c r="C207" t="s">
        <v>677</v>
      </c>
      <c r="D207" t="s">
        <v>735</v>
      </c>
      <c r="I207">
        <f>E207-G207</f>
        <v>0</v>
      </c>
      <c r="J207">
        <f>SQRT((F207*F207)+(H207*H207))</f>
        <v>0</v>
      </c>
      <c r="K207">
        <v>6.8140000000000001</v>
      </c>
      <c r="L207">
        <v>0.01</v>
      </c>
      <c r="M207">
        <v>6.6589999999999998</v>
      </c>
      <c r="N207">
        <v>0.01</v>
      </c>
      <c r="Q207">
        <v>6.3550000000000004</v>
      </c>
      <c r="R207" s="1">
        <v>3.2000000000000001E-2</v>
      </c>
      <c r="S207" s="1">
        <f>Y207-AF207</f>
        <v>0.59036266920000102</v>
      </c>
      <c r="T207" s="1">
        <f>SQRT((AA207*AA207)+(AG207*AG207))</f>
        <v>6.4462247545430812E-2</v>
      </c>
      <c r="W207">
        <v>6.2140000000000004</v>
      </c>
      <c r="X207">
        <v>0.05</v>
      </c>
      <c r="Y207" s="1">
        <f>IF(W207&lt;8,W207-0.1359+(0.0396*W207)-(0.0023*W207*W207)-0.031,W207)</f>
        <v>6.2043626692000009</v>
      </c>
      <c r="Z207">
        <f>IF(W207&lt;8,1.0396-(0.0046*W207),1)</f>
        <v>1.0110156000000001</v>
      </c>
      <c r="AA207" s="1">
        <f>SQRT(Z207*Z207*X207*X207)</f>
        <v>5.055078000000001E-2</v>
      </c>
      <c r="AB207">
        <v>5.6139999999999999</v>
      </c>
      <c r="AC207">
        <v>0.04</v>
      </c>
      <c r="AF207">
        <f>IF(AD207&lt;&gt;0,AD207,AB207)</f>
        <v>5.6139999999999999</v>
      </c>
      <c r="AG207">
        <f>IF(AD207&lt;&gt;0,AE207,AC207)</f>
        <v>0.04</v>
      </c>
      <c r="AI207" t="s">
        <v>441</v>
      </c>
      <c r="AJ207" t="s">
        <v>677</v>
      </c>
      <c r="AK207">
        <v>6.3550000000000004</v>
      </c>
    </row>
    <row r="208" spans="1:39" x14ac:dyDescent="0.25">
      <c r="A208" t="s">
        <v>402</v>
      </c>
      <c r="C208" t="s">
        <v>679</v>
      </c>
      <c r="I208">
        <f>E208-G208</f>
        <v>0</v>
      </c>
      <c r="J208">
        <f>SQRT((F208*F208)+(H208*H208))</f>
        <v>0</v>
      </c>
      <c r="Q208">
        <v>9.3179999999999996</v>
      </c>
      <c r="R208" s="1">
        <v>2.3E-2</v>
      </c>
      <c r="S208" s="1">
        <f>Y208-AF208</f>
        <v>2.1110000000000007</v>
      </c>
      <c r="T208" s="1">
        <f>SQRT((AA208*AA208)+(AG208*AG208))</f>
        <v>6.8007352543677221E-2</v>
      </c>
      <c r="W208">
        <v>8.1940000000000008</v>
      </c>
      <c r="X208">
        <v>2.3E-2</v>
      </c>
      <c r="Y208" s="1">
        <f>IF(W208&lt;8,W208-0.1359+(0.0396*W208)-(0.0023*W208*W208)-0.031,W208)</f>
        <v>8.1940000000000008</v>
      </c>
      <c r="Z208">
        <f>IF(W208&lt;8,1.0396-(0.0046*W208),1)</f>
        <v>1</v>
      </c>
      <c r="AA208" s="1">
        <f>SQRT(Z208*Z208*X208*X208)</f>
        <v>2.3E-2</v>
      </c>
      <c r="AB208">
        <v>6.0830000000000002</v>
      </c>
      <c r="AC208">
        <v>6.4000000000000001E-2</v>
      </c>
      <c r="AF208">
        <f>IF(AD208&lt;&gt;0,AD208,AB208)</f>
        <v>6.0830000000000002</v>
      </c>
      <c r="AG208">
        <f>IF(AD208&lt;&gt;0,AE208,AC208)</f>
        <v>6.4000000000000001E-2</v>
      </c>
      <c r="AI208" t="s">
        <v>402</v>
      </c>
      <c r="AJ208" t="s">
        <v>679</v>
      </c>
      <c r="AK208">
        <v>9.3179999999999996</v>
      </c>
    </row>
    <row r="209" spans="1:39" x14ac:dyDescent="0.25">
      <c r="A209" t="s">
        <v>60</v>
      </c>
      <c r="B209">
        <v>202084</v>
      </c>
      <c r="C209" t="s">
        <v>218</v>
      </c>
      <c r="E209">
        <v>7.1040000000000001</v>
      </c>
      <c r="F209">
        <v>1.4999999999999999E-2</v>
      </c>
      <c r="G209">
        <v>7.0819999999999999</v>
      </c>
      <c r="H209">
        <v>0.01</v>
      </c>
      <c r="I209">
        <f>E209-G209</f>
        <v>2.2000000000000242E-2</v>
      </c>
      <c r="J209">
        <f>SQRT((F209*F209)+(H209*H209))</f>
        <v>1.8027756377319945E-2</v>
      </c>
      <c r="K209">
        <v>7.0940000000000003</v>
      </c>
      <c r="L209">
        <v>1.9E-2</v>
      </c>
      <c r="M209">
        <v>7.0810000000000004</v>
      </c>
      <c r="N209">
        <v>0.01</v>
      </c>
      <c r="O209">
        <v>7.1180000000000003</v>
      </c>
      <c r="P209">
        <v>4.8999999999999998E-4</v>
      </c>
      <c r="Q209" s="1">
        <v>7.0010000000000003</v>
      </c>
      <c r="R209" s="1">
        <v>2.7E-2</v>
      </c>
      <c r="S209" s="1">
        <f>Y209-AF209</f>
        <v>0.67871048250000054</v>
      </c>
      <c r="T209" s="1">
        <f>SQRT((AA209*AA209)+(AG209*AG209))</f>
        <v>5.740676913876816E-2</v>
      </c>
      <c r="W209">
        <v>7.0149999999999997</v>
      </c>
      <c r="X209">
        <v>2.8000000000000001E-2</v>
      </c>
      <c r="Y209" s="1">
        <f>IF(W209&lt;8,W209-0.1359+(0.0396*W209)-(0.0023*W209*W209)-0.031,W209)</f>
        <v>7.0127104825000002</v>
      </c>
      <c r="Z209">
        <f>IF(W209&lt;8,1.0396-(0.0046*W209),1)</f>
        <v>1.007331</v>
      </c>
      <c r="AA209" s="1">
        <f>SQRT(Z209*Z209*X209*X209)</f>
        <v>2.8205267999999999E-2</v>
      </c>
      <c r="AB209">
        <v>6.3339999999999996</v>
      </c>
      <c r="AC209">
        <v>0.05</v>
      </c>
      <c r="AF209">
        <f>IF(AD209&lt;&gt;0,AD209,AB209)</f>
        <v>6.3339999999999996</v>
      </c>
      <c r="AG209">
        <f>IF(AD209&lt;&gt;0,AE209,AC209)</f>
        <v>0.05</v>
      </c>
      <c r="AI209" t="s">
        <v>60</v>
      </c>
      <c r="AJ209">
        <v>202084</v>
      </c>
      <c r="AK209" t="s">
        <v>218</v>
      </c>
      <c r="AL209" s="1">
        <v>7.0010000000000003</v>
      </c>
      <c r="AM209" s="1">
        <v>2.7E-2</v>
      </c>
    </row>
    <row r="210" spans="1:39" x14ac:dyDescent="0.25">
      <c r="A210" t="s">
        <v>159</v>
      </c>
      <c r="B210" t="s">
        <v>327</v>
      </c>
      <c r="C210" t="s">
        <v>317</v>
      </c>
      <c r="E210">
        <v>11.56</v>
      </c>
      <c r="F210">
        <v>0.15</v>
      </c>
      <c r="G210">
        <v>10.31</v>
      </c>
      <c r="H210">
        <v>0.06</v>
      </c>
      <c r="I210">
        <f>E210-G210</f>
        <v>1.25</v>
      </c>
      <c r="J210">
        <f>SQRT((F210*F210)+(H210*H210))</f>
        <v>0.16155494421403513</v>
      </c>
      <c r="K210">
        <v>11.27</v>
      </c>
      <c r="L210">
        <v>0.13</v>
      </c>
      <c r="M210">
        <v>10.19</v>
      </c>
      <c r="N210">
        <v>0.06</v>
      </c>
      <c r="O210">
        <v>9.7919999999999998</v>
      </c>
      <c r="P210">
        <v>4.2000000000000003E-2</v>
      </c>
      <c r="Q210" s="1">
        <v>7.82</v>
      </c>
      <c r="R210" s="1">
        <v>1.9E-2</v>
      </c>
      <c r="S210" s="1">
        <f>Y210-AF210</f>
        <v>0.94260436569999939</v>
      </c>
      <c r="T210" s="1">
        <f>SQRT((AA210*AA210)+(AG210*AG210))</f>
        <v>5.3439307178676045E-2</v>
      </c>
      <c r="W210">
        <v>6.5289999999999999</v>
      </c>
      <c r="X210">
        <v>0.04</v>
      </c>
      <c r="Y210" s="1">
        <f>IF(W210&lt;8,W210-0.1359+(0.0396*W210)-(0.0023*W210*W210)-0.031,W210)</f>
        <v>6.5226043656999995</v>
      </c>
      <c r="Z210">
        <f>IF(W210&lt;8,1.0396-(0.0046*W210),1)</f>
        <v>1.0095666000000001</v>
      </c>
      <c r="AA210" s="1">
        <f>SQRT(Z210*Z210*X210*X210)</f>
        <v>4.0382664000000006E-2</v>
      </c>
      <c r="AB210">
        <v>5.58</v>
      </c>
      <c r="AC210">
        <v>3.5000000000000003E-2</v>
      </c>
      <c r="AF210">
        <f>IF(AD210&lt;&gt;0,AD210,AB210)</f>
        <v>5.58</v>
      </c>
      <c r="AG210">
        <f>IF(AD210&lt;&gt;0,AE210,AC210)</f>
        <v>3.5000000000000003E-2</v>
      </c>
      <c r="AI210" t="s">
        <v>159</v>
      </c>
      <c r="AJ210" t="s">
        <v>327</v>
      </c>
      <c r="AK210" t="s">
        <v>317</v>
      </c>
      <c r="AL210" s="1">
        <v>7.82</v>
      </c>
      <c r="AM210" s="1">
        <v>1.9E-2</v>
      </c>
    </row>
    <row r="211" spans="1:39" x14ac:dyDescent="0.25">
      <c r="A211" t="s">
        <v>160</v>
      </c>
      <c r="B211" t="s">
        <v>327</v>
      </c>
      <c r="C211" t="s">
        <v>318</v>
      </c>
      <c r="I211">
        <f>E211-G211</f>
        <v>0</v>
      </c>
      <c r="J211">
        <f>SQRT((F211*F211)+(H211*H211))</f>
        <v>0</v>
      </c>
      <c r="Q211" s="1">
        <v>10.949</v>
      </c>
      <c r="R211" s="1">
        <v>2.5999999999999999E-2</v>
      </c>
      <c r="S211" s="1">
        <f>Y211-AF211</f>
        <v>5.8649999999999993</v>
      </c>
      <c r="T211" s="1">
        <f>SQRT((AA211*AA211)+(AG211*AG211))</f>
        <v>3.0413812651491099E-2</v>
      </c>
      <c r="W211">
        <v>9.7289999999999992</v>
      </c>
      <c r="X211">
        <v>2.1999999999999999E-2</v>
      </c>
      <c r="Y211" s="1">
        <f>IF(W211&lt;8,W211-0.1359+(0.0396*W211)-(0.0023*W211*W211)-0.031,W211)</f>
        <v>9.7289999999999992</v>
      </c>
      <c r="Z211">
        <f>IF(W211&lt;8,1.0396-(0.0046*W211),1)</f>
        <v>1</v>
      </c>
      <c r="AA211" s="1">
        <f>SQRT(Z211*Z211*X211*X211)</f>
        <v>2.1999999999999999E-2</v>
      </c>
      <c r="AB211">
        <v>3.8639999999999999</v>
      </c>
      <c r="AC211">
        <v>2.1000000000000001E-2</v>
      </c>
      <c r="AF211">
        <f>IF(AD211&lt;&gt;0,AD211,AB211)</f>
        <v>3.8639999999999999</v>
      </c>
      <c r="AG211">
        <f>IF(AD211&lt;&gt;0,AE211,AC211)</f>
        <v>2.1000000000000001E-2</v>
      </c>
      <c r="AI211" t="s">
        <v>160</v>
      </c>
      <c r="AJ211" t="s">
        <v>327</v>
      </c>
      <c r="AK211" t="s">
        <v>318</v>
      </c>
      <c r="AL211" s="1">
        <v>10.949</v>
      </c>
      <c r="AM211" s="1">
        <v>2.5999999999999999E-2</v>
      </c>
    </row>
    <row r="212" spans="1:39" x14ac:dyDescent="0.25">
      <c r="A212" t="s">
        <v>153</v>
      </c>
      <c r="B212">
        <v>204173</v>
      </c>
      <c r="C212" t="s">
        <v>311</v>
      </c>
      <c r="E212">
        <v>8.74</v>
      </c>
      <c r="F212">
        <v>0.02</v>
      </c>
      <c r="G212">
        <v>8.27</v>
      </c>
      <c r="H212">
        <v>0.01</v>
      </c>
      <c r="I212">
        <f>E212-G212</f>
        <v>0.47000000000000064</v>
      </c>
      <c r="J212">
        <f>SQRT((F212*F212)+(H212*H212))</f>
        <v>2.2360679774997897E-2</v>
      </c>
      <c r="K212">
        <v>8.66</v>
      </c>
      <c r="L212">
        <v>0.02</v>
      </c>
      <c r="M212">
        <v>8.2200000000000006</v>
      </c>
      <c r="N212">
        <v>0.01</v>
      </c>
      <c r="O212">
        <v>8.1300000000000008</v>
      </c>
      <c r="P212">
        <v>1E-3</v>
      </c>
      <c r="Q212" s="1">
        <v>7.3550000000000004</v>
      </c>
      <c r="R212" s="1">
        <v>3.2000000000000001E-2</v>
      </c>
      <c r="S212" s="1">
        <f>Y212-AF212</f>
        <v>2.7822927336999994</v>
      </c>
      <c r="T212" s="1">
        <f>SQRT((AA212*AA212)+(AG212*AG212))</f>
        <v>3.9033324502716384E-2</v>
      </c>
      <c r="W212">
        <v>6.9589999999999996</v>
      </c>
      <c r="X212">
        <v>3.2000000000000001E-2</v>
      </c>
      <c r="Y212" s="1">
        <f>IF(W212&lt;8,W212-0.1359+(0.0396*W212)-(0.0023*W212*W212)-0.031,W212)</f>
        <v>6.9562927336999998</v>
      </c>
      <c r="Z212">
        <f>IF(W212&lt;8,1.0396-(0.0046*W212),1)</f>
        <v>1.0075886000000001</v>
      </c>
      <c r="AA212" s="1">
        <f>SQRT(Z212*Z212*X212*X212)</f>
        <v>3.22428352E-2</v>
      </c>
      <c r="AB212">
        <v>4.1740000000000004</v>
      </c>
      <c r="AC212">
        <v>2.1999999999999999E-2</v>
      </c>
      <c r="AF212">
        <f>IF(AD212&lt;&gt;0,AD212,AB212)</f>
        <v>4.1740000000000004</v>
      </c>
      <c r="AG212">
        <f>IF(AD212&lt;&gt;0,AE212,AC212)</f>
        <v>2.1999999999999999E-2</v>
      </c>
      <c r="AI212" t="s">
        <v>153</v>
      </c>
      <c r="AJ212">
        <v>204173</v>
      </c>
      <c r="AK212" t="s">
        <v>311</v>
      </c>
      <c r="AL212" s="1">
        <v>7.3550000000000004</v>
      </c>
      <c r="AM212" s="1">
        <v>3.2000000000000001E-2</v>
      </c>
    </row>
    <row r="213" spans="1:39" x14ac:dyDescent="0.25">
      <c r="A213" t="s">
        <v>52</v>
      </c>
      <c r="B213">
        <v>204905</v>
      </c>
      <c r="C213" t="s">
        <v>210</v>
      </c>
      <c r="E213">
        <v>7.22</v>
      </c>
      <c r="F213">
        <v>0.01</v>
      </c>
      <c r="G213">
        <v>7.24</v>
      </c>
      <c r="H213">
        <v>0.01</v>
      </c>
      <c r="I213">
        <f>E213-G213</f>
        <v>-2.0000000000000462E-2</v>
      </c>
      <c r="K213">
        <v>7.22</v>
      </c>
      <c r="L213">
        <v>0.02</v>
      </c>
      <c r="M213">
        <v>7.24</v>
      </c>
      <c r="N213">
        <v>0.01</v>
      </c>
      <c r="Q213" s="1">
        <v>7.1459999999999999</v>
      </c>
      <c r="R213" s="1">
        <v>2.3E-2</v>
      </c>
      <c r="S213" s="1">
        <f>Y213-AF213</f>
        <v>0.60473178169999997</v>
      </c>
      <c r="T213" s="1">
        <f>SQRT((AA213*AA213)+(AG213*AG213))</f>
        <v>6.1385978913255347E-2</v>
      </c>
      <c r="W213">
        <v>7.1609999999999996</v>
      </c>
      <c r="X213">
        <v>2.9000000000000001E-2</v>
      </c>
      <c r="Y213" s="1">
        <f>IF(W213&lt;8,W213-0.1359+(0.0396*W213)-(0.0023*W213*W213)-0.031,W213)</f>
        <v>7.1597317816999997</v>
      </c>
      <c r="Z213">
        <f>IF(W213&lt;8,1.0396-(0.0046*W213),1)</f>
        <v>1.0066594</v>
      </c>
      <c r="AA213" s="1">
        <f>SQRT(Z213*Z213*X213*X213)</f>
        <v>2.91931226E-2</v>
      </c>
      <c r="AB213">
        <v>6.5549999999999997</v>
      </c>
      <c r="AC213">
        <v>5.3999999999999999E-2</v>
      </c>
      <c r="AF213">
        <f>IF(AD213&lt;&gt;0,AD213,AB213)</f>
        <v>6.5549999999999997</v>
      </c>
      <c r="AG213">
        <f>IF(AD213&lt;&gt;0,AE213,AC213)</f>
        <v>5.3999999999999999E-2</v>
      </c>
      <c r="AI213" t="s">
        <v>52</v>
      </c>
      <c r="AJ213">
        <v>204905</v>
      </c>
      <c r="AK213" t="s">
        <v>210</v>
      </c>
      <c r="AL213" s="1">
        <v>7.1459999999999999</v>
      </c>
      <c r="AM213" s="1">
        <v>2.3E-2</v>
      </c>
    </row>
    <row r="214" spans="1:39" x14ac:dyDescent="0.25">
      <c r="A214" t="s">
        <v>67</v>
      </c>
      <c r="B214" t="s">
        <v>327</v>
      </c>
      <c r="C214" t="s">
        <v>225</v>
      </c>
      <c r="I214">
        <f>E214-G214</f>
        <v>0</v>
      </c>
      <c r="Q214" s="1">
        <v>11.664999999999999</v>
      </c>
      <c r="R214" s="1">
        <v>2.4E-2</v>
      </c>
      <c r="S214" s="1">
        <f>Y214-AF214</f>
        <v>5.601</v>
      </c>
      <c r="T214" s="1">
        <f>SQRT((AA214*AA214)+(AG214*AG214))</f>
        <v>2.8600699292150183E-2</v>
      </c>
      <c r="W214">
        <v>9.3330000000000002</v>
      </c>
      <c r="X214">
        <v>2.3E-2</v>
      </c>
      <c r="Y214" s="1">
        <f>IF(W214&lt;8,W214-0.1359+(0.0396*W214)-(0.0023*W214*W214)-0.031,W214)</f>
        <v>9.3330000000000002</v>
      </c>
      <c r="Z214">
        <f>IF(W214&lt;8,1.0396-(0.0046*W214),1)</f>
        <v>1</v>
      </c>
      <c r="AA214" s="1">
        <f>SQRT(Z214*Z214*X214*X214)</f>
        <v>2.3E-2</v>
      </c>
      <c r="AB214">
        <v>3.7320000000000002</v>
      </c>
      <c r="AC214">
        <v>1.7000000000000001E-2</v>
      </c>
      <c r="AF214">
        <f>IF(AD214&lt;&gt;0,AD214,AB214)</f>
        <v>3.7320000000000002</v>
      </c>
      <c r="AG214">
        <f>IF(AD214&lt;&gt;0,AE214,AC214)</f>
        <v>1.7000000000000001E-2</v>
      </c>
      <c r="AI214" t="s">
        <v>67</v>
      </c>
      <c r="AJ214" t="s">
        <v>327</v>
      </c>
      <c r="AK214" t="s">
        <v>225</v>
      </c>
      <c r="AL214" s="1">
        <v>11.664999999999999</v>
      </c>
      <c r="AM214" s="1">
        <v>2.4E-2</v>
      </c>
    </row>
    <row r="215" spans="1:39" x14ac:dyDescent="0.25">
      <c r="A215" t="s">
        <v>453</v>
      </c>
      <c r="C215" t="s">
        <v>681</v>
      </c>
      <c r="D215" t="s">
        <v>736</v>
      </c>
      <c r="E215">
        <v>11.15</v>
      </c>
      <c r="F215">
        <v>0.08</v>
      </c>
      <c r="G215">
        <v>9.98</v>
      </c>
      <c r="H215">
        <v>0.04</v>
      </c>
      <c r="I215">
        <f>E215-G215</f>
        <v>1.17</v>
      </c>
      <c r="J215">
        <f>SQRT((F215*F215)+(H215*H215))</f>
        <v>8.9442719099991588E-2</v>
      </c>
      <c r="K215">
        <v>10.88</v>
      </c>
      <c r="L215">
        <v>0.08</v>
      </c>
      <c r="M215">
        <v>9.8699999999999992</v>
      </c>
      <c r="N215">
        <v>0.04</v>
      </c>
      <c r="O215">
        <v>9.6150000000000002</v>
      </c>
      <c r="P215">
        <v>2E-3</v>
      </c>
      <c r="Q215">
        <v>8.077</v>
      </c>
      <c r="R215" s="1">
        <v>2.1000000000000001E-2</v>
      </c>
      <c r="S215" s="1">
        <f>Y215-AF215</f>
        <v>0.91058888320000086</v>
      </c>
      <c r="T215" s="1">
        <f>SQRT((AA215*AA215)+(AG215*AG215))</f>
        <v>7.033624423846431E-2</v>
      </c>
      <c r="W215">
        <v>7.2960000000000003</v>
      </c>
      <c r="X215">
        <v>2.9000000000000001E-2</v>
      </c>
      <c r="Y215" s="1">
        <f>IF(W215&lt;8,W215-0.1359+(0.0396*W215)-(0.0023*W215*W215)-0.031,W215)</f>
        <v>7.2955888832000007</v>
      </c>
      <c r="Z215">
        <f>IF(W215&lt;8,1.0396-(0.0046*W215),1)</f>
        <v>1.0060384</v>
      </c>
      <c r="AA215" s="1">
        <f>SQRT(Z215*Z215*X215*X215)</f>
        <v>2.91751136E-2</v>
      </c>
      <c r="AB215">
        <v>6.3849999999999998</v>
      </c>
      <c r="AC215">
        <v>6.4000000000000001E-2</v>
      </c>
      <c r="AF215">
        <f>IF(AD215&lt;&gt;0,AD215,AB215)</f>
        <v>6.3849999999999998</v>
      </c>
      <c r="AG215">
        <f>IF(AD215&lt;&gt;0,AE215,AC215)</f>
        <v>6.4000000000000001E-2</v>
      </c>
      <c r="AI215" t="s">
        <v>453</v>
      </c>
      <c r="AJ215" t="s">
        <v>681</v>
      </c>
      <c r="AK215">
        <v>8.077</v>
      </c>
    </row>
    <row r="216" spans="1:39" x14ac:dyDescent="0.25">
      <c r="A216" t="s">
        <v>56</v>
      </c>
      <c r="B216" t="s">
        <v>327</v>
      </c>
      <c r="C216" t="s">
        <v>214</v>
      </c>
      <c r="I216">
        <f>E216-G216</f>
        <v>0</v>
      </c>
      <c r="Q216" s="1">
        <v>11.292</v>
      </c>
      <c r="R216" s="1">
        <v>2.5000000000000001E-2</v>
      </c>
      <c r="S216" s="1">
        <f>Y216-AF216</f>
        <v>5.5650000000000004</v>
      </c>
      <c r="T216" s="1">
        <f>SQRT((AA216*AA216)+(AG216*AG216))</f>
        <v>2.6627053911388695E-2</v>
      </c>
      <c r="W216">
        <v>8.6880000000000006</v>
      </c>
      <c r="X216">
        <v>2.1999999999999999E-2</v>
      </c>
      <c r="Y216" s="1">
        <f>IF(W216&lt;8,W216-0.1359+(0.0396*W216)-(0.0023*W216*W216)-0.031,W216)</f>
        <v>8.6880000000000006</v>
      </c>
      <c r="Z216">
        <f>IF(W216&lt;8,1.0396-(0.0046*W216),1)</f>
        <v>1</v>
      </c>
      <c r="AA216" s="1">
        <f>SQRT(Z216*Z216*X216*X216)</f>
        <v>2.1999999999999999E-2</v>
      </c>
      <c r="AB216">
        <v>3.1230000000000002</v>
      </c>
      <c r="AC216">
        <v>1.4999999999999999E-2</v>
      </c>
      <c r="AF216">
        <f>IF(AD216&lt;&gt;0,AD216,AB216)</f>
        <v>3.1230000000000002</v>
      </c>
      <c r="AG216">
        <f>IF(AD216&lt;&gt;0,AE216,AC216)</f>
        <v>1.4999999999999999E-2</v>
      </c>
      <c r="AI216" t="s">
        <v>56</v>
      </c>
      <c r="AJ216" t="s">
        <v>327</v>
      </c>
      <c r="AK216" t="s">
        <v>214</v>
      </c>
      <c r="AL216" s="1">
        <v>11.292</v>
      </c>
      <c r="AM216" s="1">
        <v>2.5000000000000001E-2</v>
      </c>
    </row>
    <row r="217" spans="1:39" x14ac:dyDescent="0.25">
      <c r="A217" t="s">
        <v>80</v>
      </c>
      <c r="B217" t="s">
        <v>327</v>
      </c>
      <c r="C217" t="s">
        <v>238</v>
      </c>
      <c r="E217">
        <v>9.68</v>
      </c>
      <c r="F217">
        <v>0.02</v>
      </c>
      <c r="G217">
        <v>9.52</v>
      </c>
      <c r="H217">
        <v>0.02</v>
      </c>
      <c r="I217">
        <f>E217-G217</f>
        <v>0.16000000000000014</v>
      </c>
      <c r="J217">
        <f>SQRT((F217*F217)+(H217*H217))</f>
        <v>2.8284271247461901E-2</v>
      </c>
      <c r="K217">
        <v>9.64</v>
      </c>
      <c r="L217">
        <v>0.03</v>
      </c>
      <c r="M217">
        <v>9.5</v>
      </c>
      <c r="N217">
        <v>0.02</v>
      </c>
      <c r="O217">
        <v>9.5250000000000004</v>
      </c>
      <c r="P217">
        <v>2E-3</v>
      </c>
      <c r="Q217" s="1">
        <v>9.1869999999999994</v>
      </c>
      <c r="R217" s="1">
        <v>2.7E-2</v>
      </c>
      <c r="S217" s="1">
        <f>Y217-AF217</f>
        <v>3.0010000000000003</v>
      </c>
      <c r="T217" s="1">
        <f>SQRT((AA217*AA217)+(AG217*AG217))</f>
        <v>5.0537115073973106E-2</v>
      </c>
      <c r="W217">
        <v>9.0670000000000002</v>
      </c>
      <c r="X217">
        <v>2.3E-2</v>
      </c>
      <c r="Y217" s="1">
        <f>IF(W217&lt;8,W217-0.1359+(0.0396*W217)-(0.0023*W217*W217)-0.031,W217)</f>
        <v>9.0670000000000002</v>
      </c>
      <c r="Z217">
        <f>IF(W217&lt;8,1.0396-(0.0046*W217),1)</f>
        <v>1</v>
      </c>
      <c r="AA217" s="1">
        <f>SQRT(Z217*Z217*X217*X217)</f>
        <v>2.3E-2</v>
      </c>
      <c r="AB217">
        <v>6.0659999999999998</v>
      </c>
      <c r="AC217">
        <v>4.4999999999999998E-2</v>
      </c>
      <c r="AF217">
        <f>IF(AD217&lt;&gt;0,AD217,AB217)</f>
        <v>6.0659999999999998</v>
      </c>
      <c r="AG217">
        <f>IF(AD217&lt;&gt;0,AE217,AC217)</f>
        <v>4.4999999999999998E-2</v>
      </c>
      <c r="AI217" t="s">
        <v>80</v>
      </c>
      <c r="AJ217" t="s">
        <v>327</v>
      </c>
      <c r="AK217" t="s">
        <v>238</v>
      </c>
      <c r="AL217" s="1">
        <v>9.1869999999999994</v>
      </c>
      <c r="AM217" s="1">
        <v>2.7E-2</v>
      </c>
    </row>
    <row r="218" spans="1:39" x14ac:dyDescent="0.25">
      <c r="A218" t="s">
        <v>33</v>
      </c>
      <c r="B218">
        <v>207888</v>
      </c>
      <c r="C218" t="s">
        <v>191</v>
      </c>
      <c r="E218">
        <v>6.55</v>
      </c>
      <c r="F218">
        <v>0.01</v>
      </c>
      <c r="G218">
        <v>6.6</v>
      </c>
      <c r="H218">
        <v>0.01</v>
      </c>
      <c r="I218">
        <f>E218-G218</f>
        <v>-4.9999999999999822E-2</v>
      </c>
      <c r="K218">
        <v>6.56</v>
      </c>
      <c r="L218">
        <v>0.02</v>
      </c>
      <c r="M218">
        <v>6.61</v>
      </c>
      <c r="N218">
        <v>0.01</v>
      </c>
      <c r="Q218" s="1">
        <v>6.6879999999999997</v>
      </c>
      <c r="R218" s="1">
        <v>2.5999999999999999E-2</v>
      </c>
      <c r="S218" s="1">
        <f>Y218-AF218</f>
        <v>1.1393311416999996</v>
      </c>
      <c r="T218" s="1">
        <f>SQRT((AA218*AA218)+(AG218*AG218))</f>
        <v>5.6597100327778267E-2</v>
      </c>
      <c r="W218">
        <v>6.6890000000000001</v>
      </c>
      <c r="X218">
        <v>3.5999999999999997E-2</v>
      </c>
      <c r="Y218" s="1">
        <f>IF(W218&lt;8,W218-0.1359+(0.0396*W218)-(0.0023*W218*W218)-0.031,W218)</f>
        <v>6.6840761416999994</v>
      </c>
      <c r="Z218">
        <f>IF(W218&lt;8,1.0396-(0.0046*W218),1)</f>
        <v>1.0088306</v>
      </c>
      <c r="AA218" s="1">
        <f>SQRT(Z218*Z218*X218*X218)</f>
        <v>3.6317901599999994E-2</v>
      </c>
      <c r="AB218">
        <v>5.4829999999999997</v>
      </c>
      <c r="AC218">
        <v>4.1000000000000002E-2</v>
      </c>
      <c r="AD218">
        <v>5.5447449999999998</v>
      </c>
      <c r="AE218">
        <v>4.3407854000000003E-2</v>
      </c>
      <c r="AF218">
        <f>IF(AD218&lt;&gt;0,AD218,AB218)</f>
        <v>5.5447449999999998</v>
      </c>
      <c r="AG218">
        <f>IF(AD218&lt;&gt;0,AE218,AC218)</f>
        <v>4.3407854000000003E-2</v>
      </c>
      <c r="AI218" t="s">
        <v>33</v>
      </c>
      <c r="AJ218">
        <v>207888</v>
      </c>
      <c r="AK218" t="s">
        <v>191</v>
      </c>
      <c r="AL218" s="1">
        <v>6.6879999999999997</v>
      </c>
      <c r="AM218" s="1">
        <v>2.5999999999999999E-2</v>
      </c>
    </row>
    <row r="219" spans="1:39" x14ac:dyDescent="0.25">
      <c r="A219" t="s">
        <v>30</v>
      </c>
      <c r="B219">
        <v>208612</v>
      </c>
      <c r="C219" t="s">
        <v>188</v>
      </c>
      <c r="E219">
        <v>6.74</v>
      </c>
      <c r="F219">
        <v>0.01</v>
      </c>
      <c r="G219">
        <v>6.8</v>
      </c>
      <c r="H219">
        <v>0.01</v>
      </c>
      <c r="I219">
        <f>E219-G219</f>
        <v>-5.9999999999999609E-2</v>
      </c>
      <c r="K219">
        <v>6.75</v>
      </c>
      <c r="L219">
        <v>0.02</v>
      </c>
      <c r="M219">
        <v>6.81</v>
      </c>
      <c r="N219">
        <v>0.01</v>
      </c>
      <c r="Q219" s="1">
        <v>6.8369999999999997</v>
      </c>
      <c r="R219" s="1">
        <v>2.4E-2</v>
      </c>
      <c r="S219" s="1">
        <f>Y219-AF219</f>
        <v>1.3159253567999993</v>
      </c>
      <c r="T219" s="1">
        <f>SQRT((AA219*AA219)+(AG219*AG219))</f>
        <v>5.5431355267104056E-2</v>
      </c>
      <c r="W219">
        <v>6.6719999999999997</v>
      </c>
      <c r="X219">
        <v>0.04</v>
      </c>
      <c r="Y219" s="1">
        <f>IF(W219&lt;8,W219-0.1359+(0.0396*W219)-(0.0023*W219*W219)-0.031,W219)</f>
        <v>6.6669253567999993</v>
      </c>
      <c r="Z219">
        <f>IF(W219&lt;8,1.0396-(0.0046*W219),1)</f>
        <v>1.0089088000000002</v>
      </c>
      <c r="AA219" s="1">
        <f>SQRT(Z219*Z219*X219*X219)</f>
        <v>4.0356352000000005E-2</v>
      </c>
      <c r="AB219">
        <v>5.351</v>
      </c>
      <c r="AC219">
        <v>3.7999999999999999E-2</v>
      </c>
      <c r="AF219">
        <f>IF(AD219&lt;&gt;0,AD219,AB219)</f>
        <v>5.351</v>
      </c>
      <c r="AG219">
        <f>IF(AD219&lt;&gt;0,AE219,AC219)</f>
        <v>3.7999999999999999E-2</v>
      </c>
      <c r="AI219" t="s">
        <v>30</v>
      </c>
      <c r="AJ219">
        <v>208612</v>
      </c>
      <c r="AK219" t="s">
        <v>188</v>
      </c>
      <c r="AL219" s="1">
        <v>6.8369999999999997</v>
      </c>
      <c r="AM219" s="1">
        <v>2.4E-2</v>
      </c>
    </row>
    <row r="220" spans="1:39" x14ac:dyDescent="0.25">
      <c r="A220" t="s">
        <v>398</v>
      </c>
      <c r="B220">
        <v>208664</v>
      </c>
      <c r="C220" t="s">
        <v>515</v>
      </c>
      <c r="D220" t="s">
        <v>700</v>
      </c>
      <c r="E220">
        <v>8.44</v>
      </c>
      <c r="F220">
        <v>0.01</v>
      </c>
      <c r="G220">
        <v>8.19</v>
      </c>
      <c r="H220">
        <v>0.01</v>
      </c>
      <c r="I220">
        <f>E220-G220</f>
        <v>0.25</v>
      </c>
      <c r="J220">
        <f>SQRT((F220*F220)+(H220*H220))</f>
        <v>1.4142135623730951E-2</v>
      </c>
      <c r="K220">
        <v>8.39</v>
      </c>
      <c r="L220">
        <v>0.02</v>
      </c>
      <c r="M220">
        <v>8.16</v>
      </c>
      <c r="N220">
        <v>0.01</v>
      </c>
      <c r="Q220">
        <v>7.6879999999999997</v>
      </c>
      <c r="R220" s="1">
        <v>2.1000000000000001E-2</v>
      </c>
      <c r="S220" s="1">
        <f>Y220-AF220</f>
        <v>0.60892531999999999</v>
      </c>
      <c r="T220" s="1">
        <f>SQRT((AA220*AA220)+(AG220*AG220))</f>
        <v>8.6372363321746762E-2</v>
      </c>
      <c r="W220">
        <v>7.54</v>
      </c>
      <c r="X220">
        <v>2.7E-2</v>
      </c>
      <c r="Y220" s="1">
        <f>IF(W220&lt;8,W220-0.1359+(0.0396*W220)-(0.0023*W220*W220)-0.031,W220)</f>
        <v>7.5409253200000004</v>
      </c>
      <c r="Z220">
        <f>IF(W220&lt;8,1.0396-(0.0046*W220),1)</f>
        <v>1.0049160000000001</v>
      </c>
      <c r="AA220" s="1">
        <f>SQRT(Z220*Z220*X220*X220)</f>
        <v>2.7132732000000003E-2</v>
      </c>
      <c r="AB220">
        <v>6.9320000000000004</v>
      </c>
      <c r="AC220">
        <v>8.2000000000000003E-2</v>
      </c>
      <c r="AF220">
        <f>IF(AD220&lt;&gt;0,AD220,AB220)</f>
        <v>6.9320000000000004</v>
      </c>
      <c r="AG220">
        <f>IF(AD220&lt;&gt;0,AE220,AC220)</f>
        <v>8.2000000000000003E-2</v>
      </c>
      <c r="AI220" t="s">
        <v>398</v>
      </c>
      <c r="AJ220" t="s">
        <v>515</v>
      </c>
      <c r="AK220">
        <v>7.6879999999999997</v>
      </c>
    </row>
    <row r="221" spans="1:39" x14ac:dyDescent="0.25">
      <c r="A221" t="s">
        <v>61</v>
      </c>
      <c r="B221" t="s">
        <v>327</v>
      </c>
      <c r="C221" t="s">
        <v>219</v>
      </c>
      <c r="I221">
        <f>E221-G221</f>
        <v>0</v>
      </c>
      <c r="Q221" s="1">
        <v>12.585000000000001</v>
      </c>
      <c r="R221" s="1">
        <v>2.9000000000000001E-2</v>
      </c>
      <c r="S221" s="1">
        <f>Y221-AF221</f>
        <v>4.1419999999999995</v>
      </c>
      <c r="T221" s="1">
        <f>SQRT((AA221*AA221)+(AG221*AG221))</f>
        <v>4.049691346263317E-2</v>
      </c>
      <c r="W221">
        <v>9.6969999999999992</v>
      </c>
      <c r="X221">
        <v>2.1999999999999999E-2</v>
      </c>
      <c r="Y221" s="1">
        <f>IF(W221&lt;8,W221-0.1359+(0.0396*W221)-(0.0023*W221*W221)-0.031,W221)</f>
        <v>9.6969999999999992</v>
      </c>
      <c r="Z221">
        <f>IF(W221&lt;8,1.0396-(0.0046*W221),1)</f>
        <v>1</v>
      </c>
      <c r="AA221" s="1">
        <f>SQRT(Z221*Z221*X221*X221)</f>
        <v>2.1999999999999999E-2</v>
      </c>
      <c r="AB221">
        <v>5.5549999999999997</v>
      </c>
      <c r="AC221">
        <v>3.4000000000000002E-2</v>
      </c>
      <c r="AF221">
        <f>IF(AD221&lt;&gt;0,AD221,AB221)</f>
        <v>5.5549999999999997</v>
      </c>
      <c r="AG221">
        <f>IF(AD221&lt;&gt;0,AE221,AC221)</f>
        <v>3.4000000000000002E-2</v>
      </c>
      <c r="AI221" t="s">
        <v>61</v>
      </c>
      <c r="AJ221" t="s">
        <v>327</v>
      </c>
      <c r="AK221" t="s">
        <v>219</v>
      </c>
      <c r="AL221" s="1">
        <v>12.585000000000001</v>
      </c>
      <c r="AM221" s="1">
        <v>2.9000000000000001E-2</v>
      </c>
    </row>
    <row r="222" spans="1:39" x14ac:dyDescent="0.25">
      <c r="A222" t="s">
        <v>97</v>
      </c>
      <c r="B222" t="s">
        <v>327</v>
      </c>
      <c r="C222" t="s">
        <v>255</v>
      </c>
      <c r="I222">
        <f>E222-G222</f>
        <v>0</v>
      </c>
      <c r="J222">
        <f>SQRT((F222*F222)+(H222*H222))</f>
        <v>0</v>
      </c>
      <c r="Q222" s="1">
        <v>11.433</v>
      </c>
      <c r="R222" s="1">
        <v>1.9E-2</v>
      </c>
      <c r="S222" s="1">
        <f>Y222-AF222</f>
        <v>5.1769999999999996</v>
      </c>
      <c r="T222" s="1">
        <f>SQRT((AA222*AA222)+(AG222*AG222))</f>
        <v>3.1144823004794871E-2</v>
      </c>
      <c r="W222">
        <v>9.9369999999999994</v>
      </c>
      <c r="X222">
        <v>2.3E-2</v>
      </c>
      <c r="Y222" s="1">
        <f>IF(W222&lt;8,W222-0.1359+(0.0396*W222)-(0.0023*W222*W222)-0.031,W222)</f>
        <v>9.9369999999999994</v>
      </c>
      <c r="Z222">
        <f>IF(W222&lt;8,1.0396-(0.0046*W222),1)</f>
        <v>1</v>
      </c>
      <c r="AA222" s="1">
        <f>SQRT(Z222*Z222*X222*X222)</f>
        <v>2.3E-2</v>
      </c>
      <c r="AB222">
        <v>4.76</v>
      </c>
      <c r="AC222">
        <v>2.1000000000000001E-2</v>
      </c>
      <c r="AF222">
        <f>IF(AD222&lt;&gt;0,AD222,AB222)</f>
        <v>4.76</v>
      </c>
      <c r="AG222">
        <f>IF(AD222&lt;&gt;0,AE222,AC222)</f>
        <v>2.1000000000000001E-2</v>
      </c>
      <c r="AI222" t="s">
        <v>97</v>
      </c>
      <c r="AJ222" t="s">
        <v>327</v>
      </c>
      <c r="AK222" t="s">
        <v>255</v>
      </c>
      <c r="AL222" s="1">
        <v>11.433</v>
      </c>
      <c r="AM222" s="1">
        <v>1.9E-2</v>
      </c>
    </row>
    <row r="223" spans="1:39" x14ac:dyDescent="0.25">
      <c r="A223" t="s">
        <v>391</v>
      </c>
      <c r="C223" t="s">
        <v>504</v>
      </c>
      <c r="I223">
        <f>E223-G223</f>
        <v>0</v>
      </c>
      <c r="J223">
        <f>SQRT((F223*F223)+(H223*H223))</f>
        <v>0</v>
      </c>
      <c r="K223">
        <v>12.888999999999999</v>
      </c>
      <c r="L223">
        <v>0.02</v>
      </c>
      <c r="M223">
        <v>11.956</v>
      </c>
      <c r="N223">
        <v>3.1E-2</v>
      </c>
      <c r="O223">
        <v>11.6</v>
      </c>
      <c r="P223">
        <v>1E-3</v>
      </c>
      <c r="Q223">
        <v>10.210000000000001</v>
      </c>
      <c r="R223" s="1">
        <v>2.1000000000000001E-2</v>
      </c>
      <c r="S223" s="1">
        <f>Y223-AF223</f>
        <v>3.399</v>
      </c>
      <c r="T223" s="1">
        <f>SQRT((AA223*AA223)+(AG223*AG223))</f>
        <v>5.4129474410897438E-2</v>
      </c>
      <c r="W223">
        <v>9.5389999999999997</v>
      </c>
      <c r="X223">
        <v>2.3E-2</v>
      </c>
      <c r="Y223" s="1">
        <f>IF(W223&lt;8,W223-0.1359+(0.0396*W223)-(0.0023*W223*W223)-0.031,W223)</f>
        <v>9.5389999999999997</v>
      </c>
      <c r="Z223">
        <f>IF(W223&lt;8,1.0396-(0.0046*W223),1)</f>
        <v>1</v>
      </c>
      <c r="AA223" s="1">
        <f>SQRT(Z223*Z223*X223*X223)</f>
        <v>2.3E-2</v>
      </c>
      <c r="AB223">
        <v>6.14</v>
      </c>
      <c r="AC223">
        <v>4.9000000000000002E-2</v>
      </c>
      <c r="AF223">
        <f>IF(AD223&lt;&gt;0,AD223,AB223)</f>
        <v>6.14</v>
      </c>
      <c r="AG223">
        <f>IF(AD223&lt;&gt;0,AE223,AC223)</f>
        <v>4.9000000000000002E-2</v>
      </c>
      <c r="AI223" t="s">
        <v>391</v>
      </c>
      <c r="AJ223" t="s">
        <v>504</v>
      </c>
      <c r="AK223">
        <v>10.210000000000001</v>
      </c>
    </row>
    <row r="224" spans="1:39" x14ac:dyDescent="0.25">
      <c r="A224" t="s">
        <v>115</v>
      </c>
      <c r="B224">
        <v>212556</v>
      </c>
      <c r="C224" t="s">
        <v>273</v>
      </c>
      <c r="E224">
        <v>7.69</v>
      </c>
      <c r="F224">
        <v>0.01</v>
      </c>
      <c r="G224">
        <v>7.61</v>
      </c>
      <c r="H224">
        <v>0.01</v>
      </c>
      <c r="I224">
        <f>E224-G224</f>
        <v>8.0000000000000071E-2</v>
      </c>
      <c r="J224">
        <f>SQRT((F224*F224)+(H224*H224))</f>
        <v>1.4142135623730951E-2</v>
      </c>
      <c r="K224">
        <v>7.67</v>
      </c>
      <c r="L224">
        <v>0.02</v>
      </c>
      <c r="M224">
        <v>7.6</v>
      </c>
      <c r="N224">
        <v>0.01</v>
      </c>
      <c r="O224">
        <v>7.6150000000000002</v>
      </c>
      <c r="P224">
        <v>1E-3</v>
      </c>
      <c r="Q224" s="1">
        <v>7.415</v>
      </c>
      <c r="R224" s="1">
        <v>2.9000000000000001E-2</v>
      </c>
      <c r="S224" s="1">
        <f>Y224-AF224</f>
        <v>0.50016414250000008</v>
      </c>
      <c r="T224" s="1">
        <f>SQRT((AA224*AA224)+(AG224*AG224))</f>
        <v>7.0836280119674383E-2</v>
      </c>
      <c r="W224">
        <v>7.3949999999999996</v>
      </c>
      <c r="X224">
        <v>2.8000000000000001E-2</v>
      </c>
      <c r="Y224" s="1">
        <f>IF(W224&lt;8,W224-0.1359+(0.0396*W224)-(0.0023*W224*W224)-0.031,W224)</f>
        <v>7.3951641424999996</v>
      </c>
      <c r="Z224">
        <f>IF(W224&lt;8,1.0396-(0.0046*W224),1)</f>
        <v>1.0055830000000001</v>
      </c>
      <c r="AA224" s="1">
        <f>SQRT(Z224*Z224*X224*X224)</f>
        <v>2.8156324000000007E-2</v>
      </c>
      <c r="AB224">
        <v>6.8949999999999996</v>
      </c>
      <c r="AC224">
        <v>6.5000000000000002E-2</v>
      </c>
      <c r="AF224">
        <f>IF(AD224&lt;&gt;0,AD224,AB224)</f>
        <v>6.8949999999999996</v>
      </c>
      <c r="AG224">
        <f>IF(AD224&lt;&gt;0,AE224,AC224)</f>
        <v>6.5000000000000002E-2</v>
      </c>
      <c r="AI224" t="s">
        <v>115</v>
      </c>
      <c r="AJ224">
        <v>212556</v>
      </c>
      <c r="AK224" t="s">
        <v>273</v>
      </c>
      <c r="AL224" s="1">
        <v>7.415</v>
      </c>
      <c r="AM224" s="1">
        <v>2.9000000000000001E-2</v>
      </c>
    </row>
    <row r="225" spans="1:44" x14ac:dyDescent="0.25">
      <c r="A225" t="s">
        <v>98</v>
      </c>
      <c r="B225">
        <v>213208</v>
      </c>
      <c r="C225" t="s">
        <v>256</v>
      </c>
      <c r="E225">
        <v>7.86</v>
      </c>
      <c r="F225">
        <v>0.01</v>
      </c>
      <c r="G225">
        <v>7.9</v>
      </c>
      <c r="H225">
        <v>0.01</v>
      </c>
      <c r="I225">
        <f>E225-G225</f>
        <v>-4.0000000000000036E-2</v>
      </c>
      <c r="K225">
        <v>7.97</v>
      </c>
      <c r="L225">
        <v>0.02</v>
      </c>
      <c r="M225">
        <v>7.91</v>
      </c>
      <c r="N225">
        <v>0.01</v>
      </c>
      <c r="O225">
        <v>7.9240000000000004</v>
      </c>
      <c r="P225">
        <v>1E-3</v>
      </c>
      <c r="Q225" s="1">
        <v>7.91</v>
      </c>
      <c r="R225" s="1">
        <v>1.7999999999999999E-2</v>
      </c>
      <c r="S225" s="1">
        <f>Y225-AF225</f>
        <v>1.0735082824999997</v>
      </c>
      <c r="T225" s="1">
        <f>SQRT((AA225*AA225)+(AG225*AG225))</f>
        <v>6.9916262932244386E-2</v>
      </c>
      <c r="W225">
        <v>7.9349999999999996</v>
      </c>
      <c r="X225">
        <v>2.3E-2</v>
      </c>
      <c r="Y225" s="1">
        <f>IF(W225&lt;8,W225-0.1359+(0.0396*W225)-(0.0023*W225*W225)-0.031,W225)</f>
        <v>7.9375082824999996</v>
      </c>
      <c r="Z225">
        <f>IF(W225&lt;8,1.0396-(0.0046*W225),1)</f>
        <v>1.0030990000000002</v>
      </c>
      <c r="AA225" s="1">
        <f>SQRT(Z225*Z225*X225*X225)</f>
        <v>2.3071277000000005E-2</v>
      </c>
      <c r="AB225">
        <v>6.8639999999999999</v>
      </c>
      <c r="AC225">
        <v>6.6000000000000003E-2</v>
      </c>
      <c r="AF225">
        <f>IF(AD225&lt;&gt;0,AD225,AB225)</f>
        <v>6.8639999999999999</v>
      </c>
      <c r="AG225">
        <f>IF(AD225&lt;&gt;0,AE225,AC225)</f>
        <v>6.6000000000000003E-2</v>
      </c>
      <c r="AI225" t="s">
        <v>98</v>
      </c>
      <c r="AJ225">
        <v>213208</v>
      </c>
      <c r="AK225" t="s">
        <v>256</v>
      </c>
      <c r="AL225" s="1">
        <v>7.91</v>
      </c>
      <c r="AM225" s="1">
        <v>1.7999999999999999E-2</v>
      </c>
    </row>
    <row r="226" spans="1:44" x14ac:dyDescent="0.25">
      <c r="A226" t="s">
        <v>99</v>
      </c>
      <c r="B226">
        <v>213290</v>
      </c>
      <c r="C226" t="s">
        <v>257</v>
      </c>
      <c r="E226">
        <v>7.81</v>
      </c>
      <c r="F226">
        <v>0.01</v>
      </c>
      <c r="G226">
        <v>7.7</v>
      </c>
      <c r="H226">
        <v>0.01</v>
      </c>
      <c r="I226">
        <f>E226-G226</f>
        <v>0.10999999999999943</v>
      </c>
      <c r="J226">
        <f>SQRT((F226*F226)+(H226*H226))</f>
        <v>1.4142135623730951E-2</v>
      </c>
      <c r="K226">
        <v>7.78</v>
      </c>
      <c r="L226">
        <v>0.02</v>
      </c>
      <c r="M226">
        <v>7.69</v>
      </c>
      <c r="N226">
        <v>0.01</v>
      </c>
      <c r="Q226" s="1">
        <v>7.3179999999999996</v>
      </c>
      <c r="R226" s="1">
        <v>2.3E-2</v>
      </c>
      <c r="S226" s="1">
        <f>Y226-AF226</f>
        <v>0.69015492519999988</v>
      </c>
      <c r="T226" s="1">
        <f>SQRT((AA226*AA226)+(AG226*AG226))</f>
        <v>5.2318864339311898E-2</v>
      </c>
      <c r="W226">
        <v>7.226</v>
      </c>
      <c r="X226">
        <v>3.1E-2</v>
      </c>
      <c r="Y226" s="1">
        <f>IF(W226&lt;8,W226-0.1359+(0.0396*W226)-(0.0023*W226*W226)-0.031,W226)</f>
        <v>7.2251549252</v>
      </c>
      <c r="Z226">
        <f>IF(W226&lt;8,1.0396-(0.0046*W226),1)</f>
        <v>1.0063604000000002</v>
      </c>
      <c r="AA226" s="1">
        <f>SQRT(Z226*Z226*X226*X226)</f>
        <v>3.1197172400000004E-2</v>
      </c>
      <c r="AB226">
        <v>6.5350000000000001</v>
      </c>
      <c r="AC226">
        <v>4.2000000000000003E-2</v>
      </c>
      <c r="AF226">
        <f>IF(AD226&lt;&gt;0,AD226,AB226)</f>
        <v>6.5350000000000001</v>
      </c>
      <c r="AG226">
        <f>IF(AD226&lt;&gt;0,AE226,AC226)</f>
        <v>4.2000000000000003E-2</v>
      </c>
      <c r="AI226" t="s">
        <v>99</v>
      </c>
      <c r="AJ226">
        <v>213290</v>
      </c>
      <c r="AK226" t="s">
        <v>257</v>
      </c>
      <c r="AL226" s="1">
        <v>7.3179999999999996</v>
      </c>
      <c r="AM226" s="1">
        <v>2.3E-2</v>
      </c>
    </row>
    <row r="227" spans="1:44" x14ac:dyDescent="0.25">
      <c r="A227" t="s">
        <v>68</v>
      </c>
      <c r="B227" t="s">
        <v>327</v>
      </c>
      <c r="C227" t="s">
        <v>226</v>
      </c>
      <c r="I227">
        <f>E227-G227</f>
        <v>0</v>
      </c>
      <c r="Q227" s="1">
        <v>11.843</v>
      </c>
      <c r="R227" s="1">
        <v>2.7E-2</v>
      </c>
      <c r="S227" s="1">
        <f>Y227-AF227</f>
        <v>4.8529999999999998</v>
      </c>
      <c r="T227" s="1">
        <f>SQRT((AA227*AA227)+(AG227*AG227))</f>
        <v>3.6400549446402593E-2</v>
      </c>
      <c r="W227">
        <v>9.8659999999999997</v>
      </c>
      <c r="X227">
        <v>2.1999999999999999E-2</v>
      </c>
      <c r="Y227" s="1">
        <f>IF(W227&lt;8,W227-0.1359+(0.0396*W227)-(0.0023*W227*W227)-0.031,W227)</f>
        <v>9.8659999999999997</v>
      </c>
      <c r="Z227">
        <f>IF(W227&lt;8,1.0396-(0.0046*W227),1)</f>
        <v>1</v>
      </c>
      <c r="AA227" s="1">
        <f>SQRT(Z227*Z227*X227*X227)</f>
        <v>2.1999999999999999E-2</v>
      </c>
      <c r="AB227">
        <v>5.0129999999999999</v>
      </c>
      <c r="AC227">
        <v>2.9000000000000001E-2</v>
      </c>
      <c r="AF227">
        <f>IF(AD227&lt;&gt;0,AD227,AB227)</f>
        <v>5.0129999999999999</v>
      </c>
      <c r="AG227">
        <f>IF(AD227&lt;&gt;0,AE227,AC227)</f>
        <v>2.9000000000000001E-2</v>
      </c>
      <c r="AI227" t="s">
        <v>68</v>
      </c>
      <c r="AJ227" t="s">
        <v>327</v>
      </c>
      <c r="AK227" t="s">
        <v>226</v>
      </c>
      <c r="AL227" s="1">
        <v>11.843</v>
      </c>
      <c r="AM227" s="1">
        <v>2.7E-2</v>
      </c>
    </row>
    <row r="228" spans="1:44" x14ac:dyDescent="0.25">
      <c r="A228" t="s">
        <v>132</v>
      </c>
      <c r="B228" t="s">
        <v>327</v>
      </c>
      <c r="C228" t="s">
        <v>290</v>
      </c>
      <c r="E228">
        <v>11.11</v>
      </c>
      <c r="F228">
        <v>0.06</v>
      </c>
      <c r="G228">
        <v>10.82</v>
      </c>
      <c r="H228">
        <v>0.06</v>
      </c>
      <c r="I228">
        <f>E228-G228</f>
        <v>0.28999999999999915</v>
      </c>
      <c r="J228">
        <f>SQRT((F228*F228)+(H228*H228))</f>
        <v>8.4852813742385708E-2</v>
      </c>
      <c r="K228">
        <v>11.05</v>
      </c>
      <c r="L228">
        <v>0.1</v>
      </c>
      <c r="M228">
        <v>10.79</v>
      </c>
      <c r="N228">
        <v>0.06</v>
      </c>
      <c r="O228">
        <v>10.87</v>
      </c>
      <c r="P228">
        <v>5.0000000000000001E-3</v>
      </c>
      <c r="Q228" s="1">
        <v>10.507999999999999</v>
      </c>
      <c r="R228" s="1">
        <v>2.1999999999999999E-2</v>
      </c>
      <c r="S228" s="1">
        <f>Y228-AF228</f>
        <v>4.5579999999999989</v>
      </c>
      <c r="T228" s="1">
        <f>SQRT((AA228*AA228)+(AG228*AG228))</f>
        <v>4.9193495504995369E-2</v>
      </c>
      <c r="W228">
        <v>10.353999999999999</v>
      </c>
      <c r="X228">
        <v>2.1999999999999999E-2</v>
      </c>
      <c r="Y228" s="1">
        <f>IF(W228&lt;8,W228-0.1359+(0.0396*W228)-(0.0023*W228*W228)-0.031,W228)</f>
        <v>10.353999999999999</v>
      </c>
      <c r="Z228">
        <f>IF(W228&lt;8,1.0396-(0.0046*W228),1)</f>
        <v>1</v>
      </c>
      <c r="AA228" s="1">
        <f>SQRT(Z228*Z228*X228*X228)</f>
        <v>2.1999999999999999E-2</v>
      </c>
      <c r="AB228">
        <v>5.7960000000000003</v>
      </c>
      <c r="AC228">
        <v>4.3999999999999997E-2</v>
      </c>
      <c r="AF228">
        <f>IF(AD228&lt;&gt;0,AD228,AB228)</f>
        <v>5.7960000000000003</v>
      </c>
      <c r="AG228">
        <f>IF(AD228&lt;&gt;0,AE228,AC228)</f>
        <v>4.3999999999999997E-2</v>
      </c>
      <c r="AI228" t="s">
        <v>132</v>
      </c>
      <c r="AJ228" t="s">
        <v>327</v>
      </c>
      <c r="AK228" t="s">
        <v>290</v>
      </c>
      <c r="AL228" s="1">
        <v>10.507999999999999</v>
      </c>
      <c r="AM228" s="1">
        <v>2.1999999999999999E-2</v>
      </c>
    </row>
    <row r="229" spans="1:44" x14ac:dyDescent="0.25">
      <c r="A229" t="s">
        <v>27</v>
      </c>
      <c r="B229">
        <v>214982</v>
      </c>
      <c r="C229" t="s">
        <v>185</v>
      </c>
      <c r="E229">
        <v>7.19</v>
      </c>
      <c r="F229">
        <v>0.01</v>
      </c>
      <c r="G229">
        <v>7.16</v>
      </c>
      <c r="H229">
        <v>0.01</v>
      </c>
      <c r="I229">
        <f>E229-G229</f>
        <v>3.0000000000000249E-2</v>
      </c>
      <c r="J229">
        <f>SQRT((F229*F229)+(H229*H229))</f>
        <v>1.4142135623730951E-2</v>
      </c>
      <c r="K229">
        <v>7.18</v>
      </c>
      <c r="L229">
        <v>0.02</v>
      </c>
      <c r="M229">
        <v>7.16</v>
      </c>
      <c r="N229">
        <v>0.01</v>
      </c>
      <c r="Q229" s="1">
        <v>7.101</v>
      </c>
      <c r="R229" s="1">
        <v>2.1000000000000001E-2</v>
      </c>
      <c r="S229" s="1">
        <f>Y229-AF229</f>
        <v>0.68414911520000032</v>
      </c>
      <c r="T229" s="1">
        <f>SQRT((AA229*AA229)+(AG229*AG229))</f>
        <v>6.3629674345592441E-2</v>
      </c>
      <c r="W229">
        <v>7.0759999999999996</v>
      </c>
      <c r="X229">
        <v>0.03</v>
      </c>
      <c r="Y229" s="1">
        <f>IF(W229&lt;8,W229-0.1359+(0.0396*W229)-(0.0023*W229*W229)-0.031,W229)</f>
        <v>7.0741491152</v>
      </c>
      <c r="Z229">
        <f>IF(W229&lt;8,1.0396-(0.0046*W229),1)</f>
        <v>1.0070504</v>
      </c>
      <c r="AA229" s="1">
        <f>SQRT(Z229*Z229*X229*X229)</f>
        <v>3.0211511999999999E-2</v>
      </c>
      <c r="AB229">
        <v>6.39</v>
      </c>
      <c r="AC229">
        <v>5.6000000000000001E-2</v>
      </c>
      <c r="AF229">
        <f>IF(AD229&lt;&gt;0,AD229,AB229)</f>
        <v>6.39</v>
      </c>
      <c r="AG229">
        <f>IF(AD229&lt;&gt;0,AE229,AC229)</f>
        <v>5.6000000000000001E-2</v>
      </c>
      <c r="AI229" t="s">
        <v>27</v>
      </c>
      <c r="AJ229">
        <v>214982</v>
      </c>
      <c r="AK229" t="s">
        <v>185</v>
      </c>
      <c r="AL229" s="1">
        <v>7.101</v>
      </c>
      <c r="AM229" s="1">
        <v>2.1000000000000001E-2</v>
      </c>
    </row>
    <row r="230" spans="1:44" x14ac:dyDescent="0.25">
      <c r="A230" t="s">
        <v>28</v>
      </c>
      <c r="B230">
        <v>215294</v>
      </c>
      <c r="C230" t="s">
        <v>186</v>
      </c>
      <c r="E230">
        <v>9.4600000000000009</v>
      </c>
      <c r="F230">
        <v>0.02</v>
      </c>
      <c r="G230">
        <v>8.98</v>
      </c>
      <c r="H230">
        <v>0.02</v>
      </c>
      <c r="I230">
        <f>E230-G230</f>
        <v>0.48000000000000043</v>
      </c>
      <c r="J230">
        <f>SQRT((F230*F230)+(H230*H230))</f>
        <v>2.8284271247461901E-2</v>
      </c>
      <c r="K230">
        <v>9.3800000000000008</v>
      </c>
      <c r="L230">
        <v>0.03</v>
      </c>
      <c r="M230">
        <v>8.93</v>
      </c>
      <c r="N230">
        <v>0.02</v>
      </c>
      <c r="O230">
        <v>8.8420000000000005</v>
      </c>
      <c r="P230">
        <v>2E-3</v>
      </c>
      <c r="Q230" s="1">
        <v>8.0809999999999995</v>
      </c>
      <c r="R230" s="1">
        <v>2.1000000000000001E-2</v>
      </c>
      <c r="S230" s="1">
        <f>Y230-AF230</f>
        <v>1.4770702372000004</v>
      </c>
      <c r="T230" s="1">
        <f>SQRT((AA230*AA230)+(AG230*AG230))</f>
        <v>7.1811654844388562E-2</v>
      </c>
      <c r="W230">
        <v>7.806</v>
      </c>
      <c r="X230">
        <v>2.3E-2</v>
      </c>
      <c r="Y230" s="1">
        <f>IF(W230&lt;8,W230-0.1359+(0.0396*W230)-(0.0023*W230*W230)-0.031,W230)</f>
        <v>7.8080702372000008</v>
      </c>
      <c r="Z230">
        <f>IF(W230&lt;8,1.0396-(0.0046*W230),1)</f>
        <v>1.0036924</v>
      </c>
      <c r="AA230" s="1">
        <f>SQRT(Z230*Z230*X230*X230)</f>
        <v>2.3084925200000002E-2</v>
      </c>
      <c r="AB230">
        <v>6.3310000000000004</v>
      </c>
      <c r="AC230">
        <v>6.8000000000000005E-2</v>
      </c>
      <c r="AF230">
        <f>IF(AD230&lt;&gt;0,AD230,AB230)</f>
        <v>6.3310000000000004</v>
      </c>
      <c r="AG230">
        <f>IF(AD230&lt;&gt;0,AE230,AC230)</f>
        <v>6.8000000000000005E-2</v>
      </c>
      <c r="AI230" t="s">
        <v>28</v>
      </c>
      <c r="AJ230">
        <v>215294</v>
      </c>
      <c r="AK230" t="s">
        <v>186</v>
      </c>
      <c r="AL230" s="1">
        <v>8.0809999999999995</v>
      </c>
      <c r="AM230" s="1">
        <v>2.1000000000000001E-2</v>
      </c>
      <c r="AP230">
        <v>7.782</v>
      </c>
      <c r="AQ230">
        <v>5.7610000000000001</v>
      </c>
      <c r="AR230">
        <f>AP230-AQ230</f>
        <v>2.0209999999999999</v>
      </c>
    </row>
    <row r="231" spans="1:44" x14ac:dyDescent="0.25">
      <c r="A231" t="s">
        <v>62</v>
      </c>
      <c r="B231" t="s">
        <v>327</v>
      </c>
      <c r="C231" t="s">
        <v>220</v>
      </c>
      <c r="I231">
        <f>E231-G231</f>
        <v>0</v>
      </c>
      <c r="Q231" s="1">
        <v>11.997999999999999</v>
      </c>
      <c r="R231" s="1">
        <v>2.4E-2</v>
      </c>
      <c r="S231" s="1">
        <f>Y231-AF231</f>
        <v>5.3860000000000001</v>
      </c>
      <c r="T231" s="1">
        <f>SQRT((AA231*AA231)+(AG231*AG231))</f>
        <v>2.9832867780352594E-2</v>
      </c>
      <c r="W231">
        <v>9.6630000000000003</v>
      </c>
      <c r="X231">
        <v>2.3E-2</v>
      </c>
      <c r="Y231" s="1">
        <f>IF(W231&lt;8,W231-0.1359+(0.0396*W231)-(0.0023*W231*W231)-0.031,W231)</f>
        <v>9.6630000000000003</v>
      </c>
      <c r="Z231">
        <f>IF(W231&lt;8,1.0396-(0.0046*W231),1)</f>
        <v>1</v>
      </c>
      <c r="AA231" s="1">
        <f>SQRT(Z231*Z231*X231*X231)</f>
        <v>2.3E-2</v>
      </c>
      <c r="AB231">
        <v>4.2770000000000001</v>
      </c>
      <c r="AC231">
        <v>1.9E-2</v>
      </c>
      <c r="AF231">
        <f>IF(AD231&lt;&gt;0,AD231,AB231)</f>
        <v>4.2770000000000001</v>
      </c>
      <c r="AG231">
        <f>IF(AD231&lt;&gt;0,AE231,AC231)</f>
        <v>1.9E-2</v>
      </c>
      <c r="AI231" t="s">
        <v>62</v>
      </c>
      <c r="AJ231" t="s">
        <v>327</v>
      </c>
      <c r="AK231" t="s">
        <v>220</v>
      </c>
      <c r="AL231" s="1">
        <v>11.997999999999999</v>
      </c>
      <c r="AM231" s="1">
        <v>2.4E-2</v>
      </c>
    </row>
    <row r="232" spans="1:44" x14ac:dyDescent="0.25">
      <c r="A232" t="s">
        <v>81</v>
      </c>
      <c r="B232" t="s">
        <v>327</v>
      </c>
      <c r="C232" t="s">
        <v>239</v>
      </c>
      <c r="I232">
        <f>E232-G232</f>
        <v>0</v>
      </c>
      <c r="J232">
        <f>SQRT((F232*F232)+(H232*H232))</f>
        <v>0</v>
      </c>
      <c r="Q232" s="1">
        <v>8.9220000000000006</v>
      </c>
      <c r="R232" s="1">
        <v>2.1000000000000001E-2</v>
      </c>
      <c r="S232" s="1">
        <f>Y232-AF232</f>
        <v>2.8124796111999997</v>
      </c>
      <c r="T232" s="1">
        <f>SQRT((AA232*AA232)+(AG232*AG232))</f>
        <v>4.5546895953477114E-2</v>
      </c>
      <c r="W232">
        <v>6.516</v>
      </c>
      <c r="X232">
        <v>4.1000000000000002E-2</v>
      </c>
      <c r="Y232" s="1">
        <f>IF(W232&lt;8,W232-0.1359+(0.0396*W232)-(0.0023*W232*W232)-0.031,W232)</f>
        <v>6.5094796111999997</v>
      </c>
      <c r="Z232">
        <f>IF(W232&lt;8,1.0396-(0.0046*W232),1)</f>
        <v>1.0096264000000001</v>
      </c>
      <c r="AA232" s="1">
        <f>SQRT(Z232*Z232*X232*X232)</f>
        <v>4.1394682400000007E-2</v>
      </c>
      <c r="AB232">
        <v>3.6970000000000001</v>
      </c>
      <c r="AC232">
        <v>1.9E-2</v>
      </c>
      <c r="AF232">
        <f>IF(AD232&lt;&gt;0,AD232,AB232)</f>
        <v>3.6970000000000001</v>
      </c>
      <c r="AG232">
        <f>IF(AD232&lt;&gt;0,AE232,AC232)</f>
        <v>1.9E-2</v>
      </c>
      <c r="AI232" t="s">
        <v>81</v>
      </c>
      <c r="AJ232" t="s">
        <v>327</v>
      </c>
      <c r="AK232" t="s">
        <v>239</v>
      </c>
      <c r="AL232" s="1">
        <v>8.9220000000000006</v>
      </c>
      <c r="AM232" s="1">
        <v>2.1000000000000001E-2</v>
      </c>
    </row>
    <row r="233" spans="1:44" x14ac:dyDescent="0.25">
      <c r="A233" t="s">
        <v>390</v>
      </c>
      <c r="C233" t="s">
        <v>507</v>
      </c>
      <c r="E233">
        <v>13.07</v>
      </c>
      <c r="F233">
        <v>0.2</v>
      </c>
      <c r="G233">
        <v>12.01</v>
      </c>
      <c r="H233">
        <v>0.11</v>
      </c>
      <c r="I233">
        <f>E233-G233</f>
        <v>1.0600000000000005</v>
      </c>
      <c r="J233">
        <f>SQRT((F233*F233)+(H233*H233))</f>
        <v>0.22825424421026658</v>
      </c>
      <c r="K233">
        <v>12.83</v>
      </c>
      <c r="L233">
        <v>0.21</v>
      </c>
      <c r="M233">
        <v>11.91</v>
      </c>
      <c r="N233">
        <v>0.11</v>
      </c>
      <c r="O233">
        <v>11.94</v>
      </c>
      <c r="P233">
        <v>4.1000000000000002E-2</v>
      </c>
      <c r="Q233">
        <v>10.125999999999999</v>
      </c>
      <c r="R233" s="1">
        <v>2.3E-2</v>
      </c>
      <c r="S233" s="1">
        <f>Y233-AF233</f>
        <v>3.048</v>
      </c>
      <c r="T233" s="1">
        <f>SQRT((AA233*AA233)+(AG233*AG233))</f>
        <v>7.2111025509279794E-2</v>
      </c>
      <c r="W233">
        <v>9.5709999999999997</v>
      </c>
      <c r="X233">
        <v>2.4E-2</v>
      </c>
      <c r="Y233" s="1">
        <f>IF(W233&lt;8,W233-0.1359+(0.0396*W233)-(0.0023*W233*W233)-0.031,W233)</f>
        <v>9.5709999999999997</v>
      </c>
      <c r="Z233">
        <f>IF(W233&lt;8,1.0396-(0.0046*W233),1)</f>
        <v>1</v>
      </c>
      <c r="AA233" s="1">
        <f>SQRT(Z233*Z233*X233*X233)</f>
        <v>2.4E-2</v>
      </c>
      <c r="AB233">
        <v>6.5229999999999997</v>
      </c>
      <c r="AC233">
        <v>6.8000000000000005E-2</v>
      </c>
      <c r="AF233">
        <f>IF(AD233&lt;&gt;0,AD233,AB233)</f>
        <v>6.5229999999999997</v>
      </c>
      <c r="AG233">
        <f>IF(AD233&lt;&gt;0,AE233,AC233)</f>
        <v>6.8000000000000005E-2</v>
      </c>
      <c r="AI233" t="s">
        <v>390</v>
      </c>
      <c r="AJ233" t="s">
        <v>507</v>
      </c>
      <c r="AK233">
        <v>10.125999999999999</v>
      </c>
    </row>
    <row r="234" spans="1:44" x14ac:dyDescent="0.25">
      <c r="A234" t="s">
        <v>164</v>
      </c>
      <c r="B234">
        <v>218155</v>
      </c>
      <c r="C234" t="s">
        <v>322</v>
      </c>
      <c r="E234">
        <v>6.7670000000000003</v>
      </c>
      <c r="F234">
        <v>1.4999999999999999E-2</v>
      </c>
      <c r="G234">
        <v>6.7619999999999996</v>
      </c>
      <c r="H234">
        <v>0.01</v>
      </c>
      <c r="I234">
        <f>E234-G234</f>
        <v>5.0000000000007816E-3</v>
      </c>
      <c r="J234">
        <f>SQRT((F234*F234)+(H234*H234))</f>
        <v>1.8027756377319945E-2</v>
      </c>
      <c r="K234">
        <v>6.7629999999999999</v>
      </c>
      <c r="L234">
        <v>1.9E-2</v>
      </c>
      <c r="M234">
        <v>6.7619999999999996</v>
      </c>
      <c r="N234">
        <v>0.01</v>
      </c>
      <c r="Q234" s="1">
        <v>6.7119999999999997</v>
      </c>
      <c r="R234" s="1">
        <v>0.02</v>
      </c>
      <c r="S234" s="1">
        <f>Y234-AF234</f>
        <v>0.63933898969999969</v>
      </c>
      <c r="T234" s="1">
        <f>SQRT((AA234*AA234)+(AG234*AG234))</f>
        <v>6.5667226529348297E-2</v>
      </c>
      <c r="W234">
        <v>6.7190000000000003</v>
      </c>
      <c r="X234">
        <v>3.4000000000000002E-2</v>
      </c>
      <c r="Y234" s="1">
        <f>IF(W234&lt;8,W234-0.1359+(0.0396*W234)-(0.0023*W234*W234)-0.031,W234)</f>
        <v>6.7143389896999999</v>
      </c>
      <c r="Z234">
        <f>IF(W234&lt;8,1.0396-(0.0046*W234),1)</f>
        <v>1.0086926000000001</v>
      </c>
      <c r="AA234" s="1">
        <f>SQRT(Z234*Z234*X234*X234)</f>
        <v>3.4295548400000007E-2</v>
      </c>
      <c r="AB234">
        <v>6.0750000000000002</v>
      </c>
      <c r="AC234">
        <v>5.6000000000000001E-2</v>
      </c>
      <c r="AF234">
        <f>IF(AD234&lt;&gt;0,AD234,AB234)</f>
        <v>6.0750000000000002</v>
      </c>
      <c r="AG234">
        <f>IF(AD234&lt;&gt;0,AE234,AC234)</f>
        <v>5.6000000000000001E-2</v>
      </c>
      <c r="AI234" t="s">
        <v>164</v>
      </c>
      <c r="AJ234">
        <v>218155</v>
      </c>
      <c r="AK234" t="s">
        <v>322</v>
      </c>
      <c r="AL234" s="1">
        <v>6.7119999999999997</v>
      </c>
      <c r="AM234" s="1">
        <v>0.02</v>
      </c>
    </row>
    <row r="235" spans="1:44" x14ac:dyDescent="0.25">
      <c r="A235" t="s">
        <v>116</v>
      </c>
      <c r="B235">
        <v>218546</v>
      </c>
      <c r="C235" t="s">
        <v>274</v>
      </c>
      <c r="E235">
        <v>8.2799999999999994</v>
      </c>
      <c r="F235">
        <v>0.01</v>
      </c>
      <c r="G235">
        <v>8.25</v>
      </c>
      <c r="H235">
        <v>0.01</v>
      </c>
      <c r="I235">
        <f>E235-G235</f>
        <v>2.9999999999999361E-2</v>
      </c>
      <c r="J235">
        <f>SQRT((F235*F235)+(H235*H235))</f>
        <v>1.4142135623730951E-2</v>
      </c>
      <c r="K235">
        <v>8.27</v>
      </c>
      <c r="L235">
        <v>0.02</v>
      </c>
      <c r="M235">
        <v>8.25</v>
      </c>
      <c r="N235">
        <v>0.01</v>
      </c>
      <c r="O235">
        <v>8.2140000000000004</v>
      </c>
      <c r="P235">
        <v>2E-3</v>
      </c>
      <c r="Q235" s="1">
        <v>7.9180000000000001</v>
      </c>
      <c r="R235" s="1">
        <v>0.02</v>
      </c>
      <c r="S235" s="1">
        <f>Y235-AF235</f>
        <v>0.75930730329999996</v>
      </c>
      <c r="T235" s="1">
        <f>SQRT((AA235*AA235)+(AG235*AG235))</f>
        <v>8.1632745851271921E-2</v>
      </c>
      <c r="W235">
        <v>7.8730000000000002</v>
      </c>
      <c r="X235">
        <v>2.4E-2</v>
      </c>
      <c r="Y235" s="1">
        <f>IF(W235&lt;8,W235-0.1359+(0.0396*W235)-(0.0023*W235*W235)-0.031,W235)</f>
        <v>7.8753073032999996</v>
      </c>
      <c r="Z235">
        <f>IF(W235&lt;8,1.0396-(0.0046*W235),1)</f>
        <v>1.0033842000000002</v>
      </c>
      <c r="AA235" s="1">
        <f>SQRT(Z235*Z235*X235*X235)</f>
        <v>2.4081220800000004E-2</v>
      </c>
      <c r="AB235">
        <v>7.1159999999999997</v>
      </c>
      <c r="AC235">
        <v>7.8E-2</v>
      </c>
      <c r="AF235">
        <f>IF(AD235&lt;&gt;0,AD235,AB235)</f>
        <v>7.1159999999999997</v>
      </c>
      <c r="AG235">
        <f>IF(AD235&lt;&gt;0,AE235,AC235)</f>
        <v>7.8E-2</v>
      </c>
      <c r="AI235" t="s">
        <v>116</v>
      </c>
      <c r="AJ235">
        <v>218546</v>
      </c>
      <c r="AK235" t="s">
        <v>274</v>
      </c>
      <c r="AL235" s="1">
        <v>7.9180000000000001</v>
      </c>
      <c r="AM235" s="1">
        <v>0.02</v>
      </c>
    </row>
    <row r="236" spans="1:44" x14ac:dyDescent="0.25">
      <c r="A236" t="s">
        <v>444</v>
      </c>
      <c r="B236">
        <v>220529</v>
      </c>
      <c r="C236" t="s">
        <v>694</v>
      </c>
      <c r="D236" t="s">
        <v>737</v>
      </c>
      <c r="E236">
        <v>7.07</v>
      </c>
      <c r="F236">
        <v>0.01</v>
      </c>
      <c r="G236">
        <v>7.17</v>
      </c>
      <c r="H236">
        <v>0.01</v>
      </c>
      <c r="I236">
        <f>E236-G236</f>
        <v>-9.9999999999999645E-2</v>
      </c>
      <c r="K236">
        <v>7.09</v>
      </c>
      <c r="L236">
        <v>0.02</v>
      </c>
      <c r="M236">
        <v>7.18</v>
      </c>
      <c r="N236">
        <v>0.01</v>
      </c>
      <c r="Q236">
        <v>7.2850000000000001</v>
      </c>
      <c r="R236" s="1">
        <v>1.7999999999999999E-2</v>
      </c>
      <c r="S236" s="1">
        <f>Y236-AF236</f>
        <v>1.2402142031999999</v>
      </c>
      <c r="T236" s="1">
        <f>SQRT((AA236*AA236)+(AG236*AG236))</f>
        <v>7.1754535082565754E-2</v>
      </c>
      <c r="W236">
        <v>7.4039999999999999</v>
      </c>
      <c r="X236">
        <v>2.8000000000000001E-2</v>
      </c>
      <c r="Y236" s="1">
        <f>IF(W236&lt;8,W236-0.1359+(0.0396*W236)-(0.0023*W236*W236)-0.031,W236)</f>
        <v>7.4042142031999996</v>
      </c>
      <c r="Z236">
        <f>IF(W236&lt;8,1.0396-(0.0046*W236),1)</f>
        <v>1.0055416000000001</v>
      </c>
      <c r="AA236" s="1">
        <f>SQRT(Z236*Z236*X236*X236)</f>
        <v>2.8155164800000004E-2</v>
      </c>
      <c r="AB236">
        <v>6.1639999999999997</v>
      </c>
      <c r="AC236">
        <v>6.6000000000000003E-2</v>
      </c>
      <c r="AF236">
        <f>IF(AD236&lt;&gt;0,AD236,AB236)</f>
        <v>6.1639999999999997</v>
      </c>
      <c r="AG236">
        <f>IF(AD236&lt;&gt;0,AE236,AC236)</f>
        <v>6.6000000000000003E-2</v>
      </c>
      <c r="AI236" t="s">
        <v>444</v>
      </c>
      <c r="AJ236" t="s">
        <v>694</v>
      </c>
      <c r="AK236">
        <v>7.2850000000000001</v>
      </c>
    </row>
    <row r="237" spans="1:44" x14ac:dyDescent="0.25">
      <c r="A237" t="s">
        <v>400</v>
      </c>
      <c r="B237">
        <v>223167</v>
      </c>
      <c r="C237" t="s">
        <v>688</v>
      </c>
      <c r="D237" t="s">
        <v>737</v>
      </c>
      <c r="E237">
        <v>8.57</v>
      </c>
      <c r="F237">
        <v>0.02</v>
      </c>
      <c r="G237">
        <v>8.65</v>
      </c>
      <c r="H237">
        <v>0.01</v>
      </c>
      <c r="I237">
        <f>E237-G237</f>
        <v>-8.0000000000000071E-2</v>
      </c>
      <c r="K237">
        <v>8.59</v>
      </c>
      <c r="L237">
        <v>0.02</v>
      </c>
      <c r="M237">
        <v>8.66</v>
      </c>
      <c r="N237">
        <v>0.01</v>
      </c>
      <c r="Q237">
        <v>8.7119999999999997</v>
      </c>
      <c r="R237" s="1">
        <v>2.3E-2</v>
      </c>
      <c r="S237" s="1">
        <f>Y237-AF237</f>
        <v>1.7250000000000005</v>
      </c>
      <c r="T237" s="1">
        <f>SQRT((AA237*AA237)+(AG237*AG237))</f>
        <v>7.7794601355106893E-2</v>
      </c>
      <c r="W237">
        <v>8.6140000000000008</v>
      </c>
      <c r="X237">
        <v>2.4E-2</v>
      </c>
      <c r="Y237" s="1">
        <f>IF(W237&lt;8,W237-0.1359+(0.0396*W237)-(0.0023*W237*W237)-0.031,W237)</f>
        <v>8.6140000000000008</v>
      </c>
      <c r="Z237">
        <f>IF(W237&lt;8,1.0396-(0.0046*W237),1)</f>
        <v>1</v>
      </c>
      <c r="AA237" s="1">
        <f>SQRT(Z237*Z237*X237*X237)</f>
        <v>2.4E-2</v>
      </c>
      <c r="AB237">
        <v>6.8890000000000002</v>
      </c>
      <c r="AC237">
        <v>7.3999999999999996E-2</v>
      </c>
      <c r="AF237">
        <f>IF(AD237&lt;&gt;0,AD237,AB237)</f>
        <v>6.8890000000000002</v>
      </c>
      <c r="AG237">
        <f>IF(AD237&lt;&gt;0,AE237,AC237)</f>
        <v>7.3999999999999996E-2</v>
      </c>
      <c r="AI237" t="s">
        <v>400</v>
      </c>
      <c r="AJ237" t="s">
        <v>688</v>
      </c>
      <c r="AK237">
        <v>8.7119999999999997</v>
      </c>
    </row>
    <row r="238" spans="1:44" x14ac:dyDescent="0.25">
      <c r="A238" t="s">
        <v>53</v>
      </c>
      <c r="B238" t="s">
        <v>327</v>
      </c>
      <c r="C238" t="s">
        <v>211</v>
      </c>
      <c r="I238">
        <f>E238-G238</f>
        <v>0</v>
      </c>
      <c r="K238">
        <v>12.01</v>
      </c>
      <c r="L238">
        <v>0.01</v>
      </c>
      <c r="M238">
        <v>11.5</v>
      </c>
      <c r="N238">
        <v>0.01</v>
      </c>
      <c r="O238">
        <v>11.263</v>
      </c>
      <c r="P238">
        <v>3.0000000000000001E-3</v>
      </c>
      <c r="Q238" s="1">
        <v>10.265000000000001</v>
      </c>
      <c r="R238" s="1">
        <v>2.7E-2</v>
      </c>
      <c r="S238" s="1">
        <f>Y238-AF238</f>
        <v>1.9109999999999996</v>
      </c>
      <c r="T238" s="1">
        <f>SQRT((AA238*AA238)+(AG238*AG238))</f>
        <v>0.10239140588936164</v>
      </c>
      <c r="W238">
        <v>9.6519999999999992</v>
      </c>
      <c r="X238">
        <v>2.1999999999999999E-2</v>
      </c>
      <c r="Y238" s="1">
        <f>IF(W238&lt;8,W238-0.1359+(0.0396*W238)-(0.0023*W238*W238)-0.031,W238)</f>
        <v>9.6519999999999992</v>
      </c>
      <c r="Z238">
        <f>IF(W238&lt;8,1.0396-(0.0046*W238),1)</f>
        <v>1</v>
      </c>
      <c r="AA238" s="1">
        <f>SQRT(Z238*Z238*X238*X238)</f>
        <v>2.1999999999999999E-2</v>
      </c>
      <c r="AB238">
        <v>7.7409999999999997</v>
      </c>
      <c r="AC238">
        <v>0.1</v>
      </c>
      <c r="AF238">
        <f>IF(AD238&lt;&gt;0,AD238,AB238)</f>
        <v>7.7409999999999997</v>
      </c>
      <c r="AG238">
        <f>IF(AD238&lt;&gt;0,AE238,AC238)</f>
        <v>0.1</v>
      </c>
      <c r="AI238" t="s">
        <v>53</v>
      </c>
      <c r="AJ238" t="s">
        <v>327</v>
      </c>
      <c r="AK238" t="s">
        <v>211</v>
      </c>
      <c r="AL238" s="1">
        <v>10.265000000000001</v>
      </c>
      <c r="AM238" s="1">
        <v>2.7E-2</v>
      </c>
    </row>
    <row r="239" spans="1:44" x14ac:dyDescent="0.25">
      <c r="A239" t="s">
        <v>100</v>
      </c>
      <c r="B239">
        <v>224098</v>
      </c>
      <c r="C239" t="s">
        <v>258</v>
      </c>
      <c r="E239">
        <v>6.5979999999999999</v>
      </c>
      <c r="F239">
        <v>1.4999999999999999E-2</v>
      </c>
      <c r="G239">
        <v>6.5890000000000004</v>
      </c>
      <c r="H239">
        <v>0.01</v>
      </c>
      <c r="I239">
        <f>E239-G239</f>
        <v>8.9999999999994529E-3</v>
      </c>
      <c r="J239">
        <f>SQRT((F239*F239)+(H239*H239))</f>
        <v>1.8027756377319945E-2</v>
      </c>
      <c r="K239">
        <v>6.5919999999999996</v>
      </c>
      <c r="L239">
        <v>1.9E-2</v>
      </c>
      <c r="M239">
        <v>6.5890000000000004</v>
      </c>
      <c r="N239">
        <v>0.01</v>
      </c>
      <c r="O239">
        <v>6.569</v>
      </c>
      <c r="P239">
        <v>2E-3</v>
      </c>
      <c r="Q239" s="1">
        <v>6.3879999999999999</v>
      </c>
      <c r="R239" s="1">
        <v>1.9E-2</v>
      </c>
      <c r="S239" s="1">
        <f>Y239-AF239</f>
        <v>0.44111762569999957</v>
      </c>
      <c r="T239" s="1">
        <f>SQRT((AA239*AA239)+(AG239*AG239))</f>
        <v>6.3966805888939063E-2</v>
      </c>
      <c r="W239">
        <v>6.3789999999999996</v>
      </c>
      <c r="X239">
        <v>4.4999999999999998E-2</v>
      </c>
      <c r="Y239" s="1">
        <f>IF(W239&lt;8,W239-0.1359+(0.0396*W239)-(0.0023*W239*W239)-0.031,W239)</f>
        <v>6.3711176256999993</v>
      </c>
      <c r="Z239">
        <f>IF(W239&lt;8,1.0396-(0.0046*W239),1)</f>
        <v>1.0102566000000002</v>
      </c>
      <c r="AA239" s="1">
        <f>SQRT(Z239*Z239*X239*X239)</f>
        <v>4.5461547000000005E-2</v>
      </c>
      <c r="AB239">
        <v>5.93</v>
      </c>
      <c r="AC239">
        <v>4.4999999999999998E-2</v>
      </c>
      <c r="AF239">
        <f>IF(AD239&lt;&gt;0,AD239,AB239)</f>
        <v>5.93</v>
      </c>
      <c r="AG239">
        <f>IF(AD239&lt;&gt;0,AE239,AC239)</f>
        <v>4.4999999999999998E-2</v>
      </c>
      <c r="AI239" t="s">
        <v>100</v>
      </c>
      <c r="AJ239">
        <v>224098</v>
      </c>
      <c r="AK239" t="s">
        <v>258</v>
      </c>
      <c r="AL239" s="1">
        <v>6.3879999999999999</v>
      </c>
      <c r="AM239" s="1">
        <v>1.9E-2</v>
      </c>
    </row>
    <row r="240" spans="1:44" x14ac:dyDescent="0.25">
      <c r="A240" t="s">
        <v>166</v>
      </c>
      <c r="B240">
        <v>224155</v>
      </c>
      <c r="C240" t="s">
        <v>324</v>
      </c>
      <c r="E240">
        <v>6.8209999999999997</v>
      </c>
      <c r="F240">
        <v>1.4999999999999999E-2</v>
      </c>
      <c r="G240">
        <v>6.8179999999999996</v>
      </c>
      <c r="H240">
        <v>0.01</v>
      </c>
      <c r="I240">
        <f>E240-G240</f>
        <v>3.0000000000001137E-3</v>
      </c>
      <c r="J240">
        <f>SQRT((F240*F240)+(H240*H240))</f>
        <v>1.8027756377319945E-2</v>
      </c>
      <c r="K240">
        <v>6.8170000000000002</v>
      </c>
      <c r="L240">
        <v>1.9E-2</v>
      </c>
      <c r="M240">
        <v>6.819</v>
      </c>
      <c r="N240">
        <v>0.01</v>
      </c>
      <c r="O240">
        <v>6.8440000000000003</v>
      </c>
      <c r="P240">
        <v>1E-3</v>
      </c>
      <c r="Q240" s="1">
        <v>6.77</v>
      </c>
      <c r="R240" s="1">
        <v>2.5999999999999999E-2</v>
      </c>
      <c r="S240" s="1">
        <f>Y240-AF240</f>
        <v>0.47468301369999999</v>
      </c>
      <c r="T240" s="1">
        <f>SQRT((AA240*AA240)+(AG240*AG240))</f>
        <v>7.7968891981168062E-2</v>
      </c>
      <c r="W240">
        <v>6.7590000000000003</v>
      </c>
      <c r="X240">
        <v>3.5999999999999997E-2</v>
      </c>
      <c r="Y240" s="1">
        <f>IF(W240&lt;8,W240-0.1359+(0.0396*W240)-(0.0023*W240*W240)-0.031,W240)</f>
        <v>6.7546830137000002</v>
      </c>
      <c r="Z240">
        <f>IF(W240&lt;8,1.0396-(0.0046*W240),1)</f>
        <v>1.0085086000000001</v>
      </c>
      <c r="AA240" s="1">
        <f>SQRT(Z240*Z240*X240*X240)</f>
        <v>3.6306309599999996E-2</v>
      </c>
      <c r="AB240">
        <v>6.28</v>
      </c>
      <c r="AC240">
        <v>6.9000000000000006E-2</v>
      </c>
      <c r="AF240">
        <f>IF(AD240&lt;&gt;0,AD240,AB240)</f>
        <v>6.28</v>
      </c>
      <c r="AG240">
        <f>IF(AD240&lt;&gt;0,AE240,AC240)</f>
        <v>6.9000000000000006E-2</v>
      </c>
      <c r="AI240" t="s">
        <v>166</v>
      </c>
      <c r="AJ240">
        <v>224155</v>
      </c>
      <c r="AK240" t="s">
        <v>324</v>
      </c>
      <c r="AL240" s="1">
        <v>6.77</v>
      </c>
      <c r="AM240" s="1">
        <v>2.5999999999999999E-2</v>
      </c>
    </row>
    <row r="241" spans="1:39" x14ac:dyDescent="0.25">
      <c r="A241" t="s">
        <v>83</v>
      </c>
      <c r="B241" t="s">
        <v>327</v>
      </c>
      <c r="C241" t="s">
        <v>241</v>
      </c>
      <c r="I241">
        <f>E241-G241</f>
        <v>0</v>
      </c>
      <c r="J241">
        <f>SQRT((F241*F241)+(H241*H241))</f>
        <v>0</v>
      </c>
      <c r="K241">
        <v>10.220000000000001</v>
      </c>
      <c r="L241">
        <v>0.01</v>
      </c>
      <c r="M241">
        <v>9.8000000000000007</v>
      </c>
      <c r="N241">
        <v>0.01</v>
      </c>
      <c r="O241">
        <v>9.7219999999999995</v>
      </c>
      <c r="P241">
        <v>2E-3</v>
      </c>
      <c r="Q241" s="1">
        <v>8.74</v>
      </c>
      <c r="R241" s="1">
        <v>2.1000000000000001E-2</v>
      </c>
      <c r="S241" s="1">
        <f>Y241-AF241</f>
        <v>1.5770000000000008</v>
      </c>
      <c r="T241" s="1">
        <f>SQRT((AA241*AA241)+(AG241*AG241))</f>
        <v>5.3225933528685057E-2</v>
      </c>
      <c r="W241">
        <v>8.0820000000000007</v>
      </c>
      <c r="X241">
        <v>2.3E-2</v>
      </c>
      <c r="Y241" s="1">
        <f>IF(W241&lt;8,W241-0.1359+(0.0396*W241)-(0.0023*W241*W241)-0.031,W241)</f>
        <v>8.0820000000000007</v>
      </c>
      <c r="Z241">
        <f>IF(W241&lt;8,1.0396-(0.0046*W241),1)</f>
        <v>1</v>
      </c>
      <c r="AA241" s="1">
        <f>SQRT(Z241*Z241*X241*X241)</f>
        <v>2.3E-2</v>
      </c>
      <c r="AB241">
        <v>6.5049999999999999</v>
      </c>
      <c r="AC241">
        <v>4.8000000000000001E-2</v>
      </c>
      <c r="AF241">
        <f>IF(AD241&lt;&gt;0,AD241,AB241)</f>
        <v>6.5049999999999999</v>
      </c>
      <c r="AG241">
        <f>IF(AD241&lt;&gt;0,AE241,AC241)</f>
        <v>4.8000000000000001E-2</v>
      </c>
      <c r="AI241" t="s">
        <v>83</v>
      </c>
      <c r="AJ241" t="s">
        <v>327</v>
      </c>
      <c r="AK241" t="s">
        <v>241</v>
      </c>
      <c r="AL241" s="1">
        <v>8.74</v>
      </c>
      <c r="AM241" s="1">
        <v>2.1000000000000001E-2</v>
      </c>
    </row>
    <row r="242" spans="1:39" x14ac:dyDescent="0.25">
      <c r="A242" t="s">
        <v>69</v>
      </c>
      <c r="B242" t="s">
        <v>327</v>
      </c>
      <c r="C242" t="s">
        <v>227</v>
      </c>
      <c r="E242">
        <v>10.95</v>
      </c>
      <c r="F242">
        <v>0.05</v>
      </c>
      <c r="G242">
        <v>10.17</v>
      </c>
      <c r="H242">
        <v>0.04</v>
      </c>
      <c r="I242">
        <f>E242-G242</f>
        <v>0.77999999999999936</v>
      </c>
      <c r="J242">
        <f>SQRT((F242*F242)+(H242*H242))</f>
        <v>6.4031242374328487E-2</v>
      </c>
      <c r="K242">
        <v>10.79</v>
      </c>
      <c r="L242">
        <v>7.0000000000000007E-2</v>
      </c>
      <c r="M242">
        <v>10.09</v>
      </c>
      <c r="N242">
        <v>0.04</v>
      </c>
      <c r="Q242" s="1">
        <v>8.6379999999999999</v>
      </c>
      <c r="R242" s="1">
        <v>2.7E-2</v>
      </c>
      <c r="S242" s="1">
        <f>Y242-AF242</f>
        <v>1.5069999999999988</v>
      </c>
      <c r="T242" s="1">
        <f>SQRT((AA242*AA242)+(AG242*AG242))</f>
        <v>6.3694583757176709E-2</v>
      </c>
      <c r="W242">
        <v>8.1489999999999991</v>
      </c>
      <c r="X242">
        <v>2.4E-2</v>
      </c>
      <c r="Y242" s="1">
        <f>IF(W242&lt;8,W242-0.1359+(0.0396*W242)-(0.0023*W242*W242)-0.031,W242)</f>
        <v>8.1489999999999991</v>
      </c>
      <c r="Z242">
        <f>IF(W242&lt;8,1.0396-(0.0046*W242),1)</f>
        <v>1</v>
      </c>
      <c r="AA242" s="1">
        <f>SQRT(Z242*Z242*X242*X242)</f>
        <v>2.4E-2</v>
      </c>
      <c r="AB242">
        <v>6.6420000000000003</v>
      </c>
      <c r="AC242">
        <v>5.8999999999999997E-2</v>
      </c>
      <c r="AF242">
        <f>IF(AD242&lt;&gt;0,AD242,AB242)</f>
        <v>6.6420000000000003</v>
      </c>
      <c r="AG242">
        <f>IF(AD242&lt;&gt;0,AE242,AC242)</f>
        <v>5.8999999999999997E-2</v>
      </c>
      <c r="AI242" t="s">
        <v>69</v>
      </c>
      <c r="AJ242" t="s">
        <v>327</v>
      </c>
      <c r="AK242" t="s">
        <v>227</v>
      </c>
      <c r="AL242" s="1">
        <v>8.6379999999999999</v>
      </c>
      <c r="AM242" s="1">
        <v>2.7E-2</v>
      </c>
    </row>
    <row r="243" spans="1:39" x14ac:dyDescent="0.25">
      <c r="A243" t="s">
        <v>165</v>
      </c>
      <c r="B243">
        <v>224429</v>
      </c>
      <c r="C243" t="s">
        <v>323</v>
      </c>
      <c r="E243">
        <v>6.6740000000000004</v>
      </c>
      <c r="F243">
        <v>1.4E-2</v>
      </c>
      <c r="G243">
        <v>6.6440000000000001</v>
      </c>
      <c r="H243">
        <v>0.01</v>
      </c>
      <c r="I243">
        <f>E243-G243</f>
        <v>3.0000000000000249E-2</v>
      </c>
      <c r="J243">
        <f>SQRT((F243*F243)+(H243*H243))</f>
        <v>1.7204650534085254E-2</v>
      </c>
      <c r="K243">
        <v>6.6630000000000003</v>
      </c>
      <c r="L243">
        <v>1.7999999999999999E-2</v>
      </c>
      <c r="M243">
        <v>6.641</v>
      </c>
      <c r="N243">
        <v>0.01</v>
      </c>
      <c r="O243">
        <v>6.6749999999999998</v>
      </c>
      <c r="P243">
        <v>4.8999999999999998E-4</v>
      </c>
      <c r="Q243" s="1">
        <v>6.5810000000000004</v>
      </c>
      <c r="R243" s="1">
        <v>2.3E-2</v>
      </c>
      <c r="S243" s="1">
        <f>Y243-AF243</f>
        <v>0.47586098720000081</v>
      </c>
      <c r="T243" s="1">
        <f>SQRT((AA243*AA243)+(AG243*AG243))</f>
        <v>6.7312520007487567E-2</v>
      </c>
      <c r="W243">
        <v>6.556</v>
      </c>
      <c r="X243">
        <v>3.6999999999999998E-2</v>
      </c>
      <c r="Y243" s="1">
        <f>IF(W243&lt;8,W243-0.1359+(0.0396*W243)-(0.0023*W243*W243)-0.031,W243)</f>
        <v>6.5498609872000007</v>
      </c>
      <c r="Z243">
        <f>IF(W243&lt;8,1.0396-(0.0046*W243),1)</f>
        <v>1.0094424000000002</v>
      </c>
      <c r="AA243" s="1">
        <f>SQRT(Z243*Z243*X243*X243)</f>
        <v>3.7349368800000005E-2</v>
      </c>
      <c r="AB243">
        <v>6.0739999999999998</v>
      </c>
      <c r="AC243">
        <v>5.6000000000000001E-2</v>
      </c>
      <c r="AF243">
        <f>IF(AD243&lt;&gt;0,AD243,AB243)</f>
        <v>6.0739999999999998</v>
      </c>
      <c r="AG243">
        <f>IF(AD243&lt;&gt;0,AE243,AC243)</f>
        <v>5.6000000000000001E-2</v>
      </c>
      <c r="AI243" t="s">
        <v>165</v>
      </c>
      <c r="AJ243">
        <v>224429</v>
      </c>
      <c r="AK243" t="s">
        <v>323</v>
      </c>
      <c r="AL243" s="1">
        <v>6.5810000000000004</v>
      </c>
      <c r="AM243" s="1">
        <v>2.3E-2</v>
      </c>
    </row>
  </sheetData>
  <sortState ref="A2:AR243">
    <sortCondition ref="C2:C243"/>
  </sortState>
  <conditionalFormatting sqref="A244:A1048576 A1:A154">
    <cfRule type="duplicateValues" dxfId="8" priority="5"/>
  </conditionalFormatting>
  <conditionalFormatting sqref="C1:C1048576">
    <cfRule type="duplicateValues" dxfId="7" priority="3"/>
  </conditionalFormatting>
  <conditionalFormatting sqref="A155:A243">
    <cfRule type="duplicateValues" dxfId="6" priority="31"/>
  </conditionalFormatting>
  <conditionalFormatting sqref="AI155:AI243">
    <cfRule type="duplicateValues" dxfId="5" priority="33"/>
  </conditionalFormatting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7A80-B442-4D7F-90EF-3F06881326B4}">
  <dimension ref="A1:BB146"/>
  <sheetViews>
    <sheetView topLeftCell="C1" workbookViewId="0">
      <pane xSplit="1" ySplit="1" topLeftCell="E2" activePane="bottomRight" state="frozen"/>
      <selection activeCell="C1" sqref="C1"/>
      <selection pane="topRight" activeCell="D1" sqref="D1"/>
      <selection pane="bottomLeft" activeCell="C2" sqref="C2"/>
      <selection pane="bottomRight" activeCell="K2" sqref="K2:N17"/>
    </sheetView>
  </sheetViews>
  <sheetFormatPr defaultRowHeight="15" x14ac:dyDescent="0.25"/>
  <cols>
    <col min="1" max="1" width="13.28515625" bestFit="1" customWidth="1"/>
    <col min="2" max="2" width="11.28515625" bestFit="1" customWidth="1"/>
    <col min="3" max="3" width="19.140625" bestFit="1" customWidth="1"/>
    <col min="4" max="4" width="10.28515625" bestFit="1" customWidth="1"/>
    <col min="5" max="5" width="7" bestFit="1" customWidth="1"/>
    <col min="6" max="6" width="6" bestFit="1" customWidth="1"/>
    <col min="7" max="7" width="6.7109375" bestFit="1" customWidth="1"/>
    <col min="8" max="8" width="6" bestFit="1" customWidth="1"/>
    <col min="9" max="9" width="6.7109375" bestFit="1" customWidth="1"/>
    <col min="10" max="10" width="12" bestFit="1" customWidth="1"/>
    <col min="11" max="11" width="7" style="3" bestFit="1" customWidth="1"/>
    <col min="12" max="12" width="6" style="3" bestFit="1" customWidth="1"/>
    <col min="13" max="13" width="7" style="3" bestFit="1" customWidth="1"/>
    <col min="14" max="14" width="6" style="3" bestFit="1" customWidth="1"/>
    <col min="15" max="15" width="7" bestFit="1" customWidth="1"/>
    <col min="16" max="16" width="8.5703125" bestFit="1" customWidth="1"/>
    <col min="17" max="17" width="5.85546875" bestFit="1" customWidth="1"/>
    <col min="18" max="18" width="8.5703125" customWidth="1"/>
    <col min="19" max="19" width="5.28515625" bestFit="1" customWidth="1"/>
    <col min="20" max="20" width="7.85546875" bestFit="1" customWidth="1"/>
    <col min="21" max="21" width="5.7109375" bestFit="1" customWidth="1"/>
    <col min="22" max="22" width="8.28515625" bestFit="1" customWidth="1"/>
    <col min="23" max="23" width="5.42578125" bestFit="1" customWidth="1"/>
    <col min="24" max="24" width="8" bestFit="1" customWidth="1"/>
    <col min="25" max="25" width="5.28515625" bestFit="1" customWidth="1"/>
    <col min="26" max="26" width="7.85546875" bestFit="1" customWidth="1"/>
    <col min="27" max="27" width="7" bestFit="1" customWidth="1"/>
    <col min="28" max="28" width="8" bestFit="1" customWidth="1"/>
    <col min="29" max="30" width="9.140625" style="1"/>
    <col min="33" max="33" width="7.5703125" bestFit="1" customWidth="1"/>
    <col min="34" max="34" width="6.42578125" bestFit="1" customWidth="1"/>
    <col min="35" max="35" width="10.28515625" style="1" bestFit="1" customWidth="1"/>
    <col min="36" max="36" width="16.42578125" bestFit="1" customWidth="1"/>
    <col min="37" max="37" width="9.140625" style="1"/>
    <col min="38" max="38" width="7.5703125" bestFit="1" customWidth="1"/>
    <col min="39" max="39" width="6.42578125" bestFit="1" customWidth="1"/>
    <col min="45" max="45" width="13.28515625" bestFit="1" customWidth="1"/>
    <col min="47" max="47" width="19.140625" bestFit="1" customWidth="1"/>
    <col min="48" max="49" width="9.140625" style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745</v>
      </c>
      <c r="F1" t="s">
        <v>746</v>
      </c>
      <c r="G1" t="s">
        <v>747</v>
      </c>
      <c r="H1" t="s">
        <v>748</v>
      </c>
      <c r="I1" t="s">
        <v>749</v>
      </c>
      <c r="K1" s="3" t="s">
        <v>740</v>
      </c>
      <c r="L1" s="3" t="s">
        <v>743</v>
      </c>
      <c r="M1" s="3" t="s">
        <v>4</v>
      </c>
      <c r="N1" s="3" t="s">
        <v>744</v>
      </c>
      <c r="O1" t="s">
        <v>741</v>
      </c>
      <c r="P1" t="s">
        <v>742</v>
      </c>
      <c r="Q1" t="s">
        <v>754</v>
      </c>
      <c r="R1" t="s">
        <v>755</v>
      </c>
      <c r="S1" t="s">
        <v>756</v>
      </c>
      <c r="T1" t="s">
        <v>757</v>
      </c>
      <c r="U1" t="s">
        <v>758</v>
      </c>
      <c r="V1" t="s">
        <v>759</v>
      </c>
      <c r="W1" t="s">
        <v>760</v>
      </c>
      <c r="X1" t="s">
        <v>761</v>
      </c>
      <c r="Y1" t="s">
        <v>762</v>
      </c>
      <c r="Z1" t="s">
        <v>763</v>
      </c>
      <c r="AA1" t="s">
        <v>5</v>
      </c>
      <c r="AB1" t="s">
        <v>6</v>
      </c>
      <c r="AC1" s="1" t="s">
        <v>7</v>
      </c>
      <c r="AD1" s="1" t="s">
        <v>8</v>
      </c>
      <c r="AE1" t="s">
        <v>9</v>
      </c>
      <c r="AG1" t="s">
        <v>10</v>
      </c>
      <c r="AH1" t="s">
        <v>11</v>
      </c>
      <c r="AI1" s="1" t="s">
        <v>12</v>
      </c>
      <c r="AJ1" t="s">
        <v>169</v>
      </c>
      <c r="AK1" s="1" t="s">
        <v>13</v>
      </c>
      <c r="AL1" t="s">
        <v>14</v>
      </c>
      <c r="AM1" t="s">
        <v>15</v>
      </c>
      <c r="AN1" t="s">
        <v>170</v>
      </c>
      <c r="AO1" t="s">
        <v>171</v>
      </c>
      <c r="AP1" t="s">
        <v>172</v>
      </c>
      <c r="AQ1" t="s">
        <v>173</v>
      </c>
    </row>
    <row r="2" spans="1:49" x14ac:dyDescent="0.25">
      <c r="A2" t="s">
        <v>393</v>
      </c>
      <c r="B2">
        <v>1777</v>
      </c>
      <c r="C2" t="s">
        <v>498</v>
      </c>
      <c r="D2" t="s">
        <v>699</v>
      </c>
      <c r="E2">
        <v>7.3780000000000001</v>
      </c>
      <c r="F2">
        <v>1.4999999999999999E-2</v>
      </c>
      <c r="G2">
        <v>7.3620000000000001</v>
      </c>
      <c r="H2">
        <v>0.01</v>
      </c>
      <c r="I2">
        <f>E2-G2</f>
        <v>1.6000000000000014E-2</v>
      </c>
      <c r="J2">
        <f>SQRT((F2*F2)+(H2*H2))</f>
        <v>1.8027756377319945E-2</v>
      </c>
      <c r="O2">
        <v>7.3929999999999998</v>
      </c>
      <c r="P2">
        <v>1E-3</v>
      </c>
      <c r="AA2">
        <v>7.3650000000000002</v>
      </c>
      <c r="AB2" s="1">
        <v>2.7E-2</v>
      </c>
      <c r="AC2" s="1">
        <f>AI2-AP2</f>
        <v>0.56294290720000006</v>
      </c>
      <c r="AD2" s="1">
        <f>SQRT((AK2*AK2)+(AQ2*AQ2))</f>
        <v>7.1368240736548863E-2</v>
      </c>
      <c r="AG2">
        <v>7.3559999999999999</v>
      </c>
      <c r="AH2">
        <v>2.7E-2</v>
      </c>
      <c r="AI2" s="1">
        <f>IF(AG2&lt;8,AG2-0.1359+(0.0396*AG2)-(0.0023*AG2*AG2)-0.031,AG2)</f>
        <v>7.3559429072000002</v>
      </c>
      <c r="AJ2">
        <f>IF(AG2&lt;8,1.0396-(0.0046*AG2),1)</f>
        <v>1.0057624000000001</v>
      </c>
      <c r="AK2" s="1">
        <f>SQRT(AJ2*AJ2*AH2*AH2)</f>
        <v>2.71555848E-2</v>
      </c>
      <c r="AL2">
        <v>6.7930000000000001</v>
      </c>
      <c r="AM2">
        <v>6.6000000000000003E-2</v>
      </c>
      <c r="AP2">
        <f>IF(AN2&lt;&gt;0,AN2,AL2)</f>
        <v>6.7930000000000001</v>
      </c>
      <c r="AQ2">
        <f>IF(AN2&lt;&gt;0,AO2,AM2)</f>
        <v>6.6000000000000003E-2</v>
      </c>
      <c r="AS2" t="s">
        <v>393</v>
      </c>
      <c r="AT2" t="s">
        <v>498</v>
      </c>
      <c r="AU2">
        <v>7.3650000000000002</v>
      </c>
    </row>
    <row r="3" spans="1:49" x14ac:dyDescent="0.25">
      <c r="A3" t="s">
        <v>113</v>
      </c>
      <c r="B3">
        <v>3051</v>
      </c>
      <c r="C3" t="s">
        <v>271</v>
      </c>
      <c r="E3">
        <v>7.7249999999999996</v>
      </c>
      <c r="F3">
        <v>1.4999999999999999E-2</v>
      </c>
      <c r="G3">
        <v>7.609</v>
      </c>
      <c r="H3">
        <v>0.01</v>
      </c>
      <c r="I3">
        <f>E3-G3</f>
        <v>0.11599999999999966</v>
      </c>
      <c r="J3">
        <f>SQRT((F3*F3)+(H3*H3))</f>
        <v>1.8027756377319945E-2</v>
      </c>
      <c r="O3">
        <v>7.6120000000000001</v>
      </c>
      <c r="P3">
        <v>0.01</v>
      </c>
      <c r="AA3" s="1">
        <v>7.35</v>
      </c>
      <c r="AB3" s="1">
        <v>1.9E-2</v>
      </c>
      <c r="AC3" s="1">
        <f>AI3-AP3</f>
        <v>0.46488505319999973</v>
      </c>
      <c r="AD3" s="1">
        <f>SQRT((AK3*AK3)+(AQ3*AQ3))</f>
        <v>8.3174352660918591E-2</v>
      </c>
      <c r="AG3">
        <v>7.3460000000000001</v>
      </c>
      <c r="AH3">
        <v>4.9000000000000002E-2</v>
      </c>
      <c r="AI3" s="1">
        <f>IF(AG3&lt;8,AG3-0.1359+(0.0396*AG3)-(0.0023*AG3*AG3)-0.031,AG3)</f>
        <v>7.3458850532</v>
      </c>
      <c r="AJ3">
        <f>IF(AG3&lt;8,1.0396-(0.0046*AG3),1)</f>
        <v>1.0058084</v>
      </c>
      <c r="AK3" s="1">
        <f>SQRT(AJ3*AJ3*AH3*AH3)</f>
        <v>4.92846116E-2</v>
      </c>
      <c r="AL3">
        <v>6.8810000000000002</v>
      </c>
      <c r="AM3">
        <v>6.7000000000000004E-2</v>
      </c>
      <c r="AP3">
        <f>IF(AN3&lt;&gt;0,AN3,AL3)</f>
        <v>6.8810000000000002</v>
      </c>
      <c r="AQ3">
        <f>IF(AN3&lt;&gt;0,AO3,AM3)</f>
        <v>6.7000000000000004E-2</v>
      </c>
      <c r="AS3" t="s">
        <v>113</v>
      </c>
      <c r="AT3">
        <v>3051</v>
      </c>
      <c r="AU3" t="s">
        <v>271</v>
      </c>
      <c r="AV3" s="1">
        <v>7.35</v>
      </c>
      <c r="AW3" s="1">
        <v>1.9E-2</v>
      </c>
    </row>
    <row r="4" spans="1:49" x14ac:dyDescent="0.25">
      <c r="A4" t="s">
        <v>168</v>
      </c>
      <c r="B4" t="s">
        <v>327</v>
      </c>
      <c r="C4" t="s">
        <v>326</v>
      </c>
      <c r="E4">
        <v>11.839</v>
      </c>
      <c r="F4">
        <v>9.2999999999999999E-2</v>
      </c>
      <c r="G4">
        <v>10.401</v>
      </c>
      <c r="H4">
        <v>4.4999999999999998E-2</v>
      </c>
      <c r="I4">
        <f>E4-G4</f>
        <v>1.4380000000000006</v>
      </c>
      <c r="J4">
        <f>SQRT((F4*F4)+(H4*H4))</f>
        <v>0.10331505214633538</v>
      </c>
      <c r="O4">
        <v>9.952</v>
      </c>
      <c r="P4">
        <v>1E-3</v>
      </c>
      <c r="AA4" s="1">
        <v>8.49</v>
      </c>
      <c r="AB4" s="1">
        <v>2.5999999999999999E-2</v>
      </c>
      <c r="AC4" s="1">
        <f>AI4-AP4</f>
        <v>2.2945897824999992</v>
      </c>
      <c r="AD4" s="1">
        <f>SQRT((AK4*AK4)+(AQ4*AQ4))</f>
        <v>4.9294069086499401E-2</v>
      </c>
      <c r="AG4">
        <v>7.6849999999999996</v>
      </c>
      <c r="AH4">
        <v>2.4E-2</v>
      </c>
      <c r="AI4" s="1">
        <f>IF(AG4&lt;8,AG4-0.1359+(0.0396*AG4)-(0.0023*AG4*AG4)-0.031,AG4)</f>
        <v>7.6865897824999996</v>
      </c>
      <c r="AJ4">
        <f>IF(AG4&lt;8,1.0396-(0.0046*AG4),1)</f>
        <v>1.0042490000000002</v>
      </c>
      <c r="AK4" s="1">
        <f>SQRT(AJ4*AJ4*AH4*AH4)</f>
        <v>2.4101976000000004E-2</v>
      </c>
      <c r="AL4">
        <v>5.3920000000000003</v>
      </c>
      <c r="AM4">
        <v>4.2999999999999997E-2</v>
      </c>
      <c r="AP4">
        <f>IF(AN4&lt;&gt;0,AN4,AL4)</f>
        <v>5.3920000000000003</v>
      </c>
      <c r="AQ4">
        <f>IF(AN4&lt;&gt;0,AO4,AM4)</f>
        <v>4.2999999999999997E-2</v>
      </c>
      <c r="AS4" t="s">
        <v>168</v>
      </c>
      <c r="AT4" t="s">
        <v>327</v>
      </c>
      <c r="AU4" t="s">
        <v>326</v>
      </c>
      <c r="AV4" s="1">
        <v>8.49</v>
      </c>
      <c r="AW4" s="1">
        <v>2.5999999999999999E-2</v>
      </c>
    </row>
    <row r="5" spans="1:49" x14ac:dyDescent="0.25">
      <c r="A5" t="s">
        <v>133</v>
      </c>
      <c r="B5">
        <v>5741</v>
      </c>
      <c r="C5" t="s">
        <v>291</v>
      </c>
      <c r="E5">
        <v>7.74</v>
      </c>
      <c r="F5">
        <v>1.4999999999999999E-2</v>
      </c>
      <c r="G5">
        <v>7.5540000000000003</v>
      </c>
      <c r="H5">
        <v>0.01</v>
      </c>
      <c r="I5">
        <f>E5-G5</f>
        <v>0.18599999999999994</v>
      </c>
      <c r="J5">
        <f>SQRT((F5*F5)+(H5*H5))</f>
        <v>1.8027756377319945E-2</v>
      </c>
      <c r="O5">
        <v>7.524</v>
      </c>
      <c r="P5">
        <v>1E-3</v>
      </c>
      <c r="AA5" s="1">
        <v>7.17</v>
      </c>
      <c r="AB5" s="1">
        <v>1.7999999999999999E-2</v>
      </c>
      <c r="AC5" s="1">
        <f>AI5-AP5</f>
        <v>0.48759091999999971</v>
      </c>
      <c r="AD5" s="1">
        <f>SQRT((AK5*AK5)+(AQ5*AQ5))</f>
        <v>6.237009616345076E-2</v>
      </c>
      <c r="AG5">
        <v>7.14</v>
      </c>
      <c r="AH5">
        <v>3.1E-2</v>
      </c>
      <c r="AI5" s="1">
        <f>IF(AG5&lt;8,AG5-0.1359+(0.0396*AG5)-(0.0023*AG5*AG5)-0.031,AG5)</f>
        <v>7.1385909199999995</v>
      </c>
      <c r="AJ5">
        <f>IF(AG5&lt;8,1.0396-(0.0046*AG5),1)</f>
        <v>1.006756</v>
      </c>
      <c r="AK5" s="1">
        <f>SQRT(AJ5*AJ5*AH5*AH5)</f>
        <v>3.1209435999999997E-2</v>
      </c>
      <c r="AL5">
        <v>6.6509999999999998</v>
      </c>
      <c r="AM5">
        <v>5.3999999999999999E-2</v>
      </c>
      <c r="AP5">
        <f>IF(AN5&lt;&gt;0,AN5,AL5)</f>
        <v>6.6509999999999998</v>
      </c>
      <c r="AQ5">
        <f>IF(AN5&lt;&gt;0,AO5,AM5)</f>
        <v>5.3999999999999999E-2</v>
      </c>
      <c r="AS5" t="s">
        <v>133</v>
      </c>
      <c r="AT5">
        <v>5741</v>
      </c>
      <c r="AU5" t="s">
        <v>291</v>
      </c>
      <c r="AV5" s="1">
        <v>7.17</v>
      </c>
      <c r="AW5" s="1">
        <v>1.7999999999999999E-2</v>
      </c>
    </row>
    <row r="6" spans="1:49" x14ac:dyDescent="0.25">
      <c r="A6" t="s">
        <v>89</v>
      </c>
      <c r="B6">
        <v>6370</v>
      </c>
      <c r="C6" t="s">
        <v>247</v>
      </c>
      <c r="E6">
        <v>8.4969999999999999</v>
      </c>
      <c r="F6">
        <v>1.4999999999999999E-2</v>
      </c>
      <c r="G6">
        <v>8.3819999999999997</v>
      </c>
      <c r="H6">
        <v>1.2E-2</v>
      </c>
      <c r="I6">
        <f>E6-G6</f>
        <v>0.11500000000000021</v>
      </c>
      <c r="J6">
        <f>SQRT((F6*F6)+(H6*H6))</f>
        <v>1.9209372712298545E-2</v>
      </c>
      <c r="O6">
        <v>8.3859999999999992</v>
      </c>
      <c r="P6">
        <v>1E-3</v>
      </c>
      <c r="AA6" s="1">
        <v>8.1679999999999993</v>
      </c>
      <c r="AB6" s="1">
        <v>2.9000000000000001E-2</v>
      </c>
      <c r="AC6" s="1">
        <f>AI6-AP6</f>
        <v>1.0099999999999989</v>
      </c>
      <c r="AD6" s="1">
        <f>SQRT((AK6*AK6)+(AQ6*AQ6))</f>
        <v>8.9988888202933145E-2</v>
      </c>
      <c r="AG6">
        <v>8.1489999999999991</v>
      </c>
      <c r="AH6">
        <v>2.3E-2</v>
      </c>
      <c r="AI6" s="1">
        <f>IF(AG6&lt;8,AG6-0.1359+(0.0396*AG6)-(0.0023*AG6*AG6)-0.031,AG6)</f>
        <v>8.1489999999999991</v>
      </c>
      <c r="AJ6">
        <f>IF(AG6&lt;8,1.0396-(0.0046*AG6),1)</f>
        <v>1</v>
      </c>
      <c r="AK6" s="1">
        <f>SQRT(AJ6*AJ6*AH6*AH6)</f>
        <v>2.3E-2</v>
      </c>
      <c r="AL6">
        <v>7.1390000000000002</v>
      </c>
      <c r="AM6">
        <v>8.6999999999999994E-2</v>
      </c>
      <c r="AP6">
        <f>IF(AN6&lt;&gt;0,AN6,AL6)</f>
        <v>7.1390000000000002</v>
      </c>
      <c r="AQ6">
        <f>IF(AN6&lt;&gt;0,AO6,AM6)</f>
        <v>8.6999999999999994E-2</v>
      </c>
      <c r="AS6" t="s">
        <v>89</v>
      </c>
      <c r="AT6">
        <v>6370</v>
      </c>
      <c r="AU6" t="s">
        <v>247</v>
      </c>
      <c r="AV6" s="1">
        <v>8.1679999999999993</v>
      </c>
      <c r="AW6" s="1">
        <v>2.9000000000000001E-2</v>
      </c>
    </row>
    <row r="7" spans="1:49" x14ac:dyDescent="0.25">
      <c r="A7" t="s">
        <v>90</v>
      </c>
      <c r="B7">
        <v>7406</v>
      </c>
      <c r="C7" t="s">
        <v>248</v>
      </c>
      <c r="E7">
        <v>7.101</v>
      </c>
      <c r="F7">
        <v>1.4999999999999999E-2</v>
      </c>
      <c r="G7">
        <v>7.0549999999999997</v>
      </c>
      <c r="H7">
        <v>0.01</v>
      </c>
      <c r="I7">
        <f>E7-G7</f>
        <v>4.6000000000000263E-2</v>
      </c>
      <c r="J7">
        <f>SQRT((F7*F7)+(H7*H7))</f>
        <v>1.8027756377319945E-2</v>
      </c>
      <c r="O7">
        <v>6.9630000000000001</v>
      </c>
      <c r="P7">
        <v>1E-3</v>
      </c>
      <c r="AA7" s="1">
        <v>6.7640000000000002</v>
      </c>
      <c r="AB7" s="1">
        <v>5.6000000000000001E-2</v>
      </c>
      <c r="AC7" s="1">
        <f>AI7-AP7</f>
        <v>0.6412996992999993</v>
      </c>
      <c r="AD7" s="1">
        <f>SQRT((AK7*AK7)+(AQ7*AQ7))</f>
        <v>5.4710104844788547E-2</v>
      </c>
      <c r="AG7">
        <v>6.6029999999999998</v>
      </c>
      <c r="AH7">
        <v>3.9E-2</v>
      </c>
      <c r="AI7" s="1">
        <f>IF(AG7&lt;8,AG7-0.1359+(0.0396*AG7)-(0.0023*AG7*AG7)-0.031,AG7)</f>
        <v>6.5972996992999997</v>
      </c>
      <c r="AJ7">
        <f>IF(AG7&lt;8,1.0396-(0.0046*AG7),1)</f>
        <v>1.0092262000000001</v>
      </c>
      <c r="AK7" s="1">
        <f>SQRT(AJ7*AJ7*AH7*AH7)</f>
        <v>3.93598218E-2</v>
      </c>
      <c r="AL7">
        <v>5.9560000000000004</v>
      </c>
      <c r="AM7">
        <v>3.7999999999999999E-2</v>
      </c>
      <c r="AP7">
        <f>IF(AN7&lt;&gt;0,AN7,AL7)</f>
        <v>5.9560000000000004</v>
      </c>
      <c r="AQ7">
        <f>IF(AN7&lt;&gt;0,AO7,AM7)</f>
        <v>3.7999999999999999E-2</v>
      </c>
      <c r="AS7" t="s">
        <v>90</v>
      </c>
      <c r="AT7">
        <v>7406</v>
      </c>
      <c r="AU7" t="s">
        <v>248</v>
      </c>
      <c r="AV7" s="1">
        <v>6.7640000000000002</v>
      </c>
      <c r="AW7" s="1">
        <v>5.6000000000000001E-2</v>
      </c>
    </row>
    <row r="8" spans="1:49" x14ac:dyDescent="0.25">
      <c r="A8" t="s">
        <v>382</v>
      </c>
      <c r="C8" t="s">
        <v>697</v>
      </c>
      <c r="D8" t="s">
        <v>739</v>
      </c>
      <c r="E8">
        <v>11.39</v>
      </c>
      <c r="F8">
        <v>5.8000000000000003E-2</v>
      </c>
      <c r="G8">
        <v>10.808</v>
      </c>
      <c r="H8">
        <v>5.2999999999999999E-2</v>
      </c>
      <c r="I8">
        <f>E8-G8</f>
        <v>0.58200000000000074</v>
      </c>
      <c r="J8">
        <f>SQRT((F8*F8)+(H8*H8))</f>
        <v>7.8568441501661465E-2</v>
      </c>
      <c r="O8">
        <v>10.746</v>
      </c>
      <c r="P8">
        <v>1E-3</v>
      </c>
      <c r="AA8">
        <v>10.01</v>
      </c>
      <c r="AB8" s="1">
        <v>2.4E-2</v>
      </c>
      <c r="AC8" s="1">
        <f>AI8-AP8</f>
        <v>6.2429999999999994</v>
      </c>
      <c r="AD8" s="1">
        <f>SQRT((AK8*AK8)+(AQ8*AQ8))</f>
        <v>2.9732137494637011E-2</v>
      </c>
      <c r="AG8">
        <v>8.6869999999999994</v>
      </c>
      <c r="AH8">
        <v>2.1999999999999999E-2</v>
      </c>
      <c r="AI8" s="1">
        <f>IF(AG8&lt;8,AG8-0.1359+(0.0396*AG8)-(0.0023*AG8*AG8)-0.031,AG8)</f>
        <v>8.6869999999999994</v>
      </c>
      <c r="AJ8">
        <f>IF(AG8&lt;8,1.0396-(0.0046*AG8),1)</f>
        <v>1</v>
      </c>
      <c r="AK8" s="1">
        <f>SQRT(AJ8*AJ8*AH8*AH8)</f>
        <v>2.1999999999999999E-2</v>
      </c>
      <c r="AL8">
        <v>2.444</v>
      </c>
      <c r="AM8">
        <v>0.02</v>
      </c>
      <c r="AP8">
        <f>IF(AN8&lt;&gt;0,AN8,AL8)</f>
        <v>2.444</v>
      </c>
      <c r="AQ8">
        <f>IF(AN8&lt;&gt;0,AO8,AM8)</f>
        <v>0.02</v>
      </c>
      <c r="AS8" t="s">
        <v>382</v>
      </c>
      <c r="AT8" t="s">
        <v>697</v>
      </c>
      <c r="AU8">
        <v>10.01</v>
      </c>
    </row>
    <row r="9" spans="1:49" x14ac:dyDescent="0.25">
      <c r="A9" t="s">
        <v>117</v>
      </c>
      <c r="B9">
        <v>8731</v>
      </c>
      <c r="C9" t="s">
        <v>275</v>
      </c>
      <c r="E9">
        <v>7.46</v>
      </c>
      <c r="F9">
        <v>1.4999999999999999E-2</v>
      </c>
      <c r="G9">
        <v>7.5369999999999999</v>
      </c>
      <c r="H9">
        <v>1.0999999999999999E-2</v>
      </c>
      <c r="I9">
        <f>E9-G9</f>
        <v>-7.6999999999999957E-2</v>
      </c>
      <c r="J9">
        <f>SQRT((F9*F9)+(H9*H9))</f>
        <v>1.8601075237738272E-2</v>
      </c>
      <c r="AA9" s="1">
        <v>7.5960000000000001</v>
      </c>
      <c r="AB9" s="1">
        <v>0.02</v>
      </c>
      <c r="AC9" s="1">
        <f>AI9-AP9</f>
        <v>1.0063265625</v>
      </c>
      <c r="AD9" s="1">
        <f>SQRT((AK9*AK9)+(AQ9*AQ9))</f>
        <v>7.8145179296394376E-2</v>
      </c>
      <c r="AG9">
        <v>7.625</v>
      </c>
      <c r="AH9">
        <v>2.5000000000000001E-2</v>
      </c>
      <c r="AI9" s="1">
        <f>IF(AG9&lt;8,AG9-0.1359+(0.0396*AG9)-(0.0023*AG9*AG9)-0.031,AG9)</f>
        <v>7.6263265625000001</v>
      </c>
      <c r="AJ9">
        <f>IF(AG9&lt;8,1.0396-(0.0046*AG9),1)</f>
        <v>1.0045250000000001</v>
      </c>
      <c r="AK9" s="1">
        <f>SQRT(AJ9*AJ9*AH9*AH9)</f>
        <v>2.5113125000000004E-2</v>
      </c>
      <c r="AL9">
        <v>6.62</v>
      </c>
      <c r="AM9">
        <v>7.3999999999999996E-2</v>
      </c>
      <c r="AP9">
        <f>IF(AN9&lt;&gt;0,AN9,AL9)</f>
        <v>6.62</v>
      </c>
      <c r="AQ9">
        <f>IF(AN9&lt;&gt;0,AO9,AM9)</f>
        <v>7.3999999999999996E-2</v>
      </c>
      <c r="AS9" t="s">
        <v>117</v>
      </c>
      <c r="AT9">
        <v>8731</v>
      </c>
      <c r="AU9" t="s">
        <v>275</v>
      </c>
      <c r="AV9" s="1">
        <v>7.5960000000000001</v>
      </c>
      <c r="AW9" s="1">
        <v>0.02</v>
      </c>
    </row>
    <row r="10" spans="1:49" x14ac:dyDescent="0.25">
      <c r="A10" t="s">
        <v>87</v>
      </c>
      <c r="B10">
        <v>9590</v>
      </c>
      <c r="C10" t="s">
        <v>245</v>
      </c>
      <c r="E10">
        <v>7.0869999999999997</v>
      </c>
      <c r="F10">
        <v>1.4999999999999999E-2</v>
      </c>
      <c r="G10">
        <v>7.0229999999999997</v>
      </c>
      <c r="H10">
        <v>0.01</v>
      </c>
      <c r="I10">
        <f>E10-G10</f>
        <v>6.4000000000000057E-2</v>
      </c>
      <c r="J10">
        <f>SQRT((F10*F10)+(H10*H10))</f>
        <v>1.8027756377319945E-2</v>
      </c>
      <c r="AA10" s="1">
        <v>6.7910000000000004</v>
      </c>
      <c r="AB10" s="1">
        <v>1.7999999999999999E-2</v>
      </c>
      <c r="AC10" s="1">
        <f>AI10-AP10</f>
        <v>0.70616053120000011</v>
      </c>
      <c r="AD10" s="1">
        <f>SQRT((AK10*AK10)+(AQ10*AQ10))</f>
        <v>6.0178590884419986E-2</v>
      </c>
      <c r="AG10">
        <v>6.8159999999999998</v>
      </c>
      <c r="AH10">
        <v>3.5999999999999997E-2</v>
      </c>
      <c r="AI10" s="1">
        <f>IF(AG10&lt;8,AG10-0.1359+(0.0396*AG10)-(0.0023*AG10*AG10)-0.031,AG10)</f>
        <v>6.8121605312</v>
      </c>
      <c r="AJ10">
        <f>IF(AG10&lt;8,1.0396-(0.0046*AG10),1)</f>
        <v>1.0082464</v>
      </c>
      <c r="AK10" s="1">
        <f>SQRT(AJ10*AJ10*AH10*AH10)</f>
        <v>3.6296870399999993E-2</v>
      </c>
      <c r="AL10">
        <v>6.1059999999999999</v>
      </c>
      <c r="AM10">
        <v>4.8000000000000001E-2</v>
      </c>
      <c r="AP10">
        <f>IF(AN10&lt;&gt;0,AN10,AL10)</f>
        <v>6.1059999999999999</v>
      </c>
      <c r="AQ10">
        <f>IF(AN10&lt;&gt;0,AO10,AM10)</f>
        <v>4.8000000000000001E-2</v>
      </c>
      <c r="AS10" t="s">
        <v>87</v>
      </c>
      <c r="AT10">
        <v>9590</v>
      </c>
      <c r="AU10" t="s">
        <v>245</v>
      </c>
      <c r="AV10" s="1">
        <v>6.7910000000000004</v>
      </c>
      <c r="AW10" s="1">
        <v>1.7999999999999999E-2</v>
      </c>
    </row>
    <row r="11" spans="1:49" x14ac:dyDescent="0.25">
      <c r="A11" t="s">
        <v>161</v>
      </c>
      <c r="B11">
        <v>9985</v>
      </c>
      <c r="C11" t="s">
        <v>319</v>
      </c>
      <c r="E11">
        <v>8.0779999999999994</v>
      </c>
      <c r="F11">
        <v>1.6E-2</v>
      </c>
      <c r="G11">
        <v>7.9649999999999999</v>
      </c>
      <c r="H11">
        <v>1.2E-2</v>
      </c>
      <c r="I11">
        <f>E11-G11</f>
        <v>0.11299999999999955</v>
      </c>
      <c r="J11">
        <f>SQRT((F11*F11)+(H11*H11))</f>
        <v>0.02</v>
      </c>
      <c r="O11">
        <v>7.984</v>
      </c>
      <c r="P11">
        <v>1E-3</v>
      </c>
      <c r="AA11" s="1">
        <v>7.8239999999999998</v>
      </c>
      <c r="AB11" s="1">
        <v>1.7999999999999999E-2</v>
      </c>
      <c r="AC11" s="1">
        <f>AI11-AP11</f>
        <v>2.0229802948</v>
      </c>
      <c r="AD11" s="1">
        <f>SQRT((AK11*AK11)+(AQ11*AQ11))</f>
        <v>4.4993212324769563E-2</v>
      </c>
      <c r="AG11">
        <v>7.782</v>
      </c>
      <c r="AH11">
        <v>2.4E-2</v>
      </c>
      <c r="AI11" s="1">
        <f>IF(AG11&lt;8,AG11-0.1359+(0.0396*AG11)-(0.0023*AG11*AG11)-0.031,AG11)</f>
        <v>7.7839802948000001</v>
      </c>
      <c r="AJ11">
        <f>IF(AG11&lt;8,1.0396-(0.0046*AG11),1)</f>
        <v>1.0038028000000001</v>
      </c>
      <c r="AK11" s="1">
        <f>SQRT(AJ11*AJ11*AH11*AH11)</f>
        <v>2.4091267200000002E-2</v>
      </c>
      <c r="AL11">
        <v>5.7610000000000001</v>
      </c>
      <c r="AM11">
        <v>3.7999999999999999E-2</v>
      </c>
      <c r="AP11">
        <f>IF(AN11&lt;&gt;0,AN11,AL11)</f>
        <v>5.7610000000000001</v>
      </c>
      <c r="AQ11">
        <f>IF(AN11&lt;&gt;0,AO11,AM11)</f>
        <v>3.7999999999999999E-2</v>
      </c>
      <c r="AS11" t="s">
        <v>161</v>
      </c>
      <c r="AT11">
        <v>9985</v>
      </c>
      <c r="AU11" t="s">
        <v>319</v>
      </c>
      <c r="AV11" s="1">
        <v>7.8239999999999998</v>
      </c>
      <c r="AW11" s="1">
        <v>1.7999999999999999E-2</v>
      </c>
    </row>
    <row r="12" spans="1:49" x14ac:dyDescent="0.25">
      <c r="A12" t="s">
        <v>101</v>
      </c>
      <c r="B12" t="s">
        <v>327</v>
      </c>
      <c r="C12" t="s">
        <v>259</v>
      </c>
      <c r="E12">
        <v>10.256</v>
      </c>
      <c r="F12">
        <v>2.8000000000000001E-2</v>
      </c>
      <c r="G12">
        <v>9.8260000000000005</v>
      </c>
      <c r="H12">
        <v>2.5999999999999999E-2</v>
      </c>
      <c r="I12">
        <f>E12-G12</f>
        <v>0.42999999999999972</v>
      </c>
      <c r="J12">
        <f>SQRT((F12*F12)+(H12*H12))</f>
        <v>3.8209946349085602E-2</v>
      </c>
      <c r="O12">
        <v>9.6419999999999995</v>
      </c>
      <c r="P12">
        <v>3.0000000000000001E-3</v>
      </c>
      <c r="AA12" s="1">
        <v>8.9149999999999991</v>
      </c>
      <c r="AB12" s="1">
        <v>0.03</v>
      </c>
      <c r="AC12" s="1">
        <f>AI12-AP12</f>
        <v>1.2339999999999991</v>
      </c>
      <c r="AD12" s="1">
        <f>SQRT((AK12*AK12)+(AQ12*AQ12))</f>
        <v>6.706713054842886E-2</v>
      </c>
      <c r="AG12">
        <v>8.1869999999999994</v>
      </c>
      <c r="AH12">
        <v>2.3E-2</v>
      </c>
      <c r="AI12" s="1">
        <f>IF(AG12&lt;8,AG12-0.1359+(0.0396*AG12)-(0.0023*AG12*AG12)-0.031,AG12)</f>
        <v>8.1869999999999994</v>
      </c>
      <c r="AJ12">
        <f>IF(AG12&lt;8,1.0396-(0.0046*AG12),1)</f>
        <v>1</v>
      </c>
      <c r="AK12" s="1">
        <f>SQRT(AJ12*AJ12*AH12*AH12)</f>
        <v>2.3E-2</v>
      </c>
      <c r="AL12">
        <v>6.9530000000000003</v>
      </c>
      <c r="AM12">
        <v>6.3E-2</v>
      </c>
      <c r="AP12">
        <f>IF(AN12&lt;&gt;0,AN12,AL12)</f>
        <v>6.9530000000000003</v>
      </c>
      <c r="AQ12">
        <f>IF(AN12&lt;&gt;0,AO12,AM12)</f>
        <v>6.3E-2</v>
      </c>
      <c r="AS12" t="s">
        <v>101</v>
      </c>
      <c r="AT12" t="s">
        <v>327</v>
      </c>
      <c r="AU12" t="s">
        <v>259</v>
      </c>
      <c r="AV12" s="1">
        <v>8.9149999999999991</v>
      </c>
      <c r="AW12" s="1">
        <v>0.03</v>
      </c>
    </row>
    <row r="13" spans="1:49" x14ac:dyDescent="0.25">
      <c r="A13" t="s">
        <v>31</v>
      </c>
      <c r="B13">
        <v>10324</v>
      </c>
      <c r="C13" t="s">
        <v>189</v>
      </c>
      <c r="E13">
        <v>8.8840000000000003</v>
      </c>
      <c r="F13">
        <v>1.9E-2</v>
      </c>
      <c r="G13">
        <v>8.5429999999999993</v>
      </c>
      <c r="H13">
        <v>1.4999999999999999E-2</v>
      </c>
      <c r="I13">
        <f>E13-G13</f>
        <v>0.34100000000000108</v>
      </c>
      <c r="J13">
        <f>SQRT((F13*F13)+(H13*H13))</f>
        <v>2.4207436873820407E-2</v>
      </c>
      <c r="AA13" s="1">
        <v>7.8940000000000001</v>
      </c>
      <c r="AB13" s="1">
        <v>2.1000000000000001E-2</v>
      </c>
      <c r="AC13" s="1">
        <f>AI13-AP13</f>
        <v>1.4316821473000001</v>
      </c>
      <c r="AD13" s="1">
        <f>SQRT((AK13*AK13)+(AQ13*AQ13))</f>
        <v>6.0048215420985061E-2</v>
      </c>
      <c r="AG13">
        <v>7.7069999999999999</v>
      </c>
      <c r="AH13">
        <v>2.4E-2</v>
      </c>
      <c r="AI13" s="1">
        <f>IF(AG13&lt;8,AG13-0.1359+(0.0396*AG13)-(0.0023*AG13*AG13)-0.031,AG13)</f>
        <v>7.7086821473000002</v>
      </c>
      <c r="AJ13">
        <f>IF(AG13&lt;8,1.0396-(0.0046*AG13),1)</f>
        <v>1.0041478000000001</v>
      </c>
      <c r="AK13" s="1">
        <f>SQRT(AJ13*AJ13*AH13*AH13)</f>
        <v>2.4099547200000005E-2</v>
      </c>
      <c r="AL13">
        <v>6.2770000000000001</v>
      </c>
      <c r="AM13">
        <v>5.5E-2</v>
      </c>
      <c r="AP13">
        <f>IF(AN13&lt;&gt;0,AN13,AL13)</f>
        <v>6.2770000000000001</v>
      </c>
      <c r="AQ13">
        <f>IF(AN13&lt;&gt;0,AO13,AM13)</f>
        <v>5.5E-2</v>
      </c>
      <c r="AS13" t="s">
        <v>31</v>
      </c>
      <c r="AT13">
        <v>10324</v>
      </c>
      <c r="AU13" t="s">
        <v>189</v>
      </c>
      <c r="AV13" s="1">
        <v>7.8940000000000001</v>
      </c>
      <c r="AW13" s="1">
        <v>2.1000000000000001E-2</v>
      </c>
    </row>
    <row r="14" spans="1:49" x14ac:dyDescent="0.25">
      <c r="A14" t="s">
        <v>154</v>
      </c>
      <c r="B14">
        <v>11085</v>
      </c>
      <c r="C14" t="s">
        <v>312</v>
      </c>
      <c r="E14">
        <v>8.4619999999999997</v>
      </c>
      <c r="F14">
        <v>1.7000000000000001E-2</v>
      </c>
      <c r="G14">
        <v>8.3249999999999993</v>
      </c>
      <c r="H14">
        <v>1.4E-2</v>
      </c>
      <c r="I14">
        <f>E14-G14</f>
        <v>0.13700000000000045</v>
      </c>
      <c r="J14">
        <f>SQRT((F14*F14)+(H14*H14))</f>
        <v>2.2022715545545243E-2</v>
      </c>
      <c r="O14">
        <v>8.2910000000000004</v>
      </c>
      <c r="P14">
        <v>1E-3</v>
      </c>
      <c r="AA14" s="1">
        <v>8.0129999999999999</v>
      </c>
      <c r="AB14" s="1">
        <v>1.9E-2</v>
      </c>
      <c r="AC14" s="1">
        <f>AI14-AP14</f>
        <v>0.66640675930000004</v>
      </c>
      <c r="AD14" s="1">
        <f>SQRT((AK14*AK14)+(AQ14*AQ14))</f>
        <v>0.107725325212696</v>
      </c>
      <c r="AG14">
        <v>7.9029999999999996</v>
      </c>
      <c r="AH14">
        <v>2.4E-2</v>
      </c>
      <c r="AI14" s="1">
        <f>IF(AG14&lt;8,AG14-0.1359+(0.0396*AG14)-(0.0023*AG14*AG14)-0.031,AG14)</f>
        <v>7.9054067592999999</v>
      </c>
      <c r="AJ14">
        <f>IF(AG14&lt;8,1.0396-(0.0046*AG14),1)</f>
        <v>1.0032462</v>
      </c>
      <c r="AK14" s="1">
        <f>SQRT(AJ14*AJ14*AH14*AH14)</f>
        <v>2.4077908799999999E-2</v>
      </c>
      <c r="AL14">
        <v>7.2389999999999999</v>
      </c>
      <c r="AM14">
        <v>0.105</v>
      </c>
      <c r="AP14">
        <f>IF(AN14&lt;&gt;0,AN14,AL14)</f>
        <v>7.2389999999999999</v>
      </c>
      <c r="AQ14">
        <f>IF(AN14&lt;&gt;0,AO14,AM14)</f>
        <v>0.105</v>
      </c>
      <c r="AS14" t="s">
        <v>154</v>
      </c>
      <c r="AT14">
        <v>11085</v>
      </c>
      <c r="AU14" t="s">
        <v>312</v>
      </c>
      <c r="AV14" s="1">
        <v>8.0129999999999999</v>
      </c>
      <c r="AW14" s="1">
        <v>1.9E-2</v>
      </c>
    </row>
    <row r="15" spans="1:49" x14ac:dyDescent="0.25">
      <c r="A15" t="s">
        <v>162</v>
      </c>
      <c r="B15">
        <v>12445</v>
      </c>
      <c r="C15" t="s">
        <v>320</v>
      </c>
      <c r="E15">
        <v>8.5579999999999998</v>
      </c>
      <c r="F15">
        <v>1.7999999999999999E-2</v>
      </c>
      <c r="G15">
        <v>8.4169999999999998</v>
      </c>
      <c r="H15">
        <v>1.4E-2</v>
      </c>
      <c r="I15">
        <f>E15-G15</f>
        <v>0.14100000000000001</v>
      </c>
      <c r="J15">
        <f>SQRT((F15*F15)+(H15*H15))</f>
        <v>2.2803508501982758E-2</v>
      </c>
      <c r="O15">
        <v>8.3859999999999992</v>
      </c>
      <c r="P15">
        <v>3.0000000000000001E-3</v>
      </c>
      <c r="AA15" s="1">
        <v>8.09</v>
      </c>
      <c r="AB15" s="1">
        <v>2.4E-2</v>
      </c>
      <c r="AC15" s="1">
        <f>AI15-AP15</f>
        <v>0.94200000000000017</v>
      </c>
      <c r="AD15" s="1">
        <f>SQRT((AK15*AK15)+(AQ15*AQ15))</f>
        <v>9.8716766559688335E-2</v>
      </c>
      <c r="AG15">
        <v>8.0129999999999999</v>
      </c>
      <c r="AH15">
        <v>2.3E-2</v>
      </c>
      <c r="AI15" s="1">
        <f>IF(AG15&lt;8,AG15-0.1359+(0.0396*AG15)-(0.0023*AG15*AG15)-0.031,AG15)</f>
        <v>8.0129999999999999</v>
      </c>
      <c r="AJ15">
        <f>IF(AG15&lt;8,1.0396-(0.0046*AG15),1)</f>
        <v>1</v>
      </c>
      <c r="AK15" s="1">
        <f>SQRT(AJ15*AJ15*AH15*AH15)</f>
        <v>2.3E-2</v>
      </c>
      <c r="AL15">
        <v>7.0709999999999997</v>
      </c>
      <c r="AM15">
        <v>9.6000000000000002E-2</v>
      </c>
      <c r="AP15">
        <f>IF(AN15&lt;&gt;0,AN15,AL15)</f>
        <v>7.0709999999999997</v>
      </c>
      <c r="AQ15">
        <f>IF(AN15&lt;&gt;0,AO15,AM15)</f>
        <v>9.6000000000000002E-2</v>
      </c>
      <c r="AS15" t="s">
        <v>162</v>
      </c>
      <c r="AT15">
        <v>12445</v>
      </c>
      <c r="AU15" t="s">
        <v>320</v>
      </c>
      <c r="AV15" s="1">
        <v>8.09</v>
      </c>
      <c r="AW15" s="1">
        <v>2.4E-2</v>
      </c>
    </row>
    <row r="16" spans="1:49" x14ac:dyDescent="0.25">
      <c r="A16" t="s">
        <v>118</v>
      </c>
      <c r="B16">
        <v>13563</v>
      </c>
      <c r="C16" t="s">
        <v>276</v>
      </c>
      <c r="E16">
        <v>9.4860000000000007</v>
      </c>
      <c r="F16">
        <v>0.02</v>
      </c>
      <c r="G16">
        <v>9.1519999999999992</v>
      </c>
      <c r="H16">
        <v>1.7999999999999999E-2</v>
      </c>
      <c r="I16">
        <f>E16-G16</f>
        <v>0.33400000000000141</v>
      </c>
      <c r="J16">
        <f>SQRT((F16*F16)+(H16*H16))</f>
        <v>2.6907248094147421E-2</v>
      </c>
      <c r="O16">
        <v>9.15</v>
      </c>
      <c r="P16">
        <v>1E-3</v>
      </c>
      <c r="AA16" s="1">
        <v>8.7010000000000005</v>
      </c>
      <c r="AB16" s="1">
        <v>1.7999999999999999E-2</v>
      </c>
      <c r="AC16" s="1">
        <f>AI16-AP16</f>
        <v>1.5880000000000001</v>
      </c>
      <c r="AD16" s="1">
        <f>SQRT((AK16*AK16)+(AQ16*AQ16))</f>
        <v>0.11063453348751465</v>
      </c>
      <c r="AG16">
        <v>8.58</v>
      </c>
      <c r="AH16">
        <v>2.4E-2</v>
      </c>
      <c r="AI16" s="1">
        <f>IF(AG16&lt;8,AG16-0.1359+(0.0396*AG16)-(0.0023*AG16*AG16)-0.031,AG16)</f>
        <v>8.58</v>
      </c>
      <c r="AJ16">
        <f>IF(AG16&lt;8,1.0396-(0.0046*AG16),1)</f>
        <v>1</v>
      </c>
      <c r="AK16" s="1">
        <f>SQRT(AJ16*AJ16*AH16*AH16)</f>
        <v>2.4E-2</v>
      </c>
      <c r="AL16">
        <v>6.992</v>
      </c>
      <c r="AM16">
        <v>0.108</v>
      </c>
      <c r="AP16">
        <f>IF(AN16&lt;&gt;0,AN16,AL16)</f>
        <v>6.992</v>
      </c>
      <c r="AQ16">
        <f>IF(AN16&lt;&gt;0,AO16,AM16)</f>
        <v>0.108</v>
      </c>
      <c r="AS16" t="s">
        <v>118</v>
      </c>
      <c r="AT16">
        <v>13563</v>
      </c>
      <c r="AU16" t="s">
        <v>276</v>
      </c>
      <c r="AV16" s="1">
        <v>8.7010000000000005</v>
      </c>
      <c r="AW16" s="1">
        <v>1.7999999999999999E-2</v>
      </c>
    </row>
    <row r="17" spans="1:49" x14ac:dyDescent="0.25">
      <c r="A17" t="s">
        <v>135</v>
      </c>
      <c r="B17">
        <v>14893</v>
      </c>
      <c r="C17" t="s">
        <v>293</v>
      </c>
      <c r="E17">
        <v>7.3239999999999998</v>
      </c>
      <c r="F17">
        <v>1.4999999999999999E-2</v>
      </c>
      <c r="G17">
        <v>7.3339999999999996</v>
      </c>
      <c r="H17">
        <v>1.0999999999999999E-2</v>
      </c>
      <c r="I17">
        <f>E17-G17</f>
        <v>-9.9999999999997868E-3</v>
      </c>
      <c r="J17">
        <f>SQRT((F17*F17)+(H17*H17))</f>
        <v>1.8601075237738272E-2</v>
      </c>
      <c r="AA17" s="1">
        <v>7.3410000000000002</v>
      </c>
      <c r="AB17" s="1">
        <v>1.7999999999999999E-2</v>
      </c>
      <c r="AC17" s="1">
        <f>AI17-AP17</f>
        <v>1.0962142031999997</v>
      </c>
      <c r="AD17" s="1">
        <f>SQRT((AK17*AK17)+(AQ17*AQ17))</f>
        <v>6.5856678020546844E-2</v>
      </c>
      <c r="AG17">
        <v>7.4039999999999999</v>
      </c>
      <c r="AH17">
        <v>2.7E-2</v>
      </c>
      <c r="AI17" s="1">
        <f>IF(AG17&lt;8,AG17-0.1359+(0.0396*AG17)-(0.0023*AG17*AG17)-0.031,AG17)</f>
        <v>7.4042142031999996</v>
      </c>
      <c r="AJ17">
        <f>IF(AG17&lt;8,1.0396-(0.0046*AG17),1)</f>
        <v>1.0055416000000001</v>
      </c>
      <c r="AK17" s="1">
        <f>SQRT(AJ17*AJ17*AH17*AH17)</f>
        <v>2.7149623200000004E-2</v>
      </c>
      <c r="AL17">
        <v>6.3079999999999998</v>
      </c>
      <c r="AM17">
        <v>0.06</v>
      </c>
      <c r="AP17">
        <f>IF(AN17&lt;&gt;0,AN17,AL17)</f>
        <v>6.3079999999999998</v>
      </c>
      <c r="AQ17">
        <f>IF(AN17&lt;&gt;0,AO17,AM17)</f>
        <v>0.06</v>
      </c>
      <c r="AS17" t="s">
        <v>135</v>
      </c>
      <c r="AT17">
        <v>14893</v>
      </c>
      <c r="AU17" t="s">
        <v>293</v>
      </c>
      <c r="AV17" s="1">
        <v>7.3410000000000002</v>
      </c>
      <c r="AW17" s="1">
        <v>1.7999999999999999E-2</v>
      </c>
    </row>
    <row r="18" spans="1:49" x14ac:dyDescent="0.25">
      <c r="A18" t="s">
        <v>136</v>
      </c>
      <c r="B18">
        <v>15512</v>
      </c>
      <c r="C18" t="s">
        <v>294</v>
      </c>
      <c r="E18">
        <v>8.016</v>
      </c>
      <c r="F18">
        <v>1.6E-2</v>
      </c>
      <c r="G18">
        <v>7.83</v>
      </c>
      <c r="H18">
        <v>1.0999999999999999E-2</v>
      </c>
      <c r="I18">
        <f>E18-G18</f>
        <v>0.18599999999999994</v>
      </c>
      <c r="J18">
        <f>SQRT((F18*F18)+(H18*H18))</f>
        <v>1.9416487838947599E-2</v>
      </c>
      <c r="O18">
        <v>7.806</v>
      </c>
      <c r="P18">
        <v>1E-3</v>
      </c>
      <c r="AA18" s="1">
        <v>7.5039999999999996</v>
      </c>
      <c r="AB18" s="1">
        <v>2.5999999999999999E-2</v>
      </c>
      <c r="AC18" s="1">
        <f>AI18-AP18</f>
        <v>1.2684749008000002</v>
      </c>
      <c r="AD18" s="1">
        <f>SQRT((AK18*AK18)+(AQ18*AQ18))</f>
        <v>6.3133021193788233E-2</v>
      </c>
      <c r="AG18">
        <v>7.452</v>
      </c>
      <c r="AH18">
        <v>2.7E-2</v>
      </c>
      <c r="AI18" s="1">
        <f>IF(AG18&lt;8,AG18-0.1359+(0.0396*AG18)-(0.0023*AG18*AG18)-0.031,AG18)</f>
        <v>7.4524749008000004</v>
      </c>
      <c r="AJ18">
        <f>IF(AG18&lt;8,1.0396-(0.0046*AG18),1)</f>
        <v>1.0053208</v>
      </c>
      <c r="AK18" s="1">
        <f>SQRT(AJ18*AJ18*AH18*AH18)</f>
        <v>2.7143661600000001E-2</v>
      </c>
      <c r="AL18">
        <v>6.1840000000000002</v>
      </c>
      <c r="AM18">
        <v>5.7000000000000002E-2</v>
      </c>
      <c r="AP18">
        <f>IF(AN18&lt;&gt;0,AN18,AL18)</f>
        <v>6.1840000000000002</v>
      </c>
      <c r="AQ18">
        <f>IF(AN18&lt;&gt;0,AO18,AM18)</f>
        <v>5.7000000000000002E-2</v>
      </c>
      <c r="AS18" t="s">
        <v>136</v>
      </c>
      <c r="AT18">
        <v>15512</v>
      </c>
      <c r="AU18" t="s">
        <v>294</v>
      </c>
      <c r="AV18" s="1">
        <v>7.5039999999999996</v>
      </c>
      <c r="AW18" s="1">
        <v>2.5999999999999999E-2</v>
      </c>
    </row>
    <row r="19" spans="1:49" x14ac:dyDescent="0.25">
      <c r="A19" t="s">
        <v>119</v>
      </c>
      <c r="B19" t="s">
        <v>327</v>
      </c>
      <c r="C19" t="s">
        <v>277</v>
      </c>
      <c r="E19">
        <v>6.3840000000000003</v>
      </c>
      <c r="F19">
        <v>1.4E-2</v>
      </c>
      <c r="G19">
        <v>6.5039999999999996</v>
      </c>
      <c r="H19">
        <v>0.01</v>
      </c>
      <c r="I19">
        <f>E19-G19</f>
        <v>-0.11999999999999922</v>
      </c>
      <c r="J19">
        <f>SQRT((F19*F19)+(H19*H19))</f>
        <v>1.7204650534085254E-2</v>
      </c>
      <c r="AA19" s="1">
        <v>6.6790000000000003</v>
      </c>
      <c r="AB19" s="1">
        <v>2.3E-2</v>
      </c>
      <c r="AC19" s="1">
        <f>AI19-AP19</f>
        <v>1.0823896271999995</v>
      </c>
      <c r="AD19" s="1">
        <f>SQRT((AK19*AK19)+(AQ19*AQ19))</f>
        <v>5.6172201306725927E-2</v>
      </c>
      <c r="AG19">
        <v>6.8440000000000003</v>
      </c>
      <c r="AH19">
        <v>3.6999999999999998E-2</v>
      </c>
      <c r="AI19" s="1">
        <f>IF(AG19&lt;8,AG19-0.1359+(0.0396*AG19)-(0.0023*AG19*AG19)-0.031,AG19)</f>
        <v>6.8403896271999995</v>
      </c>
      <c r="AJ19">
        <f>IF(AG19&lt;8,1.0396-(0.0046*AG19),1)</f>
        <v>1.0081176000000001</v>
      </c>
      <c r="AK19" s="1">
        <f>SQRT(AJ19*AJ19*AH19*AH19)</f>
        <v>3.7300351200000005E-2</v>
      </c>
      <c r="AL19">
        <v>5.758</v>
      </c>
      <c r="AM19">
        <v>4.2000000000000003E-2</v>
      </c>
      <c r="AP19">
        <f>IF(AN19&lt;&gt;0,AN19,AL19)</f>
        <v>5.758</v>
      </c>
      <c r="AQ19">
        <f>IF(AN19&lt;&gt;0,AO19,AM19)</f>
        <v>4.2000000000000003E-2</v>
      </c>
      <c r="AS19" t="s">
        <v>119</v>
      </c>
      <c r="AT19" t="s">
        <v>327</v>
      </c>
      <c r="AU19" t="s">
        <v>277</v>
      </c>
      <c r="AV19" s="1">
        <v>6.6790000000000003</v>
      </c>
      <c r="AW19" s="1">
        <v>2.3E-2</v>
      </c>
    </row>
    <row r="20" spans="1:49" x14ac:dyDescent="0.25">
      <c r="A20" t="s">
        <v>151</v>
      </c>
      <c r="B20">
        <v>17008</v>
      </c>
      <c r="C20" t="s">
        <v>309</v>
      </c>
      <c r="E20">
        <v>8.1379999999999999</v>
      </c>
      <c r="F20">
        <v>1.7000000000000001E-2</v>
      </c>
      <c r="G20">
        <v>7.9459999999999997</v>
      </c>
      <c r="H20">
        <v>1.2999999999999999E-2</v>
      </c>
      <c r="I20">
        <f>E20-G20</f>
        <v>0.19200000000000017</v>
      </c>
      <c r="J20">
        <f>SQRT((F20*F20)+(H20*H20))</f>
        <v>2.1400934559032699E-2</v>
      </c>
      <c r="O20">
        <v>7.923</v>
      </c>
      <c r="P20">
        <v>1E-3</v>
      </c>
      <c r="AA20" s="1">
        <v>7.58</v>
      </c>
      <c r="AB20" s="1">
        <v>1.9E-2</v>
      </c>
      <c r="AC20" s="1">
        <f>AI20-AP20</f>
        <v>0.63282608000000007</v>
      </c>
      <c r="AD20" s="1">
        <f>SQRT((AK20*AK20)+(AQ20*AQ20))</f>
        <v>9.2478514667137676E-2</v>
      </c>
      <c r="AG20">
        <v>7.52</v>
      </c>
      <c r="AH20">
        <v>2.5000000000000001E-2</v>
      </c>
      <c r="AI20" s="1">
        <f>IF(AG20&lt;8,AG20-0.1359+(0.0396*AG20)-(0.0023*AG20*AG20)-0.031,AG20)</f>
        <v>7.52082608</v>
      </c>
      <c r="AJ20">
        <f>IF(AG20&lt;8,1.0396-(0.0046*AG20),1)</f>
        <v>1.0050080000000001</v>
      </c>
      <c r="AK20" s="1">
        <f>SQRT(AJ20*AJ20*AH20*AH20)</f>
        <v>2.5125200000000004E-2</v>
      </c>
      <c r="AL20">
        <v>6.8879999999999999</v>
      </c>
      <c r="AM20">
        <v>8.8999999999999996E-2</v>
      </c>
      <c r="AP20">
        <f>IF(AN20&lt;&gt;0,AN20,AL20)</f>
        <v>6.8879999999999999</v>
      </c>
      <c r="AQ20">
        <f>IF(AN20&lt;&gt;0,AO20,AM20)</f>
        <v>8.8999999999999996E-2</v>
      </c>
      <c r="AS20" t="s">
        <v>151</v>
      </c>
      <c r="AT20">
        <v>17008</v>
      </c>
      <c r="AU20" t="s">
        <v>309</v>
      </c>
      <c r="AV20" s="1">
        <v>7.58</v>
      </c>
      <c r="AW20" s="1">
        <v>1.9E-2</v>
      </c>
    </row>
    <row r="21" spans="1:49" x14ac:dyDescent="0.25">
      <c r="A21" t="s">
        <v>86</v>
      </c>
      <c r="B21">
        <v>17217</v>
      </c>
      <c r="C21" t="s">
        <v>244</v>
      </c>
      <c r="E21">
        <v>7.069</v>
      </c>
      <c r="F21">
        <v>1.4999999999999999E-2</v>
      </c>
      <c r="G21">
        <v>6.9340000000000002</v>
      </c>
      <c r="H21">
        <v>0.01</v>
      </c>
      <c r="I21">
        <f>E21-G21</f>
        <v>0.13499999999999979</v>
      </c>
      <c r="J21">
        <f>SQRT((F21*F21)+(H21*H21))</f>
        <v>1.8027756377319945E-2</v>
      </c>
      <c r="O21">
        <v>6.92</v>
      </c>
      <c r="P21">
        <v>4.8999999999999998E-4</v>
      </c>
      <c r="AA21" s="1">
        <v>6.6230000000000002</v>
      </c>
      <c r="AB21" s="1">
        <v>0.02</v>
      </c>
      <c r="AC21" s="1">
        <f>AI21-AP21</f>
        <v>0.51822574249999942</v>
      </c>
      <c r="AD21" s="1">
        <f>SQRT((AK21*AK21)+(AQ21*AQ21))</f>
        <v>6.4263355694131011E-2</v>
      </c>
      <c r="AG21">
        <v>6.5949999999999998</v>
      </c>
      <c r="AH21">
        <v>0.04</v>
      </c>
      <c r="AI21" s="1">
        <f>IF(AG21&lt;8,AG21-0.1359+(0.0396*AG21)-(0.0023*AG21*AG21)-0.031,AG21)</f>
        <v>6.5892257424999991</v>
      </c>
      <c r="AJ21">
        <f>IF(AG21&lt;8,1.0396-(0.0046*AG21),1)</f>
        <v>1.009263</v>
      </c>
      <c r="AK21" s="1">
        <f>SQRT(AJ21*AJ21*AH21*AH21)</f>
        <v>4.0370520000000007E-2</v>
      </c>
      <c r="AL21">
        <v>6.0709999999999997</v>
      </c>
      <c r="AM21">
        <v>0.05</v>
      </c>
      <c r="AP21">
        <f>IF(AN21&lt;&gt;0,AN21,AL21)</f>
        <v>6.0709999999999997</v>
      </c>
      <c r="AQ21">
        <f>IF(AN21&lt;&gt;0,AO21,AM21)</f>
        <v>0.05</v>
      </c>
      <c r="AS21" t="s">
        <v>86</v>
      </c>
      <c r="AT21">
        <v>17217</v>
      </c>
      <c r="AU21" t="s">
        <v>244</v>
      </c>
      <c r="AV21" s="1">
        <v>6.6230000000000002</v>
      </c>
      <c r="AW21" s="1">
        <v>0.02</v>
      </c>
    </row>
    <row r="22" spans="1:49" x14ac:dyDescent="0.25">
      <c r="A22" t="s">
        <v>32</v>
      </c>
      <c r="B22">
        <v>18271</v>
      </c>
      <c r="C22" t="s">
        <v>190</v>
      </c>
      <c r="E22">
        <v>7.7519999999999998</v>
      </c>
      <c r="F22">
        <v>1.7999999999999999E-2</v>
      </c>
      <c r="G22">
        <v>7.71</v>
      </c>
      <c r="H22">
        <v>1.4E-2</v>
      </c>
      <c r="I22">
        <f>E22-G22</f>
        <v>4.1999999999999815E-2</v>
      </c>
      <c r="J22">
        <f>SQRT((F22*F22)+(H22*H22))</f>
        <v>2.2803508501982758E-2</v>
      </c>
      <c r="AA22" s="1">
        <v>7.6639999999999997</v>
      </c>
      <c r="AB22" s="1">
        <v>3.2000000000000001E-2</v>
      </c>
      <c r="AC22" s="1">
        <f>AI22-AP22</f>
        <v>0.88866230369999943</v>
      </c>
      <c r="AD22" s="1">
        <f>SQRT((AK22*AK22)+(AQ22*AQ22))</f>
        <v>8.7845996297693074E-2</v>
      </c>
      <c r="AG22">
        <v>7.6509999999999998</v>
      </c>
      <c r="AH22">
        <v>2.5000000000000001E-2</v>
      </c>
      <c r="AI22" s="1">
        <f>IF(AG22&lt;8,AG22-0.1359+(0.0396*AG22)-(0.0023*AG22*AG22)-0.031,AG22)</f>
        <v>7.6524426576999991</v>
      </c>
      <c r="AJ22">
        <f>IF(AG22&lt;8,1.0396-(0.0046*AG22),1)</f>
        <v>1.0044054</v>
      </c>
      <c r="AK22" s="1">
        <f>SQRT(AJ22*AJ22*AH22*AH22)</f>
        <v>2.5110135000000002E-2</v>
      </c>
      <c r="AL22">
        <v>6.681</v>
      </c>
      <c r="AM22">
        <v>7.8E-2</v>
      </c>
      <c r="AN22">
        <v>6.7637803539999997</v>
      </c>
      <c r="AO22">
        <v>8.4180758999999994E-2</v>
      </c>
      <c r="AP22">
        <f>IF(AN22&lt;&gt;0,AN22,AL22)</f>
        <v>6.7637803539999997</v>
      </c>
      <c r="AQ22">
        <f>IF(AN22&lt;&gt;0,AO22,AM22)</f>
        <v>8.4180758999999994E-2</v>
      </c>
      <c r="AS22" t="s">
        <v>32</v>
      </c>
      <c r="AT22">
        <v>18271</v>
      </c>
      <c r="AU22" t="s">
        <v>190</v>
      </c>
      <c r="AV22" s="1">
        <v>7.6639999999999997</v>
      </c>
      <c r="AW22" s="1">
        <v>3.2000000000000001E-2</v>
      </c>
    </row>
    <row r="23" spans="1:49" x14ac:dyDescent="0.25">
      <c r="A23" t="s">
        <v>137</v>
      </c>
      <c r="B23">
        <v>19257</v>
      </c>
      <c r="C23" t="s">
        <v>295</v>
      </c>
      <c r="E23">
        <v>7.4109999999999996</v>
      </c>
      <c r="F23">
        <v>1.4999999999999999E-2</v>
      </c>
      <c r="G23">
        <v>7.0970000000000004</v>
      </c>
      <c r="H23">
        <v>1.0999999999999999E-2</v>
      </c>
      <c r="I23">
        <f>E23-G23</f>
        <v>0.31399999999999917</v>
      </c>
      <c r="J23">
        <f>SQRT((F23*F23)+(H23*H23))</f>
        <v>1.8601075237738272E-2</v>
      </c>
      <c r="O23">
        <v>7.01</v>
      </c>
      <c r="P23">
        <v>1E-3</v>
      </c>
      <c r="AA23" s="1">
        <v>6.47</v>
      </c>
      <c r="AB23" s="1">
        <v>0.02</v>
      </c>
      <c r="AC23" s="1">
        <f>AI23-AP23</f>
        <v>2.1040354257000002</v>
      </c>
      <c r="AD23" s="1">
        <f>SQRT((AK23*AK23)+(AQ23*AQ23))</f>
        <v>4.6516855109651319E-2</v>
      </c>
      <c r="AG23">
        <v>6.3710000000000004</v>
      </c>
      <c r="AH23">
        <v>3.5999999999999997E-2</v>
      </c>
      <c r="AI23" s="1">
        <f>IF(AG23&lt;8,AG23-0.1359+(0.0396*AG23)-(0.0023*AG23*AG23)-0.031,AG23)</f>
        <v>6.3630354257000006</v>
      </c>
      <c r="AJ23">
        <f>IF(AG23&lt;8,1.0396-(0.0046*AG23),1)</f>
        <v>1.0102934000000001</v>
      </c>
      <c r="AK23" s="1">
        <f>SQRT(AJ23*AJ23*AH23*AH23)</f>
        <v>3.6370562400000001E-2</v>
      </c>
      <c r="AL23">
        <v>4.2590000000000003</v>
      </c>
      <c r="AM23">
        <v>2.9000000000000001E-2</v>
      </c>
      <c r="AP23">
        <f>IF(AN23&lt;&gt;0,AN23,AL23)</f>
        <v>4.2590000000000003</v>
      </c>
      <c r="AQ23">
        <f>IF(AN23&lt;&gt;0,AO23,AM23)</f>
        <v>2.9000000000000001E-2</v>
      </c>
      <c r="AS23" t="s">
        <v>137</v>
      </c>
      <c r="AT23">
        <v>19257</v>
      </c>
      <c r="AU23" t="s">
        <v>295</v>
      </c>
      <c r="AV23" s="1">
        <v>6.47</v>
      </c>
      <c r="AW23" s="1">
        <v>0.02</v>
      </c>
    </row>
    <row r="24" spans="1:49" x14ac:dyDescent="0.25">
      <c r="A24" t="s">
        <v>385</v>
      </c>
      <c r="B24">
        <v>19622</v>
      </c>
      <c r="C24" t="s">
        <v>690</v>
      </c>
      <c r="D24" t="s">
        <v>699</v>
      </c>
      <c r="E24">
        <v>7.2489999999999997</v>
      </c>
      <c r="F24">
        <v>1.4999999999999999E-2</v>
      </c>
      <c r="G24">
        <v>7.1920000000000002</v>
      </c>
      <c r="H24">
        <v>0.01</v>
      </c>
      <c r="I24">
        <f>E24-G24</f>
        <v>5.6999999999999496E-2</v>
      </c>
      <c r="J24">
        <f>SQRT((F24*F24)+(H24*H24))</f>
        <v>1.8027756377319945E-2</v>
      </c>
      <c r="O24">
        <v>7.1550000000000002</v>
      </c>
      <c r="P24">
        <v>1E-3</v>
      </c>
      <c r="AA24">
        <v>6.734</v>
      </c>
      <c r="AB24" s="1">
        <v>2.3E-2</v>
      </c>
      <c r="AC24" s="1">
        <f>AI24-AP24</f>
        <v>0.54736722730000054</v>
      </c>
      <c r="AD24" s="1">
        <f>SQRT((AK24*AK24)+(AQ24*AQ24))</f>
        <v>5.841253746100257E-2</v>
      </c>
      <c r="AG24">
        <v>6.3070000000000004</v>
      </c>
      <c r="AH24">
        <v>4.7E-2</v>
      </c>
      <c r="AI24" s="1">
        <f>IF(AG24&lt;8,AG24-0.1359+(0.0396*AG24)-(0.0023*AG24*AG24)-0.031,AG24)</f>
        <v>6.2983672273000009</v>
      </c>
      <c r="AJ24">
        <f>IF(AG24&lt;8,1.0396-(0.0046*AG24),1)</f>
        <v>1.0105878000000001</v>
      </c>
      <c r="AK24" s="1">
        <f>SQRT(AJ24*AJ24*AH24*AH24)</f>
        <v>4.7497626600000009E-2</v>
      </c>
      <c r="AL24">
        <v>5.7510000000000003</v>
      </c>
      <c r="AM24">
        <v>3.4000000000000002E-2</v>
      </c>
      <c r="AP24">
        <f>IF(AN24&lt;&gt;0,AN24,AL24)</f>
        <v>5.7510000000000003</v>
      </c>
      <c r="AQ24">
        <f>IF(AN24&lt;&gt;0,AO24,AM24)</f>
        <v>3.4000000000000002E-2</v>
      </c>
      <c r="AS24" t="s">
        <v>385</v>
      </c>
      <c r="AT24" t="s">
        <v>690</v>
      </c>
      <c r="AU24">
        <v>6.734</v>
      </c>
    </row>
    <row r="25" spans="1:49" x14ac:dyDescent="0.25">
      <c r="A25" t="s">
        <v>91</v>
      </c>
      <c r="B25" t="s">
        <v>327</v>
      </c>
      <c r="C25" t="s">
        <v>249</v>
      </c>
      <c r="E25">
        <v>11.090999999999999</v>
      </c>
      <c r="F25">
        <v>4.2999999999999997E-2</v>
      </c>
      <c r="G25">
        <v>10.327999999999999</v>
      </c>
      <c r="H25">
        <v>3.3000000000000002E-2</v>
      </c>
      <c r="I25">
        <f>E25-G25</f>
        <v>0.7629999999999999</v>
      </c>
      <c r="J25">
        <f>SQRT((F25*F25)+(H25*H25))</f>
        <v>5.4203320931470608E-2</v>
      </c>
      <c r="O25">
        <v>9.9429999999999996</v>
      </c>
      <c r="P25">
        <v>2E-3</v>
      </c>
      <c r="AA25" s="1">
        <v>8.7530000000000001</v>
      </c>
      <c r="AB25" s="1">
        <v>0.02</v>
      </c>
      <c r="AC25" s="1">
        <f>AI25-AP25</f>
        <v>1.6270000000000007</v>
      </c>
      <c r="AD25" s="1">
        <f>SQRT((AK25*AK25)+(AQ25*AQ25))</f>
        <v>8.7091905479212015E-2</v>
      </c>
      <c r="AG25">
        <v>8.3550000000000004</v>
      </c>
      <c r="AH25">
        <v>2.3E-2</v>
      </c>
      <c r="AI25" s="1">
        <f>IF(AG25&lt;8,AG25-0.1359+(0.0396*AG25)-(0.0023*AG25*AG25)-0.031,AG25)</f>
        <v>8.3550000000000004</v>
      </c>
      <c r="AJ25">
        <f>IF(AG25&lt;8,1.0396-(0.0046*AG25),1)</f>
        <v>1</v>
      </c>
      <c r="AK25" s="1">
        <f>SQRT(AJ25*AJ25*AH25*AH25)</f>
        <v>2.3E-2</v>
      </c>
      <c r="AL25">
        <v>6.7279999999999998</v>
      </c>
      <c r="AM25">
        <v>8.4000000000000005E-2</v>
      </c>
      <c r="AP25">
        <f>IF(AN25&lt;&gt;0,AN25,AL25)</f>
        <v>6.7279999999999998</v>
      </c>
      <c r="AQ25">
        <f>IF(AN25&lt;&gt;0,AO25,AM25)</f>
        <v>8.4000000000000005E-2</v>
      </c>
      <c r="AS25" t="s">
        <v>91</v>
      </c>
      <c r="AT25" t="s">
        <v>327</v>
      </c>
      <c r="AU25" t="s">
        <v>249</v>
      </c>
      <c r="AV25" s="1">
        <v>8.7530000000000001</v>
      </c>
      <c r="AW25" s="1">
        <v>0.02</v>
      </c>
    </row>
    <row r="26" spans="1:49" x14ac:dyDescent="0.25">
      <c r="A26" t="s">
        <v>120</v>
      </c>
      <c r="B26">
        <v>20994</v>
      </c>
      <c r="C26" t="s">
        <v>278</v>
      </c>
      <c r="E26">
        <v>8.9830000000000005</v>
      </c>
      <c r="F26">
        <v>1.7999999999999999E-2</v>
      </c>
      <c r="G26">
        <v>8.7029999999999994</v>
      </c>
      <c r="H26">
        <v>1.4999999999999999E-2</v>
      </c>
      <c r="I26">
        <f>E26-G26</f>
        <v>0.28000000000000114</v>
      </c>
      <c r="J26">
        <f>SQRT((F26*F26)+(H26*H26))</f>
        <v>2.3430749027719962E-2</v>
      </c>
      <c r="O26">
        <v>8.5920000000000005</v>
      </c>
      <c r="P26">
        <v>3.0000000000000001E-3</v>
      </c>
      <c r="AA26" s="1">
        <v>7.931</v>
      </c>
      <c r="AB26" s="1">
        <v>2.7E-2</v>
      </c>
      <c r="AC26" s="1">
        <f>AI26-AP26</f>
        <v>1.3238916136999999</v>
      </c>
      <c r="AD26" s="1">
        <f>SQRT((AK26*AK26)+(AQ26*AQ26))</f>
        <v>7.4660186045940463E-2</v>
      </c>
      <c r="AG26">
        <v>7.7590000000000003</v>
      </c>
      <c r="AH26">
        <v>2.3E-2</v>
      </c>
      <c r="AI26" s="1">
        <f>IF(AG26&lt;8,AG26-0.1359+(0.0396*AG26)-(0.0023*AG26*AG26)-0.031,AG26)</f>
        <v>7.7608916137000001</v>
      </c>
      <c r="AJ26">
        <f>IF(AG26&lt;8,1.0396-(0.0046*AG26),1)</f>
        <v>1.0039086000000002</v>
      </c>
      <c r="AK26" s="1">
        <f>SQRT(AJ26*AJ26*AH26*AH26)</f>
        <v>2.3089897800000002E-2</v>
      </c>
      <c r="AL26">
        <v>6.4370000000000003</v>
      </c>
      <c r="AM26">
        <v>7.0999999999999994E-2</v>
      </c>
      <c r="AP26">
        <f>IF(AN26&lt;&gt;0,AN26,AL26)</f>
        <v>6.4370000000000003</v>
      </c>
      <c r="AQ26">
        <f>IF(AN26&lt;&gt;0,AO26,AM26)</f>
        <v>7.0999999999999994E-2</v>
      </c>
      <c r="AS26" t="s">
        <v>120</v>
      </c>
      <c r="AT26">
        <v>20994</v>
      </c>
      <c r="AU26" t="s">
        <v>278</v>
      </c>
      <c r="AV26" s="1">
        <v>7.931</v>
      </c>
      <c r="AW26" s="1">
        <v>2.7E-2</v>
      </c>
    </row>
    <row r="27" spans="1:49" x14ac:dyDescent="0.25">
      <c r="A27" t="s">
        <v>138</v>
      </c>
      <c r="B27">
        <v>21062</v>
      </c>
      <c r="C27" t="s">
        <v>296</v>
      </c>
      <c r="E27">
        <v>7.2880000000000003</v>
      </c>
      <c r="F27">
        <v>1.4999999999999999E-2</v>
      </c>
      <c r="G27">
        <v>7.1390000000000002</v>
      </c>
      <c r="H27">
        <v>0.01</v>
      </c>
      <c r="I27">
        <f>E27-G27</f>
        <v>0.14900000000000002</v>
      </c>
      <c r="J27">
        <f>SQRT((F27*F27)+(H27*H27))</f>
        <v>1.8027756377319945E-2</v>
      </c>
      <c r="O27">
        <v>7.1210000000000004</v>
      </c>
      <c r="P27">
        <v>1E-3</v>
      </c>
      <c r="AA27" s="1">
        <v>6.8380000000000001</v>
      </c>
      <c r="AB27" s="1">
        <v>1.7999999999999999E-2</v>
      </c>
      <c r="AC27" s="1">
        <f>AI27-AP27</f>
        <v>0.63241395929999999</v>
      </c>
      <c r="AD27" s="1">
        <f>SQRT((AK27*AK27)+(AQ27*AQ27))</f>
        <v>6.7572850760941522E-2</v>
      </c>
      <c r="AG27">
        <v>6.8470000000000004</v>
      </c>
      <c r="AH27">
        <v>3.5999999999999997E-2</v>
      </c>
      <c r="AI27" s="1">
        <f>IF(AG27&lt;8,AG27-0.1359+(0.0396*AG27)-(0.0023*AG27*AG27)-0.031,AG27)</f>
        <v>6.8434139593000003</v>
      </c>
      <c r="AJ27">
        <f>IF(AG27&lt;8,1.0396-(0.0046*AG27),1)</f>
        <v>1.0081038</v>
      </c>
      <c r="AK27" s="1">
        <f>SQRT(AJ27*AJ27*AH27*AH27)</f>
        <v>3.6291736800000002E-2</v>
      </c>
      <c r="AL27">
        <v>6.2110000000000003</v>
      </c>
      <c r="AM27">
        <v>5.7000000000000002E-2</v>
      </c>
      <c r="AP27">
        <f>IF(AN27&lt;&gt;0,AN27,AL27)</f>
        <v>6.2110000000000003</v>
      </c>
      <c r="AQ27">
        <f>IF(AN27&lt;&gt;0,AO27,AM27)</f>
        <v>5.7000000000000002E-2</v>
      </c>
      <c r="AS27" t="s">
        <v>138</v>
      </c>
      <c r="AT27">
        <v>21062</v>
      </c>
      <c r="AU27" t="s">
        <v>296</v>
      </c>
      <c r="AV27" s="1">
        <v>6.8380000000000001</v>
      </c>
      <c r="AW27" s="1">
        <v>1.7999999999999999E-2</v>
      </c>
    </row>
    <row r="28" spans="1:49" x14ac:dyDescent="0.25">
      <c r="A28" t="s">
        <v>155</v>
      </c>
      <c r="B28">
        <v>21134</v>
      </c>
      <c r="C28" t="s">
        <v>313</v>
      </c>
      <c r="E28">
        <v>7.4630000000000001</v>
      </c>
      <c r="F28">
        <v>1.4999999999999999E-2</v>
      </c>
      <c r="G28">
        <v>7.3120000000000003</v>
      </c>
      <c r="H28">
        <v>1.0999999999999999E-2</v>
      </c>
      <c r="I28">
        <f>E28-G28</f>
        <v>0.1509999999999998</v>
      </c>
      <c r="J28">
        <f>SQRT((F28*F28)+(H28*H28))</f>
        <v>1.8601075237738272E-2</v>
      </c>
      <c r="O28">
        <v>7.298</v>
      </c>
      <c r="P28">
        <v>1E-3</v>
      </c>
      <c r="AA28" s="1">
        <v>7.0209999999999999</v>
      </c>
      <c r="AB28" s="1">
        <v>2.4E-2</v>
      </c>
      <c r="AC28" s="1">
        <f>AI28-AP28</f>
        <v>0.49251832170000043</v>
      </c>
      <c r="AD28" s="1">
        <f>SQRT((AK28*AK28)+(AQ28*AQ28))</f>
        <v>7.6139936685192075E-2</v>
      </c>
      <c r="AG28">
        <v>6.9889999999999999</v>
      </c>
      <c r="AH28">
        <v>3.4000000000000002E-2</v>
      </c>
      <c r="AI28" s="1">
        <f>IF(AG28&lt;8,AG28-0.1359+(0.0396*AG28)-(0.0023*AG28*AG28)-0.031,AG28)</f>
        <v>6.9865183217000002</v>
      </c>
      <c r="AJ28">
        <f>IF(AG28&lt;8,1.0396-(0.0046*AG28),1)</f>
        <v>1.0074506000000001</v>
      </c>
      <c r="AK28" s="1">
        <f>SQRT(AJ28*AJ28*AH28*AH28)</f>
        <v>3.4253320400000002E-2</v>
      </c>
      <c r="AL28">
        <v>6.4939999999999998</v>
      </c>
      <c r="AM28">
        <v>6.8000000000000005E-2</v>
      </c>
      <c r="AP28">
        <f>IF(AN28&lt;&gt;0,AN28,AL28)</f>
        <v>6.4939999999999998</v>
      </c>
      <c r="AQ28">
        <f>IF(AN28&lt;&gt;0,AO28,AM28)</f>
        <v>6.8000000000000005E-2</v>
      </c>
      <c r="AS28" t="s">
        <v>155</v>
      </c>
      <c r="AT28">
        <v>21134</v>
      </c>
      <c r="AU28" t="s">
        <v>313</v>
      </c>
      <c r="AV28" s="1">
        <v>7.0209999999999999</v>
      </c>
      <c r="AW28" s="1">
        <v>2.4E-2</v>
      </c>
    </row>
    <row r="29" spans="1:49" x14ac:dyDescent="0.25">
      <c r="A29" t="s">
        <v>387</v>
      </c>
      <c r="B29">
        <v>21423</v>
      </c>
      <c r="C29" t="s">
        <v>691</v>
      </c>
      <c r="D29" t="s">
        <v>738</v>
      </c>
      <c r="E29">
        <v>6.4909999999999997</v>
      </c>
      <c r="F29">
        <v>1.4E-2</v>
      </c>
      <c r="G29">
        <v>6.3959999999999999</v>
      </c>
      <c r="H29">
        <v>8.9999999999999993E-3</v>
      </c>
      <c r="I29">
        <f>E29-G29</f>
        <v>9.4999999999999751E-2</v>
      </c>
      <c r="J29">
        <f>SQRT((F29*F29)+(H29*H29))</f>
        <v>1.6643316977093238E-2</v>
      </c>
      <c r="O29">
        <v>6.4</v>
      </c>
      <c r="P29">
        <v>1E-3</v>
      </c>
      <c r="AA29">
        <v>6.2480000000000002</v>
      </c>
      <c r="AB29" s="1">
        <v>2.1000000000000001E-2</v>
      </c>
      <c r="AC29" s="1">
        <f>AI29-AP29</f>
        <v>0.54462562079999977</v>
      </c>
      <c r="AD29" s="1">
        <f>SQRT((AK29*AK29)+(AQ29*AQ29))</f>
        <v>5.9845251039335003E-2</v>
      </c>
      <c r="AG29">
        <v>6.1479999999999997</v>
      </c>
      <c r="AH29">
        <v>4.8000000000000001E-2</v>
      </c>
      <c r="AI29" s="1">
        <f>IF(AG29&lt;8,AG29-0.1359+(0.0396*AG29)-(0.0023*AG29*AG29)-0.031,AG29)</f>
        <v>6.1376256207999997</v>
      </c>
      <c r="AJ29">
        <f>IF(AG29&lt;8,1.0396-(0.0046*AG29),1)</f>
        <v>1.0113192</v>
      </c>
      <c r="AK29" s="1">
        <f>SQRT(AJ29*AJ29*AH29*AH29)</f>
        <v>4.8543321600000001E-2</v>
      </c>
      <c r="AL29">
        <v>5.593</v>
      </c>
      <c r="AM29">
        <v>3.5000000000000003E-2</v>
      </c>
      <c r="AP29">
        <f>IF(AN29&lt;&gt;0,AN29,AL29)</f>
        <v>5.593</v>
      </c>
      <c r="AQ29">
        <f>IF(AN29&lt;&gt;0,AO29,AM29)</f>
        <v>3.5000000000000003E-2</v>
      </c>
      <c r="AS29" t="s">
        <v>387</v>
      </c>
      <c r="AT29" t="s">
        <v>691</v>
      </c>
      <c r="AU29">
        <v>6.2480000000000002</v>
      </c>
    </row>
    <row r="30" spans="1:49" x14ac:dyDescent="0.25">
      <c r="A30" t="s">
        <v>163</v>
      </c>
      <c r="B30">
        <v>22128</v>
      </c>
      <c r="C30" t="s">
        <v>321</v>
      </c>
      <c r="E30">
        <v>8.0449999999999999</v>
      </c>
      <c r="F30">
        <v>1.7000000000000001E-2</v>
      </c>
      <c r="G30">
        <v>7.6050000000000004</v>
      </c>
      <c r="H30">
        <v>1.2E-2</v>
      </c>
      <c r="I30">
        <f>E30-G30</f>
        <v>0.4399999999999995</v>
      </c>
      <c r="J30">
        <f>SQRT((F30*F30)+(H30*H30))</f>
        <v>2.0808652046684813E-2</v>
      </c>
      <c r="O30">
        <v>7.4939999999999998</v>
      </c>
      <c r="P30">
        <v>1E-3</v>
      </c>
      <c r="AA30" s="1">
        <v>6.9189999999999996</v>
      </c>
      <c r="AB30" s="1">
        <v>2.4E-2</v>
      </c>
      <c r="AC30" s="1">
        <f>AI30-AP30</f>
        <v>0.83604078249999869</v>
      </c>
      <c r="AD30" s="1">
        <f>SQRT((AK30*AK30)+(AQ30*AQ30))</f>
        <v>6.2709186629086505E-2</v>
      </c>
      <c r="AG30">
        <v>6.6849999999999996</v>
      </c>
      <c r="AH30">
        <v>0.04</v>
      </c>
      <c r="AI30" s="1">
        <f>IF(AG30&lt;8,AG30-0.1359+(0.0396*AG30)-(0.0023*AG30*AG30)-0.031,AG30)</f>
        <v>6.680040782499999</v>
      </c>
      <c r="AJ30">
        <f>IF(AG30&lt;8,1.0396-(0.0046*AG30),1)</f>
        <v>1.0088490000000001</v>
      </c>
      <c r="AK30" s="1">
        <f>SQRT(AJ30*AJ30*AH30*AH30)</f>
        <v>4.0353960000000008E-2</v>
      </c>
      <c r="AL30">
        <v>5.8440000000000003</v>
      </c>
      <c r="AM30">
        <v>4.8000000000000001E-2</v>
      </c>
      <c r="AP30">
        <f>IF(AN30&lt;&gt;0,AN30,AL30)</f>
        <v>5.8440000000000003</v>
      </c>
      <c r="AQ30">
        <f>IF(AN30&lt;&gt;0,AO30,AM30)</f>
        <v>4.8000000000000001E-2</v>
      </c>
      <c r="AS30" t="s">
        <v>163</v>
      </c>
      <c r="AT30">
        <v>22128</v>
      </c>
      <c r="AU30" t="s">
        <v>321</v>
      </c>
      <c r="AV30" s="1">
        <v>6.9189999999999996</v>
      </c>
      <c r="AW30" s="1">
        <v>2.4E-2</v>
      </c>
    </row>
    <row r="31" spans="1:49" x14ac:dyDescent="0.25">
      <c r="A31" t="s">
        <v>452</v>
      </c>
      <c r="B31">
        <v>22593</v>
      </c>
      <c r="C31" t="s">
        <v>693</v>
      </c>
      <c r="D31" t="s">
        <v>732</v>
      </c>
      <c r="E31">
        <v>7.3860000000000001</v>
      </c>
      <c r="F31">
        <v>1.4E-2</v>
      </c>
      <c r="G31">
        <v>7.2910000000000004</v>
      </c>
      <c r="H31">
        <v>0.01</v>
      </c>
      <c r="I31">
        <f>E31-G31</f>
        <v>9.4999999999999751E-2</v>
      </c>
      <c r="J31">
        <f>SQRT((F31*F31)+(H31*H31))</f>
        <v>1.7204650534085254E-2</v>
      </c>
      <c r="O31">
        <v>7.3140000000000001</v>
      </c>
      <c r="P31">
        <v>1E-3</v>
      </c>
      <c r="AA31">
        <v>7.1989999999999998</v>
      </c>
      <c r="AB31" s="1">
        <v>2.1000000000000001E-2</v>
      </c>
      <c r="AC31" s="1">
        <f>AI31-AP31</f>
        <v>0.50061116729999977</v>
      </c>
      <c r="AD31" s="1">
        <f>SQRT((AK31*AK31)+(AQ31*AQ31))</f>
        <v>6.4605375734803225E-2</v>
      </c>
      <c r="AG31">
        <v>7.1429999999999998</v>
      </c>
      <c r="AH31">
        <v>3.2000000000000001E-2</v>
      </c>
      <c r="AI31" s="1">
        <f>IF(AG31&lt;8,AG31-0.1359+(0.0396*AG31)-(0.0023*AG31*AG31)-0.031,AG31)</f>
        <v>7.1416111672999998</v>
      </c>
      <c r="AJ31">
        <f>IF(AG31&lt;8,1.0396-(0.0046*AG31),1)</f>
        <v>1.0067422000000001</v>
      </c>
      <c r="AK31" s="1">
        <f>SQRT(AJ31*AJ31*AH31*AH31)</f>
        <v>3.2215750400000007E-2</v>
      </c>
      <c r="AL31">
        <v>6.641</v>
      </c>
      <c r="AM31">
        <v>5.6000000000000001E-2</v>
      </c>
      <c r="AP31">
        <f>IF(AN31&lt;&gt;0,AN31,AL31)</f>
        <v>6.641</v>
      </c>
      <c r="AQ31">
        <f>IF(AN31&lt;&gt;0,AO31,AM31)</f>
        <v>5.6000000000000001E-2</v>
      </c>
      <c r="AS31" t="s">
        <v>452</v>
      </c>
      <c r="AT31" t="s">
        <v>693</v>
      </c>
      <c r="AU31">
        <v>7.1989999999999998</v>
      </c>
    </row>
    <row r="32" spans="1:49" x14ac:dyDescent="0.25">
      <c r="A32" t="s">
        <v>139</v>
      </c>
      <c r="B32">
        <v>22614</v>
      </c>
      <c r="C32" t="s">
        <v>297</v>
      </c>
      <c r="E32">
        <v>11.115</v>
      </c>
      <c r="F32">
        <v>6.8000000000000005E-2</v>
      </c>
      <c r="G32">
        <v>10.711</v>
      </c>
      <c r="H32">
        <v>7.3999999999999996E-2</v>
      </c>
      <c r="I32">
        <f>E32-G32</f>
        <v>0.40399999999999991</v>
      </c>
      <c r="J32">
        <f>SQRT((F32*F32)+(H32*H32))</f>
        <v>0.10049875621120891</v>
      </c>
      <c r="O32">
        <v>10.539</v>
      </c>
      <c r="P32">
        <v>2E-3</v>
      </c>
      <c r="AA32" s="1">
        <v>9.66</v>
      </c>
      <c r="AB32" s="1">
        <v>2.5999999999999999E-2</v>
      </c>
      <c r="AC32" s="1">
        <f>AI32-AP32</f>
        <v>5.6511700536999996</v>
      </c>
      <c r="AD32" s="1">
        <f>SQRT((AK32*AK32)+(AQ32*AQ32))</f>
        <v>3.3389600883976217E-2</v>
      </c>
      <c r="AG32">
        <v>7.5910000000000002</v>
      </c>
      <c r="AH32">
        <v>2.5000000000000001E-2</v>
      </c>
      <c r="AI32" s="1">
        <f>IF(AG32&lt;8,AG32-0.1359+(0.0396*AG32)-(0.0023*AG32*AG32)-0.031,AG32)</f>
        <v>7.5921700536999994</v>
      </c>
      <c r="AJ32">
        <f>IF(AG32&lt;8,1.0396-(0.0046*AG32),1)</f>
        <v>1.0046814000000002</v>
      </c>
      <c r="AK32" s="1">
        <f>SQRT(AJ32*AJ32*AH32*AH32)</f>
        <v>2.5117035000000006E-2</v>
      </c>
      <c r="AL32">
        <v>1.9410000000000001</v>
      </c>
      <c r="AM32">
        <v>2.1999999999999999E-2</v>
      </c>
      <c r="AP32">
        <f>IF(AN32&lt;&gt;0,AN32,AL32)</f>
        <v>1.9410000000000001</v>
      </c>
      <c r="AQ32">
        <f>IF(AN32&lt;&gt;0,AO32,AM32)</f>
        <v>2.1999999999999999E-2</v>
      </c>
      <c r="AS32" t="s">
        <v>139</v>
      </c>
      <c r="AT32">
        <v>22614</v>
      </c>
      <c r="AU32" t="s">
        <v>297</v>
      </c>
      <c r="AV32" s="1">
        <v>9.66</v>
      </c>
      <c r="AW32" s="1">
        <v>2.5999999999999999E-2</v>
      </c>
    </row>
    <row r="33" spans="1:49" x14ac:dyDescent="0.25">
      <c r="A33" t="s">
        <v>142</v>
      </c>
      <c r="B33">
        <v>23873</v>
      </c>
      <c r="C33" t="s">
        <v>300</v>
      </c>
      <c r="E33">
        <v>6.5609999999999999</v>
      </c>
      <c r="F33">
        <v>1.4999999999999999E-2</v>
      </c>
      <c r="G33">
        <v>6.5819999999999999</v>
      </c>
      <c r="H33">
        <v>0.01</v>
      </c>
      <c r="I33">
        <f>E33-G33</f>
        <v>-2.0999999999999908E-2</v>
      </c>
      <c r="J33">
        <f>SQRT((F33*F33)+(H33*H33))</f>
        <v>1.8027756377319945E-2</v>
      </c>
      <c r="O33">
        <v>6.6369999999999996</v>
      </c>
      <c r="P33">
        <v>4.8999999999999998E-4</v>
      </c>
      <c r="AA33" s="1">
        <v>6.6020000000000003</v>
      </c>
      <c r="AB33" s="1">
        <v>1.7000000000000001E-2</v>
      </c>
      <c r="AC33" s="1">
        <f>AI33-AP33</f>
        <v>1.2055925824999996</v>
      </c>
      <c r="AD33" s="1">
        <f>SQRT((AK33*AK33)+(AQ33*AQ33))</f>
        <v>5.475568176167292E-2</v>
      </c>
      <c r="AG33">
        <v>6.6349999999999998</v>
      </c>
      <c r="AH33">
        <v>0.04</v>
      </c>
      <c r="AI33" s="1">
        <f>IF(AG33&lt;8,AG33-0.1359+(0.0396*AG33)-(0.0023*AG33*AG33)-0.031,AG33)</f>
        <v>6.6295925824999999</v>
      </c>
      <c r="AJ33">
        <f>IF(AG33&lt;8,1.0396-(0.0046*AG33),1)</f>
        <v>1.0090790000000001</v>
      </c>
      <c r="AK33" s="1">
        <f>SQRT(AJ33*AJ33*AH33*AH33)</f>
        <v>4.0363160000000002E-2</v>
      </c>
      <c r="AL33">
        <v>5.4240000000000004</v>
      </c>
      <c r="AM33">
        <v>3.6999999999999998E-2</v>
      </c>
      <c r="AP33">
        <f>IF(AN33&lt;&gt;0,AN33,AL33)</f>
        <v>5.4240000000000004</v>
      </c>
      <c r="AQ33">
        <f>IF(AN33&lt;&gt;0,AO33,AM33)</f>
        <v>3.6999999999999998E-2</v>
      </c>
      <c r="AS33" t="s">
        <v>142</v>
      </c>
      <c r="AT33">
        <v>23873</v>
      </c>
      <c r="AU33" t="s">
        <v>300</v>
      </c>
      <c r="AV33" s="1">
        <v>6.6020000000000003</v>
      </c>
      <c r="AW33" s="1">
        <v>1.7000000000000001E-2</v>
      </c>
    </row>
    <row r="34" spans="1:49" x14ac:dyDescent="0.25">
      <c r="A34" t="s">
        <v>156</v>
      </c>
      <c r="B34">
        <v>24041</v>
      </c>
      <c r="C34" t="s">
        <v>314</v>
      </c>
      <c r="E34">
        <v>8.8339999999999996</v>
      </c>
      <c r="F34">
        <v>1.7999999999999999E-2</v>
      </c>
      <c r="G34">
        <v>8.2560000000000002</v>
      </c>
      <c r="H34">
        <v>1.2999999999999999E-2</v>
      </c>
      <c r="I34">
        <f>E34-G34</f>
        <v>0.5779999999999994</v>
      </c>
      <c r="J34">
        <f>SQRT((F34*F34)+(H34*H34))</f>
        <v>2.2203603311174516E-2</v>
      </c>
      <c r="O34">
        <v>8.0790000000000006</v>
      </c>
      <c r="P34">
        <v>3.0000000000000001E-3</v>
      </c>
      <c r="AA34" s="1">
        <v>7.1139999999999999</v>
      </c>
      <c r="AB34" s="1">
        <v>1.7999999999999999E-2</v>
      </c>
      <c r="AC34" s="1">
        <f>AI34-AP34</f>
        <v>1.2756404131999988</v>
      </c>
      <c r="AD34" s="1">
        <f>SQRT((AK34*AK34)+(AQ34*AQ34))</f>
        <v>5.3284221310865881E-2</v>
      </c>
      <c r="AG34">
        <v>6.7539999999999996</v>
      </c>
      <c r="AH34">
        <v>3.5999999999999997E-2</v>
      </c>
      <c r="AI34" s="1">
        <f>IF(AG34&lt;8,AG34-0.1359+(0.0396*AG34)-(0.0023*AG34*AG34)-0.031,AG34)</f>
        <v>6.749640413199999</v>
      </c>
      <c r="AJ34">
        <f>IF(AG34&lt;8,1.0396-(0.0046*AG34),1)</f>
        <v>1.0085316</v>
      </c>
      <c r="AK34" s="1">
        <f>SQRT(AJ34*AJ34*AH34*AH34)</f>
        <v>3.6307137599999997E-2</v>
      </c>
      <c r="AL34">
        <v>5.4740000000000002</v>
      </c>
      <c r="AM34">
        <v>3.9E-2</v>
      </c>
      <c r="AP34">
        <f>IF(AN34&lt;&gt;0,AN34,AL34)</f>
        <v>5.4740000000000002</v>
      </c>
      <c r="AQ34">
        <f>IF(AN34&lt;&gt;0,AO34,AM34)</f>
        <v>3.9E-2</v>
      </c>
      <c r="AS34" t="s">
        <v>156</v>
      </c>
      <c r="AT34">
        <v>24041</v>
      </c>
      <c r="AU34" t="s">
        <v>314</v>
      </c>
      <c r="AV34" s="1">
        <v>7.1139999999999999</v>
      </c>
      <c r="AW34" s="1">
        <v>1.7999999999999999E-2</v>
      </c>
    </row>
    <row r="35" spans="1:49" x14ac:dyDescent="0.25">
      <c r="A35" t="s">
        <v>121</v>
      </c>
      <c r="B35">
        <v>281395</v>
      </c>
      <c r="C35" t="s">
        <v>279</v>
      </c>
      <c r="E35">
        <v>10.585000000000001</v>
      </c>
      <c r="F35">
        <v>3.3000000000000002E-2</v>
      </c>
      <c r="G35">
        <v>10.172000000000001</v>
      </c>
      <c r="H35">
        <v>3.1E-2</v>
      </c>
      <c r="I35">
        <f>E35-G35</f>
        <v>0.41300000000000026</v>
      </c>
      <c r="J35">
        <f>SQRT((F35*F35)+(H35*H35))</f>
        <v>4.5276925690687087E-2</v>
      </c>
      <c r="O35">
        <v>9.9969999999999999</v>
      </c>
      <c r="P35">
        <v>3.0000000000000001E-3</v>
      </c>
      <c r="AA35" s="1">
        <v>9.1940000000000008</v>
      </c>
      <c r="AB35" s="1">
        <v>1.7999999999999999E-2</v>
      </c>
      <c r="AC35" s="1">
        <f>AI35-AP35</f>
        <v>2.7020000000000008</v>
      </c>
      <c r="AD35" s="1">
        <f>SQRT((AK35*AK35)+(AQ35*AQ35))</f>
        <v>5.9615434243155518E-2</v>
      </c>
      <c r="AG35">
        <v>8.9380000000000006</v>
      </c>
      <c r="AH35">
        <v>2.3E-2</v>
      </c>
      <c r="AI35" s="1">
        <f>IF(AG35&lt;8,AG35-0.1359+(0.0396*AG35)-(0.0023*AG35*AG35)-0.031,AG35)</f>
        <v>8.9380000000000006</v>
      </c>
      <c r="AJ35">
        <f>IF(AG35&lt;8,1.0396-(0.0046*AG35),1)</f>
        <v>1</v>
      </c>
      <c r="AK35" s="1">
        <f>SQRT(AJ35*AJ35*AH35*AH35)</f>
        <v>2.3E-2</v>
      </c>
      <c r="AL35">
        <v>6.2359999999999998</v>
      </c>
      <c r="AM35">
        <v>5.5E-2</v>
      </c>
      <c r="AP35">
        <f>IF(AN35&lt;&gt;0,AN35,AL35)</f>
        <v>6.2359999999999998</v>
      </c>
      <c r="AQ35">
        <f>IF(AN35&lt;&gt;0,AO35,AM35)</f>
        <v>5.5E-2</v>
      </c>
      <c r="AS35" t="s">
        <v>121</v>
      </c>
      <c r="AT35">
        <v>281395</v>
      </c>
      <c r="AU35" t="s">
        <v>279</v>
      </c>
      <c r="AV35" s="1">
        <v>9.1940000000000008</v>
      </c>
      <c r="AW35" s="1">
        <v>1.7999999999999999E-2</v>
      </c>
    </row>
    <row r="36" spans="1:49" x14ac:dyDescent="0.25">
      <c r="A36" t="s">
        <v>92</v>
      </c>
      <c r="B36">
        <v>25318</v>
      </c>
      <c r="C36" t="s">
        <v>250</v>
      </c>
      <c r="E36">
        <v>8.8940000000000001</v>
      </c>
      <c r="F36">
        <v>1.4999999999999999E-2</v>
      </c>
      <c r="G36">
        <v>8.6910000000000007</v>
      </c>
      <c r="H36">
        <v>1.0999999999999999E-2</v>
      </c>
      <c r="I36">
        <f>E36-G36</f>
        <v>0.2029999999999994</v>
      </c>
      <c r="J36">
        <f>SQRT((F36*F36)+(H36*H36))</f>
        <v>1.8601075237738272E-2</v>
      </c>
      <c r="O36">
        <v>8.6259999999999994</v>
      </c>
      <c r="P36">
        <v>1E-3</v>
      </c>
      <c r="AA36" s="1">
        <v>8.1950000000000003</v>
      </c>
      <c r="AB36" s="1">
        <v>2.5999999999999999E-2</v>
      </c>
      <c r="AC36" s="1">
        <f>AI36-AP36</f>
        <v>1.0829999999999993</v>
      </c>
      <c r="AD36" s="1">
        <f>SQRT((AK36*AK36)+(AQ36*AQ36))</f>
        <v>8.3522452071284406E-2</v>
      </c>
      <c r="AG36">
        <v>8.0779999999999994</v>
      </c>
      <c r="AH36">
        <v>2.4E-2</v>
      </c>
      <c r="AI36" s="1">
        <f>IF(AG36&lt;8,AG36-0.1359+(0.0396*AG36)-(0.0023*AG36*AG36)-0.031,AG36)</f>
        <v>8.0779999999999994</v>
      </c>
      <c r="AJ36">
        <f>IF(AG36&lt;8,1.0396-(0.0046*AG36),1)</f>
        <v>1</v>
      </c>
      <c r="AK36" s="1">
        <f>SQRT(AJ36*AJ36*AH36*AH36)</f>
        <v>2.4E-2</v>
      </c>
      <c r="AL36">
        <v>6.9950000000000001</v>
      </c>
      <c r="AM36">
        <v>0.08</v>
      </c>
      <c r="AP36">
        <f>IF(AN36&lt;&gt;0,AN36,AL36)</f>
        <v>6.9950000000000001</v>
      </c>
      <c r="AQ36">
        <f>IF(AN36&lt;&gt;0,AO36,AM36)</f>
        <v>0.08</v>
      </c>
      <c r="AS36" t="s">
        <v>92</v>
      </c>
      <c r="AT36">
        <v>25318</v>
      </c>
      <c r="AU36" t="s">
        <v>250</v>
      </c>
      <c r="AV36" s="1">
        <v>8.1950000000000003</v>
      </c>
      <c r="AW36" s="1">
        <v>2.5999999999999999E-2</v>
      </c>
    </row>
    <row r="37" spans="1:49" x14ac:dyDescent="0.25">
      <c r="A37" t="s">
        <v>145</v>
      </c>
      <c r="B37">
        <v>26572</v>
      </c>
      <c r="C37" t="s">
        <v>303</v>
      </c>
      <c r="E37">
        <v>8.3230000000000004</v>
      </c>
      <c r="F37">
        <v>1.9E-2</v>
      </c>
      <c r="G37">
        <v>7.8360000000000003</v>
      </c>
      <c r="H37">
        <v>1.4E-2</v>
      </c>
      <c r="I37">
        <f>E37-G37</f>
        <v>0.4870000000000001</v>
      </c>
      <c r="J37">
        <f>SQRT((F37*F37)+(H37*H37))</f>
        <v>2.3600847442411893E-2</v>
      </c>
      <c r="O37">
        <v>7.641</v>
      </c>
      <c r="P37">
        <v>1E-3</v>
      </c>
      <c r="AA37" s="1">
        <v>6.7949999999999999</v>
      </c>
      <c r="AB37" s="1">
        <v>2.1000000000000001E-2</v>
      </c>
      <c r="AC37" s="1">
        <f>AI37-AP37</f>
        <v>0.81615943529999946</v>
      </c>
      <c r="AD37" s="1">
        <f>SQRT((AK37*AK37)+(AQ37*AQ37))</f>
        <v>6.3823017063234538E-2</v>
      </c>
      <c r="AG37">
        <v>6.4829999999999997</v>
      </c>
      <c r="AH37">
        <v>3.7999999999999999E-2</v>
      </c>
      <c r="AI37" s="1">
        <f>IF(AG37&lt;8,AG37-0.1359+(0.0396*AG37)-(0.0023*AG37*AG37)-0.031,AG37)</f>
        <v>6.4761594352999996</v>
      </c>
      <c r="AJ37">
        <f>IF(AG37&lt;8,1.0396-(0.0046*AG37),1)</f>
        <v>1.0097782000000002</v>
      </c>
      <c r="AK37" s="1">
        <f>SQRT(AJ37*AJ37*AH37*AH37)</f>
        <v>3.8371571600000008E-2</v>
      </c>
      <c r="AL37">
        <v>5.66</v>
      </c>
      <c r="AM37">
        <v>5.0999999999999997E-2</v>
      </c>
      <c r="AP37">
        <f>IF(AN37&lt;&gt;0,AN37,AL37)</f>
        <v>5.66</v>
      </c>
      <c r="AQ37">
        <f>IF(AN37&lt;&gt;0,AO37,AM37)</f>
        <v>5.0999999999999997E-2</v>
      </c>
      <c r="AS37" t="s">
        <v>145</v>
      </c>
      <c r="AT37">
        <v>26572</v>
      </c>
      <c r="AU37" t="s">
        <v>303</v>
      </c>
      <c r="AV37" s="1">
        <v>6.7949999999999999</v>
      </c>
      <c r="AW37" s="1">
        <v>2.1000000000000001E-2</v>
      </c>
    </row>
    <row r="38" spans="1:49" x14ac:dyDescent="0.25">
      <c r="A38" t="s">
        <v>82</v>
      </c>
      <c r="B38">
        <v>232925</v>
      </c>
      <c r="C38" t="s">
        <v>240</v>
      </c>
      <c r="E38">
        <v>9.1539999999999999</v>
      </c>
      <c r="F38">
        <v>1.9E-2</v>
      </c>
      <c r="G38">
        <v>8.9239999999999995</v>
      </c>
      <c r="H38">
        <v>1.7000000000000001E-2</v>
      </c>
      <c r="I38">
        <f>E38-G38</f>
        <v>0.23000000000000043</v>
      </c>
      <c r="J38">
        <f>SQRT((F38*F38)+(H38*H38))</f>
        <v>2.5495097567963924E-2</v>
      </c>
      <c r="O38">
        <v>8.9719999999999995</v>
      </c>
      <c r="P38">
        <v>1E-3</v>
      </c>
      <c r="AA38" s="1">
        <v>8.4619999999999997</v>
      </c>
      <c r="AB38" s="1">
        <v>2.3E-2</v>
      </c>
      <c r="AC38" s="1">
        <f>AI38-AP38</f>
        <v>1.7189999999999994</v>
      </c>
      <c r="AD38" s="1">
        <f>SQRT((AK38*AK38)+(AQ38*AQ38))</f>
        <v>6.9892775020026221E-2</v>
      </c>
      <c r="AG38">
        <v>8.2959999999999994</v>
      </c>
      <c r="AH38">
        <v>2.3E-2</v>
      </c>
      <c r="AI38" s="1">
        <f>IF(AG38&lt;8,AG38-0.1359+(0.0396*AG38)-(0.0023*AG38*AG38)-0.031,AG38)</f>
        <v>8.2959999999999994</v>
      </c>
      <c r="AJ38">
        <f>IF(AG38&lt;8,1.0396-(0.0046*AG38),1)</f>
        <v>1</v>
      </c>
      <c r="AK38" s="1">
        <f>SQRT(AJ38*AJ38*AH38*AH38)</f>
        <v>2.3E-2</v>
      </c>
      <c r="AL38">
        <v>6.577</v>
      </c>
      <c r="AM38">
        <v>6.6000000000000003E-2</v>
      </c>
      <c r="AP38">
        <f>IF(AN38&lt;&gt;0,AN38,AL38)</f>
        <v>6.577</v>
      </c>
      <c r="AQ38">
        <f>IF(AN38&lt;&gt;0,AO38,AM38)</f>
        <v>6.6000000000000003E-2</v>
      </c>
      <c r="AS38" t="s">
        <v>82</v>
      </c>
      <c r="AT38">
        <v>232925</v>
      </c>
      <c r="AU38" t="s">
        <v>240</v>
      </c>
      <c r="AV38" s="1">
        <v>8.4619999999999997</v>
      </c>
      <c r="AW38" s="1">
        <v>2.3E-2</v>
      </c>
    </row>
    <row r="39" spans="1:49" x14ac:dyDescent="0.25">
      <c r="A39" t="s">
        <v>372</v>
      </c>
      <c r="B39">
        <v>28812</v>
      </c>
      <c r="C39" t="s">
        <v>685</v>
      </c>
      <c r="D39" t="s">
        <v>699</v>
      </c>
      <c r="E39">
        <v>7.3639999999999999</v>
      </c>
      <c r="F39">
        <v>1.4999999999999999E-2</v>
      </c>
      <c r="G39">
        <v>7.3460000000000001</v>
      </c>
      <c r="H39">
        <v>0.01</v>
      </c>
      <c r="I39">
        <f>E39-G39</f>
        <v>1.7999999999999794E-2</v>
      </c>
      <c r="J39">
        <f>SQRT((F39*F39)+(H39*H39))</f>
        <v>1.8027756377319945E-2</v>
      </c>
      <c r="O39">
        <v>7.3789999999999996</v>
      </c>
      <c r="P39">
        <v>1E-3</v>
      </c>
      <c r="AA39">
        <v>7.3289999999999997</v>
      </c>
      <c r="AB39" s="1">
        <v>1.7000000000000001E-2</v>
      </c>
      <c r="AC39" s="1">
        <f>AI39-AP39</f>
        <v>0.94464304250000009</v>
      </c>
      <c r="AD39" s="1">
        <f>SQRT((AK39*AK39)+(AQ39*AQ39))</f>
        <v>5.7027337301785094E-2</v>
      </c>
      <c r="AG39">
        <v>7.3049999999999997</v>
      </c>
      <c r="AH39">
        <v>2.9000000000000001E-2</v>
      </c>
      <c r="AI39" s="1">
        <f>IF(AG39&lt;8,AG39-0.1359+(0.0396*AG39)-(0.0023*AG39*AG39)-0.031,AG39)</f>
        <v>7.3046430425000004</v>
      </c>
      <c r="AJ39">
        <f>IF(AG39&lt;8,1.0396-(0.0046*AG39),1)</f>
        <v>1.005997</v>
      </c>
      <c r="AK39" s="1">
        <f>SQRT(AJ39*AJ39*AH39*AH39)</f>
        <v>2.9173912999999999E-2</v>
      </c>
      <c r="AL39">
        <v>6.36</v>
      </c>
      <c r="AM39">
        <v>4.9000000000000002E-2</v>
      </c>
      <c r="AP39">
        <f>IF(AN39&lt;&gt;0,AN39,AL39)</f>
        <v>6.36</v>
      </c>
      <c r="AQ39">
        <f>IF(AN39&lt;&gt;0,AO39,AM39)</f>
        <v>4.9000000000000002E-2</v>
      </c>
      <c r="AS39" t="s">
        <v>372</v>
      </c>
      <c r="AT39" t="s">
        <v>685</v>
      </c>
      <c r="AU39">
        <v>7.3289999999999997</v>
      </c>
    </row>
    <row r="40" spans="1:49" x14ac:dyDescent="0.25">
      <c r="A40" t="s">
        <v>446</v>
      </c>
      <c r="B40">
        <v>28856</v>
      </c>
      <c r="C40" t="s">
        <v>661</v>
      </c>
      <c r="D40" t="s">
        <v>732</v>
      </c>
      <c r="E40">
        <v>9.5039999999999996</v>
      </c>
      <c r="F40">
        <v>0.02</v>
      </c>
      <c r="G40">
        <v>9.2949999999999999</v>
      </c>
      <c r="H40">
        <v>1.9E-2</v>
      </c>
      <c r="I40">
        <f>E40-G40</f>
        <v>0.20899999999999963</v>
      </c>
      <c r="J40">
        <f>SQRT((F40*F40)+(H40*H40))</f>
        <v>2.7586228448267441E-2</v>
      </c>
      <c r="M40" s="4"/>
      <c r="N40" s="4"/>
      <c r="O40" s="2">
        <v>9.2769999999999992</v>
      </c>
      <c r="P40" s="2">
        <v>1E-3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>
        <v>9.0090000000000003</v>
      </c>
      <c r="AB40" s="1">
        <v>2.3E-2</v>
      </c>
      <c r="AC40" s="1">
        <f>AI40-AP40</f>
        <v>2.2940000000000005</v>
      </c>
      <c r="AD40" s="1">
        <f>SQRT((AK40*AK40)+(AQ40*AQ40))</f>
        <v>7.0837842993699357E-2</v>
      </c>
      <c r="AG40">
        <v>8.8800000000000008</v>
      </c>
      <c r="AH40">
        <v>2.3E-2</v>
      </c>
      <c r="AI40" s="1">
        <f>IF(AG40&lt;8,AG40-0.1359+(0.0396*AG40)-(0.0023*AG40*AG40)-0.031,AG40)</f>
        <v>8.8800000000000008</v>
      </c>
      <c r="AJ40">
        <f>IF(AG40&lt;8,1.0396-(0.0046*AG40),1)</f>
        <v>1</v>
      </c>
      <c r="AK40" s="1">
        <f>SQRT(AJ40*AJ40*AH40*AH40)</f>
        <v>2.3E-2</v>
      </c>
      <c r="AL40">
        <v>6.5860000000000003</v>
      </c>
      <c r="AM40">
        <v>6.7000000000000004E-2</v>
      </c>
      <c r="AP40">
        <f>IF(AN40&lt;&gt;0,AN40,AL40)</f>
        <v>6.5860000000000003</v>
      </c>
      <c r="AQ40">
        <f>IF(AN40&lt;&gt;0,AO40,AM40)</f>
        <v>6.7000000000000004E-2</v>
      </c>
      <c r="AS40" t="s">
        <v>446</v>
      </c>
      <c r="AT40" t="s">
        <v>661</v>
      </c>
      <c r="AU40">
        <v>9.0090000000000003</v>
      </c>
    </row>
    <row r="41" spans="1:49" x14ac:dyDescent="0.25">
      <c r="A41" t="s">
        <v>157</v>
      </c>
      <c r="B41">
        <v>29183</v>
      </c>
      <c r="C41" t="s">
        <v>315</v>
      </c>
      <c r="E41">
        <v>7.8879999999999999</v>
      </c>
      <c r="F41">
        <v>1.4999999999999999E-2</v>
      </c>
      <c r="G41">
        <v>7.8029999999999999</v>
      </c>
      <c r="H41">
        <v>1.0999999999999999E-2</v>
      </c>
      <c r="I41">
        <f>E41-G41</f>
        <v>8.4999999999999964E-2</v>
      </c>
      <c r="J41">
        <f>SQRT((F41*F41)+(H41*H41))</f>
        <v>1.8601075237738272E-2</v>
      </c>
      <c r="AA41" s="1">
        <v>7.718</v>
      </c>
      <c r="AB41" s="1">
        <v>2.5999999999999999E-2</v>
      </c>
      <c r="AC41" s="1">
        <f>AI41-AP41</f>
        <v>0.69454276520000047</v>
      </c>
      <c r="AD41" s="1">
        <f>SQRT((AK41*AK41)+(AQ41*AQ41))</f>
        <v>9.5105014523202996E-2</v>
      </c>
      <c r="AG41">
        <v>7.6740000000000004</v>
      </c>
      <c r="AH41">
        <v>2.4E-2</v>
      </c>
      <c r="AI41" s="1">
        <f>IF(AG41&lt;8,AG41-0.1359+(0.0396*AG41)-(0.0023*AG41*AG41)-0.031,AG41)</f>
        <v>7.6755427652000003</v>
      </c>
      <c r="AJ41">
        <f>IF(AG41&lt;8,1.0396-(0.0046*AG41),1)</f>
        <v>1.0042996000000002</v>
      </c>
      <c r="AK41" s="1">
        <f>SQRT(AJ41*AJ41*AH41*AH41)</f>
        <v>2.4103190400000005E-2</v>
      </c>
      <c r="AL41">
        <v>6.9809999999999999</v>
      </c>
      <c r="AM41">
        <v>9.1999999999999998E-2</v>
      </c>
      <c r="AP41">
        <f>IF(AN41&lt;&gt;0,AN41,AL41)</f>
        <v>6.9809999999999999</v>
      </c>
      <c r="AQ41">
        <f>IF(AN41&lt;&gt;0,AO41,AM41)</f>
        <v>9.1999999999999998E-2</v>
      </c>
      <c r="AS41" t="s">
        <v>157</v>
      </c>
      <c r="AT41">
        <v>29183</v>
      </c>
      <c r="AU41" t="s">
        <v>315</v>
      </c>
      <c r="AV41" s="1">
        <v>7.718</v>
      </c>
      <c r="AW41" s="1">
        <v>2.5999999999999999E-2</v>
      </c>
    </row>
    <row r="42" spans="1:49" x14ac:dyDescent="0.25">
      <c r="A42" t="s">
        <v>122</v>
      </c>
      <c r="B42">
        <v>285893</v>
      </c>
      <c r="C42" t="s">
        <v>280</v>
      </c>
      <c r="E42">
        <v>10.759</v>
      </c>
      <c r="F42">
        <v>5.1999999999999998E-2</v>
      </c>
      <c r="G42">
        <v>10.083</v>
      </c>
      <c r="H42">
        <v>4.2000000000000003E-2</v>
      </c>
      <c r="I42">
        <f>E42-G42</f>
        <v>0.67600000000000016</v>
      </c>
      <c r="J42">
        <f>SQRT((F42*F42)+(H42*H42))</f>
        <v>6.6843099868273609E-2</v>
      </c>
      <c r="O42">
        <v>9.8550000000000004</v>
      </c>
      <c r="P42">
        <v>3.0000000000000001E-3</v>
      </c>
      <c r="AA42" s="1">
        <v>8.7639999999999993</v>
      </c>
      <c r="AB42" s="1">
        <v>1.9E-2</v>
      </c>
      <c r="AC42" s="1">
        <f>AI42-AP42</f>
        <v>5.7206783592999999</v>
      </c>
      <c r="AD42" s="1">
        <f>SQRT((AK42*AK42)+(AQ42*AQ42))</f>
        <v>3.6536463796729937E-2</v>
      </c>
      <c r="AG42">
        <v>7.1529999999999996</v>
      </c>
      <c r="AH42">
        <v>3.1E-2</v>
      </c>
      <c r="AI42" s="1">
        <f>IF(AG42&lt;8,AG42-0.1359+(0.0396*AG42)-(0.0023*AG42*AG42)-0.031,AG42)</f>
        <v>7.1516783593</v>
      </c>
      <c r="AJ42">
        <f>IF(AG42&lt;8,1.0396-(0.0046*AG42),1)</f>
        <v>1.0066962000000002</v>
      </c>
      <c r="AK42" s="1">
        <f>SQRT(AJ42*AJ42*AH42*AH42)</f>
        <v>3.1207582200000007E-2</v>
      </c>
      <c r="AL42">
        <v>1.431</v>
      </c>
      <c r="AM42">
        <v>1.9E-2</v>
      </c>
      <c r="AP42">
        <f>IF(AN42&lt;&gt;0,AN42,AL42)</f>
        <v>1.431</v>
      </c>
      <c r="AQ42">
        <f>IF(AN42&lt;&gt;0,AO42,AM42)</f>
        <v>1.9E-2</v>
      </c>
      <c r="AS42" t="s">
        <v>122</v>
      </c>
      <c r="AT42">
        <v>285893</v>
      </c>
      <c r="AU42" t="s">
        <v>280</v>
      </c>
      <c r="AV42" s="1">
        <v>8.7639999999999993</v>
      </c>
      <c r="AW42" s="1">
        <v>1.9E-2</v>
      </c>
    </row>
    <row r="43" spans="1:49" x14ac:dyDescent="0.25">
      <c r="A43" t="s">
        <v>158</v>
      </c>
      <c r="B43">
        <v>29554</v>
      </c>
      <c r="C43" t="s">
        <v>316</v>
      </c>
      <c r="E43">
        <v>7.258</v>
      </c>
      <c r="F43">
        <v>1.4999999999999999E-2</v>
      </c>
      <c r="G43">
        <v>7.258</v>
      </c>
      <c r="H43">
        <v>1.0999999999999999E-2</v>
      </c>
      <c r="I43">
        <f>E43-G43</f>
        <v>0</v>
      </c>
      <c r="J43">
        <f>SQRT((F43*F43)+(H43*H43))</f>
        <v>1.8601075237738272E-2</v>
      </c>
      <c r="O43">
        <v>7.2949999999999999</v>
      </c>
      <c r="P43">
        <v>1E-3</v>
      </c>
      <c r="AA43" s="1">
        <v>7.2610000000000001</v>
      </c>
      <c r="AB43" s="1">
        <v>2.3E-2</v>
      </c>
      <c r="AC43" s="1">
        <f>AI43-AP43</f>
        <v>0.68143032999999953</v>
      </c>
      <c r="AD43" s="1">
        <f>SQRT((AK43*AK43)+(AQ43*AQ43))</f>
        <v>7.0760995815969133E-2</v>
      </c>
      <c r="AG43">
        <v>7.27</v>
      </c>
      <c r="AH43">
        <v>0.03</v>
      </c>
      <c r="AI43" s="1">
        <f>IF(AG43&lt;8,AG43-0.1359+(0.0396*AG43)-(0.0023*AG43*AG43)-0.031,AG43)</f>
        <v>7.2694303299999996</v>
      </c>
      <c r="AJ43">
        <f>IF(AG43&lt;8,1.0396-(0.0046*AG43),1)</f>
        <v>1.0061580000000001</v>
      </c>
      <c r="AK43" s="1">
        <f>SQRT(AJ43*AJ43*AH43*AH43)</f>
        <v>3.0184740000000002E-2</v>
      </c>
      <c r="AL43">
        <v>6.5880000000000001</v>
      </c>
      <c r="AM43">
        <v>6.4000000000000001E-2</v>
      </c>
      <c r="AP43">
        <f>IF(AN43&lt;&gt;0,AN43,AL43)</f>
        <v>6.5880000000000001</v>
      </c>
      <c r="AQ43">
        <f>IF(AN43&lt;&gt;0,AO43,AM43)</f>
        <v>6.4000000000000001E-2</v>
      </c>
      <c r="AS43" t="s">
        <v>158</v>
      </c>
      <c r="AT43">
        <v>29554</v>
      </c>
      <c r="AU43" t="s">
        <v>316</v>
      </c>
      <c r="AV43" s="1">
        <v>7.2610000000000001</v>
      </c>
      <c r="AW43" s="1">
        <v>2.3E-2</v>
      </c>
    </row>
    <row r="44" spans="1:49" x14ac:dyDescent="0.25">
      <c r="A44" t="s">
        <v>146</v>
      </c>
      <c r="B44">
        <v>30365</v>
      </c>
      <c r="C44" t="s">
        <v>304</v>
      </c>
      <c r="E44">
        <v>6.7930000000000001</v>
      </c>
      <c r="F44">
        <v>1.4999999999999999E-2</v>
      </c>
      <c r="G44">
        <v>6.7709999999999999</v>
      </c>
      <c r="H44">
        <v>1.0999999999999999E-2</v>
      </c>
      <c r="I44">
        <f>E44-G44</f>
        <v>2.2000000000000242E-2</v>
      </c>
      <c r="J44">
        <f>SQRT((F44*F44)+(H44*H44))</f>
        <v>1.8601075237738272E-2</v>
      </c>
      <c r="O44">
        <v>6.782</v>
      </c>
      <c r="P44">
        <v>4.8999999999999998E-4</v>
      </c>
      <c r="AA44" s="1">
        <v>6.6509999999999998</v>
      </c>
      <c r="AB44" s="1">
        <v>1.9E-2</v>
      </c>
      <c r="AC44" s="1">
        <f>AI44-AP44</f>
        <v>0.55464697369999971</v>
      </c>
      <c r="AD44" s="1">
        <f>SQRT((AK44*AK44)+(AQ44*AQ44))</f>
        <v>6.3483033674731848E-2</v>
      </c>
      <c r="AG44">
        <v>6.641</v>
      </c>
      <c r="AH44">
        <v>0.04</v>
      </c>
      <c r="AI44" s="1">
        <f>IF(AG44&lt;8,AG44-0.1359+(0.0396*AG44)-(0.0023*AG44*AG44)-0.031,AG44)</f>
        <v>6.6356469737000001</v>
      </c>
      <c r="AJ44">
        <f>IF(AG44&lt;8,1.0396-(0.0046*AG44),1)</f>
        <v>1.0090514000000002</v>
      </c>
      <c r="AK44" s="1">
        <f>SQRT(AJ44*AJ44*AH44*AH44)</f>
        <v>4.0362056000000007E-2</v>
      </c>
      <c r="AL44">
        <v>6.0810000000000004</v>
      </c>
      <c r="AM44">
        <v>4.9000000000000002E-2</v>
      </c>
      <c r="AP44">
        <f>IF(AN44&lt;&gt;0,AN44,AL44)</f>
        <v>6.0810000000000004</v>
      </c>
      <c r="AQ44">
        <f>IF(AN44&lt;&gt;0,AO44,AM44)</f>
        <v>4.9000000000000002E-2</v>
      </c>
      <c r="AS44" t="s">
        <v>146</v>
      </c>
      <c r="AT44">
        <v>30365</v>
      </c>
      <c r="AU44" t="s">
        <v>304</v>
      </c>
      <c r="AV44" s="1">
        <v>6.6509999999999998</v>
      </c>
      <c r="AW44" s="1">
        <v>1.9E-2</v>
      </c>
    </row>
    <row r="45" spans="1:49" x14ac:dyDescent="0.25">
      <c r="A45" t="s">
        <v>147</v>
      </c>
      <c r="B45">
        <v>30727</v>
      </c>
      <c r="C45" t="s">
        <v>305</v>
      </c>
      <c r="E45">
        <v>7.7859999999999996</v>
      </c>
      <c r="F45">
        <v>1.6E-2</v>
      </c>
      <c r="G45">
        <v>7.5540000000000003</v>
      </c>
      <c r="H45">
        <v>1.0999999999999999E-2</v>
      </c>
      <c r="I45">
        <f>E45-G45</f>
        <v>0.23199999999999932</v>
      </c>
      <c r="J45">
        <f>SQRT((F45*F45)+(H45*H45))</f>
        <v>1.9416487838947599E-2</v>
      </c>
      <c r="O45">
        <v>7.48</v>
      </c>
      <c r="P45">
        <v>1E-3</v>
      </c>
      <c r="AA45" s="1">
        <v>7.0430000000000001</v>
      </c>
      <c r="AB45" s="1">
        <v>1.7999999999999999E-2</v>
      </c>
      <c r="AC45" s="1">
        <f>AI45-AP45</f>
        <v>0.6389075536999993</v>
      </c>
      <c r="AD45" s="1">
        <f>SQRT((AK45*AK45)+(AQ45*AQ45))</f>
        <v>6.6858772662388821E-2</v>
      </c>
      <c r="AG45">
        <v>6.9089999999999998</v>
      </c>
      <c r="AH45">
        <v>3.3000000000000002E-2</v>
      </c>
      <c r="AI45" s="1">
        <f>IF(AG45&lt;8,AG45-0.1359+(0.0396*AG45)-(0.0023*AG45*AG45)-0.031,AG45)</f>
        <v>6.9059075536999996</v>
      </c>
      <c r="AJ45">
        <f>IF(AG45&lt;8,1.0396-(0.0046*AG45),1)</f>
        <v>1.0078186</v>
      </c>
      <c r="AK45" s="1">
        <f>SQRT(AJ45*AJ45*AH45*AH45)</f>
        <v>3.32580138E-2</v>
      </c>
      <c r="AL45">
        <v>6.2670000000000003</v>
      </c>
      <c r="AM45">
        <v>5.8000000000000003E-2</v>
      </c>
      <c r="AP45">
        <f>IF(AN45&lt;&gt;0,AN45,AL45)</f>
        <v>6.2670000000000003</v>
      </c>
      <c r="AQ45">
        <f>IF(AN45&lt;&gt;0,AO45,AM45)</f>
        <v>5.8000000000000003E-2</v>
      </c>
      <c r="AS45" t="s">
        <v>147</v>
      </c>
      <c r="AT45">
        <v>30727</v>
      </c>
      <c r="AU45" t="s">
        <v>305</v>
      </c>
      <c r="AV45" s="1">
        <v>7.0430000000000001</v>
      </c>
      <c r="AW45" s="1">
        <v>1.7999999999999999E-2</v>
      </c>
    </row>
    <row r="46" spans="1:49" x14ac:dyDescent="0.25">
      <c r="A46" t="s">
        <v>152</v>
      </c>
      <c r="B46">
        <v>31100</v>
      </c>
      <c r="C46" t="s">
        <v>310</v>
      </c>
      <c r="E46">
        <v>8.5050000000000008</v>
      </c>
      <c r="F46">
        <v>1.6E-2</v>
      </c>
      <c r="G46">
        <v>8.3160000000000007</v>
      </c>
      <c r="H46">
        <v>1.2999999999999999E-2</v>
      </c>
      <c r="I46">
        <f>E46-G46</f>
        <v>0.18900000000000006</v>
      </c>
      <c r="J46">
        <f>SQRT((F46*F46)+(H46*H46))</f>
        <v>2.0615528128088301E-2</v>
      </c>
      <c r="O46">
        <v>8.3030000000000008</v>
      </c>
      <c r="P46">
        <v>1E-3</v>
      </c>
      <c r="AA46" s="1">
        <v>8.0090000000000003</v>
      </c>
      <c r="AB46" s="1">
        <v>2.5999999999999999E-2</v>
      </c>
      <c r="AC46" s="1">
        <f>AI46-AP46</f>
        <v>1.2364517553000001</v>
      </c>
      <c r="AD46" s="1">
        <f>SQRT((AK46*AK46)+(AQ46*AQ46))</f>
        <v>7.7818193662782448E-2</v>
      </c>
      <c r="AG46">
        <v>7.9169999999999998</v>
      </c>
      <c r="AH46">
        <v>2.4E-2</v>
      </c>
      <c r="AI46" s="1">
        <f>IF(AG46&lt;8,AG46-0.1359+(0.0396*AG46)-(0.0023*AG46*AG46)-0.031,AG46)</f>
        <v>7.9194517552999999</v>
      </c>
      <c r="AJ46">
        <f>IF(AG46&lt;8,1.0396-(0.0046*AG46),1)</f>
        <v>1.0031818000000001</v>
      </c>
      <c r="AK46" s="1">
        <f>SQRT(AJ46*AJ46*AH46*AH46)</f>
        <v>2.4076363200000006E-2</v>
      </c>
      <c r="AL46">
        <v>6.6829999999999998</v>
      </c>
      <c r="AM46">
        <v>7.3999999999999996E-2</v>
      </c>
      <c r="AP46">
        <f>IF(AN46&lt;&gt;0,AN46,AL46)</f>
        <v>6.6829999999999998</v>
      </c>
      <c r="AQ46">
        <f>IF(AN46&lt;&gt;0,AO46,AM46)</f>
        <v>7.3999999999999996E-2</v>
      </c>
      <c r="AS46" t="s">
        <v>152</v>
      </c>
      <c r="AT46">
        <v>31100</v>
      </c>
      <c r="AU46" t="s">
        <v>310</v>
      </c>
      <c r="AV46" s="1">
        <v>8.0090000000000003</v>
      </c>
      <c r="AW46" s="1">
        <v>2.5999999999999999E-2</v>
      </c>
    </row>
    <row r="47" spans="1:49" x14ac:dyDescent="0.25">
      <c r="A47" t="s">
        <v>123</v>
      </c>
      <c r="B47">
        <v>31315</v>
      </c>
      <c r="C47" t="s">
        <v>281</v>
      </c>
      <c r="E47">
        <v>7.2839999999999998</v>
      </c>
      <c r="F47">
        <v>1.4999999999999999E-2</v>
      </c>
      <c r="G47">
        <v>7.1820000000000004</v>
      </c>
      <c r="H47">
        <v>0.01</v>
      </c>
      <c r="I47">
        <f>E47-G47</f>
        <v>0.10199999999999942</v>
      </c>
      <c r="J47">
        <f>SQRT((F47*F47)+(H47*H47))</f>
        <v>1.8027756377319945E-2</v>
      </c>
      <c r="O47">
        <v>7.19</v>
      </c>
      <c r="P47">
        <v>1E-3</v>
      </c>
      <c r="AA47" s="1">
        <v>6.9870000000000001</v>
      </c>
      <c r="AB47" s="1">
        <v>2.5999999999999999E-2</v>
      </c>
      <c r="AC47" s="1">
        <f>AI47-AP47</f>
        <v>0.68720898080000037</v>
      </c>
      <c r="AD47" s="1">
        <f>SQRT((AK47*AK47)+(AQ47*AQ47))</f>
        <v>7.3565456822887496E-2</v>
      </c>
      <c r="AG47">
        <v>6.9480000000000004</v>
      </c>
      <c r="AH47">
        <v>3.5999999999999997E-2</v>
      </c>
      <c r="AI47" s="1">
        <f>IF(AG47&lt;8,AG47-0.1359+(0.0396*AG47)-(0.0023*AG47*AG47)-0.031,AG47)</f>
        <v>6.9452089808000004</v>
      </c>
      <c r="AJ47">
        <f>IF(AG47&lt;8,1.0396-(0.0046*AG47),1)</f>
        <v>1.0076392000000001</v>
      </c>
      <c r="AK47" s="1">
        <f>SQRT(AJ47*AJ47*AH47*AH47)</f>
        <v>3.6275011199999999E-2</v>
      </c>
      <c r="AL47">
        <v>6.258</v>
      </c>
      <c r="AM47">
        <v>6.4000000000000001E-2</v>
      </c>
      <c r="AP47">
        <f>IF(AN47&lt;&gt;0,AN47,AL47)</f>
        <v>6.258</v>
      </c>
      <c r="AQ47">
        <f>IF(AN47&lt;&gt;0,AO47,AM47)</f>
        <v>6.4000000000000001E-2</v>
      </c>
      <c r="AS47" t="s">
        <v>123</v>
      </c>
      <c r="AT47">
        <v>31315</v>
      </c>
      <c r="AU47" t="s">
        <v>281</v>
      </c>
      <c r="AV47" s="1">
        <v>6.9870000000000001</v>
      </c>
      <c r="AW47" s="1">
        <v>2.5999999999999999E-2</v>
      </c>
    </row>
    <row r="48" spans="1:49" x14ac:dyDescent="0.25">
      <c r="A48" t="s">
        <v>124</v>
      </c>
      <c r="B48">
        <v>32813</v>
      </c>
      <c r="C48" t="s">
        <v>282</v>
      </c>
      <c r="E48">
        <v>10.372</v>
      </c>
      <c r="F48">
        <v>3.5000000000000003E-2</v>
      </c>
      <c r="G48">
        <v>9.8770000000000007</v>
      </c>
      <c r="H48">
        <v>3.3000000000000002E-2</v>
      </c>
      <c r="I48">
        <f>E48-G48</f>
        <v>0.49499999999999922</v>
      </c>
      <c r="J48">
        <f>SQRT((F48*F48)+(H48*H48))</f>
        <v>4.8104053883222773E-2</v>
      </c>
      <c r="O48">
        <v>9.734</v>
      </c>
      <c r="P48">
        <v>1E-3</v>
      </c>
      <c r="AA48" s="1">
        <v>8.9730000000000008</v>
      </c>
      <c r="AB48" s="1">
        <v>2.7E-2</v>
      </c>
      <c r="AC48" s="1">
        <f>AI48-AP48</f>
        <v>2.4860000000000007</v>
      </c>
      <c r="AD48" s="1">
        <f>SQRT((AK48*AK48)+(AQ48*AQ48))</f>
        <v>5.5036351623268059E-2</v>
      </c>
      <c r="AG48">
        <v>8.6270000000000007</v>
      </c>
      <c r="AH48">
        <v>2.3E-2</v>
      </c>
      <c r="AI48" s="1">
        <f>IF(AG48&lt;8,AG48-0.1359+(0.0396*AG48)-(0.0023*AG48*AG48)-0.031,AG48)</f>
        <v>8.6270000000000007</v>
      </c>
      <c r="AJ48">
        <f>IF(AG48&lt;8,1.0396-(0.0046*AG48),1)</f>
        <v>1</v>
      </c>
      <c r="AK48" s="1">
        <f>SQRT(AJ48*AJ48*AH48*AH48)</f>
        <v>2.3E-2</v>
      </c>
      <c r="AL48">
        <v>6.141</v>
      </c>
      <c r="AM48">
        <v>0.05</v>
      </c>
      <c r="AP48">
        <f>IF(AN48&lt;&gt;0,AN48,AL48)</f>
        <v>6.141</v>
      </c>
      <c r="AQ48">
        <f>IF(AN48&lt;&gt;0,AO48,AM48)</f>
        <v>0.05</v>
      </c>
      <c r="AS48" t="s">
        <v>124</v>
      </c>
      <c r="AT48">
        <v>32813</v>
      </c>
      <c r="AU48" t="s">
        <v>282</v>
      </c>
      <c r="AV48" s="1">
        <v>8.9730000000000008</v>
      </c>
      <c r="AW48" s="1">
        <v>2.7E-2</v>
      </c>
    </row>
    <row r="49" spans="1:49" x14ac:dyDescent="0.25">
      <c r="A49" t="s">
        <v>125</v>
      </c>
      <c r="B49" t="s">
        <v>327</v>
      </c>
      <c r="C49" t="s">
        <v>283</v>
      </c>
      <c r="E49">
        <v>10.486000000000001</v>
      </c>
      <c r="F49">
        <v>3.9E-2</v>
      </c>
      <c r="G49">
        <v>9.6989999999999998</v>
      </c>
      <c r="H49">
        <v>2.9000000000000001E-2</v>
      </c>
      <c r="I49">
        <f>E49-G49</f>
        <v>0.78700000000000081</v>
      </c>
      <c r="J49">
        <f>SQRT((F49*F49)+(H49*H49))</f>
        <v>4.8600411520891465E-2</v>
      </c>
      <c r="O49">
        <v>9.3239999999999998</v>
      </c>
      <c r="P49">
        <v>1.0999999999999999E-2</v>
      </c>
      <c r="AA49" s="1">
        <v>8.1709999999999994</v>
      </c>
      <c r="AB49" s="1">
        <v>2.1000000000000001E-2</v>
      </c>
      <c r="AC49" s="1">
        <f>AI49-AP49</f>
        <v>1.2519458833000003</v>
      </c>
      <c r="AD49" s="1">
        <f>SQRT((AK49*AK49)+(AQ49*AQ49))</f>
        <v>8.2591991321527156E-2</v>
      </c>
      <c r="AG49">
        <v>7.7729999999999997</v>
      </c>
      <c r="AH49">
        <v>2.4E-2</v>
      </c>
      <c r="AI49" s="1">
        <f>IF(AG49&lt;8,AG49-0.1359+(0.0396*AG49)-(0.0023*AG49*AG49)-0.031,AG49)</f>
        <v>7.7749458833</v>
      </c>
      <c r="AJ49">
        <f>IF(AG49&lt;8,1.0396-(0.0046*AG49),1)</f>
        <v>1.0038442000000001</v>
      </c>
      <c r="AK49" s="1">
        <f>SQRT(AJ49*AJ49*AH49*AH49)</f>
        <v>2.4092260800000001E-2</v>
      </c>
      <c r="AL49">
        <v>6.5229999999999997</v>
      </c>
      <c r="AM49">
        <v>7.9000000000000001E-2</v>
      </c>
      <c r="AP49">
        <f>IF(AN49&lt;&gt;0,AN49,AL49)</f>
        <v>6.5229999999999997</v>
      </c>
      <c r="AQ49">
        <f>IF(AN49&lt;&gt;0,AO49,AM49)</f>
        <v>7.9000000000000001E-2</v>
      </c>
      <c r="AS49" t="s">
        <v>125</v>
      </c>
      <c r="AT49" t="s">
        <v>327</v>
      </c>
      <c r="AU49" t="s">
        <v>283</v>
      </c>
      <c r="AV49" s="1">
        <v>8.1709999999999994</v>
      </c>
      <c r="AW49" s="1">
        <v>2.1000000000000001E-2</v>
      </c>
    </row>
    <row r="50" spans="1:49" x14ac:dyDescent="0.25">
      <c r="A50" t="s">
        <v>411</v>
      </c>
      <c r="C50" t="s">
        <v>629</v>
      </c>
      <c r="D50" t="s">
        <v>728</v>
      </c>
      <c r="E50">
        <v>10.130000000000001</v>
      </c>
      <c r="F50">
        <v>2.8000000000000001E-2</v>
      </c>
      <c r="G50">
        <v>9.8170000000000002</v>
      </c>
      <c r="H50">
        <v>2.8000000000000001E-2</v>
      </c>
      <c r="I50">
        <f>E50-G50</f>
        <v>0.31300000000000061</v>
      </c>
      <c r="J50">
        <f>SQRT((F50*F50)+(H50*H50))</f>
        <v>3.9597979746446667E-2</v>
      </c>
      <c r="O50">
        <v>9.6509999999999998</v>
      </c>
      <c r="P50">
        <v>1E-3</v>
      </c>
      <c r="AA50">
        <v>9.0670000000000002</v>
      </c>
      <c r="AB50" s="1">
        <v>2.9000000000000001E-2</v>
      </c>
      <c r="AC50" s="1">
        <f>AI50-AP50</f>
        <v>2.955000000000001</v>
      </c>
      <c r="AD50" s="1">
        <f>SQRT((AK50*AK50)+(AQ50*AQ50))</f>
        <v>5.1429563482495159E-2</v>
      </c>
      <c r="AG50">
        <v>8.7970000000000006</v>
      </c>
      <c r="AH50">
        <v>2.3E-2</v>
      </c>
      <c r="AI50" s="1">
        <f>IF(AG50&lt;8,AG50-0.1359+(0.0396*AG50)-(0.0023*AG50*AG50)-0.031,AG50)</f>
        <v>8.7970000000000006</v>
      </c>
      <c r="AJ50">
        <f>IF(AG50&lt;8,1.0396-(0.0046*AG50),1)</f>
        <v>1</v>
      </c>
      <c r="AK50" s="1">
        <f>SQRT(AJ50*AJ50*AH50*AH50)</f>
        <v>2.3E-2</v>
      </c>
      <c r="AL50">
        <v>5.8419999999999996</v>
      </c>
      <c r="AM50">
        <v>4.5999999999999999E-2</v>
      </c>
      <c r="AP50">
        <f>IF(AN50&lt;&gt;0,AN50,AL50)</f>
        <v>5.8419999999999996</v>
      </c>
      <c r="AQ50">
        <f>IF(AN50&lt;&gt;0,AO50,AM50)</f>
        <v>4.5999999999999999E-2</v>
      </c>
      <c r="AS50" t="s">
        <v>411</v>
      </c>
      <c r="AT50" t="s">
        <v>629</v>
      </c>
      <c r="AU50">
        <v>9.0670000000000002</v>
      </c>
    </row>
    <row r="51" spans="1:49" x14ac:dyDescent="0.25">
      <c r="A51" t="s">
        <v>127</v>
      </c>
      <c r="B51">
        <v>287802</v>
      </c>
      <c r="C51" t="s">
        <v>285</v>
      </c>
      <c r="E51">
        <v>10.372999999999999</v>
      </c>
      <c r="F51">
        <v>2.9000000000000001E-2</v>
      </c>
      <c r="G51">
        <v>10.121</v>
      </c>
      <c r="H51">
        <v>0.03</v>
      </c>
      <c r="I51">
        <f>E51-G51</f>
        <v>0.25199999999999889</v>
      </c>
      <c r="J51">
        <f>SQRT((F51*F51)+(H51*H51))</f>
        <v>4.1725292090050131E-2</v>
      </c>
      <c r="O51">
        <v>10.090999999999999</v>
      </c>
      <c r="P51">
        <v>2E-3</v>
      </c>
      <c r="AA51" s="1">
        <v>9.6829999999999998</v>
      </c>
      <c r="AB51" s="1">
        <v>2.3E-2</v>
      </c>
      <c r="AC51" s="1">
        <f>AI51-AP51</f>
        <v>2.923</v>
      </c>
      <c r="AD51" s="1">
        <f>SQRT((AK51*AK51)+(AQ51*AQ51))</f>
        <v>8.3240615086627029E-2</v>
      </c>
      <c r="AG51">
        <v>9.5519999999999996</v>
      </c>
      <c r="AH51">
        <v>2.3E-2</v>
      </c>
      <c r="AI51" s="1">
        <f>IF(AG51&lt;8,AG51-0.1359+(0.0396*AG51)-(0.0023*AG51*AG51)-0.031,AG51)</f>
        <v>9.5519999999999996</v>
      </c>
      <c r="AJ51">
        <f>IF(AG51&lt;8,1.0396-(0.0046*AG51),1)</f>
        <v>1</v>
      </c>
      <c r="AK51" s="1">
        <f>SQRT(AJ51*AJ51*AH51*AH51)</f>
        <v>2.3E-2</v>
      </c>
      <c r="AL51">
        <v>6.6289999999999996</v>
      </c>
      <c r="AM51">
        <v>0.08</v>
      </c>
      <c r="AP51">
        <f>IF(AN51&lt;&gt;0,AN51,AL51)</f>
        <v>6.6289999999999996</v>
      </c>
      <c r="AQ51">
        <f>IF(AN51&lt;&gt;0,AO51,AM51)</f>
        <v>0.08</v>
      </c>
      <c r="AS51" t="s">
        <v>127</v>
      </c>
      <c r="AT51">
        <v>287802</v>
      </c>
      <c r="AU51" t="s">
        <v>285</v>
      </c>
      <c r="AV51" s="1">
        <v>9.6829999999999998</v>
      </c>
      <c r="AW51" s="1">
        <v>2.3E-2</v>
      </c>
    </row>
    <row r="52" spans="1:49" x14ac:dyDescent="0.25">
      <c r="A52" t="s">
        <v>128</v>
      </c>
      <c r="B52">
        <v>290380</v>
      </c>
      <c r="C52" t="s">
        <v>286</v>
      </c>
      <c r="E52">
        <v>11.093</v>
      </c>
      <c r="F52">
        <v>5.8000000000000003E-2</v>
      </c>
      <c r="G52">
        <v>10.476000000000001</v>
      </c>
      <c r="H52">
        <v>4.8000000000000001E-2</v>
      </c>
      <c r="I52">
        <f>E52-G52</f>
        <v>0.6169999999999991</v>
      </c>
      <c r="J52">
        <f>SQRT((F52*F52)+(H52*H52))</f>
        <v>7.5286120898874848E-2</v>
      </c>
      <c r="O52">
        <v>10.241</v>
      </c>
      <c r="P52">
        <v>2E-3</v>
      </c>
      <c r="AA52" s="1">
        <v>9.1470000000000002</v>
      </c>
      <c r="AB52" s="1">
        <v>2.1000000000000001E-2</v>
      </c>
      <c r="AC52" s="1">
        <f>AI52-AP52</f>
        <v>5.1211553936999996</v>
      </c>
      <c r="AD52" s="1">
        <f>SQRT((AK52*AK52)+(AQ52*AQ52))</f>
        <v>4.1567619870675789E-2</v>
      </c>
      <c r="AG52">
        <v>6.9409999999999998</v>
      </c>
      <c r="AH52">
        <v>3.5000000000000003E-2</v>
      </c>
      <c r="AI52" s="1">
        <f>IF(AG52&lt;8,AG52-0.1359+(0.0396*AG52)-(0.0023*AG52*AG52)-0.031,AG52)</f>
        <v>6.9381553936999998</v>
      </c>
      <c r="AJ52">
        <f>IF(AG52&lt;8,1.0396-(0.0046*AG52),1)</f>
        <v>1.0076714</v>
      </c>
      <c r="AK52" s="1">
        <f>SQRT(AJ52*AJ52*AH52*AH52)</f>
        <v>3.5268499000000002E-2</v>
      </c>
      <c r="AL52">
        <v>1.8169999999999999</v>
      </c>
      <c r="AM52">
        <v>2.1999999999999999E-2</v>
      </c>
      <c r="AP52">
        <f>IF(AN52&lt;&gt;0,AN52,AL52)</f>
        <v>1.8169999999999999</v>
      </c>
      <c r="AQ52">
        <f>IF(AN52&lt;&gt;0,AO52,AM52)</f>
        <v>2.1999999999999999E-2</v>
      </c>
      <c r="AS52" t="s">
        <v>128</v>
      </c>
      <c r="AT52">
        <v>290380</v>
      </c>
      <c r="AU52" t="s">
        <v>286</v>
      </c>
      <c r="AV52" s="1">
        <v>9.1470000000000002</v>
      </c>
      <c r="AW52" s="1">
        <v>2.1000000000000001E-2</v>
      </c>
    </row>
    <row r="53" spans="1:49" x14ac:dyDescent="0.25">
      <c r="A53" t="s">
        <v>129</v>
      </c>
      <c r="B53">
        <v>287823</v>
      </c>
      <c r="C53" t="s">
        <v>287</v>
      </c>
      <c r="E53">
        <v>9.952</v>
      </c>
      <c r="F53">
        <v>2.5999999999999999E-2</v>
      </c>
      <c r="G53">
        <v>9.7620000000000005</v>
      </c>
      <c r="H53">
        <v>2.7E-2</v>
      </c>
      <c r="I53">
        <f>E53-G53</f>
        <v>0.1899999999999995</v>
      </c>
      <c r="J53">
        <f>SQRT((F53*F53)+(H53*H53))</f>
        <v>3.7483329627982627E-2</v>
      </c>
      <c r="O53">
        <v>9.6969999999999992</v>
      </c>
      <c r="P53">
        <v>3.0000000000000001E-3</v>
      </c>
      <c r="AA53" s="1">
        <v>9.2379999999999995</v>
      </c>
      <c r="AB53" s="1">
        <v>2.4E-2</v>
      </c>
      <c r="AC53" s="1">
        <f>AI53-AP53</f>
        <v>5.1591905508</v>
      </c>
      <c r="AD53" s="1">
        <f>SQRT((AK53*AK53)+(AQ53*AQ53))</f>
        <v>4.3264278330564419E-2</v>
      </c>
      <c r="AG53">
        <v>6.702</v>
      </c>
      <c r="AH53">
        <v>3.9E-2</v>
      </c>
      <c r="AI53" s="1">
        <f>IF(AG53&lt;8,AG53-0.1359+(0.0396*AG53)-(0.0023*AG53*AG53)-0.031,AG53)</f>
        <v>6.6971905508000003</v>
      </c>
      <c r="AJ53">
        <f>IF(AG53&lt;8,1.0396-(0.0046*AG53),1)</f>
        <v>1.0087708000000002</v>
      </c>
      <c r="AK53" s="1">
        <f>SQRT(AJ53*AJ53*AH53*AH53)</f>
        <v>3.9342061200000007E-2</v>
      </c>
      <c r="AL53">
        <v>1.538</v>
      </c>
      <c r="AM53">
        <v>1.7999999999999999E-2</v>
      </c>
      <c r="AP53">
        <f>IF(AN53&lt;&gt;0,AN53,AL53)</f>
        <v>1.538</v>
      </c>
      <c r="AQ53">
        <f>IF(AN53&lt;&gt;0,AO53,AM53)</f>
        <v>1.7999999999999999E-2</v>
      </c>
      <c r="AS53" t="s">
        <v>129</v>
      </c>
      <c r="AT53">
        <v>287823</v>
      </c>
      <c r="AU53" t="s">
        <v>287</v>
      </c>
      <c r="AV53" s="1">
        <v>9.2379999999999995</v>
      </c>
      <c r="AW53" s="1">
        <v>2.4E-2</v>
      </c>
    </row>
    <row r="54" spans="1:49" x14ac:dyDescent="0.25">
      <c r="A54" t="s">
        <v>150</v>
      </c>
      <c r="B54" t="s">
        <v>327</v>
      </c>
      <c r="C54" t="s">
        <v>308</v>
      </c>
      <c r="E54">
        <v>10.725</v>
      </c>
      <c r="F54">
        <v>4.4999999999999998E-2</v>
      </c>
      <c r="G54">
        <v>9.8919999999999995</v>
      </c>
      <c r="H54">
        <v>3.2000000000000001E-2</v>
      </c>
      <c r="I54">
        <f>E54-G54</f>
        <v>0.83300000000000018</v>
      </c>
      <c r="J54">
        <f>SQRT((F54*F54)+(H54*H54))</f>
        <v>5.5217750769114088E-2</v>
      </c>
      <c r="O54">
        <v>9.6010000000000009</v>
      </c>
      <c r="P54">
        <v>3.0000000000000001E-3</v>
      </c>
      <c r="AA54" s="1">
        <v>8.4030000000000005</v>
      </c>
      <c r="AB54" s="1">
        <v>0.02</v>
      </c>
      <c r="AC54" s="1">
        <f>AI54-AP54</f>
        <v>6.7662697987999998</v>
      </c>
      <c r="AD54" s="1">
        <f>SQRT((AK54*AK54)+(AQ54*AQ54))</f>
        <v>2.9478189991283373E-2</v>
      </c>
      <c r="AG54">
        <v>7.8620000000000001</v>
      </c>
      <c r="AH54">
        <v>2.4E-2</v>
      </c>
      <c r="AI54" s="1">
        <f>IF(AG54&lt;8,AG54-0.1359+(0.0396*AG54)-(0.0023*AG54*AG54)-0.031,AG54)</f>
        <v>7.8642697987999997</v>
      </c>
      <c r="AJ54">
        <f>IF(AG54&lt;8,1.0396-(0.0046*AG54),1)</f>
        <v>1.0034348000000002</v>
      </c>
      <c r="AK54" s="1">
        <f>SQRT(AJ54*AJ54*AH54*AH54)</f>
        <v>2.4082435200000005E-2</v>
      </c>
      <c r="AL54">
        <v>1.0980000000000001</v>
      </c>
      <c r="AM54">
        <v>1.7000000000000001E-2</v>
      </c>
      <c r="AP54">
        <f>IF(AN54&lt;&gt;0,AN54,AL54)</f>
        <v>1.0980000000000001</v>
      </c>
      <c r="AQ54">
        <f>IF(AN54&lt;&gt;0,AO54,AM54)</f>
        <v>1.7000000000000001E-2</v>
      </c>
      <c r="AS54" t="s">
        <v>150</v>
      </c>
      <c r="AT54" t="s">
        <v>327</v>
      </c>
      <c r="AU54" t="s">
        <v>308</v>
      </c>
      <c r="AV54" s="1">
        <v>8.4030000000000005</v>
      </c>
      <c r="AW54" s="1">
        <v>0.02</v>
      </c>
    </row>
    <row r="55" spans="1:49" x14ac:dyDescent="0.25">
      <c r="A55" t="s">
        <v>114</v>
      </c>
      <c r="B55" t="s">
        <v>327</v>
      </c>
      <c r="C55" t="s">
        <v>272</v>
      </c>
      <c r="E55">
        <v>10.62</v>
      </c>
      <c r="F55">
        <v>4.2999999999999997E-2</v>
      </c>
      <c r="G55">
        <v>10.379</v>
      </c>
      <c r="H55">
        <v>4.8000000000000001E-2</v>
      </c>
      <c r="I55">
        <f>E55-G55</f>
        <v>0.24099999999999966</v>
      </c>
      <c r="J55">
        <f>SQRT((F55*F55)+(H55*H55))</f>
        <v>6.4443773942872082E-2</v>
      </c>
      <c r="AA55" s="1">
        <v>9.5619999999999994</v>
      </c>
      <c r="AB55" s="1">
        <v>0.02</v>
      </c>
      <c r="AC55" s="1">
        <f>AI55-AP55</f>
        <v>3.1229999999999993</v>
      </c>
      <c r="AD55" s="1">
        <f>SQRT((AK55*AK55)+(AQ55*AQ55))</f>
        <v>6.3906181234681836E-2</v>
      </c>
      <c r="AG55">
        <v>9.3529999999999998</v>
      </c>
      <c r="AH55">
        <v>2.1999999999999999E-2</v>
      </c>
      <c r="AI55" s="1">
        <f>IF(AG55&lt;8,AG55-0.1359+(0.0396*AG55)-(0.0023*AG55*AG55)-0.031,AG55)</f>
        <v>9.3529999999999998</v>
      </c>
      <c r="AJ55">
        <f>IF(AG55&lt;8,1.0396-(0.0046*AG55),1)</f>
        <v>1</v>
      </c>
      <c r="AK55" s="1">
        <f>SQRT(AJ55*AJ55*AH55*AH55)</f>
        <v>2.1999999999999999E-2</v>
      </c>
      <c r="AL55">
        <v>6.23</v>
      </c>
      <c r="AM55">
        <v>0.06</v>
      </c>
      <c r="AP55">
        <f>IF(AN55&lt;&gt;0,AN55,AL55)</f>
        <v>6.23</v>
      </c>
      <c r="AQ55">
        <f>IF(AN55&lt;&gt;0,AO55,AM55)</f>
        <v>0.06</v>
      </c>
      <c r="AS55" t="s">
        <v>114</v>
      </c>
      <c r="AT55" t="s">
        <v>327</v>
      </c>
      <c r="AU55" t="s">
        <v>272</v>
      </c>
      <c r="AV55" s="1">
        <v>9.5619999999999994</v>
      </c>
      <c r="AW55" s="1">
        <v>0.02</v>
      </c>
    </row>
    <row r="56" spans="1:49" x14ac:dyDescent="0.25">
      <c r="A56" t="s">
        <v>130</v>
      </c>
      <c r="B56" t="s">
        <v>327</v>
      </c>
      <c r="C56" t="s">
        <v>288</v>
      </c>
      <c r="E56">
        <v>10.643000000000001</v>
      </c>
      <c r="F56">
        <v>3.5000000000000003E-2</v>
      </c>
      <c r="G56">
        <v>10.391999999999999</v>
      </c>
      <c r="H56">
        <v>3.6999999999999998E-2</v>
      </c>
      <c r="I56">
        <f>E56-G56</f>
        <v>0.25100000000000122</v>
      </c>
      <c r="J56">
        <f>SQRT((F56*F56)+(H56*H56))</f>
        <v>5.0931326312987371E-2</v>
      </c>
      <c r="O56">
        <v>10.222</v>
      </c>
      <c r="P56">
        <v>3.0000000000000001E-3</v>
      </c>
      <c r="AA56" s="1">
        <v>9.7010000000000005</v>
      </c>
      <c r="AB56" s="1">
        <v>2.4E-2</v>
      </c>
      <c r="AC56" s="1">
        <f>AI56-AP56</f>
        <v>2.8850000000000007</v>
      </c>
      <c r="AD56" s="1">
        <f>SQRT((AK56*AK56)+(AQ56*AQ56))</f>
        <v>7.2732386183872733E-2</v>
      </c>
      <c r="AG56">
        <v>9.5050000000000008</v>
      </c>
      <c r="AH56">
        <v>2.3E-2</v>
      </c>
      <c r="AI56" s="1">
        <f>IF(AG56&lt;8,AG56-0.1359+(0.0396*AG56)-(0.0023*AG56*AG56)-0.031,AG56)</f>
        <v>9.5050000000000008</v>
      </c>
      <c r="AJ56">
        <f>IF(AG56&lt;8,1.0396-(0.0046*AG56),1)</f>
        <v>1</v>
      </c>
      <c r="AK56" s="1">
        <f>SQRT(AJ56*AJ56*AH56*AH56)</f>
        <v>2.3E-2</v>
      </c>
      <c r="AL56">
        <v>6.62</v>
      </c>
      <c r="AM56">
        <v>6.9000000000000006E-2</v>
      </c>
      <c r="AP56">
        <f>IF(AN56&lt;&gt;0,AN56,AL56)</f>
        <v>6.62</v>
      </c>
      <c r="AQ56">
        <f>IF(AN56&lt;&gt;0,AO56,AM56)</f>
        <v>6.9000000000000006E-2</v>
      </c>
      <c r="AS56" t="s">
        <v>130</v>
      </c>
      <c r="AT56" t="s">
        <v>327</v>
      </c>
      <c r="AU56" t="s">
        <v>288</v>
      </c>
      <c r="AV56" s="1">
        <v>9.7010000000000005</v>
      </c>
      <c r="AW56" s="1">
        <v>2.4E-2</v>
      </c>
    </row>
    <row r="57" spans="1:49" x14ac:dyDescent="0.25">
      <c r="A57" t="s">
        <v>356</v>
      </c>
      <c r="C57" t="s">
        <v>600</v>
      </c>
      <c r="E57">
        <v>13.03</v>
      </c>
      <c r="F57">
        <v>0.23699999999999999</v>
      </c>
      <c r="G57">
        <v>12.452999999999999</v>
      </c>
      <c r="H57">
        <v>0.182</v>
      </c>
      <c r="I57">
        <f>E57-G57</f>
        <v>0.57699999999999996</v>
      </c>
      <c r="J57">
        <f>SQRT((F57*F57)+(H57*H57))</f>
        <v>0.29881934341672062</v>
      </c>
      <c r="O57">
        <v>11.786</v>
      </c>
      <c r="P57">
        <v>3.0000000000000001E-3</v>
      </c>
      <c r="AA57">
        <v>10.762</v>
      </c>
      <c r="AB57" s="1">
        <v>2.4E-2</v>
      </c>
      <c r="AC57" s="1">
        <f>AI57-AP57</f>
        <v>4.8769999999999998</v>
      </c>
      <c r="AD57" s="1">
        <f>SQRT((AK57*AK57)+(AQ57*AQ57))</f>
        <v>3.6235341863986879E-2</v>
      </c>
      <c r="AG57">
        <v>9.2859999999999996</v>
      </c>
      <c r="AH57">
        <v>2.3E-2</v>
      </c>
      <c r="AI57" s="1">
        <f>IF(AG57&lt;8,AG57-0.1359+(0.0396*AG57)-(0.0023*AG57*AG57)-0.031,AG57)</f>
        <v>9.2859999999999996</v>
      </c>
      <c r="AJ57">
        <f>IF(AG57&lt;8,1.0396-(0.0046*AG57),1)</f>
        <v>1</v>
      </c>
      <c r="AK57" s="1">
        <f>SQRT(AJ57*AJ57*AH57*AH57)</f>
        <v>2.3E-2</v>
      </c>
      <c r="AL57">
        <v>4.4089999999999998</v>
      </c>
      <c r="AM57">
        <v>2.8000000000000001E-2</v>
      </c>
      <c r="AP57">
        <f>IF(AN57&lt;&gt;0,AN57,AL57)</f>
        <v>4.4089999999999998</v>
      </c>
      <c r="AQ57">
        <f>IF(AN57&lt;&gt;0,AO57,AM57)</f>
        <v>2.8000000000000001E-2</v>
      </c>
      <c r="AS57" t="s">
        <v>356</v>
      </c>
      <c r="AT57" t="s">
        <v>600</v>
      </c>
      <c r="AU57">
        <v>10.762</v>
      </c>
    </row>
    <row r="58" spans="1:49" x14ac:dyDescent="0.25">
      <c r="A58" t="s">
        <v>94</v>
      </c>
      <c r="B58">
        <v>36639</v>
      </c>
      <c r="C58" t="s">
        <v>252</v>
      </c>
      <c r="E58">
        <v>8.3780000000000001</v>
      </c>
      <c r="F58">
        <v>1.6E-2</v>
      </c>
      <c r="G58">
        <v>8.3109999999999999</v>
      </c>
      <c r="H58">
        <v>1.2E-2</v>
      </c>
      <c r="I58">
        <f>E58-G58</f>
        <v>6.7000000000000171E-2</v>
      </c>
      <c r="J58">
        <f>SQRT((F58*F58)+(H58*H58))</f>
        <v>0.02</v>
      </c>
      <c r="AA58" s="1">
        <v>8.0879999999999992</v>
      </c>
      <c r="AB58" s="1">
        <v>2.9000000000000001E-2</v>
      </c>
      <c r="AC58" s="1">
        <f>AI58-AP58</f>
        <v>1.052999999999999</v>
      </c>
      <c r="AD58" s="1">
        <f>SQRT((AK58*AK58)+(AQ58*AQ58))</f>
        <v>8.516454661418682E-2</v>
      </c>
      <c r="AG58">
        <v>8.0269999999999992</v>
      </c>
      <c r="AH58">
        <v>2.3E-2</v>
      </c>
      <c r="AI58" s="1">
        <f>IF(AG58&lt;8,AG58-0.1359+(0.0396*AG58)-(0.0023*AG58*AG58)-0.031,AG58)</f>
        <v>8.0269999999999992</v>
      </c>
      <c r="AJ58">
        <f>IF(AG58&lt;8,1.0396-(0.0046*AG58),1)</f>
        <v>1</v>
      </c>
      <c r="AK58" s="1">
        <f>SQRT(AJ58*AJ58*AH58*AH58)</f>
        <v>2.3E-2</v>
      </c>
      <c r="AL58">
        <v>6.9740000000000002</v>
      </c>
      <c r="AM58">
        <v>8.2000000000000003E-2</v>
      </c>
      <c r="AP58">
        <f>IF(AN58&lt;&gt;0,AN58,AL58)</f>
        <v>6.9740000000000002</v>
      </c>
      <c r="AQ58">
        <f>IF(AN58&lt;&gt;0,AO58,AM58)</f>
        <v>8.2000000000000003E-2</v>
      </c>
      <c r="AS58" t="s">
        <v>94</v>
      </c>
      <c r="AT58">
        <v>36639</v>
      </c>
      <c r="AU58" t="s">
        <v>252</v>
      </c>
      <c r="AV58" s="1">
        <v>8.0879999999999992</v>
      </c>
      <c r="AW58" s="1">
        <v>2.9000000000000001E-2</v>
      </c>
    </row>
    <row r="59" spans="1:49" x14ac:dyDescent="0.25">
      <c r="A59" t="s">
        <v>417</v>
      </c>
      <c r="C59" t="s">
        <v>641</v>
      </c>
      <c r="E59">
        <v>12.265000000000001</v>
      </c>
      <c r="F59">
        <v>0.15</v>
      </c>
      <c r="G59">
        <v>11.539</v>
      </c>
      <c r="H59">
        <v>0.104</v>
      </c>
      <c r="I59">
        <f>E59-G59</f>
        <v>0.72600000000000087</v>
      </c>
      <c r="J59">
        <f>SQRT((F59*F59)+(H59*H59))</f>
        <v>0.18252671037412579</v>
      </c>
      <c r="AA59">
        <v>10.007999999999999</v>
      </c>
      <c r="AB59" s="1">
        <v>2.3E-2</v>
      </c>
      <c r="AC59" s="1">
        <f>AI59-AP59</f>
        <v>5.03</v>
      </c>
      <c r="AD59" s="1">
        <f>SQRT((AK59*AK59)+(AQ59*AQ59))</f>
        <v>3.047950130825634E-2</v>
      </c>
      <c r="AG59">
        <v>8.83</v>
      </c>
      <c r="AH59">
        <v>2.3E-2</v>
      </c>
      <c r="AI59" s="1">
        <f>IF(AG59&lt;8,AG59-0.1359+(0.0396*AG59)-(0.0023*AG59*AG59)-0.031,AG59)</f>
        <v>8.83</v>
      </c>
      <c r="AJ59">
        <f>IF(AG59&lt;8,1.0396-(0.0046*AG59),1)</f>
        <v>1</v>
      </c>
      <c r="AK59" s="1">
        <f>SQRT(AJ59*AJ59*AH59*AH59)</f>
        <v>2.3E-2</v>
      </c>
      <c r="AL59">
        <v>3.8</v>
      </c>
      <c r="AM59">
        <v>0.02</v>
      </c>
      <c r="AP59">
        <f>IF(AN59&lt;&gt;0,AN59,AL59)</f>
        <v>3.8</v>
      </c>
      <c r="AQ59">
        <f>IF(AN59&lt;&gt;0,AO59,AM59)</f>
        <v>0.02</v>
      </c>
      <c r="AS59" t="s">
        <v>417</v>
      </c>
      <c r="AT59" t="s">
        <v>641</v>
      </c>
      <c r="AU59">
        <v>10.007999999999999</v>
      </c>
    </row>
    <row r="60" spans="1:49" x14ac:dyDescent="0.25">
      <c r="A60" t="s">
        <v>443</v>
      </c>
      <c r="C60" t="s">
        <v>642</v>
      </c>
      <c r="D60" t="s">
        <v>714</v>
      </c>
      <c r="E60">
        <v>12.234</v>
      </c>
      <c r="F60">
        <v>0.16400000000000001</v>
      </c>
      <c r="G60">
        <v>11.492000000000001</v>
      </c>
      <c r="H60">
        <v>0.111</v>
      </c>
      <c r="I60">
        <f>E60-G60</f>
        <v>0.7419999999999991</v>
      </c>
      <c r="J60">
        <f>SQRT((F60*F60)+(H60*H60))</f>
        <v>0.19803282556182447</v>
      </c>
      <c r="O60">
        <v>11.766</v>
      </c>
      <c r="P60">
        <v>2.9000000000000001E-2</v>
      </c>
      <c r="AA60">
        <v>10.016999999999999</v>
      </c>
      <c r="AB60" s="1">
        <v>2.4E-2</v>
      </c>
      <c r="AC60" s="1">
        <f>AI60-AP60</f>
        <v>5.2158966608000004</v>
      </c>
      <c r="AD60" s="1">
        <f>SQRT((AK60*AK60)+(AQ60*AQ60))</f>
        <v>3.2895584993810061E-2</v>
      </c>
      <c r="AG60">
        <v>7.3479999999999999</v>
      </c>
      <c r="AH60">
        <v>2.8000000000000001E-2</v>
      </c>
      <c r="AI60" s="1">
        <f>IF(AG60&lt;8,AG60-0.1359+(0.0396*AG60)-(0.0023*AG60*AG60)-0.031,AG60)</f>
        <v>7.3478966608</v>
      </c>
      <c r="AJ60">
        <f>IF(AG60&lt;8,1.0396-(0.0046*AG60),1)</f>
        <v>1.0057992</v>
      </c>
      <c r="AK60" s="1">
        <f>SQRT(AJ60*AJ60*AH60*AH60)</f>
        <v>2.81623776E-2</v>
      </c>
      <c r="AL60">
        <v>2.1320000000000001</v>
      </c>
      <c r="AM60">
        <v>1.7000000000000001E-2</v>
      </c>
      <c r="AP60">
        <f>IF(AN60&lt;&gt;0,AN60,AL60)</f>
        <v>2.1320000000000001</v>
      </c>
      <c r="AQ60">
        <f>IF(AN60&lt;&gt;0,AO60,AM60)</f>
        <v>1.7000000000000001E-2</v>
      </c>
      <c r="AS60" t="s">
        <v>443</v>
      </c>
      <c r="AT60" t="s">
        <v>642</v>
      </c>
      <c r="AU60">
        <v>10.016999999999999</v>
      </c>
    </row>
    <row r="61" spans="1:49" x14ac:dyDescent="0.25">
      <c r="A61" t="s">
        <v>112</v>
      </c>
      <c r="B61">
        <v>37736</v>
      </c>
      <c r="C61" t="s">
        <v>270</v>
      </c>
      <c r="E61">
        <v>7.7519999999999998</v>
      </c>
      <c r="F61">
        <v>1.6E-2</v>
      </c>
      <c r="G61">
        <v>7.5890000000000004</v>
      </c>
      <c r="H61">
        <v>1.2E-2</v>
      </c>
      <c r="I61">
        <f>E61-G61</f>
        <v>0.16299999999999937</v>
      </c>
      <c r="J61">
        <f>SQRT((F61*F61)+(H61*H61))</f>
        <v>0.02</v>
      </c>
      <c r="O61">
        <v>7.5510000000000002</v>
      </c>
      <c r="P61">
        <v>1E-3</v>
      </c>
      <c r="AA61" s="1">
        <v>7.202</v>
      </c>
      <c r="AB61" s="1">
        <v>3.2000000000000001E-2</v>
      </c>
      <c r="AC61" s="1">
        <f>AI61-AP61</f>
        <v>0.4740996496999994</v>
      </c>
      <c r="AD61" s="1">
        <f>SQRT((AK61*AK61)+(AQ61*AQ61))</f>
        <v>7.6646336925237812E-2</v>
      </c>
      <c r="AG61">
        <v>7.069</v>
      </c>
      <c r="AH61">
        <v>3.1E-2</v>
      </c>
      <c r="AI61" s="1">
        <f>IF(AG61&lt;8,AG61-0.1359+(0.0396*AG61)-(0.0023*AG61*AG61)-0.031,AG61)</f>
        <v>7.0670996496999994</v>
      </c>
      <c r="AJ61">
        <f>IF(AG61&lt;8,1.0396-(0.0046*AG61),1)</f>
        <v>1.0070826000000002</v>
      </c>
      <c r="AK61" s="1">
        <f>SQRT(AJ61*AJ61*AH61*AH61)</f>
        <v>3.1219560600000005E-2</v>
      </c>
      <c r="AL61">
        <v>6.593</v>
      </c>
      <c r="AM61">
        <v>7.0000000000000007E-2</v>
      </c>
      <c r="AP61">
        <f>IF(AN61&lt;&gt;0,AN61,AL61)</f>
        <v>6.593</v>
      </c>
      <c r="AQ61">
        <f>IF(AN61&lt;&gt;0,AO61,AM61)</f>
        <v>7.0000000000000007E-2</v>
      </c>
      <c r="AS61" t="s">
        <v>112</v>
      </c>
      <c r="AT61">
        <v>37736</v>
      </c>
      <c r="AU61" t="s">
        <v>270</v>
      </c>
      <c r="AV61" s="1">
        <v>7.202</v>
      </c>
      <c r="AW61" s="1">
        <v>3.2000000000000001E-2</v>
      </c>
    </row>
    <row r="62" spans="1:49" x14ac:dyDescent="0.25">
      <c r="A62" t="s">
        <v>84</v>
      </c>
      <c r="B62">
        <v>37998</v>
      </c>
      <c r="C62" t="s">
        <v>242</v>
      </c>
      <c r="E62">
        <v>8.3879999999999999</v>
      </c>
      <c r="F62">
        <v>1.9E-2</v>
      </c>
      <c r="G62">
        <v>8.2810000000000006</v>
      </c>
      <c r="H62">
        <v>1.6E-2</v>
      </c>
      <c r="I62">
        <f>E62-G62</f>
        <v>0.10699999999999932</v>
      </c>
      <c r="J62">
        <f>SQRT((F62*F62)+(H62*H62))</f>
        <v>2.4839484696748439E-2</v>
      </c>
      <c r="O62">
        <v>8.2270000000000003</v>
      </c>
      <c r="P62">
        <v>2E-3</v>
      </c>
      <c r="AA62" s="1">
        <v>7.9050000000000002</v>
      </c>
      <c r="AB62" s="1">
        <v>2.3E-2</v>
      </c>
      <c r="AC62" s="1">
        <f>AI62-AP62</f>
        <v>1.7123124977000002</v>
      </c>
      <c r="AD62" s="1">
        <f>SQRT((AK62*AK62)+(AQ62*AQ62))</f>
        <v>5.057492824647989E-2</v>
      </c>
      <c r="AG62">
        <v>7.2510000000000003</v>
      </c>
      <c r="AH62">
        <v>2.8000000000000001E-2</v>
      </c>
      <c r="AI62" s="1">
        <f>IF(AG62&lt;8,AG62-0.1359+(0.0396*AG62)-(0.0023*AG62*AG62)-0.031,AG62)</f>
        <v>7.2503124977000004</v>
      </c>
      <c r="AJ62">
        <f>IF(AG62&lt;8,1.0396-(0.0046*AG62),1)</f>
        <v>1.0062454000000001</v>
      </c>
      <c r="AK62" s="1">
        <f>SQRT(AJ62*AJ62*AH62*AH62)</f>
        <v>2.8174871200000003E-2</v>
      </c>
      <c r="AL62">
        <v>5.5380000000000003</v>
      </c>
      <c r="AM62">
        <v>4.2000000000000003E-2</v>
      </c>
      <c r="AP62">
        <f>IF(AN62&lt;&gt;0,AN62,AL62)</f>
        <v>5.5380000000000003</v>
      </c>
      <c r="AQ62">
        <f>IF(AN62&lt;&gt;0,AO62,AM62)</f>
        <v>4.2000000000000003E-2</v>
      </c>
      <c r="AS62" t="s">
        <v>84</v>
      </c>
      <c r="AT62">
        <v>37998</v>
      </c>
      <c r="AU62" t="s">
        <v>242</v>
      </c>
      <c r="AV62" s="1">
        <v>7.9050000000000002</v>
      </c>
      <c r="AW62" s="1">
        <v>2.3E-2</v>
      </c>
    </row>
    <row r="63" spans="1:49" x14ac:dyDescent="0.25">
      <c r="A63" t="s">
        <v>95</v>
      </c>
      <c r="B63" t="s">
        <v>327</v>
      </c>
      <c r="C63" t="s">
        <v>253</v>
      </c>
      <c r="E63">
        <v>10.047000000000001</v>
      </c>
      <c r="F63">
        <v>2.4E-2</v>
      </c>
      <c r="G63">
        <v>9.7330000000000005</v>
      </c>
      <c r="H63">
        <v>2.3E-2</v>
      </c>
      <c r="I63">
        <f>E63-G63</f>
        <v>0.31400000000000006</v>
      </c>
      <c r="J63">
        <f>SQRT((F63*F63)+(H63*H63))</f>
        <v>3.3241540277189327E-2</v>
      </c>
      <c r="O63">
        <v>9.4909999999999997</v>
      </c>
      <c r="P63">
        <v>1E-3</v>
      </c>
      <c r="AA63" s="1">
        <v>8.7880000000000003</v>
      </c>
      <c r="AB63" s="1">
        <v>1.9E-2</v>
      </c>
      <c r="AC63" s="1">
        <f>AI63-AP63</f>
        <v>2.2050000000000001</v>
      </c>
      <c r="AD63" s="1">
        <f>SQRT((AK63*AK63)+(AQ63*AQ63))</f>
        <v>5.0537115073973106E-2</v>
      </c>
      <c r="AG63">
        <v>8.1690000000000005</v>
      </c>
      <c r="AH63">
        <v>2.3E-2</v>
      </c>
      <c r="AI63" s="1">
        <f>IF(AG63&lt;8,AG63-0.1359+(0.0396*AG63)-(0.0023*AG63*AG63)-0.031,AG63)</f>
        <v>8.1690000000000005</v>
      </c>
      <c r="AJ63">
        <f>IF(AG63&lt;8,1.0396-(0.0046*AG63),1)</f>
        <v>1</v>
      </c>
      <c r="AK63" s="1">
        <f>SQRT(AJ63*AJ63*AH63*AH63)</f>
        <v>2.3E-2</v>
      </c>
      <c r="AL63">
        <v>5.9640000000000004</v>
      </c>
      <c r="AM63">
        <v>4.4999999999999998E-2</v>
      </c>
      <c r="AP63">
        <f>IF(AN63&lt;&gt;0,AN63,AL63)</f>
        <v>5.9640000000000004</v>
      </c>
      <c r="AQ63">
        <f>IF(AN63&lt;&gt;0,AO63,AM63)</f>
        <v>4.4999999999999998E-2</v>
      </c>
      <c r="AS63" t="s">
        <v>95</v>
      </c>
      <c r="AT63" t="s">
        <v>327</v>
      </c>
      <c r="AU63" t="s">
        <v>253</v>
      </c>
      <c r="AV63" s="1">
        <v>8.7880000000000003</v>
      </c>
      <c r="AW63" s="1">
        <v>1.9E-2</v>
      </c>
    </row>
    <row r="64" spans="1:49" x14ac:dyDescent="0.25">
      <c r="A64" t="s">
        <v>410</v>
      </c>
      <c r="C64" t="s">
        <v>654</v>
      </c>
      <c r="E64">
        <v>11.683999999999999</v>
      </c>
      <c r="F64">
        <v>7.5999999999999998E-2</v>
      </c>
      <c r="G64">
        <v>11.775</v>
      </c>
      <c r="H64">
        <v>0.14899999999999999</v>
      </c>
      <c r="I64">
        <f>E64-G64</f>
        <v>-9.100000000000108E-2</v>
      </c>
      <c r="J64">
        <f>SQRT((F64*F64)+(H64*H64))</f>
        <v>0.16726326554267676</v>
      </c>
      <c r="O64">
        <v>11.67</v>
      </c>
      <c r="P64">
        <v>8.0000000000000002E-3</v>
      </c>
      <c r="AA64">
        <v>11.311999999999999</v>
      </c>
      <c r="AB64" s="1">
        <v>2.4E-2</v>
      </c>
      <c r="AC64" s="1">
        <f>AI64-AP64</f>
        <v>3.8580000000000005</v>
      </c>
      <c r="AD64" s="1">
        <f>SQRT((AK64*AK64)+(AQ64*AQ64))</f>
        <v>4.8373546489791301E-2</v>
      </c>
      <c r="AG64">
        <v>10.067</v>
      </c>
      <c r="AH64">
        <v>2.4E-2</v>
      </c>
      <c r="AI64" s="1">
        <f>IF(AG64&lt;8,AG64-0.1359+(0.0396*AG64)-(0.0023*AG64*AG64)-0.031,AG64)</f>
        <v>10.067</v>
      </c>
      <c r="AJ64">
        <f>IF(AG64&lt;8,1.0396-(0.0046*AG64),1)</f>
        <v>1</v>
      </c>
      <c r="AK64" s="1">
        <f>SQRT(AJ64*AJ64*AH64*AH64)</f>
        <v>2.4E-2</v>
      </c>
      <c r="AL64">
        <v>6.2089999999999996</v>
      </c>
      <c r="AM64">
        <v>4.2000000000000003E-2</v>
      </c>
      <c r="AP64">
        <f>IF(AN64&lt;&gt;0,AN64,AL64)</f>
        <v>6.2089999999999996</v>
      </c>
      <c r="AQ64">
        <f>IF(AN64&lt;&gt;0,AO64,AM64)</f>
        <v>4.2000000000000003E-2</v>
      </c>
      <c r="AS64" t="s">
        <v>410</v>
      </c>
      <c r="AT64" t="s">
        <v>654</v>
      </c>
      <c r="AU64">
        <v>11.311999999999999</v>
      </c>
    </row>
    <row r="65" spans="1:49" x14ac:dyDescent="0.25">
      <c r="A65" t="s">
        <v>85</v>
      </c>
      <c r="B65" t="s">
        <v>327</v>
      </c>
      <c r="C65" t="s">
        <v>243</v>
      </c>
      <c r="E65">
        <v>9.6199999999999992</v>
      </c>
      <c r="F65">
        <v>2.4E-2</v>
      </c>
      <c r="G65">
        <v>9.3810000000000002</v>
      </c>
      <c r="H65">
        <v>2.1999999999999999E-2</v>
      </c>
      <c r="I65">
        <f>E65-G65</f>
        <v>0.23899999999999899</v>
      </c>
      <c r="J65">
        <f>SQRT((F65*F65)+(H65*H65))</f>
        <v>3.2557641192199414E-2</v>
      </c>
      <c r="O65">
        <v>9.2639999999999993</v>
      </c>
      <c r="P65">
        <v>2E-3</v>
      </c>
      <c r="AA65" s="1">
        <v>8.6620000000000008</v>
      </c>
      <c r="AB65" s="1">
        <v>1.9E-2</v>
      </c>
      <c r="AC65" s="1">
        <f>AI65-AP65</f>
        <v>1.6265902788000002</v>
      </c>
      <c r="AD65" s="1">
        <f>SQRT((AK65*AK65)+(AQ65*AQ65))</f>
        <v>6.9590831935870401E-2</v>
      </c>
      <c r="AG65">
        <v>7.9619999999999997</v>
      </c>
      <c r="AH65">
        <v>2.1999999999999999E-2</v>
      </c>
      <c r="AI65" s="1">
        <f>IF(AG65&lt;8,AG65-0.1359+(0.0396*AG65)-(0.0023*AG65*AG65)-0.031,AG65)</f>
        <v>7.9645902788000003</v>
      </c>
      <c r="AJ65">
        <f>IF(AG65&lt;8,1.0396-(0.0046*AG65),1)</f>
        <v>1.0029748000000001</v>
      </c>
      <c r="AK65" s="1">
        <f>SQRT(AJ65*AJ65*AH65*AH65)</f>
        <v>2.2065445600000001E-2</v>
      </c>
      <c r="AL65">
        <v>6.3380000000000001</v>
      </c>
      <c r="AM65">
        <v>6.6000000000000003E-2</v>
      </c>
      <c r="AP65">
        <f>IF(AN65&lt;&gt;0,AN65,AL65)</f>
        <v>6.3380000000000001</v>
      </c>
      <c r="AQ65">
        <f>IF(AN65&lt;&gt;0,AO65,AM65)</f>
        <v>6.6000000000000003E-2</v>
      </c>
      <c r="AS65" t="s">
        <v>85</v>
      </c>
      <c r="AT65" t="s">
        <v>327</v>
      </c>
      <c r="AU65" t="s">
        <v>243</v>
      </c>
      <c r="AV65" s="1">
        <v>8.6620000000000008</v>
      </c>
      <c r="AW65" s="1">
        <v>1.9E-2</v>
      </c>
    </row>
    <row r="66" spans="1:49" x14ac:dyDescent="0.25">
      <c r="A66" t="s">
        <v>102</v>
      </c>
      <c r="B66" t="s">
        <v>327</v>
      </c>
      <c r="C66" t="s">
        <v>260</v>
      </c>
      <c r="E66">
        <v>11.718</v>
      </c>
      <c r="F66">
        <v>7.2999999999999995E-2</v>
      </c>
      <c r="G66">
        <v>11.366</v>
      </c>
      <c r="H66">
        <v>8.6999999999999994E-2</v>
      </c>
      <c r="I66">
        <f>E66-G66</f>
        <v>0.35200000000000031</v>
      </c>
      <c r="J66">
        <f>SQRT((F66*F66)+(H66*H66))</f>
        <v>0.11356936206565571</v>
      </c>
      <c r="O66">
        <v>11.074999999999999</v>
      </c>
      <c r="P66">
        <v>1.2999999999999999E-2</v>
      </c>
      <c r="AA66" s="1">
        <v>10.467000000000001</v>
      </c>
      <c r="AB66" s="1">
        <v>0.02</v>
      </c>
      <c r="AC66" s="1">
        <f>AI66-AP66</f>
        <v>4.5296945700000002</v>
      </c>
      <c r="AD66" s="1">
        <f>SQRT((AK66*AK66)+(AQ66*AQ66))</f>
        <v>3.0688307412020235E-2</v>
      </c>
      <c r="AG66">
        <v>7.71</v>
      </c>
      <c r="AH66">
        <v>2.4E-2</v>
      </c>
      <c r="AI66" s="1">
        <f>IF(AG66&lt;8,AG66-0.1359+(0.0396*AG66)-(0.0023*AG66*AG66)-0.031,AG66)</f>
        <v>7.7116945700000006</v>
      </c>
      <c r="AJ66">
        <f>IF(AG66&lt;8,1.0396-(0.0046*AG66),1)</f>
        <v>1.0041340000000001</v>
      </c>
      <c r="AK66" s="1">
        <f>SQRT(AJ66*AJ66*AH66*AH66)</f>
        <v>2.4099216000000003E-2</v>
      </c>
      <c r="AL66">
        <v>3.1819999999999999</v>
      </c>
      <c r="AM66">
        <v>1.9E-2</v>
      </c>
      <c r="AP66">
        <f>IF(AN66&lt;&gt;0,AN66,AL66)</f>
        <v>3.1819999999999999</v>
      </c>
      <c r="AQ66">
        <f>IF(AN66&lt;&gt;0,AO66,AM66)</f>
        <v>1.9E-2</v>
      </c>
      <c r="AS66" t="s">
        <v>102</v>
      </c>
      <c r="AT66" t="s">
        <v>327</v>
      </c>
      <c r="AU66" t="s">
        <v>260</v>
      </c>
      <c r="AV66" s="1">
        <v>10.467000000000001</v>
      </c>
      <c r="AW66" s="1">
        <v>0.02</v>
      </c>
    </row>
    <row r="67" spans="1:49" x14ac:dyDescent="0.25">
      <c r="A67" t="s">
        <v>111</v>
      </c>
      <c r="B67">
        <v>71988</v>
      </c>
      <c r="C67" t="s">
        <v>269</v>
      </c>
      <c r="E67">
        <v>7.726</v>
      </c>
      <c r="F67">
        <v>1.6E-2</v>
      </c>
      <c r="G67">
        <v>7.45</v>
      </c>
      <c r="H67">
        <v>1.2E-2</v>
      </c>
      <c r="I67">
        <f>E67-G67</f>
        <v>0.2759999999999998</v>
      </c>
      <c r="J67">
        <f>SQRT((F67*F67)+(H67*H67))</f>
        <v>0.02</v>
      </c>
      <c r="O67">
        <v>7.3890000000000002</v>
      </c>
      <c r="P67">
        <v>4.8999999999999998E-4</v>
      </c>
      <c r="AA67" s="1">
        <v>6.9770000000000003</v>
      </c>
      <c r="AB67" s="1">
        <v>3.2000000000000001E-2</v>
      </c>
      <c r="AC67" s="1">
        <f>AI67-AP67</f>
        <v>0.48199468320000083</v>
      </c>
      <c r="AD67" s="1">
        <f>SQRT((AK67*AK67)+(AQ67*AQ67))</f>
        <v>7.9287541599675895E-2</v>
      </c>
      <c r="AG67">
        <v>6.7960000000000003</v>
      </c>
      <c r="AH67">
        <v>3.5000000000000003E-2</v>
      </c>
      <c r="AI67" s="1">
        <f>IF(AG67&lt;8,AG67-0.1359+(0.0396*AG67)-(0.0023*AG67*AG67)-0.031,AG67)</f>
        <v>6.7919946832000004</v>
      </c>
      <c r="AJ67">
        <f>IF(AG67&lt;8,1.0396-(0.0046*AG67),1)</f>
        <v>1.0083384</v>
      </c>
      <c r="AK67" s="1">
        <f>SQRT(AJ67*AJ67*AH67*AH67)</f>
        <v>3.5291844000000003E-2</v>
      </c>
      <c r="AL67">
        <v>6.31</v>
      </c>
      <c r="AM67">
        <v>7.0999999999999994E-2</v>
      </c>
      <c r="AP67">
        <f>IF(AN67&lt;&gt;0,AN67,AL67)</f>
        <v>6.31</v>
      </c>
      <c r="AQ67">
        <f>IF(AN67&lt;&gt;0,AO67,AM67)</f>
        <v>7.0999999999999994E-2</v>
      </c>
      <c r="AS67" t="s">
        <v>111</v>
      </c>
      <c r="AT67">
        <v>71988</v>
      </c>
      <c r="AU67" t="s">
        <v>269</v>
      </c>
      <c r="AV67" s="1">
        <v>6.9770000000000003</v>
      </c>
      <c r="AW67" s="1">
        <v>3.2000000000000001E-2</v>
      </c>
    </row>
    <row r="68" spans="1:49" x14ac:dyDescent="0.25">
      <c r="A68" t="s">
        <v>333</v>
      </c>
      <c r="B68">
        <v>95911</v>
      </c>
      <c r="C68" t="s">
        <v>527</v>
      </c>
      <c r="D68" t="s">
        <v>703</v>
      </c>
      <c r="E68">
        <v>9.7669999999999995</v>
      </c>
      <c r="F68">
        <v>2.1000000000000001E-2</v>
      </c>
      <c r="G68">
        <v>9.3130000000000006</v>
      </c>
      <c r="H68">
        <v>1.7999999999999999E-2</v>
      </c>
      <c r="I68">
        <f>E68-G68</f>
        <v>0.45399999999999885</v>
      </c>
      <c r="J68">
        <f>SQRT((F68*F68)+(H68*H68))</f>
        <v>2.7658633371878662E-2</v>
      </c>
      <c r="O68">
        <v>9.1069999999999993</v>
      </c>
      <c r="P68">
        <v>1E-3</v>
      </c>
      <c r="AA68">
        <v>8.3770000000000007</v>
      </c>
      <c r="AB68" s="1">
        <v>2.1000000000000001E-2</v>
      </c>
      <c r="AC68" s="1">
        <f>AI68-AP68</f>
        <v>1.165</v>
      </c>
      <c r="AD68" s="1">
        <f>SQRT((AK68*AK68)+(AQ68*AQ68))</f>
        <v>5.8694122363316753E-2</v>
      </c>
      <c r="AG68">
        <v>8.093</v>
      </c>
      <c r="AH68">
        <v>2.3E-2</v>
      </c>
      <c r="AI68" s="1">
        <f>IF(AG68&lt;8,AG68-0.1359+(0.0396*AG68)-(0.0023*AG68*AG68)-0.031,AG68)</f>
        <v>8.093</v>
      </c>
      <c r="AJ68">
        <f>IF(AG68&lt;8,1.0396-(0.0046*AG68),1)</f>
        <v>1</v>
      </c>
      <c r="AK68" s="1">
        <f>SQRT(AJ68*AJ68*AH68*AH68)</f>
        <v>2.3E-2</v>
      </c>
      <c r="AL68">
        <v>6.9279999999999999</v>
      </c>
      <c r="AM68">
        <v>5.3999999999999999E-2</v>
      </c>
      <c r="AP68">
        <f>IF(AN68&lt;&gt;0,AN68,AL68)</f>
        <v>6.9279999999999999</v>
      </c>
      <c r="AQ68">
        <f>IF(AN68&lt;&gt;0,AO68,AM68)</f>
        <v>5.3999999999999999E-2</v>
      </c>
      <c r="AS68" t="s">
        <v>333</v>
      </c>
      <c r="AT68" t="s">
        <v>527</v>
      </c>
      <c r="AU68">
        <v>8.3770000000000007</v>
      </c>
    </row>
    <row r="69" spans="1:49" x14ac:dyDescent="0.25">
      <c r="A69" t="s">
        <v>328</v>
      </c>
      <c r="B69">
        <v>98240</v>
      </c>
      <c r="C69" t="s">
        <v>518</v>
      </c>
      <c r="D69" t="s">
        <v>701</v>
      </c>
      <c r="E69">
        <v>7.4649999999999999</v>
      </c>
      <c r="F69">
        <v>1.4999999999999999E-2</v>
      </c>
      <c r="G69">
        <v>7.1829999999999998</v>
      </c>
      <c r="H69">
        <v>0.01</v>
      </c>
      <c r="I69">
        <f>E69-G69</f>
        <v>0.28200000000000003</v>
      </c>
      <c r="J69">
        <f>SQRT((F69*F69)+(H69*H69))</f>
        <v>1.8027756377319945E-2</v>
      </c>
      <c r="O69">
        <v>7.0919999999999996</v>
      </c>
      <c r="P69">
        <v>1E-3</v>
      </c>
      <c r="AA69">
        <v>6.641</v>
      </c>
      <c r="AB69" s="1">
        <v>2.1000000000000001E-2</v>
      </c>
      <c r="AC69" s="1">
        <f>AI69-AP69</f>
        <v>0.87251324519999951</v>
      </c>
      <c r="AD69" s="1">
        <f>SQRT((AK69*AK69)+(AQ69*AQ69))</f>
        <v>5.4319504232398196E-2</v>
      </c>
      <c r="AG69">
        <v>6.4740000000000002</v>
      </c>
      <c r="AH69">
        <v>3.5000000000000003E-2</v>
      </c>
      <c r="AI69" s="1">
        <f>IF(AG69&lt;8,AG69-0.1359+(0.0396*AG69)-(0.0023*AG69*AG69)-0.031,AG69)</f>
        <v>6.4670712451999997</v>
      </c>
      <c r="AJ69">
        <f>IF(AG69&lt;8,1.0396-(0.0046*AG69),1)</f>
        <v>1.0098196000000002</v>
      </c>
      <c r="AK69" s="1">
        <f>SQRT(AJ69*AJ69*AH69*AH69)</f>
        <v>3.5343686000000006E-2</v>
      </c>
      <c r="AL69">
        <v>5.5880000000000001</v>
      </c>
      <c r="AM69">
        <v>4.1000000000000002E-2</v>
      </c>
      <c r="AN69">
        <v>5.5945580000000001</v>
      </c>
      <c r="AO69">
        <v>4.1248422999999999E-2</v>
      </c>
      <c r="AP69">
        <f>IF(AN69&lt;&gt;0,AN69,AL69)</f>
        <v>5.5945580000000001</v>
      </c>
      <c r="AQ69">
        <f>IF(AN69&lt;&gt;0,AO69,AM69)</f>
        <v>4.1248422999999999E-2</v>
      </c>
      <c r="AS69" t="s">
        <v>328</v>
      </c>
      <c r="AT69" t="s">
        <v>518</v>
      </c>
      <c r="AU69">
        <v>6.641</v>
      </c>
    </row>
    <row r="70" spans="1:49" x14ac:dyDescent="0.25">
      <c r="A70" t="s">
        <v>456</v>
      </c>
      <c r="B70">
        <v>98457</v>
      </c>
      <c r="C70" t="s">
        <v>554</v>
      </c>
      <c r="D70" t="s">
        <v>712</v>
      </c>
      <c r="E70">
        <v>7.8689999999999998</v>
      </c>
      <c r="F70">
        <v>1.4999999999999999E-2</v>
      </c>
      <c r="G70">
        <v>7.93</v>
      </c>
      <c r="H70">
        <v>1.2E-2</v>
      </c>
      <c r="I70">
        <f>E70-G70</f>
        <v>-6.0999999999999943E-2</v>
      </c>
      <c r="J70">
        <f>SQRT((F70*F70)+(H70*H70))</f>
        <v>1.9209372712298545E-2</v>
      </c>
      <c r="O70">
        <v>7.9740000000000002</v>
      </c>
      <c r="P70">
        <v>4.0000000000000001E-3</v>
      </c>
      <c r="AA70">
        <v>7.9889999999999999</v>
      </c>
      <c r="AB70" s="1">
        <v>0.03</v>
      </c>
      <c r="AC70" s="1">
        <f>AI70-AP70</f>
        <v>1.9400000000000004</v>
      </c>
      <c r="AD70" s="1">
        <f>SQRT((AK70*AK70)+(AQ70*AQ70))</f>
        <v>6.9892775020026221E-2</v>
      </c>
      <c r="AG70">
        <v>8.0310000000000006</v>
      </c>
      <c r="AH70">
        <v>2.3E-2</v>
      </c>
      <c r="AI70" s="1">
        <f>IF(AG70&lt;8,AG70-0.1359+(0.0396*AG70)-(0.0023*AG70*AG70)-0.031,AG70)</f>
        <v>8.0310000000000006</v>
      </c>
      <c r="AJ70">
        <f>IF(AG70&lt;8,1.0396-(0.0046*AG70),1)</f>
        <v>1</v>
      </c>
      <c r="AK70" s="1">
        <f>SQRT(AJ70*AJ70*AH70*AH70)</f>
        <v>2.3E-2</v>
      </c>
      <c r="AL70">
        <v>6.0910000000000002</v>
      </c>
      <c r="AM70">
        <v>6.6000000000000003E-2</v>
      </c>
      <c r="AP70">
        <f>IF(AN70&lt;&gt;0,AN70,AL70)</f>
        <v>6.0910000000000002</v>
      </c>
      <c r="AQ70">
        <f>IF(AN70&lt;&gt;0,AO70,AM70)</f>
        <v>6.6000000000000003E-2</v>
      </c>
      <c r="AS70" t="s">
        <v>456</v>
      </c>
      <c r="AT70" t="s">
        <v>554</v>
      </c>
      <c r="AU70">
        <v>7.9889999999999999</v>
      </c>
    </row>
    <row r="71" spans="1:49" x14ac:dyDescent="0.25">
      <c r="A71" t="s">
        <v>346</v>
      </c>
      <c r="B71">
        <v>98915</v>
      </c>
      <c r="C71" t="s">
        <v>560</v>
      </c>
      <c r="D71" t="s">
        <v>714</v>
      </c>
      <c r="E71">
        <v>7.7220000000000004</v>
      </c>
      <c r="F71">
        <v>1.6E-2</v>
      </c>
      <c r="G71">
        <v>7.4930000000000003</v>
      </c>
      <c r="H71">
        <v>1.0999999999999999E-2</v>
      </c>
      <c r="I71">
        <f>E71-G71</f>
        <v>0.22900000000000009</v>
      </c>
      <c r="J71">
        <f>SQRT((F71*F71)+(H71*H71))</f>
        <v>1.9416487838947599E-2</v>
      </c>
      <c r="O71">
        <v>7.468</v>
      </c>
      <c r="P71">
        <v>1E-3</v>
      </c>
      <c r="AA71">
        <v>7.133</v>
      </c>
      <c r="AB71" s="1">
        <v>0.02</v>
      </c>
      <c r="AC71" s="1">
        <f>AI71-AP71</f>
        <v>0.54660739769999989</v>
      </c>
      <c r="AD71" s="1">
        <f>SQRT((AK71*AK71)+(AQ71*AQ71))</f>
        <v>7.5307634125337808E-2</v>
      </c>
      <c r="AG71">
        <v>7.0010000000000003</v>
      </c>
      <c r="AH71">
        <v>3.5999999999999997E-2</v>
      </c>
      <c r="AI71" s="1">
        <f>IF(AG71&lt;8,AG71-0.1359+(0.0396*AG71)-(0.0023*AG71*AG71)-0.031,AG71)</f>
        <v>6.9986073976999998</v>
      </c>
      <c r="AJ71">
        <f>IF(AG71&lt;8,1.0396-(0.0046*AG71),1)</f>
        <v>1.0073954000000001</v>
      </c>
      <c r="AK71" s="1">
        <f>SQRT(AJ71*AJ71*AH71*AH71)</f>
        <v>3.62662344E-2</v>
      </c>
      <c r="AL71">
        <v>6.452</v>
      </c>
      <c r="AM71">
        <v>6.6000000000000003E-2</v>
      </c>
      <c r="AP71">
        <f>IF(AN71&lt;&gt;0,AN71,AL71)</f>
        <v>6.452</v>
      </c>
      <c r="AQ71">
        <f>IF(AN71&lt;&gt;0,AO71,AM71)</f>
        <v>6.6000000000000003E-2</v>
      </c>
      <c r="AS71" t="s">
        <v>346</v>
      </c>
      <c r="AT71" t="s">
        <v>560</v>
      </c>
      <c r="AU71">
        <v>7.133</v>
      </c>
    </row>
    <row r="72" spans="1:49" x14ac:dyDescent="0.25">
      <c r="A72" t="s">
        <v>330</v>
      </c>
      <c r="C72" t="s">
        <v>521</v>
      </c>
      <c r="E72">
        <v>11.875999999999999</v>
      </c>
      <c r="F72">
        <v>9.2999999999999999E-2</v>
      </c>
      <c r="G72">
        <v>10.813000000000001</v>
      </c>
      <c r="H72">
        <v>6.2E-2</v>
      </c>
      <c r="I72">
        <f>E72-G72</f>
        <v>1.0629999999999988</v>
      </c>
      <c r="J72">
        <f>SQRT((F72*F72)+(H72*H72))</f>
        <v>0.11177208953938367</v>
      </c>
      <c r="O72">
        <v>10.303000000000001</v>
      </c>
      <c r="P72">
        <v>4.0000000000000001E-3</v>
      </c>
      <c r="AA72">
        <v>8.6259999999999994</v>
      </c>
      <c r="AB72" s="1">
        <v>0.02</v>
      </c>
      <c r="AC72" s="1">
        <f>AI72-AP72</f>
        <v>5.0746069777000002</v>
      </c>
      <c r="AD72" s="1">
        <f>SQRT((AK72*AK72)+(AQ72*AQ72))</f>
        <v>3.1913555563604097E-2</v>
      </c>
      <c r="AG72">
        <v>7.2990000000000004</v>
      </c>
      <c r="AH72">
        <v>2.8000000000000001E-2</v>
      </c>
      <c r="AI72" s="1">
        <f>IF(AG72&lt;8,AG72-0.1359+(0.0396*AG72)-(0.0023*AG72*AG72)-0.031,AG72)</f>
        <v>7.2986069777000004</v>
      </c>
      <c r="AJ72">
        <f>IF(AG72&lt;8,1.0396-(0.0046*AG72),1)</f>
        <v>1.0060246000000002</v>
      </c>
      <c r="AK72" s="1">
        <f>SQRT(AJ72*AJ72*AH72*AH72)</f>
        <v>2.8168688800000008E-2</v>
      </c>
      <c r="AL72">
        <v>2.2240000000000002</v>
      </c>
      <c r="AM72">
        <v>1.4999999999999999E-2</v>
      </c>
      <c r="AP72">
        <f>IF(AN72&lt;&gt;0,AN72,AL72)</f>
        <v>2.2240000000000002</v>
      </c>
      <c r="AQ72">
        <f>IF(AN72&lt;&gt;0,AO72,AM72)</f>
        <v>1.4999999999999999E-2</v>
      </c>
      <c r="AS72" t="s">
        <v>330</v>
      </c>
      <c r="AT72" t="s">
        <v>521</v>
      </c>
      <c r="AU72">
        <v>8.6259999999999994</v>
      </c>
    </row>
    <row r="73" spans="1:49" x14ac:dyDescent="0.25">
      <c r="A73" t="s">
        <v>331</v>
      </c>
      <c r="B73">
        <v>102006</v>
      </c>
      <c r="C73" t="s">
        <v>523</v>
      </c>
      <c r="D73" t="s">
        <v>702</v>
      </c>
      <c r="E73">
        <v>9.0939999999999994</v>
      </c>
      <c r="F73">
        <v>1.7000000000000001E-2</v>
      </c>
      <c r="G73">
        <v>8.8970000000000002</v>
      </c>
      <c r="H73">
        <v>1.4E-2</v>
      </c>
      <c r="I73">
        <f>E73-G73</f>
        <v>0.19699999999999918</v>
      </c>
      <c r="J73">
        <f>SQRT((F73*F73)+(H73*H73))</f>
        <v>2.2022715545545243E-2</v>
      </c>
      <c r="O73">
        <v>8.8140000000000001</v>
      </c>
      <c r="P73">
        <v>4.0000000000000001E-3</v>
      </c>
      <c r="AA73">
        <v>8.4339999999999993</v>
      </c>
      <c r="AB73" s="1">
        <v>2.9000000000000001E-2</v>
      </c>
      <c r="AC73" s="1">
        <f>AI73-AP73</f>
        <v>1.0329999999999995</v>
      </c>
      <c r="AD73" s="1">
        <f>SQRT((AK73*AK73)+(AQ73*AQ73))</f>
        <v>8.5866174946832241E-2</v>
      </c>
      <c r="AG73">
        <v>8.34</v>
      </c>
      <c r="AH73">
        <v>2.1999999999999999E-2</v>
      </c>
      <c r="AI73" s="1">
        <f>IF(AG73&lt;8,AG73-0.1359+(0.0396*AG73)-(0.0023*AG73*AG73)-0.031,AG73)</f>
        <v>8.34</v>
      </c>
      <c r="AJ73">
        <f>IF(AG73&lt;8,1.0396-(0.0046*AG73),1)</f>
        <v>1</v>
      </c>
      <c r="AK73" s="1">
        <f>SQRT(AJ73*AJ73*AH73*AH73)</f>
        <v>2.1999999999999999E-2</v>
      </c>
      <c r="AL73">
        <v>7.3070000000000004</v>
      </c>
      <c r="AM73">
        <v>8.3000000000000004E-2</v>
      </c>
      <c r="AP73">
        <f>IF(AN73&lt;&gt;0,AN73,AL73)</f>
        <v>7.3070000000000004</v>
      </c>
      <c r="AQ73">
        <f>IF(AN73&lt;&gt;0,AO73,AM73)</f>
        <v>8.3000000000000004E-2</v>
      </c>
      <c r="AS73" t="s">
        <v>331</v>
      </c>
      <c r="AT73" t="s">
        <v>523</v>
      </c>
      <c r="AU73">
        <v>8.4339999999999993</v>
      </c>
    </row>
    <row r="74" spans="1:49" x14ac:dyDescent="0.25">
      <c r="A74" t="s">
        <v>334</v>
      </c>
      <c r="B74">
        <v>106473</v>
      </c>
      <c r="C74" t="s">
        <v>530</v>
      </c>
      <c r="D74" t="s">
        <v>704</v>
      </c>
      <c r="E74">
        <v>8.4469999999999992</v>
      </c>
      <c r="F74">
        <v>1.4999999999999999E-2</v>
      </c>
      <c r="G74">
        <v>8.1329999999999991</v>
      </c>
      <c r="H74">
        <v>1.0999999999999999E-2</v>
      </c>
      <c r="I74">
        <f>E74-G74</f>
        <v>0.31400000000000006</v>
      </c>
      <c r="J74">
        <f>SQRT((F74*F74)+(H74*H74))</f>
        <v>1.8601075237738272E-2</v>
      </c>
      <c r="AA74">
        <v>7.5270000000000001</v>
      </c>
      <c r="AB74" s="1">
        <v>2.4E-2</v>
      </c>
      <c r="AC74" s="1">
        <f>AI74-AP74</f>
        <v>1.5490629032999994</v>
      </c>
      <c r="AD74" s="1">
        <f>SQRT((AK74*AK74)+(AQ74*AQ74))</f>
        <v>4.5894271300894927E-2</v>
      </c>
      <c r="AG74">
        <v>7.3769999999999998</v>
      </c>
      <c r="AH74">
        <v>2.7E-2</v>
      </c>
      <c r="AI74" s="1">
        <f>IF(AG74&lt;8,AG74-0.1359+(0.0396*AG74)-(0.0023*AG74*AG74)-0.031,AG74)</f>
        <v>7.3770629032999997</v>
      </c>
      <c r="AJ74">
        <f>IF(AG74&lt;8,1.0396-(0.0046*AG74),1)</f>
        <v>1.0056658000000001</v>
      </c>
      <c r="AK74" s="1">
        <f>SQRT(AJ74*AJ74*AH74*AH74)</f>
        <v>2.7152976600000003E-2</v>
      </c>
      <c r="AL74">
        <v>5.8280000000000003</v>
      </c>
      <c r="AM74">
        <v>3.6999999999999998E-2</v>
      </c>
      <c r="AP74">
        <f>IF(AN74&lt;&gt;0,AN74,AL74)</f>
        <v>5.8280000000000003</v>
      </c>
      <c r="AQ74">
        <f>IF(AN74&lt;&gt;0,AO74,AM74)</f>
        <v>3.6999999999999998E-2</v>
      </c>
      <c r="AS74" t="s">
        <v>334</v>
      </c>
      <c r="AT74" t="s">
        <v>530</v>
      </c>
      <c r="AU74">
        <v>7.5270000000000001</v>
      </c>
    </row>
    <row r="75" spans="1:49" x14ac:dyDescent="0.25">
      <c r="A75" t="s">
        <v>335</v>
      </c>
      <c r="B75">
        <v>115820</v>
      </c>
      <c r="C75" t="s">
        <v>532</v>
      </c>
      <c r="D75" t="s">
        <v>705</v>
      </c>
      <c r="E75">
        <v>8.2460000000000004</v>
      </c>
      <c r="F75">
        <v>1.6E-2</v>
      </c>
      <c r="G75">
        <v>7.9790000000000001</v>
      </c>
      <c r="H75">
        <v>1.2E-2</v>
      </c>
      <c r="I75">
        <f>E75-G75</f>
        <v>0.26700000000000035</v>
      </c>
      <c r="J75">
        <f>SQRT((F75*F75)+(H75*H75))</f>
        <v>0.02</v>
      </c>
      <c r="AA75">
        <v>7.4770000000000003</v>
      </c>
      <c r="AB75" s="1">
        <v>3.4000000000000002E-2</v>
      </c>
      <c r="AC75" s="1">
        <f>AI75-AP75</f>
        <v>0.95268490880000023</v>
      </c>
      <c r="AD75" s="1">
        <f>SQRT((AK75*AK75)+(AQ75*AQ75))</f>
        <v>5.2561607808110859E-2</v>
      </c>
      <c r="AG75">
        <v>7.3120000000000003</v>
      </c>
      <c r="AH75">
        <v>2.7E-2</v>
      </c>
      <c r="AI75" s="1">
        <f>IF(AG75&lt;8,AG75-0.1359+(0.0396*AG75)-(0.0023*AG75*AG75)-0.031,AG75)</f>
        <v>7.3116849088000002</v>
      </c>
      <c r="AJ75">
        <f>IF(AG75&lt;8,1.0396-(0.0046*AG75),1)</f>
        <v>1.0059648000000001</v>
      </c>
      <c r="AK75" s="1">
        <f>SQRT(AJ75*AJ75*AH75*AH75)</f>
        <v>2.7161049600000004E-2</v>
      </c>
      <c r="AL75">
        <v>6.359</v>
      </c>
      <c r="AM75">
        <v>4.4999999999999998E-2</v>
      </c>
      <c r="AP75">
        <f>IF(AN75&lt;&gt;0,AN75,AL75)</f>
        <v>6.359</v>
      </c>
      <c r="AQ75">
        <f>IF(AN75&lt;&gt;0,AO75,AM75)</f>
        <v>4.4999999999999998E-2</v>
      </c>
      <c r="AS75" t="s">
        <v>335</v>
      </c>
      <c r="AT75" t="s">
        <v>532</v>
      </c>
      <c r="AU75">
        <v>7.4770000000000003</v>
      </c>
    </row>
    <row r="76" spans="1:49" x14ac:dyDescent="0.25">
      <c r="A76" t="s">
        <v>47</v>
      </c>
      <c r="B76" t="s">
        <v>327</v>
      </c>
      <c r="C76" t="s">
        <v>205</v>
      </c>
      <c r="E76">
        <v>12.590999999999999</v>
      </c>
      <c r="F76">
        <v>0.188</v>
      </c>
      <c r="G76">
        <v>11.359</v>
      </c>
      <c r="H76">
        <v>8.3000000000000004E-2</v>
      </c>
      <c r="I76">
        <f>E76-G76</f>
        <v>1.2319999999999993</v>
      </c>
      <c r="J76">
        <f>SQRT((F76*F76)+(H76*H76))</f>
        <v>0.20550669088864235</v>
      </c>
      <c r="O76">
        <v>10.753</v>
      </c>
      <c r="P76">
        <v>1E-3</v>
      </c>
      <c r="AA76" s="1">
        <v>9.3930000000000007</v>
      </c>
      <c r="AB76" s="1">
        <v>2.1000000000000001E-2</v>
      </c>
      <c r="AC76" s="1">
        <f>AI76-AP76</f>
        <v>3.5880000000000001</v>
      </c>
      <c r="AD76" s="1">
        <f>SQRT((AK76*AK76)+(AQ76*AQ76))</f>
        <v>3.4713109915419559E-2</v>
      </c>
      <c r="AG76">
        <v>8.67</v>
      </c>
      <c r="AH76">
        <v>2.3E-2</v>
      </c>
      <c r="AI76" s="1">
        <f>IF(AG76&lt;8,AG76-0.1359+(0.0396*AG76)-(0.0023*AG76*AG76)-0.031,AG76)</f>
        <v>8.67</v>
      </c>
      <c r="AJ76">
        <f>IF(AG76&lt;8,1.0396-(0.0046*AG76),1)</f>
        <v>1</v>
      </c>
      <c r="AK76" s="1">
        <f>SQRT(AJ76*AJ76*AH76*AH76)</f>
        <v>2.3E-2</v>
      </c>
      <c r="AL76">
        <v>5.0819999999999999</v>
      </c>
      <c r="AM76">
        <v>2.5999999999999999E-2</v>
      </c>
      <c r="AP76">
        <f>IF(AN76&lt;&gt;0,AN76,AL76)</f>
        <v>5.0819999999999999</v>
      </c>
      <c r="AQ76">
        <f>IF(AN76&lt;&gt;0,AO76,AM76)</f>
        <v>2.5999999999999999E-2</v>
      </c>
      <c r="AS76" t="s">
        <v>47</v>
      </c>
      <c r="AT76" t="s">
        <v>327</v>
      </c>
      <c r="AU76" t="s">
        <v>205</v>
      </c>
      <c r="AV76" s="1">
        <v>9.3930000000000007</v>
      </c>
      <c r="AW76" s="1">
        <v>2.1000000000000001E-2</v>
      </c>
    </row>
    <row r="77" spans="1:49" x14ac:dyDescent="0.25">
      <c r="A77" t="s">
        <v>348</v>
      </c>
      <c r="B77">
        <v>120178</v>
      </c>
      <c r="C77" t="s">
        <v>563</v>
      </c>
      <c r="D77" t="s">
        <v>715</v>
      </c>
      <c r="E77">
        <v>9.5079999999999991</v>
      </c>
      <c r="F77">
        <v>1.9E-2</v>
      </c>
      <c r="G77">
        <v>8.9529999999999994</v>
      </c>
      <c r="H77">
        <v>1.4999999999999999E-2</v>
      </c>
      <c r="I77">
        <f>E77-G77</f>
        <v>0.55499999999999972</v>
      </c>
      <c r="J77">
        <f>SQRT((F77*F77)+(H77*H77))</f>
        <v>2.4207436873820407E-2</v>
      </c>
      <c r="O77">
        <v>8.7439999999999998</v>
      </c>
      <c r="P77">
        <v>1E-3</v>
      </c>
      <c r="AA77">
        <v>7.9379999999999997</v>
      </c>
      <c r="AB77" s="1">
        <v>2.4E-2</v>
      </c>
      <c r="AC77" s="1">
        <f>AI77-AP77</f>
        <v>0.6030275416999995</v>
      </c>
      <c r="AD77" s="1">
        <f>SQRT((AK77*AK77)+(AQ77*AQ77))</f>
        <v>7.5312938905842897E-2</v>
      </c>
      <c r="AG77">
        <v>7.5609999999999999</v>
      </c>
      <c r="AH77">
        <v>2.5000000000000001E-2</v>
      </c>
      <c r="AI77" s="1">
        <f>IF(AG77&lt;8,AG77-0.1359+(0.0396*AG77)-(0.0023*AG77*AG77)-0.031,AG77)</f>
        <v>7.5620275416999991</v>
      </c>
      <c r="AJ77">
        <f>IF(AG77&lt;8,1.0396-(0.0046*AG77),1)</f>
        <v>1.0048194000000001</v>
      </c>
      <c r="AK77" s="1">
        <f>SQRT(AJ77*AJ77*AH77*AH77)</f>
        <v>2.5120485000000005E-2</v>
      </c>
      <c r="AL77">
        <v>6.9589999999999996</v>
      </c>
      <c r="AM77">
        <v>7.0999999999999994E-2</v>
      </c>
      <c r="AP77">
        <f>IF(AN77&lt;&gt;0,AN77,AL77)</f>
        <v>6.9589999999999996</v>
      </c>
      <c r="AQ77">
        <f>IF(AN77&lt;&gt;0,AO77,AM77)</f>
        <v>7.0999999999999994E-2</v>
      </c>
      <c r="AS77" t="s">
        <v>348</v>
      </c>
      <c r="AT77" t="s">
        <v>563</v>
      </c>
      <c r="AU77">
        <v>7.9379999999999997</v>
      </c>
    </row>
    <row r="78" spans="1:49" x14ac:dyDescent="0.25">
      <c r="A78" t="s">
        <v>349</v>
      </c>
      <c r="B78">
        <v>120886</v>
      </c>
      <c r="C78" t="s">
        <v>565</v>
      </c>
      <c r="D78" t="s">
        <v>699</v>
      </c>
      <c r="E78">
        <v>8.375</v>
      </c>
      <c r="F78">
        <v>1.6E-2</v>
      </c>
      <c r="G78">
        <v>8.2789999999999999</v>
      </c>
      <c r="H78">
        <v>1.2E-2</v>
      </c>
      <c r="I78">
        <f>E78-G78</f>
        <v>9.6000000000000085E-2</v>
      </c>
      <c r="J78">
        <f>SQRT((F78*F78)+(H78*H78))</f>
        <v>0.02</v>
      </c>
      <c r="AA78">
        <v>8.01</v>
      </c>
      <c r="AB78" s="1">
        <v>1.7999999999999999E-2</v>
      </c>
      <c r="AC78" s="1">
        <f>AI78-AP78</f>
        <v>0.59731406250000063</v>
      </c>
      <c r="AD78" s="1">
        <f>SQRT((AK78*AK78)+(AQ78*AQ78))</f>
        <v>7.7222228102163046E-2</v>
      </c>
      <c r="AG78">
        <v>7.875</v>
      </c>
      <c r="AH78">
        <v>2.1999999999999999E-2</v>
      </c>
      <c r="AI78" s="1">
        <f>IF(AG78&lt;8,AG78-0.1359+(0.0396*AG78)-(0.0023*AG78*AG78)-0.031,AG78)</f>
        <v>7.8773140625000009</v>
      </c>
      <c r="AJ78">
        <f>IF(AG78&lt;8,1.0396-(0.0046*AG78),1)</f>
        <v>1.0033750000000001</v>
      </c>
      <c r="AK78" s="1">
        <f>SQRT(AJ78*AJ78*AH78*AH78)</f>
        <v>2.2074250000000004E-2</v>
      </c>
      <c r="AL78">
        <v>7.28</v>
      </c>
      <c r="AM78">
        <v>7.3999999999999996E-2</v>
      </c>
      <c r="AP78">
        <f>IF(AN78&lt;&gt;0,AN78,AL78)</f>
        <v>7.28</v>
      </c>
      <c r="AQ78">
        <f>IF(AN78&lt;&gt;0,AO78,AM78)</f>
        <v>7.3999999999999996E-2</v>
      </c>
      <c r="AS78" t="s">
        <v>349</v>
      </c>
      <c r="AT78" t="s">
        <v>565</v>
      </c>
      <c r="AU78">
        <v>8.01</v>
      </c>
    </row>
    <row r="79" spans="1:49" x14ac:dyDescent="0.25">
      <c r="A79" t="s">
        <v>350</v>
      </c>
      <c r="B79">
        <v>121191</v>
      </c>
      <c r="C79" t="s">
        <v>566</v>
      </c>
      <c r="D79" t="s">
        <v>716</v>
      </c>
      <c r="E79">
        <v>8.4540000000000006</v>
      </c>
      <c r="F79">
        <v>1.4999999999999999E-2</v>
      </c>
      <c r="G79">
        <v>8.19</v>
      </c>
      <c r="H79">
        <v>1.0999999999999999E-2</v>
      </c>
      <c r="I79">
        <f>E79-G79</f>
        <v>0.26400000000000112</v>
      </c>
      <c r="J79">
        <f>SQRT((F79*F79)+(H79*H79))</f>
        <v>1.8601075237738272E-2</v>
      </c>
      <c r="O79">
        <v>8.1910000000000007</v>
      </c>
      <c r="P79">
        <v>6.0000000000000001E-3</v>
      </c>
      <c r="AA79">
        <v>7.7279999999999998</v>
      </c>
      <c r="AB79" s="1">
        <v>2.3E-2</v>
      </c>
      <c r="AC79" s="1">
        <f>AI79-AP79</f>
        <v>3.4321747328000001</v>
      </c>
      <c r="AD79" s="1">
        <f>SQRT((AK79*AK79)+(AQ79*AQ79))</f>
        <v>3.4056712558413506E-2</v>
      </c>
      <c r="AG79">
        <v>7.5919999999999996</v>
      </c>
      <c r="AH79">
        <v>2.5000000000000001E-2</v>
      </c>
      <c r="AI79" s="1">
        <f>IF(AG79&lt;8,AG79-0.1359+(0.0396*AG79)-(0.0023*AG79*AG79)-0.031,AG79)</f>
        <v>7.5931747327999997</v>
      </c>
      <c r="AJ79">
        <f>IF(AG79&lt;8,1.0396-(0.0046*AG79),1)</f>
        <v>1.0046768000000001</v>
      </c>
      <c r="AK79" s="1">
        <f>SQRT(AJ79*AJ79*AH79*AH79)</f>
        <v>2.5116920000000004E-2</v>
      </c>
      <c r="AL79">
        <v>4.1609999999999996</v>
      </c>
      <c r="AM79">
        <v>2.3E-2</v>
      </c>
      <c r="AP79">
        <f>IF(AN79&lt;&gt;0,AN79,AL79)</f>
        <v>4.1609999999999996</v>
      </c>
      <c r="AQ79">
        <f>IF(AN79&lt;&gt;0,AO79,AM79)</f>
        <v>2.3E-2</v>
      </c>
      <c r="AS79" t="s">
        <v>350</v>
      </c>
      <c r="AT79" t="s">
        <v>566</v>
      </c>
      <c r="AU79">
        <v>7.7279999999999998</v>
      </c>
    </row>
    <row r="80" spans="1:49" x14ac:dyDescent="0.25">
      <c r="A80" t="s">
        <v>351</v>
      </c>
      <c r="B80">
        <v>122513</v>
      </c>
      <c r="C80" t="s">
        <v>568</v>
      </c>
      <c r="D80" t="s">
        <v>717</v>
      </c>
      <c r="E80">
        <v>8.2949999999999999</v>
      </c>
      <c r="F80">
        <v>1.4999999999999999E-2</v>
      </c>
      <c r="G80">
        <v>8.0030000000000001</v>
      </c>
      <c r="H80">
        <v>1.0999999999999999E-2</v>
      </c>
      <c r="I80">
        <f>E80-G80</f>
        <v>0.29199999999999982</v>
      </c>
      <c r="J80">
        <f>SQRT((F80*F80)+(H80*H80))</f>
        <v>1.8601075237738272E-2</v>
      </c>
      <c r="O80">
        <v>7.9320000000000004</v>
      </c>
      <c r="P80">
        <v>1E-3</v>
      </c>
      <c r="AA80">
        <v>7.4809999999999999</v>
      </c>
      <c r="AB80" s="1">
        <v>1.7999999999999999E-2</v>
      </c>
      <c r="AC80" s="1">
        <f>AI80-AP80</f>
        <v>1.2565282691999995</v>
      </c>
      <c r="AD80" s="1">
        <f>SQRT((AK80*AK80)+(AQ80*AQ80))</f>
        <v>5.4472608663029401E-2</v>
      </c>
      <c r="AG80">
        <v>7.2859999999999996</v>
      </c>
      <c r="AH80">
        <v>2.9000000000000001E-2</v>
      </c>
      <c r="AI80" s="1">
        <f>IF(AG80&lt;8,AG80-0.1359+(0.0396*AG80)-(0.0023*AG80*AG80)-0.031,AG80)</f>
        <v>7.2855282691999994</v>
      </c>
      <c r="AJ80">
        <f>IF(AG80&lt;8,1.0396-(0.0046*AG80),1)</f>
        <v>1.0060844</v>
      </c>
      <c r="AK80" s="1">
        <f>SQRT(AJ80*AJ80*AH80*AH80)</f>
        <v>2.9176447599999999E-2</v>
      </c>
      <c r="AL80">
        <v>6.0289999999999999</v>
      </c>
      <c r="AM80">
        <v>4.5999999999999999E-2</v>
      </c>
      <c r="AP80">
        <f>IF(AN80&lt;&gt;0,AN80,AL80)</f>
        <v>6.0289999999999999</v>
      </c>
      <c r="AQ80">
        <f>IF(AN80&lt;&gt;0,AO80,AM80)</f>
        <v>4.5999999999999999E-2</v>
      </c>
      <c r="AS80" t="s">
        <v>351</v>
      </c>
      <c r="AT80" t="s">
        <v>568</v>
      </c>
      <c r="AU80">
        <v>7.4809999999999999</v>
      </c>
    </row>
    <row r="81" spans="1:51" x14ac:dyDescent="0.25">
      <c r="A81" t="s">
        <v>43</v>
      </c>
      <c r="B81" t="s">
        <v>327</v>
      </c>
      <c r="C81" t="s">
        <v>201</v>
      </c>
      <c r="E81">
        <v>14.051</v>
      </c>
      <c r="F81">
        <v>0.376</v>
      </c>
      <c r="G81">
        <v>12.207000000000001</v>
      </c>
      <c r="H81">
        <v>0.159</v>
      </c>
      <c r="I81">
        <f>E81-G81</f>
        <v>1.8439999999999994</v>
      </c>
      <c r="J81">
        <f>SQRT((F81*F81)+(H81*H81))</f>
        <v>0.40823645109176621</v>
      </c>
      <c r="O81">
        <v>11.192</v>
      </c>
      <c r="P81">
        <v>2.1999999999999999E-2</v>
      </c>
      <c r="AA81" s="1">
        <v>8.8350000000000009</v>
      </c>
      <c r="AB81" s="1">
        <v>2.5999999999999999E-2</v>
      </c>
      <c r="AC81" s="1">
        <f>AI81-AP81</f>
        <v>1.2396488176999991</v>
      </c>
      <c r="AD81" s="1">
        <f>SQRT((AK81*AK81)+(AQ81*AQ81))</f>
        <v>5.7742893019818685E-2</v>
      </c>
      <c r="AG81">
        <v>7.6989999999999998</v>
      </c>
      <c r="AH81">
        <v>2.5000000000000001E-2</v>
      </c>
      <c r="AI81" s="1">
        <f>IF(AG81&lt;8,AG81-0.1359+(0.0396*AG81)-(0.0023*AG81*AG81)-0.031,AG81)</f>
        <v>7.7006488176999994</v>
      </c>
      <c r="AJ81">
        <f>IF(AG81&lt;8,1.0396-(0.0046*AG81),1)</f>
        <v>1.0041846000000001</v>
      </c>
      <c r="AK81" s="1">
        <f>SQRT(AJ81*AJ81*AH81*AH81)</f>
        <v>2.5104615000000007E-2</v>
      </c>
      <c r="AL81">
        <v>6.4610000000000003</v>
      </c>
      <c r="AM81">
        <v>5.1999999999999998E-2</v>
      </c>
      <c r="AP81">
        <f>IF(AN81&lt;&gt;0,AN81,AL81)</f>
        <v>6.4610000000000003</v>
      </c>
      <c r="AQ81">
        <f>IF(AN81&lt;&gt;0,AO81,AM81)</f>
        <v>5.1999999999999998E-2</v>
      </c>
      <c r="AS81" t="s">
        <v>43</v>
      </c>
      <c r="AT81" t="s">
        <v>327</v>
      </c>
      <c r="AU81" t="s">
        <v>201</v>
      </c>
      <c r="AV81" s="1">
        <v>8.8350000000000009</v>
      </c>
      <c r="AW81" s="1">
        <v>2.5999999999999999E-2</v>
      </c>
    </row>
    <row r="82" spans="1:51" x14ac:dyDescent="0.25">
      <c r="A82" t="s">
        <v>336</v>
      </c>
      <c r="B82">
        <v>128737</v>
      </c>
      <c r="C82" t="s">
        <v>538</v>
      </c>
      <c r="D82" t="s">
        <v>708</v>
      </c>
      <c r="E82">
        <v>9.5579999999999998</v>
      </c>
      <c r="F82">
        <v>0.02</v>
      </c>
      <c r="G82">
        <v>9.0830000000000002</v>
      </c>
      <c r="H82">
        <v>1.6E-2</v>
      </c>
      <c r="I82">
        <f>E82-G82</f>
        <v>0.47499999999999964</v>
      </c>
      <c r="J82">
        <f>SQRT((F82*F82)+(H82*H82))</f>
        <v>2.5612496949731396E-2</v>
      </c>
      <c r="O82">
        <v>8.9090000000000007</v>
      </c>
      <c r="P82">
        <v>1E-3</v>
      </c>
      <c r="AA82">
        <v>8.1739999999999995</v>
      </c>
      <c r="AB82" s="1">
        <v>2.7E-2</v>
      </c>
      <c r="AC82" s="1">
        <f>AI82-AP82</f>
        <v>0.7592525672999999</v>
      </c>
      <c r="AD82" s="1">
        <f>SQRT((AK82*AK82)+(AQ82*AQ82))</f>
        <v>0.10068100455063739</v>
      </c>
      <c r="AG82">
        <v>7.8570000000000002</v>
      </c>
      <c r="AH82">
        <v>2.3E-2</v>
      </c>
      <c r="AI82" s="1">
        <f>IF(AG82&lt;8,AG82-0.1359+(0.0396*AG82)-(0.0023*AG82*AG82)-0.031,AG82)</f>
        <v>7.8592525672999995</v>
      </c>
      <c r="AJ82">
        <f>IF(AG82&lt;8,1.0396-(0.0046*AG82),1)</f>
        <v>1.0034578000000001</v>
      </c>
      <c r="AK82" s="1">
        <f>SQRT(AJ82*AJ82*AH82*AH82)</f>
        <v>2.3079529400000003E-2</v>
      </c>
      <c r="AL82">
        <v>7.1</v>
      </c>
      <c r="AM82">
        <v>9.8000000000000004E-2</v>
      </c>
      <c r="AP82">
        <f>IF(AN82&lt;&gt;0,AN82,AL82)</f>
        <v>7.1</v>
      </c>
      <c r="AQ82">
        <f>IF(AN82&lt;&gt;0,AO82,AM82)</f>
        <v>9.8000000000000004E-2</v>
      </c>
      <c r="AS82" t="s">
        <v>336</v>
      </c>
      <c r="AT82" t="s">
        <v>538</v>
      </c>
      <c r="AU82">
        <v>8.1739999999999995</v>
      </c>
    </row>
    <row r="83" spans="1:51" x14ac:dyDescent="0.25">
      <c r="A83" t="s">
        <v>46</v>
      </c>
      <c r="B83">
        <v>129584</v>
      </c>
      <c r="C83" t="s">
        <v>204</v>
      </c>
      <c r="E83">
        <v>7.3470000000000004</v>
      </c>
      <c r="F83">
        <v>1.4999999999999999E-2</v>
      </c>
      <c r="G83">
        <v>7.327</v>
      </c>
      <c r="H83">
        <v>1.0999999999999999E-2</v>
      </c>
      <c r="I83">
        <f>E83-G83</f>
        <v>2.0000000000000462E-2</v>
      </c>
      <c r="J83">
        <f>SQRT((F83*F83)+(H83*H83))</f>
        <v>1.8601075237738272E-2</v>
      </c>
      <c r="O83">
        <v>7.3419999999999996</v>
      </c>
      <c r="P83">
        <v>1E-3</v>
      </c>
      <c r="AA83" s="1">
        <v>7.26</v>
      </c>
      <c r="AB83" s="1">
        <v>2.4E-2</v>
      </c>
      <c r="AC83" s="1">
        <f>AI83-AP83</f>
        <v>0.81619933529999944</v>
      </c>
      <c r="AD83" s="1">
        <f>SQRT((AK83*AK83)+(AQ83*AQ83))</f>
        <v>5.8759490392471213E-2</v>
      </c>
      <c r="AG83">
        <v>7.2329999999999997</v>
      </c>
      <c r="AH83">
        <v>2.9000000000000001E-2</v>
      </c>
      <c r="AI83" s="1">
        <f>IF(AG83&lt;8,AG83-0.1359+(0.0396*AG83)-(0.0023*AG83*AG83)-0.031,AG83)</f>
        <v>7.2321993352999998</v>
      </c>
      <c r="AJ83">
        <f>IF(AG83&lt;8,1.0396-(0.0046*AG83),1)</f>
        <v>1.0063282</v>
      </c>
      <c r="AK83" s="1">
        <f>SQRT(AJ83*AJ83*AH83*AH83)</f>
        <v>2.9183517800000003E-2</v>
      </c>
      <c r="AL83">
        <v>6.4160000000000004</v>
      </c>
      <c r="AM83">
        <v>5.0999999999999997E-2</v>
      </c>
      <c r="AP83">
        <f>IF(AN83&lt;&gt;0,AN83,AL83)</f>
        <v>6.4160000000000004</v>
      </c>
      <c r="AQ83">
        <f>IF(AN83&lt;&gt;0,AO83,AM83)</f>
        <v>5.0999999999999997E-2</v>
      </c>
      <c r="AS83" t="s">
        <v>46</v>
      </c>
      <c r="AT83">
        <v>129584</v>
      </c>
      <c r="AU83" t="s">
        <v>204</v>
      </c>
      <c r="AV83" s="1">
        <v>7.26</v>
      </c>
      <c r="AW83" s="1">
        <v>2.4E-2</v>
      </c>
    </row>
    <row r="84" spans="1:51" x14ac:dyDescent="0.25">
      <c r="A84" t="s">
        <v>345</v>
      </c>
      <c r="B84">
        <v>129730</v>
      </c>
      <c r="C84" t="s">
        <v>558</v>
      </c>
      <c r="D84" t="s">
        <v>713</v>
      </c>
      <c r="E84">
        <v>9.3339999999999996</v>
      </c>
      <c r="F84">
        <v>2.1000000000000001E-2</v>
      </c>
      <c r="G84">
        <v>8.5779999999999994</v>
      </c>
      <c r="H84">
        <v>1.4999999999999999E-2</v>
      </c>
      <c r="I84">
        <f>E84-G84</f>
        <v>0.75600000000000023</v>
      </c>
      <c r="J84">
        <f>SQRT((F84*F84)+(H84*H84))</f>
        <v>2.5806975801127882E-2</v>
      </c>
      <c r="M84" s="4"/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>
        <v>7.1390000000000002</v>
      </c>
      <c r="AB84" s="1">
        <v>0.02</v>
      </c>
      <c r="AC84" s="1">
        <f>AI84-AP84</f>
        <v>0.44980915369999952</v>
      </c>
      <c r="AD84" s="1">
        <f>SQRT((AK84*AK84)+(AQ84*AQ84))</f>
        <v>6.4415874006571117E-2</v>
      </c>
      <c r="AG84">
        <v>6.6589999999999998</v>
      </c>
      <c r="AH84">
        <v>3.9E-2</v>
      </c>
      <c r="AI84" s="1">
        <f>IF(AG84&lt;8,AG84-0.1359+(0.0396*AG84)-(0.0023*AG84*AG84)-0.031,AG84)</f>
        <v>6.6538091536999993</v>
      </c>
      <c r="AJ84">
        <f>IF(AG84&lt;8,1.0396-(0.0046*AG84),1)</f>
        <v>1.0089686</v>
      </c>
      <c r="AK84" s="1">
        <f>SQRT(AJ84*AJ84*AH84*AH84)</f>
        <v>3.9349775400000002E-2</v>
      </c>
      <c r="AL84">
        <v>6.2039999999999997</v>
      </c>
      <c r="AM84">
        <v>5.0999999999999997E-2</v>
      </c>
      <c r="AP84">
        <f>IF(AN84&lt;&gt;0,AN84,AL84)</f>
        <v>6.2039999999999997</v>
      </c>
      <c r="AQ84">
        <f>IF(AN84&lt;&gt;0,AO84,AM84)</f>
        <v>5.0999999999999997E-2</v>
      </c>
      <c r="AS84" t="s">
        <v>345</v>
      </c>
      <c r="AT84" t="s">
        <v>558</v>
      </c>
      <c r="AU84">
        <v>7.1390000000000002</v>
      </c>
    </row>
    <row r="85" spans="1:51" x14ac:dyDescent="0.25">
      <c r="A85" t="s">
        <v>45</v>
      </c>
      <c r="B85" t="s">
        <v>327</v>
      </c>
      <c r="C85" t="s">
        <v>203</v>
      </c>
      <c r="E85">
        <v>13.638</v>
      </c>
      <c r="F85">
        <v>0.48899999999999999</v>
      </c>
      <c r="G85">
        <v>10.831</v>
      </c>
      <c r="H85">
        <v>8.4000000000000005E-2</v>
      </c>
      <c r="I85">
        <f>E85-G85</f>
        <v>2.8070000000000004</v>
      </c>
      <c r="J85">
        <f>SQRT((F85*F85)+(H85*H85))</f>
        <v>0.49616227184258982</v>
      </c>
      <c r="AA85" s="1">
        <v>7.4329999999999998</v>
      </c>
      <c r="AB85" s="1">
        <v>0.02</v>
      </c>
      <c r="AC85" s="1">
        <f>AI85-AP85</f>
        <v>0.54306357129999938</v>
      </c>
      <c r="AD85" s="1">
        <f>SQRT((AK85*AK85)+(AQ85*AQ85))</f>
        <v>6.1641042444234087E-2</v>
      </c>
      <c r="AG85">
        <v>6.1870000000000003</v>
      </c>
      <c r="AH85">
        <v>4.8000000000000001E-2</v>
      </c>
      <c r="AI85" s="1">
        <f>IF(AG85&lt;8,AG85-0.1359+(0.0396*AG85)-(0.0023*AG85*AG85)-0.031,AG85)</f>
        <v>6.1770635712999997</v>
      </c>
      <c r="AJ85">
        <f>IF(AG85&lt;8,1.0396-(0.0046*AG85),1)</f>
        <v>1.0111398</v>
      </c>
      <c r="AK85" s="1">
        <f>SQRT(AJ85*AJ85*AH85*AH85)</f>
        <v>4.85347104E-2</v>
      </c>
      <c r="AL85">
        <v>5.6340000000000003</v>
      </c>
      <c r="AM85">
        <v>3.7999999999999999E-2</v>
      </c>
      <c r="AP85">
        <f>IF(AN85&lt;&gt;0,AN85,AL85)</f>
        <v>5.6340000000000003</v>
      </c>
      <c r="AQ85">
        <f>IF(AN85&lt;&gt;0,AO85,AM85)</f>
        <v>3.7999999999999999E-2</v>
      </c>
      <c r="AS85" t="s">
        <v>45</v>
      </c>
      <c r="AT85" t="s">
        <v>327</v>
      </c>
      <c r="AU85" t="s">
        <v>203</v>
      </c>
      <c r="AV85" s="1">
        <v>7.4329999999999998</v>
      </c>
      <c r="AW85" s="1">
        <v>0.02</v>
      </c>
    </row>
    <row r="86" spans="1:51" x14ac:dyDescent="0.25">
      <c r="A86" t="s">
        <v>42</v>
      </c>
      <c r="B86">
        <v>134854</v>
      </c>
      <c r="C86" t="s">
        <v>200</v>
      </c>
      <c r="E86">
        <v>6.9409999999999998</v>
      </c>
      <c r="F86">
        <v>1.6E-2</v>
      </c>
      <c r="G86">
        <v>6.8810000000000002</v>
      </c>
      <c r="H86">
        <v>1.2E-2</v>
      </c>
      <c r="I86">
        <f>E86-G86</f>
        <v>5.9999999999999609E-2</v>
      </c>
      <c r="J86">
        <f>SQRT((F86*F86)+(H86*H86))</f>
        <v>0.02</v>
      </c>
      <c r="O86">
        <v>6.907</v>
      </c>
      <c r="P86">
        <v>1E-3</v>
      </c>
      <c r="AA86" s="1">
        <v>6.7990000000000004</v>
      </c>
      <c r="AB86" s="1">
        <v>1.7999999999999999E-2</v>
      </c>
      <c r="AC86" s="1">
        <f>AI86-AP86</f>
        <v>0.45046886120000007</v>
      </c>
      <c r="AD86" s="1">
        <f>SQRT((AK86*AK86)+(AQ86*AQ86))</f>
        <v>6.7619125272451258E-2</v>
      </c>
      <c r="AG86">
        <v>6.734</v>
      </c>
      <c r="AH86">
        <v>3.9E-2</v>
      </c>
      <c r="AI86" s="1">
        <f>IF(AG86&lt;8,AG86-0.1359+(0.0396*AG86)-(0.0023*AG86*AG86)-0.031,AG86)</f>
        <v>6.7294688612</v>
      </c>
      <c r="AJ86">
        <f>IF(AG86&lt;8,1.0396-(0.0046*AG86),1)</f>
        <v>1.0086236000000002</v>
      </c>
      <c r="AK86" s="1">
        <f>SQRT(AJ86*AJ86*AH86*AH86)</f>
        <v>3.9336320400000006E-2</v>
      </c>
      <c r="AL86">
        <v>6.2789999999999999</v>
      </c>
      <c r="AM86">
        <v>5.5E-2</v>
      </c>
      <c r="AP86">
        <f>IF(AN86&lt;&gt;0,AN86,AL86)</f>
        <v>6.2789999999999999</v>
      </c>
      <c r="AQ86">
        <f>IF(AN86&lt;&gt;0,AO86,AM86)</f>
        <v>5.5E-2</v>
      </c>
      <c r="AS86" t="s">
        <v>42</v>
      </c>
      <c r="AT86">
        <v>134854</v>
      </c>
      <c r="AU86" t="s">
        <v>200</v>
      </c>
      <c r="AV86" s="1">
        <v>6.7990000000000004</v>
      </c>
      <c r="AW86" s="1">
        <v>1.7999999999999999E-2</v>
      </c>
    </row>
    <row r="87" spans="1:51" x14ac:dyDescent="0.25">
      <c r="A87" t="s">
        <v>35</v>
      </c>
      <c r="B87" t="s">
        <v>327</v>
      </c>
      <c r="C87" t="s">
        <v>193</v>
      </c>
      <c r="E87">
        <v>12.331</v>
      </c>
      <c r="F87">
        <v>0.13700000000000001</v>
      </c>
      <c r="G87">
        <v>11.228</v>
      </c>
      <c r="H87">
        <v>7.0000000000000007E-2</v>
      </c>
      <c r="I87">
        <f>E87-G87</f>
        <v>1.1029999999999998</v>
      </c>
      <c r="J87">
        <f>SQRT((F87*F87)+(H87*H87))</f>
        <v>0.15384732691860462</v>
      </c>
      <c r="O87">
        <v>10.75</v>
      </c>
      <c r="P87">
        <v>1E-3</v>
      </c>
      <c r="AA87" s="1">
        <v>9.3439999999999994</v>
      </c>
      <c r="AB87" s="1">
        <v>1.7999999999999999E-2</v>
      </c>
      <c r="AC87" s="1">
        <f>AI87-AP87</f>
        <v>1.016</v>
      </c>
      <c r="AD87" s="1">
        <f>SQRT((AK87*AK87)+(AQ87*AQ87))</f>
        <v>9.3861600242058515E-2</v>
      </c>
      <c r="AG87">
        <v>8.5860000000000003</v>
      </c>
      <c r="AH87">
        <v>2.3E-2</v>
      </c>
      <c r="AI87" s="1">
        <f>IF(AG87&lt;8,AG87-0.1359+(0.0396*AG87)-(0.0023*AG87*AG87)-0.031,AG87)</f>
        <v>8.5860000000000003</v>
      </c>
      <c r="AJ87">
        <f>IF(AG87&lt;8,1.0396-(0.0046*AG87),1)</f>
        <v>1</v>
      </c>
      <c r="AK87" s="1">
        <f>SQRT(AJ87*AJ87*AH87*AH87)</f>
        <v>2.3E-2</v>
      </c>
      <c r="AL87">
        <v>7.57</v>
      </c>
      <c r="AM87">
        <v>9.0999999999999998E-2</v>
      </c>
      <c r="AP87">
        <f>IF(AN87&lt;&gt;0,AN87,AL87)</f>
        <v>7.57</v>
      </c>
      <c r="AQ87">
        <f>IF(AN87&lt;&gt;0,AO87,AM87)</f>
        <v>9.0999999999999998E-2</v>
      </c>
      <c r="AS87" t="s">
        <v>35</v>
      </c>
      <c r="AT87" t="s">
        <v>327</v>
      </c>
      <c r="AU87" t="s">
        <v>193</v>
      </c>
      <c r="AV87" s="1">
        <v>9.3439999999999994</v>
      </c>
      <c r="AW87" s="1">
        <v>1.7999999999999999E-2</v>
      </c>
    </row>
    <row r="88" spans="1:51" x14ac:dyDescent="0.25">
      <c r="A88" t="s">
        <v>44</v>
      </c>
      <c r="B88">
        <v>138214</v>
      </c>
      <c r="C88" t="s">
        <v>202</v>
      </c>
      <c r="E88">
        <v>7.8319999999999999</v>
      </c>
      <c r="F88">
        <v>1.4999999999999999E-2</v>
      </c>
      <c r="G88">
        <v>7.6109999999999998</v>
      </c>
      <c r="H88">
        <v>1.0999999999999999E-2</v>
      </c>
      <c r="I88">
        <f>E88-G88</f>
        <v>0.22100000000000009</v>
      </c>
      <c r="J88">
        <f>SQRT((F88*F88)+(H88*H88))</f>
        <v>1.8601075237738272E-2</v>
      </c>
      <c r="O88">
        <v>7.5549999999999997</v>
      </c>
      <c r="P88">
        <v>4.8999999999999998E-4</v>
      </c>
      <c r="AA88" s="1">
        <v>7.1239999999999997</v>
      </c>
      <c r="AB88" s="1">
        <v>2.4E-2</v>
      </c>
      <c r="AC88" s="1">
        <f>AI88-AP88</f>
        <v>0.37100718720000092</v>
      </c>
      <c r="AD88" s="1">
        <f>SQRT((AK88*AK88)+(AQ88*AQ88))</f>
        <v>7.3895951860118034E-2</v>
      </c>
      <c r="AG88">
        <v>7.056</v>
      </c>
      <c r="AH88">
        <v>3.3000000000000002E-2</v>
      </c>
      <c r="AI88" s="1">
        <f>IF(AG88&lt;8,AG88-0.1359+(0.0396*AG88)-(0.0023*AG88*AG88)-0.031,AG88)</f>
        <v>7.0540071872000008</v>
      </c>
      <c r="AJ88">
        <f>IF(AG88&lt;8,1.0396-(0.0046*AG88),1)</f>
        <v>1.0071424</v>
      </c>
      <c r="AK88" s="1">
        <f>SQRT(AJ88*AJ88*AH88*AH88)</f>
        <v>3.3235699200000003E-2</v>
      </c>
      <c r="AL88">
        <v>6.6829999999999998</v>
      </c>
      <c r="AM88">
        <v>6.6000000000000003E-2</v>
      </c>
      <c r="AP88">
        <f>IF(AN88&lt;&gt;0,AN88,AL88)</f>
        <v>6.6829999999999998</v>
      </c>
      <c r="AQ88">
        <f>IF(AN88&lt;&gt;0,AO88,AM88)</f>
        <v>6.6000000000000003E-2</v>
      </c>
      <c r="AS88" t="s">
        <v>44</v>
      </c>
      <c r="AT88">
        <v>138214</v>
      </c>
      <c r="AU88" t="s">
        <v>202</v>
      </c>
      <c r="AV88" s="1">
        <v>7.1239999999999997</v>
      </c>
      <c r="AW88" s="1">
        <v>2.4E-2</v>
      </c>
    </row>
    <row r="89" spans="1:51" x14ac:dyDescent="0.25">
      <c r="A89" t="s">
        <v>39</v>
      </c>
      <c r="B89" t="s">
        <v>327</v>
      </c>
      <c r="C89" t="s">
        <v>197</v>
      </c>
      <c r="E89">
        <v>13.103999999999999</v>
      </c>
      <c r="F89">
        <v>0.26600000000000001</v>
      </c>
      <c r="G89">
        <v>11.919</v>
      </c>
      <c r="H89">
        <v>0.14199999999999999</v>
      </c>
      <c r="I89">
        <f>E89-G89</f>
        <v>1.1849999999999987</v>
      </c>
      <c r="J89">
        <f>SQRT((F89*F89)+(H89*H89))</f>
        <v>0.30152943471575044</v>
      </c>
      <c r="O89">
        <v>11.487</v>
      </c>
      <c r="P89">
        <v>3.0000000000000001E-3</v>
      </c>
      <c r="AA89" s="1">
        <v>9.9990000000000006</v>
      </c>
      <c r="AB89" s="1">
        <v>2.1000000000000001E-2</v>
      </c>
      <c r="AC89" s="1">
        <f>AI89-AP89</f>
        <v>1.6540000000000008</v>
      </c>
      <c r="AD89" s="1">
        <f>SQRT((AK89*AK89)+(AQ89*AQ89))</f>
        <v>0.10358571330062849</v>
      </c>
      <c r="AG89">
        <v>9.2460000000000004</v>
      </c>
      <c r="AH89">
        <v>2.3E-2</v>
      </c>
      <c r="AI89" s="1">
        <f>IF(AG89&lt;8,AG89-0.1359+(0.0396*AG89)-(0.0023*AG89*AG89)-0.031,AG89)</f>
        <v>9.2460000000000004</v>
      </c>
      <c r="AJ89">
        <f>IF(AG89&lt;8,1.0396-(0.0046*AG89),1)</f>
        <v>1</v>
      </c>
      <c r="AK89" s="1">
        <f>SQRT(AJ89*AJ89*AH89*AH89)</f>
        <v>2.3E-2</v>
      </c>
      <c r="AL89">
        <v>7.5919999999999996</v>
      </c>
      <c r="AM89">
        <v>0.10100000000000001</v>
      </c>
      <c r="AP89">
        <f>IF(AN89&lt;&gt;0,AN89,AL89)</f>
        <v>7.5919999999999996</v>
      </c>
      <c r="AQ89">
        <f>IF(AN89&lt;&gt;0,AO89,AM89)</f>
        <v>0.10100000000000001</v>
      </c>
      <c r="AS89" t="s">
        <v>39</v>
      </c>
      <c r="AT89" t="s">
        <v>327</v>
      </c>
      <c r="AU89" t="s">
        <v>197</v>
      </c>
      <c r="AV89" s="1">
        <v>9.9990000000000006</v>
      </c>
      <c r="AW89" s="1">
        <v>2.1000000000000001E-2</v>
      </c>
    </row>
    <row r="90" spans="1:51" x14ac:dyDescent="0.25">
      <c r="A90" t="s">
        <v>41</v>
      </c>
      <c r="B90">
        <v>140101</v>
      </c>
      <c r="C90" t="s">
        <v>199</v>
      </c>
      <c r="E90">
        <v>7.18</v>
      </c>
      <c r="F90">
        <v>1.4999999999999999E-2</v>
      </c>
      <c r="G90">
        <v>7.1660000000000004</v>
      </c>
      <c r="H90">
        <v>0.01</v>
      </c>
      <c r="I90">
        <f>E90-G90</f>
        <v>1.3999999999999346E-2</v>
      </c>
      <c r="J90">
        <f>SQRT((F90*F90)+(H90*H90))</f>
        <v>1.8027756377319945E-2</v>
      </c>
      <c r="AA90" s="1">
        <v>7.109</v>
      </c>
      <c r="AB90" s="1">
        <v>2.3E-2</v>
      </c>
      <c r="AC90" s="1">
        <f>AI90-AP90</f>
        <v>0.73947540330000017</v>
      </c>
      <c r="AD90" s="1">
        <f>SQRT((AK90*AK90)+(AQ90*AQ90))</f>
        <v>5.6712816855281276E-2</v>
      </c>
      <c r="AG90">
        <v>7.1230000000000002</v>
      </c>
      <c r="AH90">
        <v>0.03</v>
      </c>
      <c r="AI90" s="1">
        <f>IF(AG90&lt;8,AG90-0.1359+(0.0396*AG90)-(0.0023*AG90*AG90)-0.031,AG90)</f>
        <v>7.1214754032999998</v>
      </c>
      <c r="AJ90">
        <f>IF(AG90&lt;8,1.0396-(0.0046*AG90),1)</f>
        <v>1.0068342000000001</v>
      </c>
      <c r="AK90" s="1">
        <f>SQRT(AJ90*AJ90*AH90*AH90)</f>
        <v>3.0205026000000003E-2</v>
      </c>
      <c r="AL90">
        <v>6.3819999999999997</v>
      </c>
      <c r="AM90">
        <v>4.8000000000000001E-2</v>
      </c>
      <c r="AP90">
        <f>IF(AN90&lt;&gt;0,AN90,AL90)</f>
        <v>6.3819999999999997</v>
      </c>
      <c r="AQ90">
        <f>IF(AN90&lt;&gt;0,AO90,AM90)</f>
        <v>4.8000000000000001E-2</v>
      </c>
      <c r="AS90" t="s">
        <v>41</v>
      </c>
      <c r="AT90">
        <v>140101</v>
      </c>
      <c r="AU90" t="s">
        <v>199</v>
      </c>
      <c r="AV90" s="1">
        <v>7.109</v>
      </c>
      <c r="AW90" s="1">
        <v>2.3E-2</v>
      </c>
    </row>
    <row r="91" spans="1:51" x14ac:dyDescent="0.25">
      <c r="A91" t="s">
        <v>38</v>
      </c>
      <c r="B91">
        <v>141268</v>
      </c>
      <c r="C91" t="s">
        <v>196</v>
      </c>
      <c r="E91">
        <v>7.7279999999999998</v>
      </c>
      <c r="F91">
        <v>1.4999999999999999E-2</v>
      </c>
      <c r="G91">
        <v>7.7750000000000004</v>
      </c>
      <c r="H91">
        <v>0.01</v>
      </c>
      <c r="I91">
        <f>E91-G91</f>
        <v>-4.7000000000000597E-2</v>
      </c>
      <c r="J91">
        <f>SQRT((F91*F91)+(H91*H91))</f>
        <v>1.8027756377319945E-2</v>
      </c>
      <c r="AA91" s="1">
        <v>7.8520000000000003</v>
      </c>
      <c r="AB91" s="1">
        <v>1.7999999999999999E-2</v>
      </c>
      <c r="AC91" s="1">
        <f>AI91-AP91</f>
        <v>0.66536747369999993</v>
      </c>
      <c r="AD91" s="1">
        <f>SQRT((AK91*AK91)+(AQ91*AQ91))</f>
        <v>8.1062944866523989E-2</v>
      </c>
      <c r="AG91">
        <v>7.891</v>
      </c>
      <c r="AH91">
        <v>2.1999999999999999E-2</v>
      </c>
      <c r="AI91" s="1">
        <f>IF(AG91&lt;8,AG91-0.1359+(0.0396*AG91)-(0.0023*AG91*AG91)-0.031,AG91)</f>
        <v>7.8933674736999997</v>
      </c>
      <c r="AJ91">
        <f>IF(AG91&lt;8,1.0396-(0.0046*AG91),1)</f>
        <v>1.0033014</v>
      </c>
      <c r="AK91" s="1">
        <f>SQRT(AJ91*AJ91*AH91*AH91)</f>
        <v>2.20726308E-2</v>
      </c>
      <c r="AL91">
        <v>7.2279999999999998</v>
      </c>
      <c r="AM91">
        <v>7.8E-2</v>
      </c>
      <c r="AP91">
        <f>IF(AN91&lt;&gt;0,AN91,AL91)</f>
        <v>7.2279999999999998</v>
      </c>
      <c r="AQ91">
        <f>IF(AN91&lt;&gt;0,AO91,AM91)</f>
        <v>7.8E-2</v>
      </c>
      <c r="AS91" t="s">
        <v>38</v>
      </c>
      <c r="AT91">
        <v>141268</v>
      </c>
      <c r="AU91" t="s">
        <v>196</v>
      </c>
      <c r="AV91" s="1">
        <v>7.8520000000000003</v>
      </c>
      <c r="AW91" s="1">
        <v>1.7999999999999999E-2</v>
      </c>
    </row>
    <row r="92" spans="1:51" x14ac:dyDescent="0.25">
      <c r="A92" t="s">
        <v>338</v>
      </c>
      <c r="B92">
        <v>146647</v>
      </c>
      <c r="C92" t="s">
        <v>540</v>
      </c>
      <c r="D92" t="s">
        <v>709</v>
      </c>
      <c r="E92">
        <v>10.484999999999999</v>
      </c>
      <c r="F92">
        <v>3.6999999999999998E-2</v>
      </c>
      <c r="G92">
        <v>9.8569999999999993</v>
      </c>
      <c r="H92">
        <v>3.1E-2</v>
      </c>
      <c r="I92">
        <f>E92-G92</f>
        <v>0.62800000000000011</v>
      </c>
      <c r="J92">
        <f>SQRT((F92*F92)+(H92*H92))</f>
        <v>4.8270073544588676E-2</v>
      </c>
      <c r="O92">
        <v>9.57</v>
      </c>
      <c r="P92">
        <v>4.8999999999999998E-4</v>
      </c>
      <c r="AA92">
        <v>8.5289999999999999</v>
      </c>
      <c r="AB92" s="1">
        <v>2.4E-2</v>
      </c>
      <c r="AC92" s="1">
        <f>AI92-AP92</f>
        <v>1.4029999999999996</v>
      </c>
      <c r="AD92" s="1">
        <f>SQRT((AK92*AK92)+(AQ92*AQ92))</f>
        <v>8.2280009722896855E-2</v>
      </c>
      <c r="AG92">
        <v>8.0359999999999996</v>
      </c>
      <c r="AH92">
        <v>2.3E-2</v>
      </c>
      <c r="AI92" s="1">
        <f>IF(AG92&lt;8,AG92-0.1359+(0.0396*AG92)-(0.0023*AG92*AG92)-0.031,AG92)</f>
        <v>8.0359999999999996</v>
      </c>
      <c r="AJ92">
        <f>IF(AG92&lt;8,1.0396-(0.0046*AG92),1)</f>
        <v>1</v>
      </c>
      <c r="AK92" s="1">
        <f>SQRT(AJ92*AJ92*AH92*AH92)</f>
        <v>2.3E-2</v>
      </c>
      <c r="AL92">
        <v>6.633</v>
      </c>
      <c r="AM92">
        <v>7.9000000000000001E-2</v>
      </c>
      <c r="AP92">
        <f>IF(AN92&lt;&gt;0,AN92,AL92)</f>
        <v>6.633</v>
      </c>
      <c r="AQ92">
        <f>IF(AN92&lt;&gt;0,AO92,AM92)</f>
        <v>7.9000000000000001E-2</v>
      </c>
      <c r="AS92" t="s">
        <v>338</v>
      </c>
      <c r="AT92" t="s">
        <v>540</v>
      </c>
      <c r="AU92">
        <v>8.5289999999999999</v>
      </c>
    </row>
    <row r="93" spans="1:51" x14ac:dyDescent="0.25">
      <c r="A93" t="s">
        <v>352</v>
      </c>
      <c r="B93">
        <v>150972</v>
      </c>
      <c r="C93" t="s">
        <v>570</v>
      </c>
      <c r="D93" t="s">
        <v>718</v>
      </c>
      <c r="E93">
        <v>10.397</v>
      </c>
      <c r="F93">
        <v>4.1000000000000002E-2</v>
      </c>
      <c r="G93">
        <v>9.7370000000000001</v>
      </c>
      <c r="H93">
        <v>3.5000000000000003E-2</v>
      </c>
      <c r="I93">
        <f>E93-G93</f>
        <v>0.66000000000000014</v>
      </c>
      <c r="J93">
        <f>SQRT((F93*F93)+(H93*H93))</f>
        <v>5.3907327887774227E-2</v>
      </c>
      <c r="O93">
        <v>9.4779999999999998</v>
      </c>
      <c r="P93">
        <v>2E-3</v>
      </c>
      <c r="AA93">
        <v>8.5719999999999992</v>
      </c>
      <c r="AB93" s="1">
        <v>2.3E-2</v>
      </c>
      <c r="AC93" s="1">
        <f>AI93-AP93</f>
        <v>2.1100000000000003</v>
      </c>
      <c r="AD93" s="1">
        <f>SQRT((AK93*AK93)+(AQ93*AQ93))</f>
        <v>5.6364882684167804E-2</v>
      </c>
      <c r="AG93">
        <v>8.1820000000000004</v>
      </c>
      <c r="AH93">
        <v>2.4E-2</v>
      </c>
      <c r="AI93" s="1">
        <f>IF(AG93&lt;8,AG93-0.1359+(0.0396*AG93)-(0.0023*AG93*AG93)-0.031,AG93)</f>
        <v>8.1820000000000004</v>
      </c>
      <c r="AJ93">
        <f>IF(AG93&lt;8,1.0396-(0.0046*AG93),1)</f>
        <v>1</v>
      </c>
      <c r="AK93" s="1">
        <f>SQRT(AJ93*AJ93*AH93*AH93)</f>
        <v>2.4E-2</v>
      </c>
      <c r="AL93">
        <v>6.0720000000000001</v>
      </c>
      <c r="AM93">
        <v>5.0999999999999997E-2</v>
      </c>
      <c r="AP93">
        <f>IF(AN93&lt;&gt;0,AN93,AL93)</f>
        <v>6.0720000000000001</v>
      </c>
      <c r="AQ93">
        <f>IF(AN93&lt;&gt;0,AO93,AM93)</f>
        <v>5.0999999999999997E-2</v>
      </c>
      <c r="AS93" t="s">
        <v>352</v>
      </c>
      <c r="AT93" t="s">
        <v>570</v>
      </c>
      <c r="AU93">
        <v>8.5719999999999992</v>
      </c>
    </row>
    <row r="94" spans="1:51" x14ac:dyDescent="0.25">
      <c r="A94" t="s">
        <v>438</v>
      </c>
      <c r="B94">
        <v>151012</v>
      </c>
      <c r="C94" t="s">
        <v>534</v>
      </c>
      <c r="D94" t="s">
        <v>706</v>
      </c>
      <c r="E94">
        <v>7.0810000000000004</v>
      </c>
      <c r="F94">
        <v>1.4999999999999999E-2</v>
      </c>
      <c r="G94">
        <v>7.0259999999999998</v>
      </c>
      <c r="H94">
        <v>1.0999999999999999E-2</v>
      </c>
      <c r="I94">
        <f>E94-G94</f>
        <v>5.5000000000000604E-2</v>
      </c>
      <c r="J94">
        <f>SQRT((F94*F94)+(H94*H94))</f>
        <v>1.8601075237738272E-2</v>
      </c>
      <c r="AA94">
        <v>6.9429999999999996</v>
      </c>
      <c r="AB94" s="1">
        <v>1.7999999999999999E-2</v>
      </c>
      <c r="AC94" s="1">
        <f>AI94-AP94</f>
        <v>1.0879932800000001</v>
      </c>
      <c r="AD94" s="1">
        <f>SQRT((AK94*AK94)+(AQ94*AQ94))</f>
        <v>6.4227819977046574E-2</v>
      </c>
      <c r="AG94">
        <v>6.92</v>
      </c>
      <c r="AH94">
        <v>3.5999999999999997E-2</v>
      </c>
      <c r="AI94" s="1">
        <f>IF(AG94&lt;8,AG94-0.1359+(0.0396*AG94)-(0.0023*AG94*AG94)-0.031,AG94)</f>
        <v>6.9169932799999998</v>
      </c>
      <c r="AJ94">
        <f>IF(AG94&lt;8,1.0396-(0.0046*AG94),1)</f>
        <v>1.007768</v>
      </c>
      <c r="AK94" s="1">
        <f>SQRT(AJ94*AJ94*AH94*AH94)</f>
        <v>3.6279647999999991E-2</v>
      </c>
      <c r="AL94">
        <v>5.8289999999999997</v>
      </c>
      <c r="AM94">
        <v>5.2999999999999999E-2</v>
      </c>
      <c r="AP94">
        <f>IF(AN94&lt;&gt;0,AN94,AL94)</f>
        <v>5.8289999999999997</v>
      </c>
      <c r="AQ94">
        <f>IF(AN94&lt;&gt;0,AO94,AM94)</f>
        <v>5.2999999999999999E-2</v>
      </c>
      <c r="AS94" t="s">
        <v>438</v>
      </c>
      <c r="AT94" t="s">
        <v>534</v>
      </c>
      <c r="AU94">
        <v>6.9429999999999996</v>
      </c>
    </row>
    <row r="95" spans="1:51" x14ac:dyDescent="0.25">
      <c r="A95" t="s">
        <v>23</v>
      </c>
      <c r="B95" t="s">
        <v>327</v>
      </c>
      <c r="C95" t="s">
        <v>181</v>
      </c>
      <c r="E95">
        <v>11.835000000000001</v>
      </c>
      <c r="F95">
        <v>7.0999999999999994E-2</v>
      </c>
      <c r="G95">
        <v>11.196</v>
      </c>
      <c r="H95">
        <v>6.6000000000000003E-2</v>
      </c>
      <c r="I95">
        <f>E95-G95</f>
        <v>0.63900000000000112</v>
      </c>
      <c r="J95">
        <f>SQRT((F95*F95)+(H95*H95))</f>
        <v>9.6938124595021949E-2</v>
      </c>
      <c r="O95">
        <v>9.984</v>
      </c>
      <c r="P95">
        <v>2.4E-2</v>
      </c>
      <c r="AA95" s="1">
        <v>9.984</v>
      </c>
      <c r="AB95" s="1">
        <v>2.4E-2</v>
      </c>
      <c r="AC95" s="1">
        <f>AI95-AP95</f>
        <v>3.9400000000000004</v>
      </c>
      <c r="AD95" s="1">
        <f>SQRT((AK95*AK95)+(AQ95*AQ95))</f>
        <v>3.3241540277189327E-2</v>
      </c>
      <c r="AG95">
        <v>8.5920000000000005</v>
      </c>
      <c r="AH95">
        <v>2.3E-2</v>
      </c>
      <c r="AI95" s="1">
        <f>IF(AG95&lt;8,AG95-0.1359+(0.0396*AG95)-(0.0023*AG95*AG95)-0.031,AG95)</f>
        <v>8.5920000000000005</v>
      </c>
      <c r="AJ95">
        <f>IF(AG95&lt;8,1.0396-(0.0046*AG95),1)</f>
        <v>1</v>
      </c>
      <c r="AK95" s="1">
        <f>SQRT(AJ95*AJ95*AH95*AH95)</f>
        <v>2.3E-2</v>
      </c>
      <c r="AL95">
        <v>4.6520000000000001</v>
      </c>
      <c r="AM95">
        <v>2.4E-2</v>
      </c>
      <c r="AP95">
        <f>IF(AN95&lt;&gt;0,AN95,AL95)</f>
        <v>4.6520000000000001</v>
      </c>
      <c r="AQ95">
        <f>IF(AN95&lt;&gt;0,AO95,AM95)</f>
        <v>2.4E-2</v>
      </c>
      <c r="AS95" t="s">
        <v>23</v>
      </c>
      <c r="AT95" t="s">
        <v>327</v>
      </c>
      <c r="AU95" t="s">
        <v>181</v>
      </c>
      <c r="AV95" s="1">
        <v>9.984</v>
      </c>
      <c r="AW95" s="1">
        <v>2.4E-2</v>
      </c>
      <c r="AY95">
        <v>8.1530000000000005</v>
      </c>
    </row>
    <row r="96" spans="1:51" x14ac:dyDescent="0.25">
      <c r="A96" t="s">
        <v>25</v>
      </c>
      <c r="B96" t="s">
        <v>327</v>
      </c>
      <c r="C96" t="s">
        <v>183</v>
      </c>
      <c r="E96">
        <v>6.4740000000000002</v>
      </c>
      <c r="F96">
        <v>1.4E-2</v>
      </c>
      <c r="G96">
        <v>6.4850000000000003</v>
      </c>
      <c r="H96">
        <v>0.01</v>
      </c>
      <c r="I96">
        <f>E96-G96</f>
        <v>-1.1000000000000121E-2</v>
      </c>
      <c r="J96">
        <f>SQRT((F96*F96)+(H96*H96))</f>
        <v>1.7204650534085254E-2</v>
      </c>
      <c r="AA96" s="1">
        <v>6.5039999999999996</v>
      </c>
      <c r="AB96" s="1">
        <v>3.4000000000000002E-2</v>
      </c>
      <c r="AC96" s="1">
        <f>AI96-AP96</f>
        <v>0.47490814170000029</v>
      </c>
      <c r="AD96" s="1">
        <f>SQRT((AK96*AK96)+(AQ96*AQ96))</f>
        <v>6.3141747038004833E-2</v>
      </c>
      <c r="AG96">
        <v>6.5609999999999999</v>
      </c>
      <c r="AH96">
        <v>3.4000000000000002E-2</v>
      </c>
      <c r="AI96" s="1">
        <f>IF(AG96&lt;8,AG96-0.1359+(0.0396*AG96)-(0.0023*AG96*AG96)-0.031,AG96)</f>
        <v>6.5549081417000004</v>
      </c>
      <c r="AJ96">
        <f>IF(AG96&lt;8,1.0396-(0.0046*AG96),1)</f>
        <v>1.0094194000000001</v>
      </c>
      <c r="AK96" s="1">
        <f>SQRT(AJ96*AJ96*AH96*AH96)</f>
        <v>3.4320259600000007E-2</v>
      </c>
      <c r="AL96">
        <v>6.08</v>
      </c>
      <c r="AM96">
        <v>5.2999999999999999E-2</v>
      </c>
      <c r="AP96">
        <f>IF(AN96&lt;&gt;0,AN96,AL96)</f>
        <v>6.08</v>
      </c>
      <c r="AQ96">
        <f>IF(AN96&lt;&gt;0,AO96,AM96)</f>
        <v>5.2999999999999999E-2</v>
      </c>
      <c r="AS96" t="s">
        <v>25</v>
      </c>
      <c r="AT96" t="s">
        <v>327</v>
      </c>
      <c r="AU96" t="s">
        <v>183</v>
      </c>
      <c r="AV96" s="1">
        <v>6.5039999999999996</v>
      </c>
      <c r="AW96" s="1">
        <v>3.4000000000000002E-2</v>
      </c>
    </row>
    <row r="97" spans="1:51" x14ac:dyDescent="0.25">
      <c r="A97" t="s">
        <v>343</v>
      </c>
      <c r="C97" t="s">
        <v>549</v>
      </c>
      <c r="E97">
        <v>11.266</v>
      </c>
      <c r="F97">
        <v>6.5000000000000002E-2</v>
      </c>
      <c r="G97">
        <v>10.327</v>
      </c>
      <c r="H97">
        <v>4.2999999999999997E-2</v>
      </c>
      <c r="I97">
        <f>E97-G97</f>
        <v>0.93900000000000006</v>
      </c>
      <c r="J97">
        <f>SQRT((F97*F97)+(H97*H97))</f>
        <v>7.7935871073594856E-2</v>
      </c>
      <c r="O97">
        <v>9.7289999999999992</v>
      </c>
      <c r="P97">
        <v>1E-3</v>
      </c>
      <c r="AA97">
        <v>8.2080000000000002</v>
      </c>
      <c r="AB97" s="1">
        <v>2.5999999999999999E-2</v>
      </c>
      <c r="AC97" s="1">
        <f>AI97-AP97</f>
        <v>1.5749351428000002</v>
      </c>
      <c r="AD97" s="1">
        <f>SQRT((AK97*AK97)+(AQ97*AQ97))</f>
        <v>5.3293044085780089E-2</v>
      </c>
      <c r="AG97">
        <v>7.5419999999999998</v>
      </c>
      <c r="AH97">
        <v>2.5000000000000001E-2</v>
      </c>
      <c r="AI97" s="1">
        <f>IF(AG97&lt;8,AG97-0.1359+(0.0396*AG97)-(0.0023*AG97*AG97)-0.031,AG97)</f>
        <v>7.5429351428000002</v>
      </c>
      <c r="AJ97">
        <f>IF(AG97&lt;8,1.0396-(0.0046*AG97),1)</f>
        <v>1.0049068000000001</v>
      </c>
      <c r="AK97" s="1">
        <f>SQRT(AJ97*AJ97*AH97*AH97)</f>
        <v>2.5122670000000007E-2</v>
      </c>
      <c r="AL97">
        <v>5.968</v>
      </c>
      <c r="AM97">
        <v>4.7E-2</v>
      </c>
      <c r="AP97">
        <f>IF(AN97&lt;&gt;0,AN97,AL97)</f>
        <v>5.968</v>
      </c>
      <c r="AQ97">
        <f>IF(AN97&lt;&gt;0,AO97,AM97)</f>
        <v>4.7E-2</v>
      </c>
      <c r="AS97" t="s">
        <v>343</v>
      </c>
      <c r="AT97" t="s">
        <v>549</v>
      </c>
      <c r="AU97">
        <v>8.2080000000000002</v>
      </c>
    </row>
    <row r="98" spans="1:51" x14ac:dyDescent="0.25">
      <c r="A98" t="s">
        <v>436</v>
      </c>
      <c r="B98">
        <v>155142</v>
      </c>
      <c r="C98" t="s">
        <v>535</v>
      </c>
      <c r="D98" t="s">
        <v>707</v>
      </c>
      <c r="E98">
        <v>9.375</v>
      </c>
      <c r="F98">
        <v>2.1000000000000001E-2</v>
      </c>
      <c r="G98">
        <v>8.9809999999999999</v>
      </c>
      <c r="H98">
        <v>1.7999999999999999E-2</v>
      </c>
      <c r="I98">
        <f>E98-G98</f>
        <v>0.39400000000000013</v>
      </c>
      <c r="J98">
        <f>SQRT((F98*F98)+(H98*H98))</f>
        <v>2.7658633371878662E-2</v>
      </c>
      <c r="O98">
        <v>8.8130000000000006</v>
      </c>
      <c r="P98">
        <v>1E-3</v>
      </c>
      <c r="AA98">
        <v>8.1029999999999998</v>
      </c>
      <c r="AB98" s="1">
        <v>2.1000000000000001E-2</v>
      </c>
      <c r="AC98" s="1">
        <f>AI98-AP98</f>
        <v>2.8432247576999998</v>
      </c>
      <c r="AD98" s="1">
        <f>SQRT((AK98*AK98)+(AQ98*AQ98))</f>
        <v>4.6181205561020441E-2</v>
      </c>
      <c r="AG98">
        <v>7.8490000000000002</v>
      </c>
      <c r="AH98">
        <v>2.3E-2</v>
      </c>
      <c r="AI98" s="1">
        <f>IF(AG98&lt;8,AG98-0.1359+(0.0396*AG98)-(0.0023*AG98*AG98)-0.031,AG98)</f>
        <v>7.8512247576999998</v>
      </c>
      <c r="AJ98">
        <f>IF(AG98&lt;8,1.0396-(0.0046*AG98),1)</f>
        <v>1.0034946</v>
      </c>
      <c r="AK98" s="1">
        <f>SQRT(AJ98*AJ98*AH98*AH98)</f>
        <v>2.3080375799999997E-2</v>
      </c>
      <c r="AL98">
        <v>5.008</v>
      </c>
      <c r="AM98">
        <v>0.04</v>
      </c>
      <c r="AP98">
        <f>IF(AN98&lt;&gt;0,AN98,AL98)</f>
        <v>5.008</v>
      </c>
      <c r="AQ98">
        <f>IF(AN98&lt;&gt;0,AO98,AM98)</f>
        <v>0.04</v>
      </c>
      <c r="AS98" t="s">
        <v>436</v>
      </c>
      <c r="AT98" t="s">
        <v>535</v>
      </c>
      <c r="AU98">
        <v>8.1029999999999998</v>
      </c>
    </row>
    <row r="99" spans="1:51" x14ac:dyDescent="0.25">
      <c r="A99" t="s">
        <v>21</v>
      </c>
      <c r="B99">
        <v>157165</v>
      </c>
      <c r="C99" t="s">
        <v>179</v>
      </c>
      <c r="E99">
        <v>8.7520000000000007</v>
      </c>
      <c r="F99">
        <v>1.7000000000000001E-2</v>
      </c>
      <c r="G99">
        <v>8.32</v>
      </c>
      <c r="H99">
        <v>1.2E-2</v>
      </c>
      <c r="I99">
        <f>E99-G99</f>
        <v>0.43200000000000038</v>
      </c>
      <c r="J99">
        <f>SQRT((F99*F99)+(H99*H99))</f>
        <v>2.0808652046684813E-2</v>
      </c>
      <c r="AA99" s="1">
        <v>7.4960000000000004</v>
      </c>
      <c r="AB99" s="1">
        <v>0.02</v>
      </c>
      <c r="AC99" s="1">
        <f>AI99-AP99</f>
        <v>0.43929374080000017</v>
      </c>
      <c r="AD99" s="1">
        <f>SQRT((AK99*AK99)+(AQ99*AQ99))</f>
        <v>7.6231895029745769E-2</v>
      </c>
      <c r="AG99">
        <v>7.2480000000000002</v>
      </c>
      <c r="AH99">
        <v>0.03</v>
      </c>
      <c r="AI99" s="1">
        <f>IF(AG99&lt;8,AG99-0.1359+(0.0396*AG99)-(0.0023*AG99*AG99)-0.031,AG99)</f>
        <v>7.2472937408</v>
      </c>
      <c r="AJ99">
        <f>IF(AG99&lt;8,1.0396-(0.0046*AG99),1)</f>
        <v>1.0062592000000001</v>
      </c>
      <c r="AK99" s="1">
        <f>SQRT(AJ99*AJ99*AH99*AH99)</f>
        <v>3.0187776000000003E-2</v>
      </c>
      <c r="AL99">
        <v>6.8079999999999998</v>
      </c>
      <c r="AM99">
        <v>7.0000000000000007E-2</v>
      </c>
      <c r="AP99">
        <f>IF(AN99&lt;&gt;0,AN99,AL99)</f>
        <v>6.8079999999999998</v>
      </c>
      <c r="AQ99">
        <f>IF(AN99&lt;&gt;0,AO99,AM99)</f>
        <v>7.0000000000000007E-2</v>
      </c>
      <c r="AS99" t="s">
        <v>21</v>
      </c>
      <c r="AT99">
        <v>157165</v>
      </c>
      <c r="AU99" t="s">
        <v>179</v>
      </c>
      <c r="AV99" s="1">
        <v>7.4960000000000004</v>
      </c>
      <c r="AW99" s="1">
        <v>0.02</v>
      </c>
    </row>
    <row r="100" spans="1:51" x14ac:dyDescent="0.25">
      <c r="A100" t="s">
        <v>353</v>
      </c>
      <c r="B100">
        <v>157587</v>
      </c>
      <c r="C100" t="s">
        <v>572</v>
      </c>
      <c r="D100" t="s">
        <v>715</v>
      </c>
      <c r="E100">
        <v>9.0519999999999996</v>
      </c>
      <c r="F100">
        <v>1.9E-2</v>
      </c>
      <c r="G100">
        <v>8.5540000000000003</v>
      </c>
      <c r="H100">
        <v>1.4999999999999999E-2</v>
      </c>
      <c r="I100">
        <f>E100-G100</f>
        <v>0.49799999999999933</v>
      </c>
      <c r="J100">
        <f>SQRT((F100*F100)+(H100*H100))</f>
        <v>2.4207436873820407E-2</v>
      </c>
      <c r="M100" s="4"/>
      <c r="N100" s="4"/>
      <c r="O100" s="2">
        <v>8.3350000000000009</v>
      </c>
      <c r="P100" s="2">
        <v>1E-3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>
        <v>7.57</v>
      </c>
      <c r="AB100" s="1">
        <v>2.4E-2</v>
      </c>
      <c r="AC100" s="1">
        <f>AI100-AP100</f>
        <v>1.9945465017000004</v>
      </c>
      <c r="AD100" s="1">
        <f>SQRT((AK100*AK100)+(AQ100*AQ100))</f>
        <v>4.4499801834127613E-2</v>
      </c>
      <c r="AG100">
        <v>7.2889999999999997</v>
      </c>
      <c r="AH100">
        <v>2.5999999999999999E-2</v>
      </c>
      <c r="AI100" s="1">
        <f>IF(AG100&lt;8,AG100-0.1359+(0.0396*AG100)-(0.0023*AG100*AG100)-0.031,AG100)</f>
        <v>7.2885465017</v>
      </c>
      <c r="AJ100">
        <f>IF(AG100&lt;8,1.0396-(0.0046*AG100),1)</f>
        <v>1.0060706000000001</v>
      </c>
      <c r="AK100" s="1">
        <f>SQRT(AJ100*AJ100*AH100*AH100)</f>
        <v>2.6157835600000002E-2</v>
      </c>
      <c r="AL100">
        <v>5.2939999999999996</v>
      </c>
      <c r="AM100">
        <v>3.5999999999999997E-2</v>
      </c>
      <c r="AP100">
        <f>IF(AN100&lt;&gt;0,AN100,AL100)</f>
        <v>5.2939999999999996</v>
      </c>
      <c r="AQ100">
        <f>IF(AN100&lt;&gt;0,AO100,AM100)</f>
        <v>3.5999999999999997E-2</v>
      </c>
      <c r="AS100" t="s">
        <v>353</v>
      </c>
      <c r="AT100" t="s">
        <v>572</v>
      </c>
      <c r="AU100">
        <v>7.57</v>
      </c>
    </row>
    <row r="101" spans="1:51" x14ac:dyDescent="0.25">
      <c r="A101" t="s">
        <v>17</v>
      </c>
      <c r="B101" t="s">
        <v>327</v>
      </c>
      <c r="C101" t="s">
        <v>175</v>
      </c>
      <c r="E101">
        <v>12.896000000000001</v>
      </c>
      <c r="F101">
        <v>0.23899999999999999</v>
      </c>
      <c r="G101">
        <v>11.327999999999999</v>
      </c>
      <c r="H101">
        <v>8.3000000000000004E-2</v>
      </c>
      <c r="I101">
        <f>E101-G101</f>
        <v>1.5680000000000014</v>
      </c>
      <c r="J101">
        <f>SQRT((F101*F101)+(H101*H101))</f>
        <v>0.25300197627686627</v>
      </c>
      <c r="O101">
        <v>10.712</v>
      </c>
      <c r="P101">
        <v>1E-3</v>
      </c>
      <c r="AA101" s="1">
        <v>8.89</v>
      </c>
      <c r="AB101" s="1">
        <v>2.3E-2</v>
      </c>
      <c r="AC101" s="1">
        <f>AI101-AP101</f>
        <v>1.1245267936999994</v>
      </c>
      <c r="AD101" s="1">
        <f>SQRT((AK101*AK101)+(AQ101*AQ101))</f>
        <v>6.372239548616189E-2</v>
      </c>
      <c r="AG101">
        <v>7.9409999999999998</v>
      </c>
      <c r="AH101">
        <v>2.4E-2</v>
      </c>
      <c r="AI101" s="1">
        <f>IF(AG101&lt;8,AG101-0.1359+(0.0396*AG101)-(0.0023*AG101*AG101)-0.031,AG101)</f>
        <v>7.9435267936999994</v>
      </c>
      <c r="AJ101">
        <f>IF(AG101&lt;8,1.0396-(0.0046*AG101),1)</f>
        <v>1.0030714000000001</v>
      </c>
      <c r="AK101" s="1">
        <f>SQRT(AJ101*AJ101*AH101*AH101)</f>
        <v>2.4073713599999998E-2</v>
      </c>
      <c r="AL101">
        <v>6.819</v>
      </c>
      <c r="AM101">
        <v>5.8999999999999997E-2</v>
      </c>
      <c r="AP101">
        <f>IF(AN101&lt;&gt;0,AN101,AL101)</f>
        <v>6.819</v>
      </c>
      <c r="AQ101">
        <f>IF(AN101&lt;&gt;0,AO101,AM101)</f>
        <v>5.8999999999999997E-2</v>
      </c>
      <c r="AS101" t="s">
        <v>17</v>
      </c>
      <c r="AT101" t="s">
        <v>327</v>
      </c>
      <c r="AU101" t="s">
        <v>175</v>
      </c>
      <c r="AV101" s="1">
        <v>8.89</v>
      </c>
      <c r="AW101" s="1">
        <v>2.3E-2</v>
      </c>
      <c r="AY101">
        <f>-0.1359+(0.0396*AY100)-(0.0023*AY100*AY100)</f>
        <v>-0.13589999999999999</v>
      </c>
    </row>
    <row r="102" spans="1:51" x14ac:dyDescent="0.25">
      <c r="A102" t="s">
        <v>19</v>
      </c>
      <c r="B102" t="s">
        <v>327</v>
      </c>
      <c r="C102" t="s">
        <v>177</v>
      </c>
      <c r="E102">
        <v>12.051</v>
      </c>
      <c r="F102">
        <v>0.11799999999999999</v>
      </c>
      <c r="G102">
        <v>11.448</v>
      </c>
      <c r="H102">
        <v>0.1</v>
      </c>
      <c r="I102">
        <f>E102-G102</f>
        <v>0.60299999999999976</v>
      </c>
      <c r="J102">
        <f>SQRT((F102*F102)+(H102*H102))</f>
        <v>0.15467385040788245</v>
      </c>
      <c r="O102">
        <v>11.497</v>
      </c>
      <c r="P102">
        <v>1E-3</v>
      </c>
      <c r="AA102" s="1">
        <v>10.541</v>
      </c>
      <c r="AB102" s="1">
        <v>0.02</v>
      </c>
      <c r="AC102" s="1">
        <f>AI102-AP102</f>
        <v>2.9219999999999997</v>
      </c>
      <c r="AD102" s="1">
        <f>SQRT((AK102*AK102)+(AQ102*AQ102))</f>
        <v>0.11161093136427094</v>
      </c>
      <c r="AG102">
        <v>10.202</v>
      </c>
      <c r="AH102">
        <v>2.4E-2</v>
      </c>
      <c r="AI102" s="1">
        <f>IF(AG102&lt;8,AG102-0.1359+(0.0396*AG102)-(0.0023*AG102*AG102)-0.031,AG102)</f>
        <v>10.202</v>
      </c>
      <c r="AJ102">
        <f>IF(AG102&lt;8,1.0396-(0.0046*AG102),1)</f>
        <v>1</v>
      </c>
      <c r="AK102" s="1">
        <f>SQRT(AJ102*AJ102*AH102*AH102)</f>
        <v>2.4E-2</v>
      </c>
      <c r="AL102">
        <v>7.28</v>
      </c>
      <c r="AM102">
        <v>0.109</v>
      </c>
      <c r="AP102">
        <f>IF(AN102&lt;&gt;0,AN102,AL102)</f>
        <v>7.28</v>
      </c>
      <c r="AQ102">
        <f>IF(AN102&lt;&gt;0,AO102,AM102)</f>
        <v>0.109</v>
      </c>
      <c r="AS102" t="s">
        <v>19</v>
      </c>
      <c r="AT102" t="s">
        <v>327</v>
      </c>
      <c r="AU102" t="s">
        <v>177</v>
      </c>
      <c r="AV102" s="1">
        <v>10.541</v>
      </c>
      <c r="AW102" s="1">
        <v>0.02</v>
      </c>
    </row>
    <row r="103" spans="1:51" x14ac:dyDescent="0.25">
      <c r="A103" t="s">
        <v>103</v>
      </c>
      <c r="B103">
        <v>164317</v>
      </c>
      <c r="C103" t="s">
        <v>261</v>
      </c>
      <c r="E103">
        <v>8.0489999999999995</v>
      </c>
      <c r="F103">
        <v>1.4999999999999999E-2</v>
      </c>
      <c r="G103">
        <v>8.0259999999999998</v>
      </c>
      <c r="H103">
        <v>1.0999999999999999E-2</v>
      </c>
      <c r="I103">
        <f>E103-G103</f>
        <v>2.2999999999999687E-2</v>
      </c>
      <c r="J103">
        <f>SQRT((F103*F103)+(H103*H103))</f>
        <v>1.8601075237738272E-2</v>
      </c>
      <c r="O103">
        <v>8.0109999999999992</v>
      </c>
      <c r="P103">
        <v>1E-3</v>
      </c>
      <c r="AA103" s="1">
        <v>7.7679999999999998</v>
      </c>
      <c r="AB103" s="1">
        <v>0.02</v>
      </c>
      <c r="AC103" s="1">
        <f>AI103-AP103</f>
        <v>1.5757192911999995</v>
      </c>
      <c r="AD103" s="1">
        <f>SQRT((AK103*AK103)+(AQ103*AQ103))</f>
        <v>5.9133241798603201E-2</v>
      </c>
      <c r="AG103">
        <v>7.7160000000000002</v>
      </c>
      <c r="AH103">
        <v>2.4E-2</v>
      </c>
      <c r="AI103" s="1">
        <f>IF(AG103&lt;8,AG103-0.1359+(0.0396*AG103)-(0.0023*AG103*AG103)-0.031,AG103)</f>
        <v>7.7177192911999999</v>
      </c>
      <c r="AJ103">
        <f>IF(AG103&lt;8,1.0396-(0.0046*AG103),1)</f>
        <v>1.0041064000000002</v>
      </c>
      <c r="AK103" s="1">
        <f>SQRT(AJ103*AJ103*AH103*AH103)</f>
        <v>2.4098553600000006E-2</v>
      </c>
      <c r="AL103">
        <v>6.1420000000000003</v>
      </c>
      <c r="AM103">
        <v>5.3999999999999999E-2</v>
      </c>
      <c r="AP103">
        <f>IF(AN103&lt;&gt;0,AN103,AL103)</f>
        <v>6.1420000000000003</v>
      </c>
      <c r="AQ103">
        <f>IF(AN103&lt;&gt;0,AO103,AM103)</f>
        <v>5.3999999999999999E-2</v>
      </c>
      <c r="AS103" t="s">
        <v>103</v>
      </c>
      <c r="AT103">
        <v>164317</v>
      </c>
      <c r="AU103" t="s">
        <v>261</v>
      </c>
      <c r="AV103" s="1">
        <v>7.7679999999999998</v>
      </c>
      <c r="AW103" s="1">
        <v>0.02</v>
      </c>
    </row>
    <row r="104" spans="1:51" x14ac:dyDescent="0.25">
      <c r="A104" t="s">
        <v>109</v>
      </c>
      <c r="B104">
        <v>165459</v>
      </c>
      <c r="C104" t="s">
        <v>267</v>
      </c>
      <c r="E104">
        <v>7.02</v>
      </c>
      <c r="F104">
        <v>1.4999999999999999E-2</v>
      </c>
      <c r="G104">
        <v>6.875</v>
      </c>
      <c r="H104">
        <v>0.01</v>
      </c>
      <c r="I104">
        <f>E104-G104</f>
        <v>0.14499999999999957</v>
      </c>
      <c r="J104">
        <f>SQRT((F104*F104)+(H104*H104))</f>
        <v>1.8027756377319945E-2</v>
      </c>
      <c r="AA104" s="1">
        <v>6.6369999999999996</v>
      </c>
      <c r="AB104" s="1">
        <v>4.5999999999999999E-2</v>
      </c>
      <c r="AC104" s="1">
        <f>AI104-AP104</f>
        <v>0.4417947777000002</v>
      </c>
      <c r="AD104" s="1">
        <f>SQRT((AK104*AK104)+(AQ104*AQ104))</f>
        <v>5.6272415441596807E-2</v>
      </c>
      <c r="AG104">
        <v>6.5490000000000004</v>
      </c>
      <c r="AH104">
        <v>4.2000000000000003E-2</v>
      </c>
      <c r="AI104" s="1">
        <f>IF(AG104&lt;8,AG104-0.1359+(0.0396*AG104)-(0.0023*AG104*AG104)-0.031,AG104)</f>
        <v>6.5427947777000002</v>
      </c>
      <c r="AJ104">
        <f>IF(AG104&lt;8,1.0396-(0.0046*AG104),1)</f>
        <v>1.0094746000000001</v>
      </c>
      <c r="AK104" s="1">
        <f>SQRT(AJ104*AJ104*AH104*AH104)</f>
        <v>4.2397933200000001E-2</v>
      </c>
      <c r="AL104">
        <v>6.101</v>
      </c>
      <c r="AM104">
        <v>3.6999999999999998E-2</v>
      </c>
      <c r="AP104">
        <f>IF(AN104&lt;&gt;0,AN104,AL104)</f>
        <v>6.101</v>
      </c>
      <c r="AQ104">
        <f>IF(AN104&lt;&gt;0,AO104,AM104)</f>
        <v>3.6999999999999998E-2</v>
      </c>
      <c r="AS104" t="s">
        <v>109</v>
      </c>
      <c r="AT104">
        <v>165459</v>
      </c>
      <c r="AU104" t="s">
        <v>267</v>
      </c>
      <c r="AV104" s="1">
        <v>6.6369999999999996</v>
      </c>
      <c r="AW104" s="1">
        <v>4.5999999999999999E-2</v>
      </c>
    </row>
    <row r="105" spans="1:51" x14ac:dyDescent="0.25">
      <c r="A105" t="s">
        <v>104</v>
      </c>
      <c r="B105">
        <v>165507</v>
      </c>
      <c r="C105" t="s">
        <v>262</v>
      </c>
      <c r="E105">
        <v>8.3279999999999994</v>
      </c>
      <c r="F105">
        <v>1.6E-2</v>
      </c>
      <c r="G105">
        <v>8.1880000000000006</v>
      </c>
      <c r="H105">
        <v>1.2E-2</v>
      </c>
      <c r="I105">
        <f>E105-G105</f>
        <v>0.13999999999999879</v>
      </c>
      <c r="J105">
        <f>SQRT((F105*F105)+(H105*H105))</f>
        <v>0.02</v>
      </c>
      <c r="O105">
        <v>8.1869999999999994</v>
      </c>
      <c r="P105">
        <v>2E-3</v>
      </c>
      <c r="AA105" s="1">
        <v>7.952</v>
      </c>
      <c r="AB105" s="1">
        <v>1.9E-2</v>
      </c>
      <c r="AC105" s="1">
        <f>AI105-AP105</f>
        <v>0.69639700000000015</v>
      </c>
      <c r="AD105" s="1">
        <f>SQRT((AK105*AK105)+(AQ105*AQ105))</f>
        <v>0.10555308949528858</v>
      </c>
      <c r="AG105">
        <v>7.9</v>
      </c>
      <c r="AH105">
        <v>2.3E-2</v>
      </c>
      <c r="AI105" s="1">
        <f>IF(AG105&lt;8,AG105-0.1359+(0.0396*AG105)-(0.0023*AG105*AG105)-0.031,AG105)</f>
        <v>7.9023970000000006</v>
      </c>
      <c r="AJ105">
        <f>IF(AG105&lt;8,1.0396-(0.0046*AG105),1)</f>
        <v>1.00326</v>
      </c>
      <c r="AK105" s="1">
        <f>SQRT(AJ105*AJ105*AH105*AH105)</f>
        <v>2.3074979999999998E-2</v>
      </c>
      <c r="AL105">
        <v>7.2060000000000004</v>
      </c>
      <c r="AM105">
        <v>0.10299999999999999</v>
      </c>
      <c r="AP105">
        <f>IF(AN105&lt;&gt;0,AN105,AL105)</f>
        <v>7.2060000000000004</v>
      </c>
      <c r="AQ105">
        <f>IF(AN105&lt;&gt;0,AO105,AM105)</f>
        <v>0.10299999999999999</v>
      </c>
      <c r="AS105" t="s">
        <v>104</v>
      </c>
      <c r="AT105">
        <v>165507</v>
      </c>
      <c r="AU105" t="s">
        <v>262</v>
      </c>
      <c r="AV105" s="1">
        <v>7.952</v>
      </c>
      <c r="AW105" s="1">
        <v>1.9E-2</v>
      </c>
    </row>
    <row r="106" spans="1:51" x14ac:dyDescent="0.25">
      <c r="A106" t="s">
        <v>619</v>
      </c>
      <c r="B106">
        <v>165236</v>
      </c>
      <c r="C106" t="s">
        <v>620</v>
      </c>
      <c r="D106" t="s">
        <v>726</v>
      </c>
      <c r="E106">
        <v>9.5429999999999993</v>
      </c>
      <c r="F106">
        <v>2.3E-2</v>
      </c>
      <c r="G106">
        <v>9.2889999999999997</v>
      </c>
      <c r="H106">
        <v>2.1999999999999999E-2</v>
      </c>
      <c r="I106">
        <f>E106-G106</f>
        <v>0.25399999999999956</v>
      </c>
      <c r="J106">
        <f>SQRT((F106*F106)+(H106*H106))</f>
        <v>3.1827660925679097E-2</v>
      </c>
      <c r="O106">
        <v>9.2249999999999996</v>
      </c>
      <c r="P106">
        <v>1E-3</v>
      </c>
      <c r="AA106">
        <v>8.7029999999999994</v>
      </c>
      <c r="AB106" s="1">
        <v>2.5999999999999999E-2</v>
      </c>
      <c r="AC106" s="1">
        <f>AI106-AP106</f>
        <v>2.2630000000000008</v>
      </c>
      <c r="AD106" s="1">
        <f>SQRT((AK106*AK106)+(AQ106*AQ106))</f>
        <v>4.9244289008980521E-2</v>
      </c>
      <c r="AG106">
        <v>8.1270000000000007</v>
      </c>
      <c r="AH106">
        <v>2.4E-2</v>
      </c>
      <c r="AI106" s="1">
        <f>IF(AG106&lt;8,AG106-0.1359+(0.0396*AG106)-(0.0023*AG106*AG106)-0.031,AG106)</f>
        <v>8.1270000000000007</v>
      </c>
      <c r="AJ106">
        <f>IF(AG106&lt;8,1.0396-(0.0046*AG106),1)</f>
        <v>1</v>
      </c>
      <c r="AK106" s="1">
        <f>SQRT(AJ106*AJ106*AH106*AH106)</f>
        <v>2.4E-2</v>
      </c>
      <c r="AL106">
        <v>5.8639999999999999</v>
      </c>
      <c r="AM106">
        <v>4.2999999999999997E-2</v>
      </c>
      <c r="AP106">
        <f>IF(AN106&lt;&gt;0,AN106,AL106)</f>
        <v>5.8639999999999999</v>
      </c>
      <c r="AQ106">
        <f>IF(AN106&lt;&gt;0,AO106,AM106)</f>
        <v>4.2999999999999997E-2</v>
      </c>
      <c r="AS106" t="s">
        <v>619</v>
      </c>
      <c r="AT106" t="s">
        <v>620</v>
      </c>
      <c r="AU106">
        <v>8.7029999999999994</v>
      </c>
    </row>
    <row r="107" spans="1:51" x14ac:dyDescent="0.25">
      <c r="A107" t="s">
        <v>105</v>
      </c>
      <c r="B107">
        <v>168742</v>
      </c>
      <c r="C107" t="s">
        <v>263</v>
      </c>
      <c r="E107">
        <v>8.0350000000000001</v>
      </c>
      <c r="F107">
        <v>1.4999999999999999E-2</v>
      </c>
      <c r="G107">
        <v>8.0350000000000001</v>
      </c>
      <c r="H107">
        <v>1.0999999999999999E-2</v>
      </c>
      <c r="I107">
        <f>E107-G107</f>
        <v>0</v>
      </c>
      <c r="J107">
        <f>SQRT((F107*F107)+(H107*H107))</f>
        <v>1.8601075237738272E-2</v>
      </c>
      <c r="O107">
        <v>8.0549999999999997</v>
      </c>
      <c r="P107">
        <v>2E-3</v>
      </c>
      <c r="AA107" s="1">
        <v>7.9610000000000003</v>
      </c>
      <c r="AB107" s="1">
        <v>1.7999999999999999E-2</v>
      </c>
      <c r="AC107" s="1">
        <f>AI107-AP107</f>
        <v>0.83765748250000005</v>
      </c>
      <c r="AD107" s="1">
        <f>SQRT((AK107*AK107)+(AQ107*AQ107))</f>
        <v>9.7528360879704748E-2</v>
      </c>
      <c r="AG107">
        <v>7.9850000000000003</v>
      </c>
      <c r="AH107">
        <v>2.1999999999999999E-2</v>
      </c>
      <c r="AI107" s="1">
        <f>IF(AG107&lt;8,AG107-0.1359+(0.0396*AG107)-(0.0023*AG107*AG107)-0.031,AG107)</f>
        <v>7.9876574825000004</v>
      </c>
      <c r="AJ107">
        <f>IF(AG107&lt;8,1.0396-(0.0046*AG107),1)</f>
        <v>1.002869</v>
      </c>
      <c r="AK107" s="1">
        <f>SQRT(AJ107*AJ107*AH107*AH107)</f>
        <v>2.2063117999999996E-2</v>
      </c>
      <c r="AL107">
        <v>7.15</v>
      </c>
      <c r="AM107">
        <v>9.5000000000000001E-2</v>
      </c>
      <c r="AP107">
        <f>IF(AN107&lt;&gt;0,AN107,AL107)</f>
        <v>7.15</v>
      </c>
      <c r="AQ107">
        <f>IF(AN107&lt;&gt;0,AO107,AM107)</f>
        <v>9.5000000000000001E-2</v>
      </c>
      <c r="AS107" t="s">
        <v>105</v>
      </c>
      <c r="AT107">
        <v>168742</v>
      </c>
      <c r="AU107" t="s">
        <v>263</v>
      </c>
      <c r="AV107" s="1">
        <v>7.9610000000000003</v>
      </c>
      <c r="AW107" s="1">
        <v>1.7999999999999999E-2</v>
      </c>
    </row>
    <row r="108" spans="1:51" x14ac:dyDescent="0.25">
      <c r="A108" t="s">
        <v>63</v>
      </c>
      <c r="B108" t="s">
        <v>327</v>
      </c>
      <c r="C108" t="s">
        <v>221</v>
      </c>
      <c r="E108">
        <v>12.686999999999999</v>
      </c>
      <c r="F108">
        <v>0.25700000000000001</v>
      </c>
      <c r="G108">
        <v>10.987</v>
      </c>
      <c r="H108">
        <v>7.6999999999999999E-2</v>
      </c>
      <c r="I108">
        <f>E108-G108</f>
        <v>1.6999999999999993</v>
      </c>
      <c r="J108">
        <f>SQRT((F108*F108)+(H108*H108))</f>
        <v>0.26828715958837834</v>
      </c>
      <c r="M108" s="3">
        <v>10.023</v>
      </c>
      <c r="N108" s="3">
        <v>2E-3</v>
      </c>
      <c r="AA108" s="1">
        <v>7.8</v>
      </c>
      <c r="AB108" s="1">
        <v>3.2000000000000001E-2</v>
      </c>
      <c r="AC108" s="1">
        <f>AI108-AP108</f>
        <v>0.45369152000000046</v>
      </c>
      <c r="AD108" s="1">
        <f>SQRT((AK108*AK108)+(AQ108*AQ108))</f>
        <v>6.4531947794982905E-2</v>
      </c>
      <c r="AG108">
        <v>6.76</v>
      </c>
      <c r="AH108">
        <v>0.03</v>
      </c>
      <c r="AI108" s="1">
        <f>IF(AG108&lt;8,AG108-0.1359+(0.0396*AG108)-(0.0023*AG108*AG108)-0.031,AG108)</f>
        <v>6.7556915200000001</v>
      </c>
      <c r="AJ108">
        <f>IF(AG108&lt;8,1.0396-(0.0046*AG108),1)</f>
        <v>1.0085040000000001</v>
      </c>
      <c r="AK108" s="1">
        <f>SQRT(AJ108*AJ108*AH108*AH108)</f>
        <v>3.025512E-2</v>
      </c>
      <c r="AL108">
        <v>6.3019999999999996</v>
      </c>
      <c r="AM108">
        <v>5.7000000000000002E-2</v>
      </c>
      <c r="AP108">
        <f>IF(AN108&lt;&gt;0,AN108,AL108)</f>
        <v>6.3019999999999996</v>
      </c>
      <c r="AQ108">
        <f>IF(AN108&lt;&gt;0,AO108,AM108)</f>
        <v>5.7000000000000002E-2</v>
      </c>
      <c r="AS108" t="s">
        <v>63</v>
      </c>
      <c r="AT108" t="s">
        <v>327</v>
      </c>
      <c r="AU108" t="s">
        <v>221</v>
      </c>
      <c r="AV108" s="1">
        <v>7.8</v>
      </c>
      <c r="AW108" s="1">
        <v>3.2000000000000001E-2</v>
      </c>
    </row>
    <row r="109" spans="1:51" x14ac:dyDescent="0.25">
      <c r="A109" t="s">
        <v>454</v>
      </c>
      <c r="B109">
        <v>170575</v>
      </c>
      <c r="C109" t="s">
        <v>644</v>
      </c>
      <c r="D109" t="s">
        <v>703</v>
      </c>
      <c r="E109">
        <v>9.3559999999999999</v>
      </c>
      <c r="F109">
        <v>1.7999999999999999E-2</v>
      </c>
      <c r="G109">
        <v>9.0540000000000003</v>
      </c>
      <c r="H109">
        <v>1.4E-2</v>
      </c>
      <c r="I109">
        <f>E109-G109</f>
        <v>0.3019999999999996</v>
      </c>
      <c r="J109">
        <f>SQRT((F109*F109)+(H109*H109))</f>
        <v>2.2803508501982758E-2</v>
      </c>
      <c r="AA109">
        <v>8.4570000000000007</v>
      </c>
      <c r="AB109" s="1">
        <v>2.5999999999999999E-2</v>
      </c>
      <c r="AC109" s="1">
        <f>AI109-AP109</f>
        <v>0.88600000000000012</v>
      </c>
      <c r="AD109" s="1">
        <f>SQRT((AK109*AK109)+(AQ109*AQ109))</f>
        <v>0.11119802156513398</v>
      </c>
      <c r="AG109">
        <v>8.2560000000000002</v>
      </c>
      <c r="AH109">
        <v>2.1999999999999999E-2</v>
      </c>
      <c r="AI109" s="1">
        <f>IF(AG109&lt;8,AG109-0.1359+(0.0396*AG109)-(0.0023*AG109*AG109)-0.031,AG109)</f>
        <v>8.2560000000000002</v>
      </c>
      <c r="AJ109">
        <f>IF(AG109&lt;8,1.0396-(0.0046*AG109),1)</f>
        <v>1</v>
      </c>
      <c r="AK109" s="1">
        <f>SQRT(AJ109*AJ109*AH109*AH109)</f>
        <v>2.1999999999999999E-2</v>
      </c>
      <c r="AL109">
        <v>7.37</v>
      </c>
      <c r="AM109">
        <v>0.109</v>
      </c>
      <c r="AP109">
        <f>IF(AN109&lt;&gt;0,AN109,AL109)</f>
        <v>7.37</v>
      </c>
      <c r="AQ109">
        <f>IF(AN109&lt;&gt;0,AO109,AM109)</f>
        <v>0.109</v>
      </c>
      <c r="AS109" t="s">
        <v>454</v>
      </c>
      <c r="AT109" t="s">
        <v>644</v>
      </c>
      <c r="AU109">
        <v>8.4570000000000007</v>
      </c>
    </row>
    <row r="110" spans="1:51" x14ac:dyDescent="0.25">
      <c r="A110" t="s">
        <v>75</v>
      </c>
      <c r="B110">
        <v>173056</v>
      </c>
      <c r="C110" t="s">
        <v>233</v>
      </c>
      <c r="E110">
        <v>8.3979999999999997</v>
      </c>
      <c r="F110">
        <v>1.7000000000000001E-2</v>
      </c>
      <c r="G110">
        <v>8.2579999999999991</v>
      </c>
      <c r="H110">
        <v>1.2999999999999999E-2</v>
      </c>
      <c r="I110">
        <f>E110-G110</f>
        <v>0.14000000000000057</v>
      </c>
      <c r="J110">
        <f>SQRT((F110*F110)+(H110*H110))</f>
        <v>2.1400934559032699E-2</v>
      </c>
      <c r="O110">
        <v>8.2219999999999995</v>
      </c>
      <c r="P110">
        <v>1E-3</v>
      </c>
      <c r="AA110" s="1">
        <v>7.9130000000000003</v>
      </c>
      <c r="AB110" s="1">
        <v>2.7E-2</v>
      </c>
      <c r="AC110" s="1">
        <f>AI110-AP110</f>
        <v>1.6051575299999996</v>
      </c>
      <c r="AD110" s="1">
        <f>SQRT((AK110*AK110)+(AQ110*AQ110))</f>
        <v>6.8035259560414674E-2</v>
      </c>
      <c r="AG110">
        <v>7.83</v>
      </c>
      <c r="AH110">
        <v>2.3E-2</v>
      </c>
      <c r="AI110" s="1">
        <f>IF(AG110&lt;8,AG110-0.1359+(0.0396*AG110)-(0.0023*AG110*AG110)-0.031,AG110)</f>
        <v>7.8321575299999999</v>
      </c>
      <c r="AJ110">
        <f>IF(AG110&lt;8,1.0396-(0.0046*AG110),1)</f>
        <v>1.003582</v>
      </c>
      <c r="AK110" s="1">
        <f>SQRT(AJ110*AJ110*AH110*AH110)</f>
        <v>2.3082386E-2</v>
      </c>
      <c r="AL110">
        <v>6.2270000000000003</v>
      </c>
      <c r="AM110">
        <v>6.4000000000000001E-2</v>
      </c>
      <c r="AP110">
        <f>IF(AN110&lt;&gt;0,AN110,AL110)</f>
        <v>6.2270000000000003</v>
      </c>
      <c r="AQ110">
        <f>IF(AN110&lt;&gt;0,AO110,AM110)</f>
        <v>6.4000000000000001E-2</v>
      </c>
      <c r="AS110" t="s">
        <v>75</v>
      </c>
      <c r="AT110">
        <v>173056</v>
      </c>
      <c r="AU110" t="s">
        <v>233</v>
      </c>
      <c r="AV110" s="1">
        <v>7.9130000000000003</v>
      </c>
      <c r="AW110" s="1">
        <v>2.7E-2</v>
      </c>
    </row>
    <row r="111" spans="1:51" x14ac:dyDescent="0.25">
      <c r="A111" t="s">
        <v>360</v>
      </c>
      <c r="B111">
        <v>176497</v>
      </c>
      <c r="C111" t="s">
        <v>621</v>
      </c>
      <c r="D111" t="s">
        <v>727</v>
      </c>
      <c r="E111">
        <v>8.5640000000000001</v>
      </c>
      <c r="F111">
        <v>1.7999999999999999E-2</v>
      </c>
      <c r="G111">
        <v>8.3740000000000006</v>
      </c>
      <c r="H111">
        <v>1.4E-2</v>
      </c>
      <c r="I111">
        <f>E111-G111</f>
        <v>0.1899999999999995</v>
      </c>
      <c r="J111">
        <f>SQRT((F111*F111)+(H111*H111))</f>
        <v>2.2803508501982758E-2</v>
      </c>
      <c r="O111">
        <v>8.3420000000000005</v>
      </c>
      <c r="P111">
        <v>1E-3</v>
      </c>
      <c r="AA111">
        <v>8.0220000000000002</v>
      </c>
      <c r="AB111" s="1">
        <v>2.4E-2</v>
      </c>
      <c r="AC111" s="1">
        <f>AI111-AP111</f>
        <v>3.0753475825000001</v>
      </c>
      <c r="AD111" s="1">
        <f>SQRT((AK111*AK111)+(AQ111*AQ111))</f>
        <v>3.9452857241339179E-2</v>
      </c>
      <c r="AG111">
        <v>7.8849999999999998</v>
      </c>
      <c r="AH111">
        <v>2.3E-2</v>
      </c>
      <c r="AI111" s="1">
        <f>IF(AG111&lt;8,AG111-0.1359+(0.0396*AG111)-(0.0023*AG111*AG111)-0.031,AG111)</f>
        <v>7.8873475825000003</v>
      </c>
      <c r="AJ111">
        <f>IF(AG111&lt;8,1.0396-(0.0046*AG111),1)</f>
        <v>1.0033290000000001</v>
      </c>
      <c r="AK111" s="1">
        <f>SQRT(AJ111*AJ111*AH111*AH111)</f>
        <v>2.3076567000000003E-2</v>
      </c>
      <c r="AL111">
        <v>4.8120000000000003</v>
      </c>
      <c r="AM111">
        <v>3.2000000000000001E-2</v>
      </c>
      <c r="AP111">
        <f>IF(AN111&lt;&gt;0,AN111,AL111)</f>
        <v>4.8120000000000003</v>
      </c>
      <c r="AQ111">
        <f>IF(AN111&lt;&gt;0,AO111,AM111)</f>
        <v>3.2000000000000001E-2</v>
      </c>
      <c r="AS111" t="s">
        <v>360</v>
      </c>
      <c r="AT111" t="s">
        <v>621</v>
      </c>
      <c r="AU111">
        <v>8.0220000000000002</v>
      </c>
    </row>
    <row r="112" spans="1:51" x14ac:dyDescent="0.25">
      <c r="A112" t="s">
        <v>76</v>
      </c>
      <c r="B112">
        <v>349734</v>
      </c>
      <c r="C112" t="s">
        <v>234</v>
      </c>
      <c r="E112">
        <v>11.967000000000001</v>
      </c>
      <c r="F112">
        <v>8.2000000000000003E-2</v>
      </c>
      <c r="G112">
        <v>11.493</v>
      </c>
      <c r="H112">
        <v>8.3000000000000004E-2</v>
      </c>
      <c r="I112">
        <f>E112-G112</f>
        <v>0.4740000000000002</v>
      </c>
      <c r="J112">
        <f>SQRT((F112*F112)+(H112*H112))</f>
        <v>0.1166747616239262</v>
      </c>
      <c r="O112">
        <v>11.551</v>
      </c>
      <c r="P112">
        <v>1E-3</v>
      </c>
      <c r="AA112" s="1">
        <v>10.991</v>
      </c>
      <c r="AB112" s="1">
        <v>2.5000000000000001E-2</v>
      </c>
      <c r="AC112" s="1">
        <f>AI112-AP112</f>
        <v>4.6520000000000001</v>
      </c>
      <c r="AD112" s="1">
        <f>SQRT((AK112*AK112)+(AQ112*AQ112))</f>
        <v>5.2325901807804519E-2</v>
      </c>
      <c r="AG112">
        <v>10.91</v>
      </c>
      <c r="AH112">
        <v>2.3E-2</v>
      </c>
      <c r="AI112" s="1">
        <f>IF(AG112&lt;8,AG112-0.1359+(0.0396*AG112)-(0.0023*AG112*AG112)-0.031,AG112)</f>
        <v>10.91</v>
      </c>
      <c r="AJ112">
        <f>IF(AG112&lt;8,1.0396-(0.0046*AG112),1)</f>
        <v>1</v>
      </c>
      <c r="AK112" s="1">
        <f>SQRT(AJ112*AJ112*AH112*AH112)</f>
        <v>2.3E-2</v>
      </c>
      <c r="AL112">
        <v>6.258</v>
      </c>
      <c r="AM112">
        <v>4.7E-2</v>
      </c>
      <c r="AP112">
        <f>IF(AN112&lt;&gt;0,AN112,AL112)</f>
        <v>6.258</v>
      </c>
      <c r="AQ112">
        <f>IF(AN112&lt;&gt;0,AO112,AM112)</f>
        <v>4.7E-2</v>
      </c>
      <c r="AS112" t="s">
        <v>76</v>
      </c>
      <c r="AT112">
        <v>349734</v>
      </c>
      <c r="AU112" t="s">
        <v>234</v>
      </c>
      <c r="AV112" s="1">
        <v>10.991</v>
      </c>
      <c r="AW112" s="1">
        <v>2.5000000000000001E-2</v>
      </c>
    </row>
    <row r="113" spans="1:49" x14ac:dyDescent="0.25">
      <c r="A113" t="s">
        <v>51</v>
      </c>
      <c r="B113">
        <v>230767</v>
      </c>
      <c r="C113" t="s">
        <v>209</v>
      </c>
      <c r="E113">
        <v>10.82</v>
      </c>
      <c r="F113">
        <v>4.9000000000000002E-2</v>
      </c>
      <c r="G113">
        <v>10.266</v>
      </c>
      <c r="H113">
        <v>4.4999999999999998E-2</v>
      </c>
      <c r="I113">
        <f>E113-G113</f>
        <v>0.55400000000000027</v>
      </c>
      <c r="J113">
        <f>SQRT((F113*F113)+(H113*H113))</f>
        <v>6.6528189513919589E-2</v>
      </c>
      <c r="O113">
        <v>9.8249999999999993</v>
      </c>
      <c r="P113">
        <v>4.0000000000000001E-3</v>
      </c>
      <c r="AA113" s="1">
        <v>8.5239999999999991</v>
      </c>
      <c r="AB113" s="1">
        <v>2.7E-2</v>
      </c>
      <c r="AC113" s="1">
        <f>AI113-AP113</f>
        <v>2.0500218473</v>
      </c>
      <c r="AD113" s="1">
        <f>SQRT((AK113*AK113)+(AQ113*AQ113))</f>
        <v>5.3263282619395141E-2</v>
      </c>
      <c r="AG113">
        <v>7.7930000000000001</v>
      </c>
      <c r="AH113">
        <v>2.3E-2</v>
      </c>
      <c r="AI113" s="1">
        <f>IF(AG113&lt;8,AG113-0.1359+(0.0396*AG113)-(0.0023*AG113*AG113)-0.031,AG113)</f>
        <v>7.7950218473000001</v>
      </c>
      <c r="AJ113">
        <f>IF(AG113&lt;8,1.0396-(0.0046*AG113),1)</f>
        <v>1.0037522000000001</v>
      </c>
      <c r="AK113" s="1">
        <f>SQRT(AJ113*AJ113*AH113*AH113)</f>
        <v>2.3086300600000002E-2</v>
      </c>
      <c r="AL113">
        <v>5.7450000000000001</v>
      </c>
      <c r="AM113">
        <v>4.8000000000000001E-2</v>
      </c>
      <c r="AP113">
        <f>IF(AN113&lt;&gt;0,AN113,AL113)</f>
        <v>5.7450000000000001</v>
      </c>
      <c r="AQ113">
        <f>IF(AN113&lt;&gt;0,AO113,AM113)</f>
        <v>4.8000000000000001E-2</v>
      </c>
      <c r="AS113" t="s">
        <v>51</v>
      </c>
      <c r="AT113">
        <v>230767</v>
      </c>
      <c r="AU113" t="s">
        <v>209</v>
      </c>
      <c r="AV113" s="1">
        <v>8.5239999999999991</v>
      </c>
      <c r="AW113" s="1">
        <v>2.7E-2</v>
      </c>
    </row>
    <row r="114" spans="1:49" x14ac:dyDescent="0.25">
      <c r="A114" t="s">
        <v>96</v>
      </c>
      <c r="B114" t="s">
        <v>327</v>
      </c>
      <c r="C114" t="s">
        <v>254</v>
      </c>
      <c r="E114">
        <v>9.3970000000000002</v>
      </c>
      <c r="F114">
        <v>1.9E-2</v>
      </c>
      <c r="G114">
        <v>9.1340000000000003</v>
      </c>
      <c r="H114">
        <v>1.7000000000000001E-2</v>
      </c>
      <c r="I114">
        <f>E114-G114</f>
        <v>0.2629999999999999</v>
      </c>
      <c r="J114">
        <f>SQRT((F114*F114)+(H114*H114))</f>
        <v>2.5495097567963924E-2</v>
      </c>
      <c r="O114">
        <v>8.9410000000000007</v>
      </c>
      <c r="P114">
        <v>1E-3</v>
      </c>
      <c r="AA114" s="1">
        <v>8.5259999999999998</v>
      </c>
      <c r="AB114" s="1">
        <v>2.9000000000000001E-2</v>
      </c>
      <c r="AC114" s="1">
        <f>AI114-AP114</f>
        <v>1.1848771753000005</v>
      </c>
      <c r="AD114" s="1">
        <f>SQRT((AK114*AK114)+(AQ114*AQ114))</f>
        <v>5.1523258757552766E-2</v>
      </c>
      <c r="AG114">
        <v>7.1829999999999998</v>
      </c>
      <c r="AH114">
        <v>3.1E-2</v>
      </c>
      <c r="AI114" s="1">
        <f>IF(AG114&lt;8,AG114-0.1359+(0.0396*AG114)-(0.0023*AG114*AG114)-0.031,AG114)</f>
        <v>7.1818771753000004</v>
      </c>
      <c r="AJ114">
        <f>IF(AG114&lt;8,1.0396-(0.0046*AG114),1)</f>
        <v>1.0065582000000002</v>
      </c>
      <c r="AK114" s="1">
        <f>SQRT(AJ114*AJ114*AH114*AH114)</f>
        <v>3.1203304200000004E-2</v>
      </c>
      <c r="AL114">
        <v>5.9969999999999999</v>
      </c>
      <c r="AM114">
        <v>4.1000000000000002E-2</v>
      </c>
      <c r="AP114">
        <f>IF(AN114&lt;&gt;0,AN114,AL114)</f>
        <v>5.9969999999999999</v>
      </c>
      <c r="AQ114">
        <f>IF(AN114&lt;&gt;0,AO114,AM114)</f>
        <v>4.1000000000000002E-2</v>
      </c>
      <c r="AS114" t="s">
        <v>96</v>
      </c>
      <c r="AT114" t="s">
        <v>327</v>
      </c>
      <c r="AU114" t="s">
        <v>254</v>
      </c>
      <c r="AV114" s="1">
        <v>8.5259999999999998</v>
      </c>
      <c r="AW114" s="1">
        <v>2.9000000000000001E-2</v>
      </c>
    </row>
    <row r="115" spans="1:49" x14ac:dyDescent="0.25">
      <c r="A115" t="s">
        <v>106</v>
      </c>
      <c r="B115" t="s">
        <v>327</v>
      </c>
      <c r="C115" t="s">
        <v>264</v>
      </c>
      <c r="E115">
        <v>11.35</v>
      </c>
      <c r="F115">
        <v>5.7000000000000002E-2</v>
      </c>
      <c r="G115">
        <v>10.010999999999999</v>
      </c>
      <c r="H115">
        <v>2.8000000000000001E-2</v>
      </c>
      <c r="I115">
        <f>E115-G115</f>
        <v>1.3390000000000004</v>
      </c>
      <c r="J115">
        <f>SQRT((F115*F115)+(H115*H115))</f>
        <v>6.3505905237229709E-2</v>
      </c>
      <c r="O115">
        <v>9.4600000000000009</v>
      </c>
      <c r="P115">
        <v>1E-3</v>
      </c>
      <c r="AA115" s="1">
        <v>7.9</v>
      </c>
      <c r="AB115" s="1">
        <v>2.4E-2</v>
      </c>
      <c r="AC115" s="1">
        <f>AI115-AP115</f>
        <v>0.54328920319999963</v>
      </c>
      <c r="AD115" s="1">
        <f>SQRT((AK115*AK115)+(AQ115*AQ115))</f>
        <v>6.2555640224131501E-2</v>
      </c>
      <c r="AG115">
        <v>7.0960000000000001</v>
      </c>
      <c r="AH115">
        <v>3.3000000000000002E-2</v>
      </c>
      <c r="AI115" s="1">
        <f>IF(AG115&lt;8,AG115-0.1359+(0.0396*AG115)-(0.0023*AG115*AG115)-0.031,AG115)</f>
        <v>7.0942892031999998</v>
      </c>
      <c r="AJ115">
        <f>IF(AG115&lt;8,1.0396-(0.0046*AG115),1)</f>
        <v>1.0069584</v>
      </c>
      <c r="AK115" s="1">
        <f>SQRT(AJ115*AJ115*AH115*AH115)</f>
        <v>3.32296272E-2</v>
      </c>
      <c r="AL115">
        <v>6.5510000000000002</v>
      </c>
      <c r="AM115">
        <v>5.2999999999999999E-2</v>
      </c>
      <c r="AP115">
        <f>IF(AN115&lt;&gt;0,AN115,AL115)</f>
        <v>6.5510000000000002</v>
      </c>
      <c r="AQ115">
        <f>IF(AN115&lt;&gt;0,AO115,AM115)</f>
        <v>5.2999999999999999E-2</v>
      </c>
      <c r="AS115" t="s">
        <v>106</v>
      </c>
      <c r="AT115" t="s">
        <v>327</v>
      </c>
      <c r="AU115" t="s">
        <v>264</v>
      </c>
      <c r="AV115" s="1">
        <v>7.9</v>
      </c>
      <c r="AW115" s="1">
        <v>2.4E-2</v>
      </c>
    </row>
    <row r="116" spans="1:49" x14ac:dyDescent="0.25">
      <c r="A116" t="s">
        <v>107</v>
      </c>
      <c r="B116">
        <v>194931</v>
      </c>
      <c r="C116" t="s">
        <v>265</v>
      </c>
      <c r="E116">
        <v>8.5890000000000004</v>
      </c>
      <c r="F116">
        <v>1.7000000000000001E-2</v>
      </c>
      <c r="G116">
        <v>8.2379999999999995</v>
      </c>
      <c r="H116">
        <v>1.2E-2</v>
      </c>
      <c r="I116">
        <f>E116-G116</f>
        <v>0.35100000000000087</v>
      </c>
      <c r="J116">
        <f>SQRT((F116*F116)+(H116*H116))</f>
        <v>2.0808652046684813E-2</v>
      </c>
      <c r="O116">
        <v>8.1189999999999998</v>
      </c>
      <c r="P116">
        <v>1E-3</v>
      </c>
      <c r="AA116" s="1">
        <v>7.5890000000000004</v>
      </c>
      <c r="AB116" s="1">
        <v>2.7E-2</v>
      </c>
      <c r="AC116" s="1">
        <f>AI116-AP116</f>
        <v>1.2232197424999995</v>
      </c>
      <c r="AD116" s="1">
        <f>SQRT((AK116*AK116)+(AQ116*AQ116))</f>
        <v>4.9500899160402421E-2</v>
      </c>
      <c r="AG116">
        <v>7.4050000000000002</v>
      </c>
      <c r="AH116">
        <v>2.9000000000000001E-2</v>
      </c>
      <c r="AI116" s="1">
        <f>IF(AG116&lt;8,AG116-0.1359+(0.0396*AG116)-(0.0023*AG116*AG116)-0.031,AG116)</f>
        <v>7.4052197424999999</v>
      </c>
      <c r="AJ116">
        <f>IF(AG116&lt;8,1.0396-(0.0046*AG116),1)</f>
        <v>1.0055370000000001</v>
      </c>
      <c r="AK116" s="1">
        <f>SQRT(AJ116*AJ116*AH116*AH116)</f>
        <v>2.9160573000000002E-2</v>
      </c>
      <c r="AL116">
        <v>6.1820000000000004</v>
      </c>
      <c r="AM116">
        <v>0.04</v>
      </c>
      <c r="AP116">
        <f>IF(AN116&lt;&gt;0,AN116,AL116)</f>
        <v>6.1820000000000004</v>
      </c>
      <c r="AQ116">
        <f>IF(AN116&lt;&gt;0,AO116,AM116)</f>
        <v>0.04</v>
      </c>
      <c r="AS116" t="s">
        <v>107</v>
      </c>
      <c r="AT116">
        <v>194931</v>
      </c>
      <c r="AU116" t="s">
        <v>265</v>
      </c>
      <c r="AV116" s="1">
        <v>7.5890000000000004</v>
      </c>
      <c r="AW116" s="1">
        <v>2.7E-2</v>
      </c>
    </row>
    <row r="117" spans="1:49" x14ac:dyDescent="0.25">
      <c r="A117" t="s">
        <v>88</v>
      </c>
      <c r="B117">
        <v>195611</v>
      </c>
      <c r="C117" t="s">
        <v>246</v>
      </c>
      <c r="E117">
        <v>8.4969999999999999</v>
      </c>
      <c r="F117">
        <v>1.4999999999999999E-2</v>
      </c>
      <c r="G117">
        <v>8.4410000000000007</v>
      </c>
      <c r="H117">
        <v>1.2E-2</v>
      </c>
      <c r="I117">
        <f>E117-G117</f>
        <v>5.5999999999999162E-2</v>
      </c>
      <c r="J117">
        <f>SQRT((F117*F117)+(H117*H117))</f>
        <v>1.9209372712298545E-2</v>
      </c>
      <c r="O117">
        <v>8.4269999999999996</v>
      </c>
      <c r="P117">
        <v>1E-3</v>
      </c>
      <c r="AA117" s="1">
        <v>8.1969999999999992</v>
      </c>
      <c r="AB117" s="1">
        <v>1.9E-2</v>
      </c>
      <c r="AC117" s="1">
        <f>AI117-AP117</f>
        <v>1.7539999999999996</v>
      </c>
      <c r="AD117" s="1">
        <f>SQRT((AK117*AK117)+(AQ117*AQ117))</f>
        <v>5.4129474410897438E-2</v>
      </c>
      <c r="AG117">
        <v>8.0709999999999997</v>
      </c>
      <c r="AH117">
        <v>2.3E-2</v>
      </c>
      <c r="AI117" s="1">
        <f>IF(AG117&lt;8,AG117-0.1359+(0.0396*AG117)-(0.0023*AG117*AG117)-0.031,AG117)</f>
        <v>8.0709999999999997</v>
      </c>
      <c r="AJ117">
        <f>IF(AG117&lt;8,1.0396-(0.0046*AG117),1)</f>
        <v>1</v>
      </c>
      <c r="AK117" s="1">
        <f>SQRT(AJ117*AJ117*AH117*AH117)</f>
        <v>2.3E-2</v>
      </c>
      <c r="AL117">
        <v>6.3170000000000002</v>
      </c>
      <c r="AM117">
        <v>4.9000000000000002E-2</v>
      </c>
      <c r="AP117">
        <f>IF(AN117&lt;&gt;0,AN117,AL117)</f>
        <v>6.3170000000000002</v>
      </c>
      <c r="AQ117">
        <f>IF(AN117&lt;&gt;0,AO117,AM117)</f>
        <v>4.9000000000000002E-2</v>
      </c>
      <c r="AS117" t="s">
        <v>88</v>
      </c>
      <c r="AT117">
        <v>195611</v>
      </c>
      <c r="AU117" t="s">
        <v>246</v>
      </c>
      <c r="AV117" s="1">
        <v>8.1969999999999992</v>
      </c>
      <c r="AW117" s="1">
        <v>1.9E-2</v>
      </c>
    </row>
    <row r="118" spans="1:49" x14ac:dyDescent="0.25">
      <c r="A118" t="s">
        <v>369</v>
      </c>
      <c r="B118">
        <v>195805</v>
      </c>
      <c r="C118" t="s">
        <v>670</v>
      </c>
      <c r="D118" t="s">
        <v>733</v>
      </c>
      <c r="E118">
        <v>6.6040000000000001</v>
      </c>
      <c r="F118">
        <v>1.4E-2</v>
      </c>
      <c r="G118">
        <v>6.6790000000000003</v>
      </c>
      <c r="H118">
        <v>0.01</v>
      </c>
      <c r="I118">
        <f>E118-G118</f>
        <v>-7.5000000000000178E-2</v>
      </c>
      <c r="J118">
        <f>SQRT((F118*F118)+(H118*H118))</f>
        <v>1.7204650534085254E-2</v>
      </c>
      <c r="AA118">
        <v>6.7549999999999999</v>
      </c>
      <c r="AB118" s="1">
        <v>2.5999999999999999E-2</v>
      </c>
      <c r="AC118" s="1">
        <f>AI118-AP118</f>
        <v>0.46955486720000028</v>
      </c>
      <c r="AD118" s="1">
        <f>SQRT((AK118*AK118)+(AQ118*AQ118))</f>
        <v>6.8968008476964091E-2</v>
      </c>
      <c r="AG118">
        <v>6.7439999999999998</v>
      </c>
      <c r="AH118">
        <v>3.6999999999999998E-2</v>
      </c>
      <c r="AI118" s="1">
        <f>IF(AG118&lt;8,AG118-0.1359+(0.0396*AG118)-(0.0023*AG118*AG118)-0.031,AG118)</f>
        <v>6.7395548671999999</v>
      </c>
      <c r="AJ118">
        <f>IF(AG118&lt;8,1.0396-(0.0046*AG118),1)</f>
        <v>1.0085776000000002</v>
      </c>
      <c r="AK118" s="1">
        <f>SQRT(AJ118*AJ118*AH118*AH118)</f>
        <v>3.7317371200000005E-2</v>
      </c>
      <c r="AL118">
        <v>6.27</v>
      </c>
      <c r="AM118">
        <v>5.8000000000000003E-2</v>
      </c>
      <c r="AP118">
        <f>IF(AN118&lt;&gt;0,AN118,AL118)</f>
        <v>6.27</v>
      </c>
      <c r="AQ118">
        <f>IF(AN118&lt;&gt;0,AO118,AM118)</f>
        <v>5.8000000000000003E-2</v>
      </c>
      <c r="AS118" t="s">
        <v>369</v>
      </c>
      <c r="AT118" t="s">
        <v>670</v>
      </c>
      <c r="AU118">
        <v>6.7549999999999999</v>
      </c>
    </row>
    <row r="119" spans="1:49" x14ac:dyDescent="0.25">
      <c r="A119" t="s">
        <v>108</v>
      </c>
      <c r="B119">
        <v>199392</v>
      </c>
      <c r="C119" t="s">
        <v>266</v>
      </c>
      <c r="E119">
        <v>8.48</v>
      </c>
      <c r="F119">
        <v>1.6E-2</v>
      </c>
      <c r="G119">
        <v>8.3010000000000002</v>
      </c>
      <c r="H119">
        <v>1.2E-2</v>
      </c>
      <c r="I119">
        <f>E119-G119</f>
        <v>0.17900000000000027</v>
      </c>
      <c r="J119">
        <f>SQRT((F119*F119)+(H119*H119))</f>
        <v>0.02</v>
      </c>
      <c r="O119">
        <v>8.2929999999999993</v>
      </c>
      <c r="P119">
        <v>1E-3</v>
      </c>
      <c r="AA119" s="1">
        <v>8.0039999999999996</v>
      </c>
      <c r="AB119" s="1">
        <v>2.3E-2</v>
      </c>
      <c r="AC119" s="1">
        <f>AI119-AP119</f>
        <v>0.42745810969999898</v>
      </c>
      <c r="AD119" s="1">
        <f>SQRT((AK119*AK119)+(AQ119*AQ119))</f>
        <v>7.8468859653952616E-2</v>
      </c>
      <c r="AG119">
        <v>7.9189999999999996</v>
      </c>
      <c r="AH119">
        <v>2.3E-2</v>
      </c>
      <c r="AI119" s="1">
        <f>IF(AG119&lt;8,AG119-0.1359+(0.0396*AG119)-(0.0023*AG119*AG119)-0.031,AG119)</f>
        <v>7.9214581096999988</v>
      </c>
      <c r="AJ119">
        <f>IF(AG119&lt;8,1.0396-(0.0046*AG119),1)</f>
        <v>1.0031726000000001</v>
      </c>
      <c r="AK119" s="1">
        <f>SQRT(AJ119*AJ119*AH119*AH119)</f>
        <v>2.3072969800000002E-2</v>
      </c>
      <c r="AL119">
        <v>7.4939999999999998</v>
      </c>
      <c r="AM119">
        <v>7.4999999999999997E-2</v>
      </c>
      <c r="AP119">
        <f>IF(AN119&lt;&gt;0,AN119,AL119)</f>
        <v>7.4939999999999998</v>
      </c>
      <c r="AQ119">
        <f>IF(AN119&lt;&gt;0,AO119,AM119)</f>
        <v>7.4999999999999997E-2</v>
      </c>
      <c r="AS119" t="s">
        <v>108</v>
      </c>
      <c r="AT119">
        <v>199392</v>
      </c>
      <c r="AU119" t="s">
        <v>266</v>
      </c>
      <c r="AV119" s="1">
        <v>8.0039999999999996</v>
      </c>
      <c r="AW119" s="1">
        <v>2.3E-2</v>
      </c>
    </row>
    <row r="120" spans="1:49" x14ac:dyDescent="0.25">
      <c r="A120" t="s">
        <v>55</v>
      </c>
      <c r="B120" t="s">
        <v>327</v>
      </c>
      <c r="C120" t="s">
        <v>213</v>
      </c>
      <c r="E120">
        <v>10.689</v>
      </c>
      <c r="F120">
        <v>3.5999999999999997E-2</v>
      </c>
      <c r="G120">
        <v>9.9260000000000002</v>
      </c>
      <c r="H120">
        <v>2.8000000000000001E-2</v>
      </c>
      <c r="I120">
        <f>E120-G120</f>
        <v>0.7629999999999999</v>
      </c>
      <c r="J120">
        <f>SQRT((F120*F120)+(H120*H120))</f>
        <v>4.5607017003965515E-2</v>
      </c>
      <c r="O120">
        <v>9.5559999999999992</v>
      </c>
      <c r="P120">
        <v>1E-3</v>
      </c>
      <c r="AA120" s="1">
        <v>8.2780000000000005</v>
      </c>
      <c r="AB120" s="1">
        <v>6.3E-2</v>
      </c>
      <c r="AC120" s="1">
        <f>AI120-AP120</f>
        <v>0.93799546919999965</v>
      </c>
      <c r="AD120" s="1">
        <f>SQRT((AK120*AK120)+(AQ120*AQ120))</f>
        <v>7.0866151803032865E-2</v>
      </c>
      <c r="AG120">
        <v>7.7859999999999996</v>
      </c>
      <c r="AH120">
        <v>2.3E-2</v>
      </c>
      <c r="AI120" s="1">
        <f>IF(AG120&lt;8,AG120-0.1359+(0.0396*AG120)-(0.0023*AG120*AG120)-0.031,AG120)</f>
        <v>7.7879954691999993</v>
      </c>
      <c r="AJ120">
        <f>IF(AG120&lt;8,1.0396-(0.0046*AG120),1)</f>
        <v>1.0037844</v>
      </c>
      <c r="AK120" s="1">
        <f>SQRT(AJ120*AJ120*AH120*AH120)</f>
        <v>2.3087041199999998E-2</v>
      </c>
      <c r="AL120">
        <v>6.85</v>
      </c>
      <c r="AM120">
        <v>6.7000000000000004E-2</v>
      </c>
      <c r="AP120">
        <f>IF(AN120&lt;&gt;0,AN120,AL120)</f>
        <v>6.85</v>
      </c>
      <c r="AQ120">
        <f>IF(AN120&lt;&gt;0,AO120,AM120)</f>
        <v>6.7000000000000004E-2</v>
      </c>
      <c r="AS120" t="s">
        <v>55</v>
      </c>
      <c r="AT120" t="s">
        <v>327</v>
      </c>
      <c r="AU120" t="s">
        <v>213</v>
      </c>
      <c r="AV120" s="1">
        <v>8.2780000000000005</v>
      </c>
      <c r="AW120" s="1">
        <v>6.3E-2</v>
      </c>
    </row>
    <row r="121" spans="1:49" x14ac:dyDescent="0.25">
      <c r="A121" t="s">
        <v>370</v>
      </c>
      <c r="B121">
        <v>198472</v>
      </c>
      <c r="C121" t="s">
        <v>672</v>
      </c>
      <c r="D121" t="s">
        <v>734</v>
      </c>
      <c r="E121">
        <v>8.2260000000000009</v>
      </c>
      <c r="F121">
        <v>1.6E-2</v>
      </c>
      <c r="G121">
        <v>7.718</v>
      </c>
      <c r="H121">
        <v>1.0999999999999999E-2</v>
      </c>
      <c r="I121">
        <f>E121-G121</f>
        <v>0.5080000000000009</v>
      </c>
      <c r="J121">
        <f>SQRT((F121*F121)+(H121*H121))</f>
        <v>1.9416487838947599E-2</v>
      </c>
      <c r="AA121">
        <v>6.8070000000000004</v>
      </c>
      <c r="AB121" s="1">
        <v>0.02</v>
      </c>
      <c r="AC121" s="1">
        <f>AI121-AP121</f>
        <v>0.49373784730000025</v>
      </c>
      <c r="AD121" s="1">
        <f>SQRT((AK121*AK121)+(AQ121*AQ121))</f>
        <v>6.3978950328581891E-2</v>
      </c>
      <c r="AG121">
        <v>6.5430000000000001</v>
      </c>
      <c r="AH121">
        <v>4.2999999999999997E-2</v>
      </c>
      <c r="AI121" s="1">
        <f>IF(AG121&lt;8,AG121-0.1359+(0.0396*AG121)-(0.0023*AG121*AG121)-0.031,AG121)</f>
        <v>6.5367378473000004</v>
      </c>
      <c r="AJ121">
        <f>IF(AG121&lt;8,1.0396-(0.0046*AG121),1)</f>
        <v>1.0095022</v>
      </c>
      <c r="AK121" s="1">
        <f>SQRT(AJ121*AJ121*AH121*AH121)</f>
        <v>4.3408594599999996E-2</v>
      </c>
      <c r="AL121">
        <v>6.0430000000000001</v>
      </c>
      <c r="AM121">
        <v>4.7E-2</v>
      </c>
      <c r="AP121">
        <f>IF(AN121&lt;&gt;0,AN121,AL121)</f>
        <v>6.0430000000000001</v>
      </c>
      <c r="AQ121">
        <f>IF(AN121&lt;&gt;0,AO121,AM121)</f>
        <v>4.7E-2</v>
      </c>
      <c r="AS121" t="s">
        <v>370</v>
      </c>
      <c r="AT121" t="s">
        <v>672</v>
      </c>
      <c r="AU121">
        <v>6.8070000000000004</v>
      </c>
    </row>
    <row r="122" spans="1:49" x14ac:dyDescent="0.25">
      <c r="A122" t="s">
        <v>110</v>
      </c>
      <c r="B122">
        <v>203836</v>
      </c>
      <c r="C122" t="s">
        <v>268</v>
      </c>
      <c r="E122">
        <v>7.5679999999999996</v>
      </c>
      <c r="F122">
        <v>1.4999999999999999E-2</v>
      </c>
      <c r="G122">
        <v>7.4320000000000004</v>
      </c>
      <c r="H122">
        <v>0.01</v>
      </c>
      <c r="I122">
        <f>E122-G122</f>
        <v>0.13599999999999923</v>
      </c>
      <c r="J122">
        <f>SQRT((F122*F122)+(H122*H122))</f>
        <v>1.8027756377319945E-2</v>
      </c>
      <c r="O122">
        <v>7.4130000000000003</v>
      </c>
      <c r="P122">
        <v>1E-3</v>
      </c>
      <c r="AA122" s="1">
        <v>7.1660000000000004</v>
      </c>
      <c r="AB122" s="1">
        <v>2.4E-2</v>
      </c>
      <c r="AC122" s="1">
        <f>AI122-AP122</f>
        <v>0.74941370919999972</v>
      </c>
      <c r="AD122" s="1">
        <f>SQRT((AK122*AK122)+(AQ122*AQ122))</f>
        <v>6.8103815144589144E-2</v>
      </c>
      <c r="AG122">
        <v>7.1139999999999999</v>
      </c>
      <c r="AH122">
        <v>3.2000000000000001E-2</v>
      </c>
      <c r="AI122" s="1">
        <f>IF(AG122&lt;8,AG122-0.1359+(0.0396*AG122)-(0.0023*AG122*AG122)-0.031,AG122)</f>
        <v>7.1124137092000002</v>
      </c>
      <c r="AJ122">
        <f>IF(AG122&lt;8,1.0396-(0.0046*AG122),1)</f>
        <v>1.0068756000000001</v>
      </c>
      <c r="AK122" s="1">
        <f>SQRT(AJ122*AJ122*AH122*AH122)</f>
        <v>3.2220019200000005E-2</v>
      </c>
      <c r="AL122">
        <v>6.3630000000000004</v>
      </c>
      <c r="AM122">
        <v>0.06</v>
      </c>
      <c r="AP122">
        <f>IF(AN122&lt;&gt;0,AN122,AL122)</f>
        <v>6.3630000000000004</v>
      </c>
      <c r="AQ122">
        <f>IF(AN122&lt;&gt;0,AO122,AM122)</f>
        <v>0.06</v>
      </c>
      <c r="AS122" t="s">
        <v>110</v>
      </c>
      <c r="AT122">
        <v>203836</v>
      </c>
      <c r="AU122" t="s">
        <v>268</v>
      </c>
      <c r="AV122" s="1">
        <v>7.1660000000000004</v>
      </c>
      <c r="AW122" s="1">
        <v>2.4E-2</v>
      </c>
    </row>
    <row r="123" spans="1:49" x14ac:dyDescent="0.25">
      <c r="A123" t="s">
        <v>60</v>
      </c>
      <c r="B123">
        <v>202084</v>
      </c>
      <c r="C123" t="s">
        <v>218</v>
      </c>
      <c r="E123">
        <v>7.1150000000000002</v>
      </c>
      <c r="F123">
        <v>1.4999999999999999E-2</v>
      </c>
      <c r="G123">
        <v>7.085</v>
      </c>
      <c r="H123">
        <v>0.01</v>
      </c>
      <c r="I123">
        <f>E123-G123</f>
        <v>3.0000000000000249E-2</v>
      </c>
      <c r="J123">
        <f>SQRT((F123*F123)+(H123*H123))</f>
        <v>1.8027756377319945E-2</v>
      </c>
      <c r="O123">
        <v>7.1180000000000003</v>
      </c>
      <c r="P123">
        <v>4.8999999999999998E-4</v>
      </c>
      <c r="AA123" s="1">
        <v>7.0010000000000003</v>
      </c>
      <c r="AB123" s="1">
        <v>2.7E-2</v>
      </c>
      <c r="AC123" s="1">
        <f>AI123-AP123</f>
        <v>0.67871048250000054</v>
      </c>
      <c r="AD123" s="1">
        <f>SQRT((AK123*AK123)+(AQ123*AQ123))</f>
        <v>5.740676913876816E-2</v>
      </c>
      <c r="AG123">
        <v>7.0149999999999997</v>
      </c>
      <c r="AH123">
        <v>2.8000000000000001E-2</v>
      </c>
      <c r="AI123" s="1">
        <f>IF(AG123&lt;8,AG123-0.1359+(0.0396*AG123)-(0.0023*AG123*AG123)-0.031,AG123)</f>
        <v>7.0127104825000002</v>
      </c>
      <c r="AJ123">
        <f>IF(AG123&lt;8,1.0396-(0.0046*AG123),1)</f>
        <v>1.007331</v>
      </c>
      <c r="AK123" s="1">
        <f>SQRT(AJ123*AJ123*AH123*AH123)</f>
        <v>2.8205267999999999E-2</v>
      </c>
      <c r="AL123">
        <v>6.3339999999999996</v>
      </c>
      <c r="AM123">
        <v>0.05</v>
      </c>
      <c r="AP123">
        <f>IF(AN123&lt;&gt;0,AN123,AL123)</f>
        <v>6.3339999999999996</v>
      </c>
      <c r="AQ123">
        <f>IF(AN123&lt;&gt;0,AO123,AM123)</f>
        <v>0.05</v>
      </c>
      <c r="AS123" t="s">
        <v>60</v>
      </c>
      <c r="AT123">
        <v>202084</v>
      </c>
      <c r="AU123" t="s">
        <v>218</v>
      </c>
      <c r="AV123" s="1">
        <v>7.0010000000000003</v>
      </c>
      <c r="AW123" s="1">
        <v>2.7E-2</v>
      </c>
    </row>
    <row r="124" spans="1:49" x14ac:dyDescent="0.25">
      <c r="A124" t="s">
        <v>159</v>
      </c>
      <c r="B124" t="s">
        <v>327</v>
      </c>
      <c r="C124" t="s">
        <v>317</v>
      </c>
      <c r="E124">
        <v>11.925000000000001</v>
      </c>
      <c r="F124">
        <v>0.15</v>
      </c>
      <c r="G124">
        <v>10.448</v>
      </c>
      <c r="H124">
        <v>6.3E-2</v>
      </c>
      <c r="I124">
        <f>E124-G124</f>
        <v>1.4770000000000003</v>
      </c>
      <c r="J124">
        <f>SQRT((F124*F124)+(H124*H124))</f>
        <v>0.16269296235547498</v>
      </c>
      <c r="O124">
        <v>9.7919999999999998</v>
      </c>
      <c r="P124">
        <v>4.2000000000000003E-2</v>
      </c>
      <c r="AA124" s="1">
        <v>7.82</v>
      </c>
      <c r="AB124" s="1">
        <v>1.9E-2</v>
      </c>
      <c r="AC124" s="1">
        <f>AI124-AP124</f>
        <v>0.94260436569999939</v>
      </c>
      <c r="AD124" s="1">
        <f>SQRT((AK124*AK124)+(AQ124*AQ124))</f>
        <v>5.3439307178676045E-2</v>
      </c>
      <c r="AG124">
        <v>6.5289999999999999</v>
      </c>
      <c r="AH124">
        <v>0.04</v>
      </c>
      <c r="AI124" s="1">
        <f>IF(AG124&lt;8,AG124-0.1359+(0.0396*AG124)-(0.0023*AG124*AG124)-0.031,AG124)</f>
        <v>6.5226043656999995</v>
      </c>
      <c r="AJ124">
        <f>IF(AG124&lt;8,1.0396-(0.0046*AG124),1)</f>
        <v>1.0095666000000001</v>
      </c>
      <c r="AK124" s="1">
        <f>SQRT(AJ124*AJ124*AH124*AH124)</f>
        <v>4.0382664000000006E-2</v>
      </c>
      <c r="AL124">
        <v>5.58</v>
      </c>
      <c r="AM124">
        <v>3.5000000000000003E-2</v>
      </c>
      <c r="AP124">
        <f>IF(AN124&lt;&gt;0,AN124,AL124)</f>
        <v>5.58</v>
      </c>
      <c r="AQ124">
        <f>IF(AN124&lt;&gt;0,AO124,AM124)</f>
        <v>3.5000000000000003E-2</v>
      </c>
      <c r="AS124" t="s">
        <v>159</v>
      </c>
      <c r="AT124" t="s">
        <v>327</v>
      </c>
      <c r="AU124" t="s">
        <v>317</v>
      </c>
      <c r="AV124" s="1">
        <v>7.82</v>
      </c>
      <c r="AW124" s="1">
        <v>1.9E-2</v>
      </c>
    </row>
    <row r="125" spans="1:49" x14ac:dyDescent="0.25">
      <c r="A125" t="s">
        <v>153</v>
      </c>
      <c r="B125">
        <v>204173</v>
      </c>
      <c r="C125" t="s">
        <v>311</v>
      </c>
      <c r="E125">
        <v>8.8279999999999994</v>
      </c>
      <c r="F125">
        <v>1.7999999999999999E-2</v>
      </c>
      <c r="G125">
        <v>8.3260000000000005</v>
      </c>
      <c r="H125">
        <v>1.4E-2</v>
      </c>
      <c r="I125">
        <f>E125-G125</f>
        <v>0.50199999999999889</v>
      </c>
      <c r="J125">
        <f>SQRT((F125*F125)+(H125*H125))</f>
        <v>2.2803508501982758E-2</v>
      </c>
      <c r="O125">
        <v>8.1300000000000008</v>
      </c>
      <c r="P125">
        <v>1E-3</v>
      </c>
      <c r="AA125" s="1">
        <v>7.3550000000000004</v>
      </c>
      <c r="AB125" s="1">
        <v>3.2000000000000001E-2</v>
      </c>
      <c r="AC125" s="1">
        <f>AI125-AP125</f>
        <v>2.7822927336999994</v>
      </c>
      <c r="AD125" s="1">
        <f>SQRT((AK125*AK125)+(AQ125*AQ125))</f>
        <v>3.9033324502716384E-2</v>
      </c>
      <c r="AG125">
        <v>6.9589999999999996</v>
      </c>
      <c r="AH125">
        <v>3.2000000000000001E-2</v>
      </c>
      <c r="AI125" s="1">
        <f>IF(AG125&lt;8,AG125-0.1359+(0.0396*AG125)-(0.0023*AG125*AG125)-0.031,AG125)</f>
        <v>6.9562927336999998</v>
      </c>
      <c r="AJ125">
        <f>IF(AG125&lt;8,1.0396-(0.0046*AG125),1)</f>
        <v>1.0075886000000001</v>
      </c>
      <c r="AK125" s="1">
        <f>SQRT(AJ125*AJ125*AH125*AH125)</f>
        <v>3.22428352E-2</v>
      </c>
      <c r="AL125">
        <v>4.1740000000000004</v>
      </c>
      <c r="AM125">
        <v>2.1999999999999999E-2</v>
      </c>
      <c r="AP125">
        <f>IF(AN125&lt;&gt;0,AN125,AL125)</f>
        <v>4.1740000000000004</v>
      </c>
      <c r="AQ125">
        <f>IF(AN125&lt;&gt;0,AO125,AM125)</f>
        <v>2.1999999999999999E-2</v>
      </c>
      <c r="AS125" t="s">
        <v>153</v>
      </c>
      <c r="AT125">
        <v>204173</v>
      </c>
      <c r="AU125" t="s">
        <v>311</v>
      </c>
      <c r="AV125" s="1">
        <v>7.3550000000000004</v>
      </c>
      <c r="AW125" s="1">
        <v>3.2000000000000001E-2</v>
      </c>
    </row>
    <row r="126" spans="1:49" x14ac:dyDescent="0.25">
      <c r="A126" t="s">
        <v>52</v>
      </c>
      <c r="B126">
        <v>204905</v>
      </c>
      <c r="C126" t="s">
        <v>210</v>
      </c>
      <c r="E126">
        <v>7.2240000000000002</v>
      </c>
      <c r="F126">
        <v>1.4999999999999999E-2</v>
      </c>
      <c r="G126">
        <v>7.24</v>
      </c>
      <c r="H126">
        <v>0.01</v>
      </c>
      <c r="I126">
        <f>E126-G126</f>
        <v>-1.6000000000000014E-2</v>
      </c>
      <c r="J126">
        <f>SQRT((F126*F126)+(H126*H126))</f>
        <v>1.8027756377319945E-2</v>
      </c>
      <c r="AA126" s="1">
        <v>7.1459999999999999</v>
      </c>
      <c r="AB126" s="1">
        <v>2.3E-2</v>
      </c>
      <c r="AC126" s="1">
        <f>AI126-AP126</f>
        <v>0.60473178169999997</v>
      </c>
      <c r="AD126" s="1">
        <f>SQRT((AK126*AK126)+(AQ126*AQ126))</f>
        <v>6.1385978913255347E-2</v>
      </c>
      <c r="AG126">
        <v>7.1609999999999996</v>
      </c>
      <c r="AH126">
        <v>2.9000000000000001E-2</v>
      </c>
      <c r="AI126" s="1">
        <f>IF(AG126&lt;8,AG126-0.1359+(0.0396*AG126)-(0.0023*AG126*AG126)-0.031,AG126)</f>
        <v>7.1597317816999997</v>
      </c>
      <c r="AJ126">
        <f>IF(AG126&lt;8,1.0396-(0.0046*AG126),1)</f>
        <v>1.0066594</v>
      </c>
      <c r="AK126" s="1">
        <f>SQRT(AJ126*AJ126*AH126*AH126)</f>
        <v>2.91931226E-2</v>
      </c>
      <c r="AL126">
        <v>6.5549999999999997</v>
      </c>
      <c r="AM126">
        <v>5.3999999999999999E-2</v>
      </c>
      <c r="AP126">
        <f>IF(AN126&lt;&gt;0,AN126,AL126)</f>
        <v>6.5549999999999997</v>
      </c>
      <c r="AQ126">
        <f>IF(AN126&lt;&gt;0,AO126,AM126)</f>
        <v>5.3999999999999999E-2</v>
      </c>
      <c r="AS126" t="s">
        <v>52</v>
      </c>
      <c r="AT126">
        <v>204905</v>
      </c>
      <c r="AU126" t="s">
        <v>210</v>
      </c>
      <c r="AV126" s="1">
        <v>7.1459999999999999</v>
      </c>
      <c r="AW126" s="1">
        <v>2.3E-2</v>
      </c>
    </row>
    <row r="127" spans="1:49" x14ac:dyDescent="0.25">
      <c r="A127" t="s">
        <v>453</v>
      </c>
      <c r="C127" t="s">
        <v>681</v>
      </c>
      <c r="D127" t="s">
        <v>736</v>
      </c>
      <c r="E127">
        <v>11.481999999999999</v>
      </c>
      <c r="F127">
        <v>8.4000000000000005E-2</v>
      </c>
      <c r="G127">
        <v>10.109</v>
      </c>
      <c r="H127">
        <v>3.9E-2</v>
      </c>
      <c r="I127">
        <f>E127-G127</f>
        <v>1.3729999999999993</v>
      </c>
      <c r="J127">
        <f>SQRT((F127*F127)+(H127*H127))</f>
        <v>9.2612094242598794E-2</v>
      </c>
      <c r="O127">
        <v>9.6150000000000002</v>
      </c>
      <c r="P127">
        <v>2E-3</v>
      </c>
      <c r="AA127">
        <v>8.077</v>
      </c>
      <c r="AB127" s="1">
        <v>2.1000000000000001E-2</v>
      </c>
      <c r="AC127" s="1">
        <f>AI127-AP127</f>
        <v>0.91058888320000086</v>
      </c>
      <c r="AD127" s="1">
        <f>SQRT((AK127*AK127)+(AQ127*AQ127))</f>
        <v>7.033624423846431E-2</v>
      </c>
      <c r="AG127">
        <v>7.2960000000000003</v>
      </c>
      <c r="AH127">
        <v>2.9000000000000001E-2</v>
      </c>
      <c r="AI127" s="1">
        <f>IF(AG127&lt;8,AG127-0.1359+(0.0396*AG127)-(0.0023*AG127*AG127)-0.031,AG127)</f>
        <v>7.2955888832000007</v>
      </c>
      <c r="AJ127">
        <f>IF(AG127&lt;8,1.0396-(0.0046*AG127),1)</f>
        <v>1.0060384</v>
      </c>
      <c r="AK127" s="1">
        <f>SQRT(AJ127*AJ127*AH127*AH127)</f>
        <v>2.91751136E-2</v>
      </c>
      <c r="AL127">
        <v>6.3849999999999998</v>
      </c>
      <c r="AM127">
        <v>6.4000000000000001E-2</v>
      </c>
      <c r="AP127">
        <f>IF(AN127&lt;&gt;0,AN127,AL127)</f>
        <v>6.3849999999999998</v>
      </c>
      <c r="AQ127">
        <f>IF(AN127&lt;&gt;0,AO127,AM127)</f>
        <v>6.4000000000000001E-2</v>
      </c>
      <c r="AS127" t="s">
        <v>453</v>
      </c>
      <c r="AT127" t="s">
        <v>681</v>
      </c>
      <c r="AU127">
        <v>8.077</v>
      </c>
    </row>
    <row r="128" spans="1:49" x14ac:dyDescent="0.25">
      <c r="A128" t="s">
        <v>80</v>
      </c>
      <c r="B128" t="s">
        <v>327</v>
      </c>
      <c r="C128" t="s">
        <v>238</v>
      </c>
      <c r="E128">
        <v>9.7219999999999995</v>
      </c>
      <c r="F128">
        <v>0.02</v>
      </c>
      <c r="G128">
        <v>9.5449999999999999</v>
      </c>
      <c r="H128">
        <v>0.02</v>
      </c>
      <c r="I128">
        <f>E128-G128</f>
        <v>0.1769999999999996</v>
      </c>
      <c r="J128">
        <f>SQRT((F128*F128)+(H128*H128))</f>
        <v>2.8284271247461901E-2</v>
      </c>
      <c r="O128">
        <v>9.5250000000000004</v>
      </c>
      <c r="P128">
        <v>2E-3</v>
      </c>
      <c r="AA128" s="1">
        <v>9.1869999999999994</v>
      </c>
      <c r="AB128" s="1">
        <v>2.7E-2</v>
      </c>
      <c r="AC128" s="1">
        <f>AI128-AP128</f>
        <v>3.0010000000000003</v>
      </c>
      <c r="AD128" s="1">
        <f>SQRT((AK128*AK128)+(AQ128*AQ128))</f>
        <v>5.0537115073973106E-2</v>
      </c>
      <c r="AG128">
        <v>9.0670000000000002</v>
      </c>
      <c r="AH128">
        <v>2.3E-2</v>
      </c>
      <c r="AI128" s="1">
        <f>IF(AG128&lt;8,AG128-0.1359+(0.0396*AG128)-(0.0023*AG128*AG128)-0.031,AG128)</f>
        <v>9.0670000000000002</v>
      </c>
      <c r="AJ128">
        <f>IF(AG128&lt;8,1.0396-(0.0046*AG128),1)</f>
        <v>1</v>
      </c>
      <c r="AK128" s="1">
        <f>SQRT(AJ128*AJ128*AH128*AH128)</f>
        <v>2.3E-2</v>
      </c>
      <c r="AL128">
        <v>6.0659999999999998</v>
      </c>
      <c r="AM128">
        <v>4.4999999999999998E-2</v>
      </c>
      <c r="AP128">
        <f>IF(AN128&lt;&gt;0,AN128,AL128)</f>
        <v>6.0659999999999998</v>
      </c>
      <c r="AQ128">
        <f>IF(AN128&lt;&gt;0,AO128,AM128)</f>
        <v>4.4999999999999998E-2</v>
      </c>
      <c r="AS128" t="s">
        <v>80</v>
      </c>
      <c r="AT128" t="s">
        <v>327</v>
      </c>
      <c r="AU128" t="s">
        <v>238</v>
      </c>
      <c r="AV128" s="1">
        <v>9.1869999999999994</v>
      </c>
      <c r="AW128" s="1">
        <v>2.7E-2</v>
      </c>
    </row>
    <row r="129" spans="1:54" x14ac:dyDescent="0.25">
      <c r="A129" t="s">
        <v>33</v>
      </c>
      <c r="B129">
        <v>207888</v>
      </c>
      <c r="C129" t="s">
        <v>191</v>
      </c>
      <c r="E129">
        <v>6.5430000000000001</v>
      </c>
      <c r="F129">
        <v>1.4999999999999999E-2</v>
      </c>
      <c r="G129">
        <v>6.59</v>
      </c>
      <c r="H129">
        <v>0.01</v>
      </c>
      <c r="I129">
        <f>E129-G129</f>
        <v>-4.6999999999999709E-2</v>
      </c>
      <c r="J129">
        <f>SQRT((F129*F129)+(H129*H129))</f>
        <v>1.8027756377319945E-2</v>
      </c>
      <c r="AA129" s="1">
        <v>6.6879999999999997</v>
      </c>
      <c r="AB129" s="1">
        <v>2.5999999999999999E-2</v>
      </c>
      <c r="AC129" s="1">
        <f>AI129-AP129</f>
        <v>1.1393311416999996</v>
      </c>
      <c r="AD129" s="1">
        <f>SQRT((AK129*AK129)+(AQ129*AQ129))</f>
        <v>5.6597100327778267E-2</v>
      </c>
      <c r="AG129">
        <v>6.6890000000000001</v>
      </c>
      <c r="AH129">
        <v>3.5999999999999997E-2</v>
      </c>
      <c r="AI129" s="1">
        <f>IF(AG129&lt;8,AG129-0.1359+(0.0396*AG129)-(0.0023*AG129*AG129)-0.031,AG129)</f>
        <v>6.6840761416999994</v>
      </c>
      <c r="AJ129">
        <f>IF(AG129&lt;8,1.0396-(0.0046*AG129),1)</f>
        <v>1.0088306</v>
      </c>
      <c r="AK129" s="1">
        <f>SQRT(AJ129*AJ129*AH129*AH129)</f>
        <v>3.6317901599999994E-2</v>
      </c>
      <c r="AL129">
        <v>5.4829999999999997</v>
      </c>
      <c r="AM129">
        <v>4.1000000000000002E-2</v>
      </c>
      <c r="AN129">
        <v>5.5447449999999998</v>
      </c>
      <c r="AO129">
        <v>4.3407854000000003E-2</v>
      </c>
      <c r="AP129">
        <f>IF(AN129&lt;&gt;0,AN129,AL129)</f>
        <v>5.5447449999999998</v>
      </c>
      <c r="AQ129">
        <f>IF(AN129&lt;&gt;0,AO129,AM129)</f>
        <v>4.3407854000000003E-2</v>
      </c>
      <c r="AS129" t="s">
        <v>33</v>
      </c>
      <c r="AT129">
        <v>207888</v>
      </c>
      <c r="AU129" t="s">
        <v>191</v>
      </c>
      <c r="AV129" s="1">
        <v>6.6879999999999997</v>
      </c>
      <c r="AW129" s="1">
        <v>2.5999999999999999E-2</v>
      </c>
    </row>
    <row r="130" spans="1:54" x14ac:dyDescent="0.25">
      <c r="A130" t="s">
        <v>30</v>
      </c>
      <c r="B130">
        <v>208612</v>
      </c>
      <c r="C130" t="s">
        <v>188</v>
      </c>
      <c r="E130">
        <v>6.7279999999999998</v>
      </c>
      <c r="F130">
        <v>1.4999999999999999E-2</v>
      </c>
      <c r="G130">
        <v>6.7889999999999997</v>
      </c>
      <c r="H130">
        <v>1.0999999999999999E-2</v>
      </c>
      <c r="I130">
        <f>E130-G130</f>
        <v>-6.0999999999999943E-2</v>
      </c>
      <c r="J130">
        <f>SQRT((F130*F130)+(H130*H130))</f>
        <v>1.8601075237738272E-2</v>
      </c>
      <c r="AA130" s="1">
        <v>6.8369999999999997</v>
      </c>
      <c r="AB130" s="1">
        <v>2.4E-2</v>
      </c>
      <c r="AC130" s="1">
        <f>AI130-AP130</f>
        <v>1.3159253567999993</v>
      </c>
      <c r="AD130" s="1">
        <f>SQRT((AK130*AK130)+(AQ130*AQ130))</f>
        <v>5.5431355267104056E-2</v>
      </c>
      <c r="AG130">
        <v>6.6719999999999997</v>
      </c>
      <c r="AH130">
        <v>0.04</v>
      </c>
      <c r="AI130" s="1">
        <f>IF(AG130&lt;8,AG130-0.1359+(0.0396*AG130)-(0.0023*AG130*AG130)-0.031,AG130)</f>
        <v>6.6669253567999993</v>
      </c>
      <c r="AJ130">
        <f>IF(AG130&lt;8,1.0396-(0.0046*AG130),1)</f>
        <v>1.0089088000000002</v>
      </c>
      <c r="AK130" s="1">
        <f>SQRT(AJ130*AJ130*AH130*AH130)</f>
        <v>4.0356352000000005E-2</v>
      </c>
      <c r="AL130">
        <v>5.351</v>
      </c>
      <c r="AM130">
        <v>3.7999999999999999E-2</v>
      </c>
      <c r="AP130">
        <f>IF(AN130&lt;&gt;0,AN130,AL130)</f>
        <v>5.351</v>
      </c>
      <c r="AQ130">
        <f>IF(AN130&lt;&gt;0,AO130,AM130)</f>
        <v>3.7999999999999999E-2</v>
      </c>
      <c r="AS130" t="s">
        <v>30</v>
      </c>
      <c r="AT130">
        <v>208612</v>
      </c>
      <c r="AU130" t="s">
        <v>188</v>
      </c>
      <c r="AV130" s="1">
        <v>6.8369999999999997</v>
      </c>
      <c r="AW130" s="1">
        <v>2.4E-2</v>
      </c>
    </row>
    <row r="131" spans="1:54" x14ac:dyDescent="0.25">
      <c r="A131" t="s">
        <v>398</v>
      </c>
      <c r="B131">
        <v>208664</v>
      </c>
      <c r="C131" t="s">
        <v>515</v>
      </c>
      <c r="D131" t="s">
        <v>700</v>
      </c>
      <c r="E131">
        <v>8.4930000000000003</v>
      </c>
      <c r="F131">
        <v>1.4999999999999999E-2</v>
      </c>
      <c r="G131">
        <v>8.218</v>
      </c>
      <c r="H131">
        <v>1.0999999999999999E-2</v>
      </c>
      <c r="I131">
        <f>E131-G131</f>
        <v>0.27500000000000036</v>
      </c>
      <c r="J131">
        <f>SQRT((F131*F131)+(H131*H131))</f>
        <v>1.8601075237738272E-2</v>
      </c>
      <c r="AA131">
        <v>7.6879999999999997</v>
      </c>
      <c r="AB131" s="1">
        <v>2.1000000000000001E-2</v>
      </c>
      <c r="AC131" s="1">
        <f>AI131-AP131</f>
        <v>0.60892531999999999</v>
      </c>
      <c r="AD131" s="1">
        <f>SQRT((AK131*AK131)+(AQ131*AQ131))</f>
        <v>8.6372363321746762E-2</v>
      </c>
      <c r="AG131">
        <v>7.54</v>
      </c>
      <c r="AH131">
        <v>2.7E-2</v>
      </c>
      <c r="AI131" s="1">
        <f>IF(AG131&lt;8,AG131-0.1359+(0.0396*AG131)-(0.0023*AG131*AG131)-0.031,AG131)</f>
        <v>7.5409253200000004</v>
      </c>
      <c r="AJ131">
        <f>IF(AG131&lt;8,1.0396-(0.0046*AG131),1)</f>
        <v>1.0049160000000001</v>
      </c>
      <c r="AK131" s="1">
        <f>SQRT(AJ131*AJ131*AH131*AH131)</f>
        <v>2.7132732000000003E-2</v>
      </c>
      <c r="AL131">
        <v>6.9320000000000004</v>
      </c>
      <c r="AM131">
        <v>8.2000000000000003E-2</v>
      </c>
      <c r="AP131">
        <f>IF(AN131&lt;&gt;0,AN131,AL131)</f>
        <v>6.9320000000000004</v>
      </c>
      <c r="AQ131">
        <f>IF(AN131&lt;&gt;0,AO131,AM131)</f>
        <v>8.2000000000000003E-2</v>
      </c>
      <c r="AS131" t="s">
        <v>398</v>
      </c>
      <c r="AT131" t="s">
        <v>515</v>
      </c>
      <c r="AU131">
        <v>7.6879999999999997</v>
      </c>
    </row>
    <row r="132" spans="1:54" x14ac:dyDescent="0.25">
      <c r="A132" t="s">
        <v>115</v>
      </c>
      <c r="B132">
        <v>212556</v>
      </c>
      <c r="C132" t="s">
        <v>273</v>
      </c>
      <c r="E132">
        <v>7.7160000000000002</v>
      </c>
      <c r="F132">
        <v>1.4999999999999999E-2</v>
      </c>
      <c r="G132">
        <v>7.6180000000000003</v>
      </c>
      <c r="H132">
        <v>0.01</v>
      </c>
      <c r="I132">
        <f>E132-G132</f>
        <v>9.7999999999999865E-2</v>
      </c>
      <c r="J132">
        <f>SQRT((F132*F132)+(H132*H132))</f>
        <v>1.8027756377319945E-2</v>
      </c>
      <c r="O132">
        <v>7.6150000000000002</v>
      </c>
      <c r="P132">
        <v>1E-3</v>
      </c>
      <c r="AA132" s="1">
        <v>7.415</v>
      </c>
      <c r="AB132" s="1">
        <v>2.9000000000000001E-2</v>
      </c>
      <c r="AC132" s="1">
        <f>AI132-AP132</f>
        <v>0.50016414250000008</v>
      </c>
      <c r="AD132" s="1">
        <f>SQRT((AK132*AK132)+(AQ132*AQ132))</f>
        <v>7.0836280119674383E-2</v>
      </c>
      <c r="AG132">
        <v>7.3949999999999996</v>
      </c>
      <c r="AH132">
        <v>2.8000000000000001E-2</v>
      </c>
      <c r="AI132" s="1">
        <f>IF(AG132&lt;8,AG132-0.1359+(0.0396*AG132)-(0.0023*AG132*AG132)-0.031,AG132)</f>
        <v>7.3951641424999996</v>
      </c>
      <c r="AJ132">
        <f>IF(AG132&lt;8,1.0396-(0.0046*AG132),1)</f>
        <v>1.0055830000000001</v>
      </c>
      <c r="AK132" s="1">
        <f>SQRT(AJ132*AJ132*AH132*AH132)</f>
        <v>2.8156324000000007E-2</v>
      </c>
      <c r="AL132">
        <v>6.8949999999999996</v>
      </c>
      <c r="AM132">
        <v>6.5000000000000002E-2</v>
      </c>
      <c r="AP132">
        <f>IF(AN132&lt;&gt;0,AN132,AL132)</f>
        <v>6.8949999999999996</v>
      </c>
      <c r="AQ132">
        <f>IF(AN132&lt;&gt;0,AO132,AM132)</f>
        <v>6.5000000000000002E-2</v>
      </c>
      <c r="AS132" t="s">
        <v>115</v>
      </c>
      <c r="AT132">
        <v>212556</v>
      </c>
      <c r="AU132" t="s">
        <v>273</v>
      </c>
      <c r="AV132" s="1">
        <v>7.415</v>
      </c>
      <c r="AW132" s="1">
        <v>2.9000000000000001E-2</v>
      </c>
    </row>
    <row r="133" spans="1:54" x14ac:dyDescent="0.25">
      <c r="A133" t="s">
        <v>98</v>
      </c>
      <c r="B133">
        <v>213208</v>
      </c>
      <c r="C133" t="s">
        <v>256</v>
      </c>
      <c r="E133">
        <v>7.8479999999999999</v>
      </c>
      <c r="F133">
        <v>1.4999999999999999E-2</v>
      </c>
      <c r="G133">
        <v>7.8920000000000003</v>
      </c>
      <c r="H133">
        <v>1.0999999999999999E-2</v>
      </c>
      <c r="I133">
        <f>E133-G133</f>
        <v>-4.4000000000000483E-2</v>
      </c>
      <c r="J133">
        <f>SQRT((F133*F133)+(H133*H133))</f>
        <v>1.8601075237738272E-2</v>
      </c>
      <c r="O133">
        <v>7.9240000000000004</v>
      </c>
      <c r="P133">
        <v>1E-3</v>
      </c>
      <c r="AA133" s="1">
        <v>7.91</v>
      </c>
      <c r="AB133" s="1">
        <v>1.7999999999999999E-2</v>
      </c>
      <c r="AC133" s="1">
        <f>AI133-AP133</f>
        <v>1.0735082824999997</v>
      </c>
      <c r="AD133" s="1">
        <f>SQRT((AK133*AK133)+(AQ133*AQ133))</f>
        <v>6.9916262932244386E-2</v>
      </c>
      <c r="AG133">
        <v>7.9349999999999996</v>
      </c>
      <c r="AH133">
        <v>2.3E-2</v>
      </c>
      <c r="AI133" s="1">
        <f>IF(AG133&lt;8,AG133-0.1359+(0.0396*AG133)-(0.0023*AG133*AG133)-0.031,AG133)</f>
        <v>7.9375082824999996</v>
      </c>
      <c r="AJ133">
        <f>IF(AG133&lt;8,1.0396-(0.0046*AG133),1)</f>
        <v>1.0030990000000002</v>
      </c>
      <c r="AK133" s="1">
        <f>SQRT(AJ133*AJ133*AH133*AH133)</f>
        <v>2.3071277000000005E-2</v>
      </c>
      <c r="AL133">
        <v>6.8639999999999999</v>
      </c>
      <c r="AM133">
        <v>6.6000000000000003E-2</v>
      </c>
      <c r="AP133">
        <f>IF(AN133&lt;&gt;0,AN133,AL133)</f>
        <v>6.8639999999999999</v>
      </c>
      <c r="AQ133">
        <f>IF(AN133&lt;&gt;0,AO133,AM133)</f>
        <v>6.6000000000000003E-2</v>
      </c>
      <c r="AS133" t="s">
        <v>98</v>
      </c>
      <c r="AT133">
        <v>213208</v>
      </c>
      <c r="AU133" t="s">
        <v>256</v>
      </c>
      <c r="AV133" s="1">
        <v>7.91</v>
      </c>
      <c r="AW133" s="1">
        <v>1.7999999999999999E-2</v>
      </c>
    </row>
    <row r="134" spans="1:54" x14ac:dyDescent="0.25">
      <c r="A134" t="s">
        <v>99</v>
      </c>
      <c r="B134">
        <v>213290</v>
      </c>
      <c r="C134" t="s">
        <v>257</v>
      </c>
      <c r="E134">
        <v>7.843</v>
      </c>
      <c r="F134">
        <v>1.4999999999999999E-2</v>
      </c>
      <c r="G134">
        <v>7.7110000000000003</v>
      </c>
      <c r="H134">
        <v>1.0999999999999999E-2</v>
      </c>
      <c r="I134">
        <f>E134-G134</f>
        <v>0.13199999999999967</v>
      </c>
      <c r="J134">
        <f>SQRT((F134*F134)+(H134*H134))</f>
        <v>1.8601075237738272E-2</v>
      </c>
      <c r="AA134" s="1">
        <v>7.3179999999999996</v>
      </c>
      <c r="AB134" s="1">
        <v>2.3E-2</v>
      </c>
      <c r="AC134" s="1">
        <f>AI134-AP134</f>
        <v>0.69015492519999988</v>
      </c>
      <c r="AD134" s="1">
        <f>SQRT((AK134*AK134)+(AQ134*AQ134))</f>
        <v>5.2318864339311898E-2</v>
      </c>
      <c r="AG134">
        <v>7.226</v>
      </c>
      <c r="AH134">
        <v>3.1E-2</v>
      </c>
      <c r="AI134" s="1">
        <f>IF(AG134&lt;8,AG134-0.1359+(0.0396*AG134)-(0.0023*AG134*AG134)-0.031,AG134)</f>
        <v>7.2251549252</v>
      </c>
      <c r="AJ134">
        <f>IF(AG134&lt;8,1.0396-(0.0046*AG134),1)</f>
        <v>1.0063604000000002</v>
      </c>
      <c r="AK134" s="1">
        <f>SQRT(AJ134*AJ134*AH134*AH134)</f>
        <v>3.1197172400000004E-2</v>
      </c>
      <c r="AL134">
        <v>6.5350000000000001</v>
      </c>
      <c r="AM134">
        <v>4.2000000000000003E-2</v>
      </c>
      <c r="AP134">
        <f>IF(AN134&lt;&gt;0,AN134,AL134)</f>
        <v>6.5350000000000001</v>
      </c>
      <c r="AQ134">
        <f>IF(AN134&lt;&gt;0,AO134,AM134)</f>
        <v>4.2000000000000003E-2</v>
      </c>
      <c r="AS134" t="s">
        <v>99</v>
      </c>
      <c r="AT134">
        <v>213290</v>
      </c>
      <c r="AU134" t="s">
        <v>257</v>
      </c>
      <c r="AV134" s="1">
        <v>7.3179999999999996</v>
      </c>
      <c r="AW134" s="1">
        <v>2.3E-2</v>
      </c>
    </row>
    <row r="135" spans="1:54" x14ac:dyDescent="0.25">
      <c r="A135" t="s">
        <v>132</v>
      </c>
      <c r="B135" t="s">
        <v>327</v>
      </c>
      <c r="C135" t="s">
        <v>290</v>
      </c>
      <c r="E135">
        <v>11.172000000000001</v>
      </c>
      <c r="F135">
        <v>5.6000000000000001E-2</v>
      </c>
      <c r="G135">
        <v>10.853999999999999</v>
      </c>
      <c r="H135">
        <v>6.2E-2</v>
      </c>
      <c r="I135">
        <f>E135-G135</f>
        <v>0.31800000000000139</v>
      </c>
      <c r="J135">
        <f>SQRT((F135*F135)+(H135*H135))</f>
        <v>8.3546394296821688E-2</v>
      </c>
      <c r="O135">
        <v>10.87</v>
      </c>
      <c r="P135">
        <v>5.0000000000000001E-3</v>
      </c>
      <c r="AA135" s="1">
        <v>10.507999999999999</v>
      </c>
      <c r="AB135" s="1">
        <v>2.1999999999999999E-2</v>
      </c>
      <c r="AC135" s="1">
        <f>AI135-AP135</f>
        <v>4.5579999999999989</v>
      </c>
      <c r="AD135" s="1">
        <f>SQRT((AK135*AK135)+(AQ135*AQ135))</f>
        <v>4.9193495504995369E-2</v>
      </c>
      <c r="AG135">
        <v>10.353999999999999</v>
      </c>
      <c r="AH135">
        <v>2.1999999999999999E-2</v>
      </c>
      <c r="AI135" s="1">
        <f>IF(AG135&lt;8,AG135-0.1359+(0.0396*AG135)-(0.0023*AG135*AG135)-0.031,AG135)</f>
        <v>10.353999999999999</v>
      </c>
      <c r="AJ135">
        <f>IF(AG135&lt;8,1.0396-(0.0046*AG135),1)</f>
        <v>1</v>
      </c>
      <c r="AK135" s="1">
        <f>SQRT(AJ135*AJ135*AH135*AH135)</f>
        <v>2.1999999999999999E-2</v>
      </c>
      <c r="AL135">
        <v>5.7960000000000003</v>
      </c>
      <c r="AM135">
        <v>4.3999999999999997E-2</v>
      </c>
      <c r="AP135">
        <f>IF(AN135&lt;&gt;0,AN135,AL135)</f>
        <v>5.7960000000000003</v>
      </c>
      <c r="AQ135">
        <f>IF(AN135&lt;&gt;0,AO135,AM135)</f>
        <v>4.3999999999999997E-2</v>
      </c>
      <c r="AS135" t="s">
        <v>132</v>
      </c>
      <c r="AT135" t="s">
        <v>327</v>
      </c>
      <c r="AU135" t="s">
        <v>290</v>
      </c>
      <c r="AV135" s="1">
        <v>10.507999999999999</v>
      </c>
      <c r="AW135" s="1">
        <v>2.1999999999999999E-2</v>
      </c>
    </row>
    <row r="136" spans="1:54" x14ac:dyDescent="0.25">
      <c r="A136" t="s">
        <v>27</v>
      </c>
      <c r="B136">
        <v>214982</v>
      </c>
      <c r="C136" t="s">
        <v>185</v>
      </c>
      <c r="E136">
        <v>7.2060000000000004</v>
      </c>
      <c r="F136">
        <v>1.4999999999999999E-2</v>
      </c>
      <c r="G136">
        <v>7.1630000000000003</v>
      </c>
      <c r="H136">
        <v>1.0999999999999999E-2</v>
      </c>
      <c r="I136">
        <f>E136-G136</f>
        <v>4.3000000000000149E-2</v>
      </c>
      <c r="J136">
        <f>SQRT((F136*F136)+(H136*H136))</f>
        <v>1.8601075237738272E-2</v>
      </c>
      <c r="AA136" s="1">
        <v>7.101</v>
      </c>
      <c r="AB136" s="1">
        <v>2.1000000000000001E-2</v>
      </c>
      <c r="AC136" s="1">
        <f>AI136-AP136</f>
        <v>0.68414911520000032</v>
      </c>
      <c r="AD136" s="1">
        <f>SQRT((AK136*AK136)+(AQ136*AQ136))</f>
        <v>6.3629674345592441E-2</v>
      </c>
      <c r="AG136">
        <v>7.0759999999999996</v>
      </c>
      <c r="AH136">
        <v>0.03</v>
      </c>
      <c r="AI136" s="1">
        <f>IF(AG136&lt;8,AG136-0.1359+(0.0396*AG136)-(0.0023*AG136*AG136)-0.031,AG136)</f>
        <v>7.0741491152</v>
      </c>
      <c r="AJ136">
        <f>IF(AG136&lt;8,1.0396-(0.0046*AG136),1)</f>
        <v>1.0070504</v>
      </c>
      <c r="AK136" s="1">
        <f>SQRT(AJ136*AJ136*AH136*AH136)</f>
        <v>3.0211511999999999E-2</v>
      </c>
      <c r="AL136">
        <v>6.39</v>
      </c>
      <c r="AM136">
        <v>5.6000000000000001E-2</v>
      </c>
      <c r="AP136">
        <f>IF(AN136&lt;&gt;0,AN136,AL136)</f>
        <v>6.39</v>
      </c>
      <c r="AQ136">
        <f>IF(AN136&lt;&gt;0,AO136,AM136)</f>
        <v>5.6000000000000001E-2</v>
      </c>
      <c r="AS136" t="s">
        <v>27</v>
      </c>
      <c r="AT136">
        <v>214982</v>
      </c>
      <c r="AU136" t="s">
        <v>185</v>
      </c>
      <c r="AV136" s="1">
        <v>7.101</v>
      </c>
      <c r="AW136" s="1">
        <v>2.1000000000000001E-2</v>
      </c>
    </row>
    <row r="137" spans="1:54" x14ac:dyDescent="0.25">
      <c r="A137" t="s">
        <v>28</v>
      </c>
      <c r="B137">
        <v>215294</v>
      </c>
      <c r="C137" t="s">
        <v>186</v>
      </c>
      <c r="E137">
        <v>9.5549999999999997</v>
      </c>
      <c r="F137">
        <v>2.1999999999999999E-2</v>
      </c>
      <c r="G137">
        <v>9.0380000000000003</v>
      </c>
      <c r="H137">
        <v>1.7999999999999999E-2</v>
      </c>
      <c r="I137">
        <f>E137-G137</f>
        <v>0.51699999999999946</v>
      </c>
      <c r="J137">
        <f>SQRT((F137*F137)+(H137*H137))</f>
        <v>2.842534080710379E-2</v>
      </c>
      <c r="O137">
        <v>8.8420000000000005</v>
      </c>
      <c r="P137">
        <v>2E-3</v>
      </c>
      <c r="AA137" s="1">
        <v>8.0809999999999995</v>
      </c>
      <c r="AB137" s="1">
        <v>2.1000000000000001E-2</v>
      </c>
      <c r="AC137" s="1">
        <f>AI137-AP137</f>
        <v>1.4770702372000004</v>
      </c>
      <c r="AD137" s="1">
        <f>SQRT((AK137*AK137)+(AQ137*AQ137))</f>
        <v>7.1811654844388562E-2</v>
      </c>
      <c r="AG137">
        <v>7.806</v>
      </c>
      <c r="AH137">
        <v>2.3E-2</v>
      </c>
      <c r="AI137" s="1">
        <f>IF(AG137&lt;8,AG137-0.1359+(0.0396*AG137)-(0.0023*AG137*AG137)-0.031,AG137)</f>
        <v>7.8080702372000008</v>
      </c>
      <c r="AJ137">
        <f>IF(AG137&lt;8,1.0396-(0.0046*AG137),1)</f>
        <v>1.0036924</v>
      </c>
      <c r="AK137" s="1">
        <f>SQRT(AJ137*AJ137*AH137*AH137)</f>
        <v>2.3084925200000002E-2</v>
      </c>
      <c r="AL137">
        <v>6.3310000000000004</v>
      </c>
      <c r="AM137">
        <v>6.8000000000000005E-2</v>
      </c>
      <c r="AP137">
        <f>IF(AN137&lt;&gt;0,AN137,AL137)</f>
        <v>6.3310000000000004</v>
      </c>
      <c r="AQ137">
        <f>IF(AN137&lt;&gt;0,AO137,AM137)</f>
        <v>6.8000000000000005E-2</v>
      </c>
      <c r="AS137" t="s">
        <v>28</v>
      </c>
      <c r="AT137">
        <v>215294</v>
      </c>
      <c r="AU137" t="s">
        <v>186</v>
      </c>
      <c r="AV137" s="1">
        <v>8.0809999999999995</v>
      </c>
      <c r="AW137" s="1">
        <v>2.1000000000000001E-2</v>
      </c>
      <c r="AZ137">
        <v>7.782</v>
      </c>
      <c r="BA137">
        <v>5.7610000000000001</v>
      </c>
      <c r="BB137">
        <f>AZ137-BA137</f>
        <v>2.0209999999999999</v>
      </c>
    </row>
    <row r="138" spans="1:54" x14ac:dyDescent="0.25">
      <c r="A138" t="s">
        <v>390</v>
      </c>
      <c r="C138" t="s">
        <v>507</v>
      </c>
      <c r="E138">
        <v>13.359</v>
      </c>
      <c r="F138">
        <v>0.20200000000000001</v>
      </c>
      <c r="G138">
        <v>12.122999999999999</v>
      </c>
      <c r="H138">
        <v>0.11</v>
      </c>
      <c r="I138">
        <f>E138-G138</f>
        <v>1.2360000000000007</v>
      </c>
      <c r="J138">
        <f>SQRT((F138*F138)+(H138*H138))</f>
        <v>0.23000869548780109</v>
      </c>
      <c r="O138">
        <v>11.94</v>
      </c>
      <c r="P138">
        <v>4.1000000000000002E-2</v>
      </c>
      <c r="AA138">
        <v>10.125999999999999</v>
      </c>
      <c r="AB138" s="1">
        <v>2.3E-2</v>
      </c>
      <c r="AC138" s="1">
        <f>AI138-AP138</f>
        <v>3.048</v>
      </c>
      <c r="AD138" s="1">
        <f>SQRT((AK138*AK138)+(AQ138*AQ138))</f>
        <v>7.2111025509279794E-2</v>
      </c>
      <c r="AG138">
        <v>9.5709999999999997</v>
      </c>
      <c r="AH138">
        <v>2.4E-2</v>
      </c>
      <c r="AI138" s="1">
        <f>IF(AG138&lt;8,AG138-0.1359+(0.0396*AG138)-(0.0023*AG138*AG138)-0.031,AG138)</f>
        <v>9.5709999999999997</v>
      </c>
      <c r="AJ138">
        <f>IF(AG138&lt;8,1.0396-(0.0046*AG138),1)</f>
        <v>1</v>
      </c>
      <c r="AK138" s="1">
        <f>SQRT(AJ138*AJ138*AH138*AH138)</f>
        <v>2.4E-2</v>
      </c>
      <c r="AL138">
        <v>6.5229999999999997</v>
      </c>
      <c r="AM138">
        <v>6.8000000000000005E-2</v>
      </c>
      <c r="AP138">
        <f>IF(AN138&lt;&gt;0,AN138,AL138)</f>
        <v>6.5229999999999997</v>
      </c>
      <c r="AQ138">
        <f>IF(AN138&lt;&gt;0,AO138,AM138)</f>
        <v>6.8000000000000005E-2</v>
      </c>
      <c r="AS138" t="s">
        <v>390</v>
      </c>
      <c r="AT138" t="s">
        <v>507</v>
      </c>
      <c r="AU138">
        <v>10.125999999999999</v>
      </c>
    </row>
    <row r="139" spans="1:54" x14ac:dyDescent="0.25">
      <c r="A139" t="s">
        <v>164</v>
      </c>
      <c r="B139">
        <v>218155</v>
      </c>
      <c r="C139" t="s">
        <v>322</v>
      </c>
      <c r="E139">
        <v>6.774</v>
      </c>
      <c r="F139">
        <v>1.4999999999999999E-2</v>
      </c>
      <c r="G139">
        <v>6.7619999999999996</v>
      </c>
      <c r="H139">
        <v>0.01</v>
      </c>
      <c r="I139">
        <f>E139-G139</f>
        <v>1.2000000000000455E-2</v>
      </c>
      <c r="J139">
        <f>SQRT((F139*F139)+(H139*H139))</f>
        <v>1.8027756377319945E-2</v>
      </c>
      <c r="AA139" s="1">
        <v>6.7119999999999997</v>
      </c>
      <c r="AB139" s="1">
        <v>0.02</v>
      </c>
      <c r="AC139" s="1">
        <f>AI139-AP139</f>
        <v>0.63933898969999969</v>
      </c>
      <c r="AD139" s="1">
        <f>SQRT((AK139*AK139)+(AQ139*AQ139))</f>
        <v>6.5667226529348297E-2</v>
      </c>
      <c r="AG139">
        <v>6.7190000000000003</v>
      </c>
      <c r="AH139">
        <v>3.4000000000000002E-2</v>
      </c>
      <c r="AI139" s="1">
        <f>IF(AG139&lt;8,AG139-0.1359+(0.0396*AG139)-(0.0023*AG139*AG139)-0.031,AG139)</f>
        <v>6.7143389896999999</v>
      </c>
      <c r="AJ139">
        <f>IF(AG139&lt;8,1.0396-(0.0046*AG139),1)</f>
        <v>1.0086926000000001</v>
      </c>
      <c r="AK139" s="1">
        <f>SQRT(AJ139*AJ139*AH139*AH139)</f>
        <v>3.4295548400000007E-2</v>
      </c>
      <c r="AL139">
        <v>6.0750000000000002</v>
      </c>
      <c r="AM139">
        <v>5.6000000000000001E-2</v>
      </c>
      <c r="AP139">
        <f>IF(AN139&lt;&gt;0,AN139,AL139)</f>
        <v>6.0750000000000002</v>
      </c>
      <c r="AQ139">
        <f>IF(AN139&lt;&gt;0,AO139,AM139)</f>
        <v>5.6000000000000001E-2</v>
      </c>
      <c r="AS139" t="s">
        <v>164</v>
      </c>
      <c r="AT139">
        <v>218155</v>
      </c>
      <c r="AU139" t="s">
        <v>322</v>
      </c>
      <c r="AV139" s="1">
        <v>6.7119999999999997</v>
      </c>
      <c r="AW139" s="1">
        <v>0.02</v>
      </c>
    </row>
    <row r="140" spans="1:54" x14ac:dyDescent="0.25">
      <c r="A140" t="s">
        <v>116</v>
      </c>
      <c r="B140">
        <v>218546</v>
      </c>
      <c r="C140" t="s">
        <v>274</v>
      </c>
      <c r="E140">
        <v>8.2959999999999994</v>
      </c>
      <c r="F140">
        <v>1.4999999999999999E-2</v>
      </c>
      <c r="G140">
        <v>8.2520000000000007</v>
      </c>
      <c r="H140">
        <v>1.0999999999999999E-2</v>
      </c>
      <c r="I140">
        <f>E140-G140</f>
        <v>4.3999999999998707E-2</v>
      </c>
      <c r="J140">
        <f>SQRT((F140*F140)+(H140*H140))</f>
        <v>1.8601075237738272E-2</v>
      </c>
      <c r="O140">
        <v>8.2140000000000004</v>
      </c>
      <c r="P140">
        <v>2E-3</v>
      </c>
      <c r="AA140" s="1">
        <v>7.9180000000000001</v>
      </c>
      <c r="AB140" s="1">
        <v>0.02</v>
      </c>
      <c r="AC140" s="1">
        <f>AI140-AP140</f>
        <v>0.75930730329999996</v>
      </c>
      <c r="AD140" s="1">
        <f>SQRT((AK140*AK140)+(AQ140*AQ140))</f>
        <v>8.1632745851271921E-2</v>
      </c>
      <c r="AG140">
        <v>7.8730000000000002</v>
      </c>
      <c r="AH140">
        <v>2.4E-2</v>
      </c>
      <c r="AI140" s="1">
        <f>IF(AG140&lt;8,AG140-0.1359+(0.0396*AG140)-(0.0023*AG140*AG140)-0.031,AG140)</f>
        <v>7.8753073032999996</v>
      </c>
      <c r="AJ140">
        <f>IF(AG140&lt;8,1.0396-(0.0046*AG140),1)</f>
        <v>1.0033842000000002</v>
      </c>
      <c r="AK140" s="1">
        <f>SQRT(AJ140*AJ140*AH140*AH140)</f>
        <v>2.4081220800000004E-2</v>
      </c>
      <c r="AL140">
        <v>7.1159999999999997</v>
      </c>
      <c r="AM140">
        <v>7.8E-2</v>
      </c>
      <c r="AP140">
        <f>IF(AN140&lt;&gt;0,AN140,AL140)</f>
        <v>7.1159999999999997</v>
      </c>
      <c r="AQ140">
        <f>IF(AN140&lt;&gt;0,AO140,AM140)</f>
        <v>7.8E-2</v>
      </c>
      <c r="AS140" t="s">
        <v>116</v>
      </c>
      <c r="AT140">
        <v>218546</v>
      </c>
      <c r="AU140" t="s">
        <v>274</v>
      </c>
      <c r="AV140" s="1">
        <v>7.9180000000000001</v>
      </c>
      <c r="AW140" s="1">
        <v>0.02</v>
      </c>
    </row>
    <row r="141" spans="1:54" x14ac:dyDescent="0.25">
      <c r="A141" t="s">
        <v>444</v>
      </c>
      <c r="B141">
        <v>220529</v>
      </c>
      <c r="C141" t="s">
        <v>694</v>
      </c>
      <c r="D141" t="s">
        <v>737</v>
      </c>
      <c r="E141">
        <v>7.048</v>
      </c>
      <c r="F141">
        <v>1.4999999999999999E-2</v>
      </c>
      <c r="G141">
        <v>7.1559999999999997</v>
      </c>
      <c r="H141">
        <v>1.0999999999999999E-2</v>
      </c>
      <c r="I141">
        <f>E141-G141</f>
        <v>-0.10799999999999965</v>
      </c>
      <c r="J141">
        <f>SQRT((F141*F141)+(H141*H141))</f>
        <v>1.8601075237738272E-2</v>
      </c>
      <c r="AA141">
        <v>7.2850000000000001</v>
      </c>
      <c r="AB141" s="1">
        <v>1.7999999999999999E-2</v>
      </c>
      <c r="AC141" s="1">
        <f>AI141-AP141</f>
        <v>1.2402142031999999</v>
      </c>
      <c r="AD141" s="1">
        <f>SQRT((AK141*AK141)+(AQ141*AQ141))</f>
        <v>7.1754535082565754E-2</v>
      </c>
      <c r="AG141">
        <v>7.4039999999999999</v>
      </c>
      <c r="AH141">
        <v>2.8000000000000001E-2</v>
      </c>
      <c r="AI141" s="1">
        <f>IF(AG141&lt;8,AG141-0.1359+(0.0396*AG141)-(0.0023*AG141*AG141)-0.031,AG141)</f>
        <v>7.4042142031999996</v>
      </c>
      <c r="AJ141">
        <f>IF(AG141&lt;8,1.0396-(0.0046*AG141),1)</f>
        <v>1.0055416000000001</v>
      </c>
      <c r="AK141" s="1">
        <f>SQRT(AJ141*AJ141*AH141*AH141)</f>
        <v>2.8155164800000004E-2</v>
      </c>
      <c r="AL141">
        <v>6.1639999999999997</v>
      </c>
      <c r="AM141">
        <v>6.6000000000000003E-2</v>
      </c>
      <c r="AP141">
        <f>IF(AN141&lt;&gt;0,AN141,AL141)</f>
        <v>6.1639999999999997</v>
      </c>
      <c r="AQ141">
        <f>IF(AN141&lt;&gt;0,AO141,AM141)</f>
        <v>6.6000000000000003E-2</v>
      </c>
      <c r="AS141" t="s">
        <v>444</v>
      </c>
      <c r="AT141" t="s">
        <v>694</v>
      </c>
      <c r="AU141">
        <v>7.2850000000000001</v>
      </c>
    </row>
    <row r="142" spans="1:54" x14ac:dyDescent="0.25">
      <c r="A142" t="s">
        <v>400</v>
      </c>
      <c r="B142">
        <v>223167</v>
      </c>
      <c r="C142" t="s">
        <v>688</v>
      </c>
      <c r="D142" t="s">
        <v>737</v>
      </c>
      <c r="E142">
        <v>8.5570000000000004</v>
      </c>
      <c r="F142">
        <v>1.7999999999999999E-2</v>
      </c>
      <c r="G142">
        <v>8.6370000000000005</v>
      </c>
      <c r="H142">
        <v>1.4999999999999999E-2</v>
      </c>
      <c r="I142">
        <f>E142-G142</f>
        <v>-8.0000000000000071E-2</v>
      </c>
      <c r="J142">
        <f>SQRT((F142*F142)+(H142*H142))</f>
        <v>2.3430749027719962E-2</v>
      </c>
      <c r="AA142">
        <v>8.7119999999999997</v>
      </c>
      <c r="AB142" s="1">
        <v>2.3E-2</v>
      </c>
      <c r="AC142" s="1">
        <f>AI142-AP142</f>
        <v>1.7250000000000005</v>
      </c>
      <c r="AD142" s="1">
        <f>SQRT((AK142*AK142)+(AQ142*AQ142))</f>
        <v>7.7794601355106893E-2</v>
      </c>
      <c r="AG142">
        <v>8.6140000000000008</v>
      </c>
      <c r="AH142">
        <v>2.4E-2</v>
      </c>
      <c r="AI142" s="1">
        <f>IF(AG142&lt;8,AG142-0.1359+(0.0396*AG142)-(0.0023*AG142*AG142)-0.031,AG142)</f>
        <v>8.6140000000000008</v>
      </c>
      <c r="AJ142">
        <f>IF(AG142&lt;8,1.0396-(0.0046*AG142),1)</f>
        <v>1</v>
      </c>
      <c r="AK142" s="1">
        <f>SQRT(AJ142*AJ142*AH142*AH142)</f>
        <v>2.4E-2</v>
      </c>
      <c r="AL142">
        <v>6.8890000000000002</v>
      </c>
      <c r="AM142">
        <v>7.3999999999999996E-2</v>
      </c>
      <c r="AP142">
        <f>IF(AN142&lt;&gt;0,AN142,AL142)</f>
        <v>6.8890000000000002</v>
      </c>
      <c r="AQ142">
        <f>IF(AN142&lt;&gt;0,AO142,AM142)</f>
        <v>7.3999999999999996E-2</v>
      </c>
      <c r="AS142" t="s">
        <v>400</v>
      </c>
      <c r="AT142" t="s">
        <v>688</v>
      </c>
      <c r="AU142">
        <v>8.7119999999999997</v>
      </c>
    </row>
    <row r="143" spans="1:54" x14ac:dyDescent="0.25">
      <c r="A143" t="s">
        <v>100</v>
      </c>
      <c r="B143">
        <v>224098</v>
      </c>
      <c r="C143" t="s">
        <v>258</v>
      </c>
      <c r="E143">
        <v>6.6059999999999999</v>
      </c>
      <c r="F143">
        <v>1.4999999999999999E-2</v>
      </c>
      <c r="G143">
        <v>6.59</v>
      </c>
      <c r="H143">
        <v>0.01</v>
      </c>
      <c r="I143">
        <f>E143-G143</f>
        <v>1.6000000000000014E-2</v>
      </c>
      <c r="J143">
        <f>SQRT((F143*F143)+(H143*H143))</f>
        <v>1.8027756377319945E-2</v>
      </c>
      <c r="O143">
        <v>6.569</v>
      </c>
      <c r="P143">
        <v>2E-3</v>
      </c>
      <c r="AA143" s="1">
        <v>6.3879999999999999</v>
      </c>
      <c r="AB143" s="1">
        <v>1.9E-2</v>
      </c>
      <c r="AC143" s="1">
        <f>AI143-AP143</f>
        <v>0.44111762569999957</v>
      </c>
      <c r="AD143" s="1">
        <f>SQRT((AK143*AK143)+(AQ143*AQ143))</f>
        <v>6.3966805888939063E-2</v>
      </c>
      <c r="AG143">
        <v>6.3789999999999996</v>
      </c>
      <c r="AH143">
        <v>4.4999999999999998E-2</v>
      </c>
      <c r="AI143" s="1">
        <f>IF(AG143&lt;8,AG143-0.1359+(0.0396*AG143)-(0.0023*AG143*AG143)-0.031,AG143)</f>
        <v>6.3711176256999993</v>
      </c>
      <c r="AJ143">
        <f>IF(AG143&lt;8,1.0396-(0.0046*AG143),1)</f>
        <v>1.0102566000000002</v>
      </c>
      <c r="AK143" s="1">
        <f>SQRT(AJ143*AJ143*AH143*AH143)</f>
        <v>4.5461547000000005E-2</v>
      </c>
      <c r="AL143">
        <v>5.93</v>
      </c>
      <c r="AM143">
        <v>4.4999999999999998E-2</v>
      </c>
      <c r="AP143">
        <f>IF(AN143&lt;&gt;0,AN143,AL143)</f>
        <v>5.93</v>
      </c>
      <c r="AQ143">
        <f>IF(AN143&lt;&gt;0,AO143,AM143)</f>
        <v>4.4999999999999998E-2</v>
      </c>
      <c r="AS143" t="s">
        <v>100</v>
      </c>
      <c r="AT143">
        <v>224098</v>
      </c>
      <c r="AU143" t="s">
        <v>258</v>
      </c>
      <c r="AV143" s="1">
        <v>6.3879999999999999</v>
      </c>
      <c r="AW143" s="1">
        <v>1.9E-2</v>
      </c>
    </row>
    <row r="144" spans="1:54" x14ac:dyDescent="0.25">
      <c r="A144" t="s">
        <v>166</v>
      </c>
      <c r="B144">
        <v>224155</v>
      </c>
      <c r="C144" t="s">
        <v>324</v>
      </c>
      <c r="E144">
        <v>6.827</v>
      </c>
      <c r="F144">
        <v>1.4999999999999999E-2</v>
      </c>
      <c r="G144">
        <v>6.8179999999999996</v>
      </c>
      <c r="H144">
        <v>0.01</v>
      </c>
      <c r="I144">
        <f>E144-G144</f>
        <v>9.0000000000003411E-3</v>
      </c>
      <c r="J144">
        <f>SQRT((F144*F144)+(H144*H144))</f>
        <v>1.8027756377319945E-2</v>
      </c>
      <c r="O144">
        <v>6.8440000000000003</v>
      </c>
      <c r="P144">
        <v>1E-3</v>
      </c>
      <c r="AA144" s="1">
        <v>6.77</v>
      </c>
      <c r="AB144" s="1">
        <v>2.5999999999999999E-2</v>
      </c>
      <c r="AC144" s="1">
        <f>AI144-AP144</f>
        <v>0.47468301369999999</v>
      </c>
      <c r="AD144" s="1">
        <f>SQRT((AK144*AK144)+(AQ144*AQ144))</f>
        <v>7.7968891981168062E-2</v>
      </c>
      <c r="AG144">
        <v>6.7590000000000003</v>
      </c>
      <c r="AH144">
        <v>3.5999999999999997E-2</v>
      </c>
      <c r="AI144" s="1">
        <f>IF(AG144&lt;8,AG144-0.1359+(0.0396*AG144)-(0.0023*AG144*AG144)-0.031,AG144)</f>
        <v>6.7546830137000002</v>
      </c>
      <c r="AJ144">
        <f>IF(AG144&lt;8,1.0396-(0.0046*AG144),1)</f>
        <v>1.0085086000000001</v>
      </c>
      <c r="AK144" s="1">
        <f>SQRT(AJ144*AJ144*AH144*AH144)</f>
        <v>3.6306309599999996E-2</v>
      </c>
      <c r="AL144">
        <v>6.28</v>
      </c>
      <c r="AM144">
        <v>6.9000000000000006E-2</v>
      </c>
      <c r="AP144">
        <f>IF(AN144&lt;&gt;0,AN144,AL144)</f>
        <v>6.28</v>
      </c>
      <c r="AQ144">
        <f>IF(AN144&lt;&gt;0,AO144,AM144)</f>
        <v>6.9000000000000006E-2</v>
      </c>
      <c r="AS144" t="s">
        <v>166</v>
      </c>
      <c r="AT144">
        <v>224155</v>
      </c>
      <c r="AU144" t="s">
        <v>324</v>
      </c>
      <c r="AV144" s="1">
        <v>6.77</v>
      </c>
      <c r="AW144" s="1">
        <v>2.5999999999999999E-2</v>
      </c>
    </row>
    <row r="145" spans="1:49" x14ac:dyDescent="0.25">
      <c r="A145" t="s">
        <v>69</v>
      </c>
      <c r="B145" t="s">
        <v>327</v>
      </c>
      <c r="C145" t="s">
        <v>227</v>
      </c>
      <c r="E145">
        <v>11.132</v>
      </c>
      <c r="F145">
        <v>5.0999999999999997E-2</v>
      </c>
      <c r="G145">
        <v>10.254</v>
      </c>
      <c r="H145">
        <v>3.5000000000000003E-2</v>
      </c>
      <c r="I145">
        <f>E145-G145</f>
        <v>0.87800000000000011</v>
      </c>
      <c r="J145">
        <f>SQRT((F145*F145)+(H145*H145))</f>
        <v>6.1854668376768458E-2</v>
      </c>
      <c r="AA145" s="1">
        <v>8.6379999999999999</v>
      </c>
      <c r="AB145" s="1">
        <v>2.7E-2</v>
      </c>
      <c r="AC145" s="1">
        <f>AI145-AP145</f>
        <v>1.5069999999999988</v>
      </c>
      <c r="AD145" s="1">
        <f>SQRT((AK145*AK145)+(AQ145*AQ145))</f>
        <v>6.3694583757176709E-2</v>
      </c>
      <c r="AG145">
        <v>8.1489999999999991</v>
      </c>
      <c r="AH145">
        <v>2.4E-2</v>
      </c>
      <c r="AI145" s="1">
        <f>IF(AG145&lt;8,AG145-0.1359+(0.0396*AG145)-(0.0023*AG145*AG145)-0.031,AG145)</f>
        <v>8.1489999999999991</v>
      </c>
      <c r="AJ145">
        <f>IF(AG145&lt;8,1.0396-(0.0046*AG145),1)</f>
        <v>1</v>
      </c>
      <c r="AK145" s="1">
        <f>SQRT(AJ145*AJ145*AH145*AH145)</f>
        <v>2.4E-2</v>
      </c>
      <c r="AL145">
        <v>6.6420000000000003</v>
      </c>
      <c r="AM145">
        <v>5.8999999999999997E-2</v>
      </c>
      <c r="AP145">
        <f>IF(AN145&lt;&gt;0,AN145,AL145)</f>
        <v>6.6420000000000003</v>
      </c>
      <c r="AQ145">
        <f>IF(AN145&lt;&gt;0,AO145,AM145)</f>
        <v>5.8999999999999997E-2</v>
      </c>
      <c r="AS145" t="s">
        <v>69</v>
      </c>
      <c r="AT145" t="s">
        <v>327</v>
      </c>
      <c r="AU145" t="s">
        <v>227</v>
      </c>
      <c r="AV145" s="1">
        <v>8.6379999999999999</v>
      </c>
      <c r="AW145" s="1">
        <v>2.7E-2</v>
      </c>
    </row>
    <row r="146" spans="1:49" x14ac:dyDescent="0.25">
      <c r="A146" t="s">
        <v>165</v>
      </c>
      <c r="B146">
        <v>224429</v>
      </c>
      <c r="C146" t="s">
        <v>323</v>
      </c>
      <c r="E146">
        <v>6.6870000000000003</v>
      </c>
      <c r="F146">
        <v>1.4E-2</v>
      </c>
      <c r="G146">
        <v>6.6479999999999997</v>
      </c>
      <c r="H146">
        <v>0.01</v>
      </c>
      <c r="I146">
        <f>E146-G146</f>
        <v>3.900000000000059E-2</v>
      </c>
      <c r="J146">
        <f>SQRT((F146*F146)+(H146*H146))</f>
        <v>1.7204650534085254E-2</v>
      </c>
      <c r="O146">
        <v>6.6749999999999998</v>
      </c>
      <c r="P146">
        <v>4.8999999999999998E-4</v>
      </c>
      <c r="AA146" s="1">
        <v>6.5810000000000004</v>
      </c>
      <c r="AB146" s="1">
        <v>2.3E-2</v>
      </c>
      <c r="AC146" s="1">
        <f>AI146-AP146</f>
        <v>0.47586098720000081</v>
      </c>
      <c r="AD146" s="1">
        <f>SQRT((AK146*AK146)+(AQ146*AQ146))</f>
        <v>6.7312520007487567E-2</v>
      </c>
      <c r="AG146">
        <v>6.556</v>
      </c>
      <c r="AH146">
        <v>3.6999999999999998E-2</v>
      </c>
      <c r="AI146" s="1">
        <f>IF(AG146&lt;8,AG146-0.1359+(0.0396*AG146)-(0.0023*AG146*AG146)-0.031,AG146)</f>
        <v>6.5498609872000007</v>
      </c>
      <c r="AJ146">
        <f>IF(AG146&lt;8,1.0396-(0.0046*AG146),1)</f>
        <v>1.0094424000000002</v>
      </c>
      <c r="AK146" s="1">
        <f>SQRT(AJ146*AJ146*AH146*AH146)</f>
        <v>3.7349368800000005E-2</v>
      </c>
      <c r="AL146">
        <v>6.0739999999999998</v>
      </c>
      <c r="AM146">
        <v>5.6000000000000001E-2</v>
      </c>
      <c r="AP146">
        <f>IF(AN146&lt;&gt;0,AN146,AL146)</f>
        <v>6.0739999999999998</v>
      </c>
      <c r="AQ146">
        <f>IF(AN146&lt;&gt;0,AO146,AM146)</f>
        <v>5.6000000000000001E-2</v>
      </c>
      <c r="AS146" t="s">
        <v>165</v>
      </c>
      <c r="AT146">
        <v>224429</v>
      </c>
      <c r="AU146" t="s">
        <v>323</v>
      </c>
      <c r="AV146" s="1">
        <v>6.5810000000000004</v>
      </c>
      <c r="AW146" s="1">
        <v>2.3E-2</v>
      </c>
    </row>
  </sheetData>
  <sortState ref="A2:BB146">
    <sortCondition ref="C2:C146"/>
  </sortState>
  <conditionalFormatting sqref="A147:A1048576 A1:A57">
    <cfRule type="duplicateValues" dxfId="4" priority="2"/>
  </conditionalFormatting>
  <conditionalFormatting sqref="C1:C1048576">
    <cfRule type="duplicateValues" dxfId="3" priority="1"/>
  </conditionalFormatting>
  <conditionalFormatting sqref="A58:A146">
    <cfRule type="duplicateValues" dxfId="2" priority="3"/>
  </conditionalFormatting>
  <conditionalFormatting sqref="AS58:AS146">
    <cfRule type="duplicateValues" dxfId="1" priority="4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1720-6AB0-4C99-8C90-11017E93BCD3}">
  <dimension ref="A1:K132"/>
  <sheetViews>
    <sheetView topLeftCell="A35" workbookViewId="0">
      <selection activeCell="B43" sqref="B43"/>
    </sheetView>
  </sheetViews>
  <sheetFormatPr defaultRowHeight="15" x14ac:dyDescent="0.25"/>
  <cols>
    <col min="1" max="1" width="12.85546875" bestFit="1" customWidth="1"/>
    <col min="2" max="2" width="18.85546875" bestFit="1" customWidth="1"/>
    <col min="3" max="3" width="66.28515625" bestFit="1" customWidth="1"/>
  </cols>
  <sheetData>
    <row r="1" spans="1:11" x14ac:dyDescent="0.25">
      <c r="A1" t="s">
        <v>457</v>
      </c>
      <c r="B1" t="s">
        <v>2</v>
      </c>
      <c r="C1" t="s">
        <v>458</v>
      </c>
      <c r="D1" t="s">
        <v>459</v>
      </c>
    </row>
    <row r="2" spans="1:11" x14ac:dyDescent="0.25">
      <c r="A2" t="s">
        <v>378</v>
      </c>
      <c r="B2" t="s">
        <v>481</v>
      </c>
      <c r="C2" t="s">
        <v>483</v>
      </c>
      <c r="D2" t="s">
        <v>482</v>
      </c>
    </row>
    <row r="3" spans="1:11" x14ac:dyDescent="0.25">
      <c r="A3" t="s">
        <v>380</v>
      </c>
      <c r="B3" t="s">
        <v>490</v>
      </c>
      <c r="C3" t="s">
        <v>491</v>
      </c>
      <c r="D3" t="s">
        <v>482</v>
      </c>
    </row>
    <row r="4" spans="1:11" x14ac:dyDescent="0.25">
      <c r="A4" t="s">
        <v>389</v>
      </c>
      <c r="B4" t="s">
        <v>494</v>
      </c>
      <c r="C4" t="s">
        <v>495</v>
      </c>
      <c r="D4" t="s">
        <v>482</v>
      </c>
    </row>
    <row r="5" spans="1:11" x14ac:dyDescent="0.25">
      <c r="A5" t="s">
        <v>354</v>
      </c>
      <c r="B5" t="s">
        <v>574</v>
      </c>
      <c r="C5" t="s">
        <v>575</v>
      </c>
      <c r="D5" t="s">
        <v>482</v>
      </c>
    </row>
    <row r="6" spans="1:11" x14ac:dyDescent="0.25">
      <c r="A6" t="s">
        <v>364</v>
      </c>
      <c r="B6" t="s">
        <v>622</v>
      </c>
      <c r="C6" t="s">
        <v>623</v>
      </c>
      <c r="D6" t="s">
        <v>482</v>
      </c>
    </row>
    <row r="7" spans="1:11" x14ac:dyDescent="0.25">
      <c r="A7" t="s">
        <v>412</v>
      </c>
      <c r="B7" t="s">
        <v>627</v>
      </c>
      <c r="C7" t="s">
        <v>628</v>
      </c>
      <c r="D7" t="s">
        <v>482</v>
      </c>
      <c r="J7" t="s">
        <v>462</v>
      </c>
      <c r="K7" t="s">
        <v>463</v>
      </c>
    </row>
    <row r="8" spans="1:11" x14ac:dyDescent="0.25">
      <c r="A8" t="s">
        <v>362</v>
      </c>
      <c r="B8" t="s">
        <v>632</v>
      </c>
      <c r="C8" t="s">
        <v>633</v>
      </c>
      <c r="D8" t="s">
        <v>482</v>
      </c>
      <c r="K8" t="s">
        <v>464</v>
      </c>
    </row>
    <row r="9" spans="1:11" x14ac:dyDescent="0.25">
      <c r="A9" t="s">
        <v>366</v>
      </c>
      <c r="B9" t="s">
        <v>649</v>
      </c>
      <c r="C9" t="s">
        <v>650</v>
      </c>
      <c r="D9" t="s">
        <v>482</v>
      </c>
      <c r="K9" t="s">
        <v>465</v>
      </c>
    </row>
    <row r="10" spans="1:11" x14ac:dyDescent="0.25">
      <c r="A10" t="s">
        <v>408</v>
      </c>
      <c r="B10" t="s">
        <v>655</v>
      </c>
      <c r="C10" t="s">
        <v>656</v>
      </c>
      <c r="D10" t="s">
        <v>482</v>
      </c>
    </row>
    <row r="11" spans="1:11" x14ac:dyDescent="0.25">
      <c r="A11" t="s">
        <v>367</v>
      </c>
      <c r="B11" t="s">
        <v>657</v>
      </c>
      <c r="C11" t="s">
        <v>658</v>
      </c>
      <c r="D11" t="s">
        <v>482</v>
      </c>
      <c r="J11" t="s">
        <v>466</v>
      </c>
      <c r="K11" t="s">
        <v>467</v>
      </c>
    </row>
    <row r="12" spans="1:11" x14ac:dyDescent="0.25">
      <c r="A12" t="s">
        <v>406</v>
      </c>
      <c r="B12" t="s">
        <v>664</v>
      </c>
      <c r="C12" t="s">
        <v>666</v>
      </c>
      <c r="D12" t="s">
        <v>482</v>
      </c>
      <c r="K12" t="s">
        <v>468</v>
      </c>
    </row>
    <row r="13" spans="1:11" x14ac:dyDescent="0.25">
      <c r="A13" t="s">
        <v>401</v>
      </c>
      <c r="B13" t="s">
        <v>684</v>
      </c>
      <c r="C13" t="s">
        <v>665</v>
      </c>
      <c r="D13" t="s">
        <v>482</v>
      </c>
      <c r="K13" t="s">
        <v>469</v>
      </c>
    </row>
    <row r="14" spans="1:11" x14ac:dyDescent="0.25">
      <c r="A14" t="s">
        <v>432</v>
      </c>
      <c r="B14" t="s">
        <v>578</v>
      </c>
      <c r="C14" t="s">
        <v>579</v>
      </c>
      <c r="D14" t="s">
        <v>502</v>
      </c>
      <c r="K14" t="s">
        <v>470</v>
      </c>
    </row>
    <row r="15" spans="1:11" x14ac:dyDescent="0.25">
      <c r="A15" t="s">
        <v>365</v>
      </c>
      <c r="B15" t="s">
        <v>624</v>
      </c>
      <c r="C15" t="s">
        <v>625</v>
      </c>
      <c r="D15" t="s">
        <v>502</v>
      </c>
    </row>
    <row r="16" spans="1:11" x14ac:dyDescent="0.25">
      <c r="A16" t="s">
        <v>361</v>
      </c>
      <c r="B16" t="s">
        <v>626</v>
      </c>
      <c r="C16" t="s">
        <v>625</v>
      </c>
      <c r="D16" t="s">
        <v>502</v>
      </c>
    </row>
    <row r="17" spans="1:4" x14ac:dyDescent="0.25">
      <c r="A17" t="s">
        <v>414</v>
      </c>
      <c r="B17" t="s">
        <v>635</v>
      </c>
      <c r="C17" t="s">
        <v>636</v>
      </c>
      <c r="D17" t="s">
        <v>502</v>
      </c>
    </row>
    <row r="18" spans="1:4" x14ac:dyDescent="0.25">
      <c r="A18" t="s">
        <v>403</v>
      </c>
      <c r="B18" t="s">
        <v>662</v>
      </c>
      <c r="C18" t="s">
        <v>663</v>
      </c>
      <c r="D18" t="s">
        <v>502</v>
      </c>
    </row>
    <row r="19" spans="1:4" x14ac:dyDescent="0.25">
      <c r="A19" t="s">
        <v>377</v>
      </c>
      <c r="B19" t="s">
        <v>472</v>
      </c>
      <c r="C19" t="s">
        <v>473</v>
      </c>
      <c r="D19" t="s">
        <v>476</v>
      </c>
    </row>
    <row r="20" spans="1:4" x14ac:dyDescent="0.25">
      <c r="A20" t="s">
        <v>376</v>
      </c>
      <c r="B20" t="s">
        <v>474</v>
      </c>
      <c r="C20" t="s">
        <v>475</v>
      </c>
      <c r="D20" t="s">
        <v>476</v>
      </c>
    </row>
    <row r="21" spans="1:4" x14ac:dyDescent="0.25">
      <c r="A21" t="s">
        <v>374</v>
      </c>
      <c r="B21" t="s">
        <v>477</v>
      </c>
      <c r="C21" t="s">
        <v>478</v>
      </c>
      <c r="D21" t="s">
        <v>476</v>
      </c>
    </row>
    <row r="22" spans="1:4" x14ac:dyDescent="0.25">
      <c r="A22" t="s">
        <v>451</v>
      </c>
      <c r="B22" t="s">
        <v>479</v>
      </c>
      <c r="C22" t="s">
        <v>480</v>
      </c>
      <c r="D22" t="s">
        <v>476</v>
      </c>
    </row>
    <row r="23" spans="1:4" x14ac:dyDescent="0.25">
      <c r="A23" t="s">
        <v>375</v>
      </c>
      <c r="B23" t="s">
        <v>488</v>
      </c>
      <c r="C23" t="s">
        <v>489</v>
      </c>
      <c r="D23" t="s">
        <v>476</v>
      </c>
    </row>
    <row r="24" spans="1:4" x14ac:dyDescent="0.25">
      <c r="A24" t="s">
        <v>386</v>
      </c>
      <c r="B24" t="s">
        <v>493</v>
      </c>
      <c r="C24" t="s">
        <v>492</v>
      </c>
      <c r="D24" t="s">
        <v>476</v>
      </c>
    </row>
    <row r="25" spans="1:4" x14ac:dyDescent="0.25">
      <c r="A25" t="s">
        <v>392</v>
      </c>
      <c r="B25" t="s">
        <v>496</v>
      </c>
      <c r="C25" t="s">
        <v>497</v>
      </c>
      <c r="D25" t="s">
        <v>476</v>
      </c>
    </row>
    <row r="26" spans="1:4" x14ac:dyDescent="0.25">
      <c r="A26" t="s">
        <v>394</v>
      </c>
      <c r="B26" t="s">
        <v>501</v>
      </c>
      <c r="C26" t="s">
        <v>503</v>
      </c>
      <c r="D26" t="s">
        <v>476</v>
      </c>
    </row>
    <row r="27" spans="1:4" x14ac:dyDescent="0.25">
      <c r="A27" t="s">
        <v>445</v>
      </c>
      <c r="B27" t="s">
        <v>509</v>
      </c>
      <c r="C27" t="s">
        <v>510</v>
      </c>
      <c r="D27" t="s">
        <v>476</v>
      </c>
    </row>
    <row r="28" spans="1:4" x14ac:dyDescent="0.25">
      <c r="A28" t="s">
        <v>397</v>
      </c>
      <c r="B28" t="s">
        <v>511</v>
      </c>
      <c r="C28" t="s">
        <v>512</v>
      </c>
      <c r="D28" t="s">
        <v>476</v>
      </c>
    </row>
    <row r="29" spans="1:4" x14ac:dyDescent="0.25">
      <c r="A29" t="s">
        <v>396</v>
      </c>
      <c r="B29" t="s">
        <v>513</v>
      </c>
      <c r="C29" t="s">
        <v>514</v>
      </c>
      <c r="D29" t="s">
        <v>476</v>
      </c>
    </row>
    <row r="30" spans="1:4" x14ac:dyDescent="0.25">
      <c r="A30" t="s">
        <v>332</v>
      </c>
      <c r="B30" t="s">
        <v>525</v>
      </c>
      <c r="C30" t="s">
        <v>526</v>
      </c>
      <c r="D30" t="s">
        <v>476</v>
      </c>
    </row>
    <row r="31" spans="1:4" x14ac:dyDescent="0.25">
      <c r="A31" t="s">
        <v>347</v>
      </c>
      <c r="B31" t="s">
        <v>562</v>
      </c>
      <c r="C31" t="s">
        <v>503</v>
      </c>
      <c r="D31" t="s">
        <v>476</v>
      </c>
    </row>
    <row r="32" spans="1:4" x14ac:dyDescent="0.25">
      <c r="A32" t="s">
        <v>426</v>
      </c>
      <c r="B32" t="s">
        <v>583</v>
      </c>
      <c r="C32" t="s">
        <v>584</v>
      </c>
      <c r="D32" t="s">
        <v>476</v>
      </c>
    </row>
    <row r="33" spans="1:4" x14ac:dyDescent="0.25">
      <c r="A33" t="s">
        <v>447</v>
      </c>
      <c r="B33" t="s">
        <v>646</v>
      </c>
      <c r="C33" t="s">
        <v>503</v>
      </c>
      <c r="D33" t="s">
        <v>476</v>
      </c>
    </row>
    <row r="34" spans="1:4" x14ac:dyDescent="0.25">
      <c r="A34" t="s">
        <v>363</v>
      </c>
      <c r="B34" t="s">
        <v>647</v>
      </c>
      <c r="C34" t="s">
        <v>648</v>
      </c>
      <c r="D34" t="s">
        <v>476</v>
      </c>
    </row>
    <row r="35" spans="1:4" x14ac:dyDescent="0.25">
      <c r="A35" t="s">
        <v>455</v>
      </c>
      <c r="B35" t="s">
        <v>667</v>
      </c>
      <c r="C35" t="s">
        <v>668</v>
      </c>
      <c r="D35" t="s">
        <v>476</v>
      </c>
    </row>
    <row r="36" spans="1:4" x14ac:dyDescent="0.25">
      <c r="A36" t="s">
        <v>407</v>
      </c>
      <c r="B36" t="s">
        <v>669</v>
      </c>
      <c r="C36" t="s">
        <v>503</v>
      </c>
      <c r="D36" t="s">
        <v>476</v>
      </c>
    </row>
    <row r="37" spans="1:4" x14ac:dyDescent="0.25">
      <c r="A37" t="s">
        <v>405</v>
      </c>
      <c r="B37" t="s">
        <v>680</v>
      </c>
      <c r="C37" t="s">
        <v>503</v>
      </c>
      <c r="D37" t="s">
        <v>476</v>
      </c>
    </row>
    <row r="38" spans="1:4" x14ac:dyDescent="0.25">
      <c r="A38" t="s">
        <v>399</v>
      </c>
      <c r="B38" t="s">
        <v>687</v>
      </c>
      <c r="C38" t="s">
        <v>503</v>
      </c>
      <c r="D38" t="s">
        <v>476</v>
      </c>
    </row>
    <row r="39" spans="1:4" x14ac:dyDescent="0.25">
      <c r="A39" t="s">
        <v>373</v>
      </c>
      <c r="B39" t="s">
        <v>695</v>
      </c>
      <c r="C39" t="s">
        <v>696</v>
      </c>
      <c r="D39" t="s">
        <v>476</v>
      </c>
    </row>
    <row r="40" spans="1:4" x14ac:dyDescent="0.25">
      <c r="A40" t="s">
        <v>440</v>
      </c>
      <c r="B40" t="s">
        <v>460</v>
      </c>
      <c r="D40" t="s">
        <v>500</v>
      </c>
    </row>
    <row r="41" spans="1:4" x14ac:dyDescent="0.25">
      <c r="A41" t="s">
        <v>379</v>
      </c>
      <c r="B41" t="s">
        <v>461</v>
      </c>
      <c r="C41" t="s">
        <v>471</v>
      </c>
      <c r="D41" t="s">
        <v>500</v>
      </c>
    </row>
    <row r="42" spans="1:4" x14ac:dyDescent="0.25">
      <c r="A42" t="s">
        <v>384</v>
      </c>
      <c r="B42" t="s">
        <v>484</v>
      </c>
      <c r="D42" t="s">
        <v>500</v>
      </c>
    </row>
    <row r="43" spans="1:4" x14ac:dyDescent="0.25">
      <c r="A43" t="s">
        <v>381</v>
      </c>
      <c r="B43" t="s">
        <v>325</v>
      </c>
      <c r="C43" t="s">
        <v>485</v>
      </c>
      <c r="D43" t="s">
        <v>500</v>
      </c>
    </row>
    <row r="44" spans="1:4" x14ac:dyDescent="0.25">
      <c r="A44" t="s">
        <v>383</v>
      </c>
      <c r="B44" t="s">
        <v>486</v>
      </c>
      <c r="C44" t="s">
        <v>487</v>
      </c>
      <c r="D44" t="s">
        <v>500</v>
      </c>
    </row>
    <row r="45" spans="1:4" x14ac:dyDescent="0.25">
      <c r="A45" t="s">
        <v>393</v>
      </c>
      <c r="B45" t="s">
        <v>498</v>
      </c>
      <c r="C45" t="s">
        <v>499</v>
      </c>
      <c r="D45" t="s">
        <v>500</v>
      </c>
    </row>
    <row r="46" spans="1:4" x14ac:dyDescent="0.25">
      <c r="A46" t="s">
        <v>391</v>
      </c>
      <c r="B46" t="s">
        <v>504</v>
      </c>
      <c r="C46" t="s">
        <v>487</v>
      </c>
      <c r="D46" t="s">
        <v>500</v>
      </c>
    </row>
    <row r="47" spans="1:4" x14ac:dyDescent="0.25">
      <c r="A47" t="s">
        <v>388</v>
      </c>
      <c r="B47" t="s">
        <v>505</v>
      </c>
      <c r="C47" t="s">
        <v>506</v>
      </c>
      <c r="D47" t="s">
        <v>500</v>
      </c>
    </row>
    <row r="48" spans="1:4" x14ac:dyDescent="0.25">
      <c r="A48" t="s">
        <v>390</v>
      </c>
      <c r="B48" t="s">
        <v>507</v>
      </c>
      <c r="C48" t="s">
        <v>517</v>
      </c>
      <c r="D48" t="s">
        <v>500</v>
      </c>
    </row>
    <row r="49" spans="1:4" x14ac:dyDescent="0.25">
      <c r="A49" t="s">
        <v>398</v>
      </c>
      <c r="B49" t="s">
        <v>515</v>
      </c>
      <c r="C49" t="s">
        <v>516</v>
      </c>
      <c r="D49" t="s">
        <v>500</v>
      </c>
    </row>
    <row r="50" spans="1:4" x14ac:dyDescent="0.25">
      <c r="A50" t="s">
        <v>328</v>
      </c>
      <c r="B50" t="s">
        <v>518</v>
      </c>
      <c r="C50" t="s">
        <v>508</v>
      </c>
      <c r="D50" t="s">
        <v>500</v>
      </c>
    </row>
    <row r="51" spans="1:4" x14ac:dyDescent="0.25">
      <c r="A51" t="s">
        <v>329</v>
      </c>
      <c r="B51" t="s">
        <v>519</v>
      </c>
      <c r="C51" t="s">
        <v>520</v>
      </c>
      <c r="D51" t="s">
        <v>500</v>
      </c>
    </row>
    <row r="52" spans="1:4" x14ac:dyDescent="0.25">
      <c r="A52" t="s">
        <v>330</v>
      </c>
      <c r="B52" t="s">
        <v>521</v>
      </c>
      <c r="C52" t="s">
        <v>522</v>
      </c>
      <c r="D52" t="s">
        <v>500</v>
      </c>
    </row>
    <row r="53" spans="1:4" x14ac:dyDescent="0.25">
      <c r="A53" t="s">
        <v>331</v>
      </c>
      <c r="B53" t="s">
        <v>523</v>
      </c>
      <c r="C53" t="s">
        <v>524</v>
      </c>
      <c r="D53" t="s">
        <v>500</v>
      </c>
    </row>
    <row r="54" spans="1:4" x14ac:dyDescent="0.25">
      <c r="A54" t="s">
        <v>333</v>
      </c>
      <c r="B54" t="s">
        <v>527</v>
      </c>
      <c r="C54" t="s">
        <v>528</v>
      </c>
      <c r="D54" t="s">
        <v>500</v>
      </c>
    </row>
    <row r="55" spans="1:4" x14ac:dyDescent="0.25">
      <c r="A55" t="s">
        <v>337</v>
      </c>
      <c r="B55" t="s">
        <v>529</v>
      </c>
      <c r="D55" t="s">
        <v>500</v>
      </c>
    </row>
    <row r="56" spans="1:4" x14ac:dyDescent="0.25">
      <c r="A56" t="s">
        <v>334</v>
      </c>
      <c r="B56" t="s">
        <v>530</v>
      </c>
      <c r="C56" t="s">
        <v>531</v>
      </c>
      <c r="D56" t="s">
        <v>500</v>
      </c>
    </row>
    <row r="57" spans="1:4" x14ac:dyDescent="0.25">
      <c r="A57" t="s">
        <v>335</v>
      </c>
      <c r="B57" t="s">
        <v>532</v>
      </c>
      <c r="C57" t="s">
        <v>533</v>
      </c>
      <c r="D57" t="s">
        <v>500</v>
      </c>
    </row>
    <row r="58" spans="1:4" x14ac:dyDescent="0.25">
      <c r="A58" t="s">
        <v>438</v>
      </c>
      <c r="B58" t="s">
        <v>534</v>
      </c>
      <c r="C58" t="s">
        <v>499</v>
      </c>
      <c r="D58" t="s">
        <v>500</v>
      </c>
    </row>
    <row r="59" spans="1:4" x14ac:dyDescent="0.25">
      <c r="A59" t="s">
        <v>436</v>
      </c>
      <c r="B59" t="s">
        <v>535</v>
      </c>
      <c r="C59" t="s">
        <v>536</v>
      </c>
      <c r="D59" t="s">
        <v>500</v>
      </c>
    </row>
    <row r="60" spans="1:4" x14ac:dyDescent="0.25">
      <c r="A60" t="s">
        <v>437</v>
      </c>
      <c r="B60" t="s">
        <v>537</v>
      </c>
      <c r="C60" t="s">
        <v>522</v>
      </c>
      <c r="D60" t="s">
        <v>500</v>
      </c>
    </row>
    <row r="61" spans="1:4" x14ac:dyDescent="0.25">
      <c r="A61" t="s">
        <v>336</v>
      </c>
      <c r="B61" t="s">
        <v>538</v>
      </c>
      <c r="C61" t="s">
        <v>539</v>
      </c>
      <c r="D61" t="s">
        <v>500</v>
      </c>
    </row>
    <row r="62" spans="1:4" x14ac:dyDescent="0.25">
      <c r="A62" t="s">
        <v>338</v>
      </c>
      <c r="B62" t="s">
        <v>540</v>
      </c>
      <c r="C62" t="s">
        <v>536</v>
      </c>
      <c r="D62" t="s">
        <v>500</v>
      </c>
    </row>
    <row r="63" spans="1:4" x14ac:dyDescent="0.25">
      <c r="A63" t="s">
        <v>339</v>
      </c>
      <c r="B63" t="s">
        <v>541</v>
      </c>
      <c r="C63" t="s">
        <v>542</v>
      </c>
      <c r="D63" t="s">
        <v>500</v>
      </c>
    </row>
    <row r="64" spans="1:4" x14ac:dyDescent="0.25">
      <c r="A64" t="s">
        <v>340</v>
      </c>
      <c r="B64" t="s">
        <v>543</v>
      </c>
      <c r="C64" t="s">
        <v>544</v>
      </c>
      <c r="D64" t="s">
        <v>500</v>
      </c>
    </row>
    <row r="65" spans="1:4" x14ac:dyDescent="0.25">
      <c r="A65" t="s">
        <v>341</v>
      </c>
      <c r="B65" t="s">
        <v>545</v>
      </c>
      <c r="C65" t="s">
        <v>546</v>
      </c>
      <c r="D65" t="s">
        <v>500</v>
      </c>
    </row>
    <row r="66" spans="1:4" x14ac:dyDescent="0.25">
      <c r="A66" t="s">
        <v>342</v>
      </c>
      <c r="B66" t="s">
        <v>547</v>
      </c>
      <c r="C66" t="s">
        <v>548</v>
      </c>
      <c r="D66" t="s">
        <v>500</v>
      </c>
    </row>
    <row r="67" spans="1:4" x14ac:dyDescent="0.25">
      <c r="A67" t="s">
        <v>343</v>
      </c>
      <c r="B67" t="s">
        <v>549</v>
      </c>
      <c r="C67" t="s">
        <v>550</v>
      </c>
      <c r="D67" t="s">
        <v>500</v>
      </c>
    </row>
    <row r="68" spans="1:4" x14ac:dyDescent="0.25">
      <c r="A68" t="s">
        <v>439</v>
      </c>
      <c r="B68" t="s">
        <v>551</v>
      </c>
      <c r="C68" t="s">
        <v>552</v>
      </c>
      <c r="D68" t="s">
        <v>500</v>
      </c>
    </row>
    <row r="69" spans="1:4" x14ac:dyDescent="0.25">
      <c r="A69" t="s">
        <v>450</v>
      </c>
      <c r="B69" t="s">
        <v>553</v>
      </c>
      <c r="C69" t="s">
        <v>552</v>
      </c>
      <c r="D69" t="s">
        <v>500</v>
      </c>
    </row>
    <row r="70" spans="1:4" x14ac:dyDescent="0.25">
      <c r="A70" t="s">
        <v>456</v>
      </c>
      <c r="B70" t="s">
        <v>554</v>
      </c>
      <c r="C70" t="s">
        <v>555</v>
      </c>
      <c r="D70" t="s">
        <v>500</v>
      </c>
    </row>
    <row r="71" spans="1:4" x14ac:dyDescent="0.25">
      <c r="A71" t="s">
        <v>344</v>
      </c>
      <c r="B71" t="s">
        <v>556</v>
      </c>
      <c r="C71" t="s">
        <v>557</v>
      </c>
      <c r="D71" t="s">
        <v>500</v>
      </c>
    </row>
    <row r="72" spans="1:4" x14ac:dyDescent="0.25">
      <c r="A72" t="s">
        <v>345</v>
      </c>
      <c r="B72" t="s">
        <v>558</v>
      </c>
      <c r="C72" t="s">
        <v>559</v>
      </c>
      <c r="D72" t="s">
        <v>500</v>
      </c>
    </row>
    <row r="73" spans="1:4" x14ac:dyDescent="0.25">
      <c r="A73" t="s">
        <v>346</v>
      </c>
      <c r="B73" t="s">
        <v>560</v>
      </c>
      <c r="C73" t="s">
        <v>561</v>
      </c>
      <c r="D73" t="s">
        <v>500</v>
      </c>
    </row>
    <row r="74" spans="1:4" x14ac:dyDescent="0.25">
      <c r="A74" t="s">
        <v>348</v>
      </c>
      <c r="B74" t="s">
        <v>563</v>
      </c>
      <c r="C74" t="s">
        <v>564</v>
      </c>
      <c r="D74" t="s">
        <v>500</v>
      </c>
    </row>
    <row r="75" spans="1:4" x14ac:dyDescent="0.25">
      <c r="A75" t="s">
        <v>349</v>
      </c>
      <c r="B75" t="s">
        <v>565</v>
      </c>
      <c r="C75" t="s">
        <v>499</v>
      </c>
      <c r="D75" t="s">
        <v>500</v>
      </c>
    </row>
    <row r="76" spans="1:4" x14ac:dyDescent="0.25">
      <c r="A76" t="s">
        <v>350</v>
      </c>
      <c r="B76" t="s">
        <v>566</v>
      </c>
      <c r="C76" t="s">
        <v>567</v>
      </c>
      <c r="D76" t="s">
        <v>500</v>
      </c>
    </row>
    <row r="77" spans="1:4" x14ac:dyDescent="0.25">
      <c r="A77" t="s">
        <v>351</v>
      </c>
      <c r="B77" t="s">
        <v>568</v>
      </c>
      <c r="C77" t="s">
        <v>569</v>
      </c>
      <c r="D77" t="s">
        <v>500</v>
      </c>
    </row>
    <row r="78" spans="1:4" x14ac:dyDescent="0.25">
      <c r="A78" t="s">
        <v>352</v>
      </c>
      <c r="B78" t="s">
        <v>570</v>
      </c>
      <c r="C78" t="s">
        <v>571</v>
      </c>
      <c r="D78" t="s">
        <v>500</v>
      </c>
    </row>
    <row r="79" spans="1:4" x14ac:dyDescent="0.25">
      <c r="A79" t="s">
        <v>353</v>
      </c>
      <c r="B79" t="s">
        <v>572</v>
      </c>
      <c r="C79" t="s">
        <v>573</v>
      </c>
      <c r="D79" t="s">
        <v>500</v>
      </c>
    </row>
    <row r="80" spans="1:4" x14ac:dyDescent="0.25">
      <c r="A80" t="s">
        <v>355</v>
      </c>
      <c r="B80" t="s">
        <v>576</v>
      </c>
      <c r="C80" t="s">
        <v>577</v>
      </c>
      <c r="D80" t="s">
        <v>500</v>
      </c>
    </row>
    <row r="81" spans="1:4" x14ac:dyDescent="0.25">
      <c r="A81" t="s">
        <v>434</v>
      </c>
      <c r="B81" t="s">
        <v>580</v>
      </c>
      <c r="C81" t="s">
        <v>581</v>
      </c>
      <c r="D81" t="s">
        <v>500</v>
      </c>
    </row>
    <row r="82" spans="1:4" x14ac:dyDescent="0.25">
      <c r="A82" t="s">
        <v>431</v>
      </c>
      <c r="B82" t="s">
        <v>582</v>
      </c>
      <c r="C82" t="s">
        <v>581</v>
      </c>
      <c r="D82" t="s">
        <v>500</v>
      </c>
    </row>
    <row r="83" spans="1:4" x14ac:dyDescent="0.25">
      <c r="A83" t="s">
        <v>435</v>
      </c>
      <c r="B83" t="s">
        <v>585</v>
      </c>
      <c r="C83" t="s">
        <v>586</v>
      </c>
      <c r="D83" t="s">
        <v>500</v>
      </c>
    </row>
    <row r="84" spans="1:4" x14ac:dyDescent="0.25">
      <c r="A84" t="s">
        <v>433</v>
      </c>
      <c r="B84" t="s">
        <v>587</v>
      </c>
      <c r="C84" t="s">
        <v>522</v>
      </c>
      <c r="D84" t="s">
        <v>500</v>
      </c>
    </row>
    <row r="85" spans="1:4" x14ac:dyDescent="0.25">
      <c r="A85" t="s">
        <v>430</v>
      </c>
      <c r="B85" t="s">
        <v>588</v>
      </c>
      <c r="C85" t="s">
        <v>589</v>
      </c>
      <c r="D85" t="s">
        <v>500</v>
      </c>
    </row>
    <row r="86" spans="1:4" x14ac:dyDescent="0.25">
      <c r="A86" t="s">
        <v>420</v>
      </c>
      <c r="B86" t="s">
        <v>590</v>
      </c>
      <c r="C86" t="s">
        <v>591</v>
      </c>
      <c r="D86" t="s">
        <v>500</v>
      </c>
    </row>
    <row r="87" spans="1:4" x14ac:dyDescent="0.25">
      <c r="A87" t="s">
        <v>423</v>
      </c>
      <c r="B87" t="s">
        <v>592</v>
      </c>
      <c r="C87" t="s">
        <v>593</v>
      </c>
      <c r="D87" t="s">
        <v>500</v>
      </c>
    </row>
    <row r="88" spans="1:4" x14ac:dyDescent="0.25">
      <c r="A88" t="s">
        <v>448</v>
      </c>
      <c r="B88" t="s">
        <v>594</v>
      </c>
      <c r="C88" t="s">
        <v>595</v>
      </c>
      <c r="D88" t="s">
        <v>500</v>
      </c>
    </row>
    <row r="89" spans="1:4" x14ac:dyDescent="0.25">
      <c r="A89" t="s">
        <v>419</v>
      </c>
      <c r="B89" t="s">
        <v>596</v>
      </c>
      <c r="C89" t="s">
        <v>597</v>
      </c>
      <c r="D89" t="s">
        <v>500</v>
      </c>
    </row>
    <row r="90" spans="1:4" x14ac:dyDescent="0.25">
      <c r="A90" t="s">
        <v>421</v>
      </c>
      <c r="B90" t="s">
        <v>598</v>
      </c>
      <c r="C90" t="s">
        <v>599</v>
      </c>
      <c r="D90" t="s">
        <v>500</v>
      </c>
    </row>
    <row r="91" spans="1:4" x14ac:dyDescent="0.25">
      <c r="A91" t="s">
        <v>356</v>
      </c>
      <c r="B91" t="s">
        <v>600</v>
      </c>
      <c r="C91" t="s">
        <v>601</v>
      </c>
      <c r="D91" t="s">
        <v>500</v>
      </c>
    </row>
    <row r="92" spans="1:4" x14ac:dyDescent="0.25">
      <c r="A92" t="s">
        <v>422</v>
      </c>
      <c r="B92" t="s">
        <v>602</v>
      </c>
      <c r="C92" t="s">
        <v>603</v>
      </c>
      <c r="D92" t="s">
        <v>500</v>
      </c>
    </row>
    <row r="93" spans="1:4" x14ac:dyDescent="0.25">
      <c r="A93" t="s">
        <v>357</v>
      </c>
      <c r="B93" t="s">
        <v>604</v>
      </c>
      <c r="C93" t="s">
        <v>605</v>
      </c>
      <c r="D93" t="s">
        <v>500</v>
      </c>
    </row>
    <row r="94" spans="1:4" x14ac:dyDescent="0.25">
      <c r="A94" t="s">
        <v>442</v>
      </c>
      <c r="B94" t="s">
        <v>606</v>
      </c>
      <c r="C94" t="s">
        <v>607</v>
      </c>
      <c r="D94" t="s">
        <v>500</v>
      </c>
    </row>
    <row r="95" spans="1:4" x14ac:dyDescent="0.25">
      <c r="A95" t="s">
        <v>425</v>
      </c>
      <c r="B95" t="s">
        <v>608</v>
      </c>
      <c r="C95" t="s">
        <v>609</v>
      </c>
      <c r="D95" t="s">
        <v>500</v>
      </c>
    </row>
    <row r="96" spans="1:4" x14ac:dyDescent="0.25">
      <c r="A96" t="s">
        <v>424</v>
      </c>
      <c r="B96" t="s">
        <v>610</v>
      </c>
      <c r="C96" t="s">
        <v>611</v>
      </c>
      <c r="D96" t="s">
        <v>500</v>
      </c>
    </row>
    <row r="97" spans="1:4" x14ac:dyDescent="0.25">
      <c r="A97" t="s">
        <v>358</v>
      </c>
      <c r="B97" t="s">
        <v>612</v>
      </c>
      <c r="C97" t="s">
        <v>613</v>
      </c>
      <c r="D97" t="s">
        <v>500</v>
      </c>
    </row>
    <row r="98" spans="1:4" x14ac:dyDescent="0.25">
      <c r="A98" t="s">
        <v>428</v>
      </c>
      <c r="B98" t="s">
        <v>614</v>
      </c>
      <c r="C98" t="s">
        <v>615</v>
      </c>
      <c r="D98" t="s">
        <v>500</v>
      </c>
    </row>
    <row r="99" spans="1:4" x14ac:dyDescent="0.25">
      <c r="A99" t="s">
        <v>427</v>
      </c>
      <c r="B99" t="s">
        <v>616</v>
      </c>
      <c r="C99" t="s">
        <v>522</v>
      </c>
      <c r="D99" t="s">
        <v>500</v>
      </c>
    </row>
    <row r="100" spans="1:4" x14ac:dyDescent="0.25">
      <c r="A100" t="s">
        <v>429</v>
      </c>
      <c r="B100" t="s">
        <v>617</v>
      </c>
      <c r="C100" t="s">
        <v>536</v>
      </c>
      <c r="D100" t="s">
        <v>500</v>
      </c>
    </row>
    <row r="101" spans="1:4" x14ac:dyDescent="0.25">
      <c r="A101" t="s">
        <v>359</v>
      </c>
      <c r="B101" t="s">
        <v>618</v>
      </c>
      <c r="C101" t="s">
        <v>499</v>
      </c>
      <c r="D101" t="s">
        <v>500</v>
      </c>
    </row>
    <row r="102" spans="1:4" x14ac:dyDescent="0.25">
      <c r="A102" t="s">
        <v>619</v>
      </c>
      <c r="B102" t="s">
        <v>620</v>
      </c>
      <c r="C102" t="s">
        <v>536</v>
      </c>
      <c r="D102" t="s">
        <v>500</v>
      </c>
    </row>
    <row r="103" spans="1:4" x14ac:dyDescent="0.25">
      <c r="A103" t="s">
        <v>360</v>
      </c>
      <c r="B103" t="s">
        <v>621</v>
      </c>
      <c r="C103" t="s">
        <v>517</v>
      </c>
      <c r="D103" t="s">
        <v>500</v>
      </c>
    </row>
    <row r="104" spans="1:4" x14ac:dyDescent="0.25">
      <c r="A104" t="s">
        <v>411</v>
      </c>
      <c r="B104" t="s">
        <v>629</v>
      </c>
      <c r="C104" t="s">
        <v>630</v>
      </c>
      <c r="D104" t="s">
        <v>500</v>
      </c>
    </row>
    <row r="105" spans="1:4" x14ac:dyDescent="0.25">
      <c r="A105" t="s">
        <v>415</v>
      </c>
      <c r="B105" t="s">
        <v>631</v>
      </c>
      <c r="C105" t="s">
        <v>522</v>
      </c>
      <c r="D105" t="s">
        <v>500</v>
      </c>
    </row>
    <row r="106" spans="1:4" x14ac:dyDescent="0.25">
      <c r="A106" t="s">
        <v>418</v>
      </c>
      <c r="B106" t="s">
        <v>634</v>
      </c>
      <c r="C106" t="s">
        <v>522</v>
      </c>
      <c r="D106" t="s">
        <v>500</v>
      </c>
    </row>
    <row r="107" spans="1:4" x14ac:dyDescent="0.25">
      <c r="A107" t="s">
        <v>413</v>
      </c>
      <c r="B107" t="s">
        <v>637</v>
      </c>
      <c r="C107" t="s">
        <v>638</v>
      </c>
      <c r="D107" t="s">
        <v>500</v>
      </c>
    </row>
    <row r="108" spans="1:4" x14ac:dyDescent="0.25">
      <c r="A108" t="s">
        <v>416</v>
      </c>
      <c r="B108" t="s">
        <v>639</v>
      </c>
      <c r="C108" t="s">
        <v>640</v>
      </c>
      <c r="D108" t="s">
        <v>500</v>
      </c>
    </row>
    <row r="109" spans="1:4" x14ac:dyDescent="0.25">
      <c r="A109" t="s">
        <v>417</v>
      </c>
      <c r="B109" t="s">
        <v>641</v>
      </c>
      <c r="C109" t="s">
        <v>522</v>
      </c>
      <c r="D109" t="s">
        <v>500</v>
      </c>
    </row>
    <row r="110" spans="1:4" x14ac:dyDescent="0.25">
      <c r="A110" t="s">
        <v>443</v>
      </c>
      <c r="B110" t="s">
        <v>642</v>
      </c>
      <c r="C110" t="s">
        <v>643</v>
      </c>
      <c r="D110" t="s">
        <v>500</v>
      </c>
    </row>
    <row r="111" spans="1:4" x14ac:dyDescent="0.25">
      <c r="A111" t="s">
        <v>454</v>
      </c>
      <c r="B111" t="s">
        <v>644</v>
      </c>
      <c r="C111" t="s">
        <v>645</v>
      </c>
      <c r="D111" t="s">
        <v>500</v>
      </c>
    </row>
    <row r="112" spans="1:4" x14ac:dyDescent="0.25">
      <c r="A112" t="s">
        <v>409</v>
      </c>
      <c r="B112" t="s">
        <v>651</v>
      </c>
      <c r="C112" t="s">
        <v>652</v>
      </c>
      <c r="D112" t="s">
        <v>500</v>
      </c>
    </row>
    <row r="113" spans="1:4" x14ac:dyDescent="0.25">
      <c r="A113" t="s">
        <v>449</v>
      </c>
      <c r="B113" t="s">
        <v>653</v>
      </c>
      <c r="C113" t="s">
        <v>652</v>
      </c>
      <c r="D113" t="s">
        <v>500</v>
      </c>
    </row>
    <row r="114" spans="1:4" x14ac:dyDescent="0.25">
      <c r="A114" t="s">
        <v>410</v>
      </c>
      <c r="B114" t="s">
        <v>654</v>
      </c>
      <c r="C114" t="s">
        <v>522</v>
      </c>
      <c r="D114" t="s">
        <v>500</v>
      </c>
    </row>
    <row r="115" spans="1:4" x14ac:dyDescent="0.25">
      <c r="A115" t="s">
        <v>368</v>
      </c>
      <c r="B115" t="s">
        <v>659</v>
      </c>
      <c r="C115" t="s">
        <v>660</v>
      </c>
      <c r="D115" t="s">
        <v>500</v>
      </c>
    </row>
    <row r="116" spans="1:4" x14ac:dyDescent="0.25">
      <c r="A116" t="s">
        <v>446</v>
      </c>
      <c r="B116" t="s">
        <v>661</v>
      </c>
      <c r="C116" t="s">
        <v>633</v>
      </c>
      <c r="D116" t="s">
        <v>500</v>
      </c>
    </row>
    <row r="117" spans="1:4" x14ac:dyDescent="0.25">
      <c r="A117" t="s">
        <v>369</v>
      </c>
      <c r="B117" t="s">
        <v>670</v>
      </c>
      <c r="C117" t="s">
        <v>671</v>
      </c>
      <c r="D117" t="s">
        <v>500</v>
      </c>
    </row>
    <row r="118" spans="1:4" x14ac:dyDescent="0.25">
      <c r="A118" t="s">
        <v>370</v>
      </c>
      <c r="B118" t="s">
        <v>672</v>
      </c>
      <c r="C118" t="s">
        <v>673</v>
      </c>
      <c r="D118" t="s">
        <v>500</v>
      </c>
    </row>
    <row r="119" spans="1:4" x14ac:dyDescent="0.25">
      <c r="A119" t="s">
        <v>371</v>
      </c>
      <c r="B119" t="s">
        <v>674</v>
      </c>
      <c r="C119" t="s">
        <v>675</v>
      </c>
      <c r="D119" t="s">
        <v>500</v>
      </c>
    </row>
    <row r="120" spans="1:4" x14ac:dyDescent="0.25">
      <c r="A120" t="s">
        <v>404</v>
      </c>
      <c r="B120" t="s">
        <v>676</v>
      </c>
      <c r="C120" t="s">
        <v>522</v>
      </c>
      <c r="D120" t="s">
        <v>500</v>
      </c>
    </row>
    <row r="121" spans="1:4" x14ac:dyDescent="0.25">
      <c r="A121" t="s">
        <v>441</v>
      </c>
      <c r="B121" t="s">
        <v>677</v>
      </c>
      <c r="C121" t="s">
        <v>678</v>
      </c>
      <c r="D121" t="s">
        <v>500</v>
      </c>
    </row>
    <row r="122" spans="1:4" x14ac:dyDescent="0.25">
      <c r="A122" t="s">
        <v>402</v>
      </c>
      <c r="B122" t="s">
        <v>679</v>
      </c>
      <c r="C122" t="s">
        <v>522</v>
      </c>
      <c r="D122" t="s">
        <v>500</v>
      </c>
    </row>
    <row r="123" spans="1:4" x14ac:dyDescent="0.25">
      <c r="A123" t="s">
        <v>453</v>
      </c>
      <c r="B123" t="s">
        <v>681</v>
      </c>
      <c r="C123" t="s">
        <v>682</v>
      </c>
      <c r="D123" t="s">
        <v>500</v>
      </c>
    </row>
    <row r="124" spans="1:4" x14ac:dyDescent="0.25">
      <c r="A124" t="s">
        <v>395</v>
      </c>
      <c r="B124" t="s">
        <v>683</v>
      </c>
      <c r="C124" t="s">
        <v>536</v>
      </c>
      <c r="D124" t="s">
        <v>500</v>
      </c>
    </row>
    <row r="125" spans="1:4" x14ac:dyDescent="0.25">
      <c r="A125" t="s">
        <v>372</v>
      </c>
      <c r="B125" t="s">
        <v>685</v>
      </c>
      <c r="C125" t="s">
        <v>686</v>
      </c>
      <c r="D125" t="s">
        <v>500</v>
      </c>
    </row>
    <row r="126" spans="1:4" x14ac:dyDescent="0.25">
      <c r="A126" t="s">
        <v>400</v>
      </c>
      <c r="B126" t="s">
        <v>688</v>
      </c>
      <c r="C126" t="s">
        <v>689</v>
      </c>
      <c r="D126" t="s">
        <v>500</v>
      </c>
    </row>
    <row r="127" spans="1:4" x14ac:dyDescent="0.25">
      <c r="A127" t="s">
        <v>385</v>
      </c>
      <c r="B127" t="s">
        <v>690</v>
      </c>
      <c r="C127" t="s">
        <v>671</v>
      </c>
      <c r="D127" t="s">
        <v>500</v>
      </c>
    </row>
    <row r="128" spans="1:4" x14ac:dyDescent="0.25">
      <c r="A128" t="s">
        <v>387</v>
      </c>
      <c r="B128" t="s">
        <v>691</v>
      </c>
      <c r="C128" t="s">
        <v>692</v>
      </c>
      <c r="D128" t="s">
        <v>500</v>
      </c>
    </row>
    <row r="129" spans="1:4" x14ac:dyDescent="0.25">
      <c r="A129" t="s">
        <v>452</v>
      </c>
      <c r="B129" t="s">
        <v>693</v>
      </c>
      <c r="C129" t="s">
        <v>671</v>
      </c>
      <c r="D129" t="s">
        <v>500</v>
      </c>
    </row>
    <row r="130" spans="1:4" x14ac:dyDescent="0.25">
      <c r="A130" t="s">
        <v>444</v>
      </c>
      <c r="B130" t="s">
        <v>694</v>
      </c>
      <c r="C130" t="s">
        <v>499</v>
      </c>
      <c r="D130" t="s">
        <v>500</v>
      </c>
    </row>
    <row r="131" spans="1:4" x14ac:dyDescent="0.25">
      <c r="A131" t="s">
        <v>382</v>
      </c>
      <c r="B131" t="s">
        <v>697</v>
      </c>
      <c r="C131" t="s">
        <v>698</v>
      </c>
      <c r="D131" t="s">
        <v>500</v>
      </c>
    </row>
    <row r="132" spans="1:4" x14ac:dyDescent="0.25">
      <c r="A132">
        <f>COUNTA(A2:A131)</f>
        <v>130</v>
      </c>
    </row>
  </sheetData>
  <sortState ref="A2:D131">
    <sortCondition ref="D2:D131"/>
    <sortCondition ref="A2:A131"/>
  </sortState>
  <conditionalFormatting sqref="A2:A131">
    <cfRule type="duplicateValues" dxfId="0" priority="8"/>
  </conditionalFormatting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C0A3-28F4-4A10-A830-781C51831300}">
  <dimension ref="A1:D47"/>
  <sheetViews>
    <sheetView tabSelected="1" workbookViewId="0">
      <selection activeCell="E24" sqref="E24"/>
    </sheetView>
  </sheetViews>
  <sheetFormatPr defaultRowHeight="15" x14ac:dyDescent="0.25"/>
  <cols>
    <col min="3" max="3" width="13.85546875" bestFit="1" customWidth="1"/>
    <col min="10" max="10" width="13.85546875" bestFit="1" customWidth="1"/>
    <col min="12" max="12" width="12" bestFit="1" customWidth="1"/>
  </cols>
  <sheetData>
    <row r="1" spans="1:4" x14ac:dyDescent="0.25">
      <c r="A1" t="s">
        <v>750</v>
      </c>
      <c r="B1" t="s">
        <v>751</v>
      </c>
      <c r="C1" t="s">
        <v>753</v>
      </c>
      <c r="D1" t="s">
        <v>752</v>
      </c>
    </row>
    <row r="2" spans="1:4" x14ac:dyDescent="0.25">
      <c r="A2" s="1">
        <v>-0.25</v>
      </c>
      <c r="B2">
        <v>3.7999999999999999E-2</v>
      </c>
      <c r="C2">
        <v>3.1E-2</v>
      </c>
      <c r="D2" s="1">
        <f>A2+C2</f>
        <v>-0.219</v>
      </c>
    </row>
    <row r="3" spans="1:4" x14ac:dyDescent="0.25">
      <c r="A3" s="1">
        <v>-0.2</v>
      </c>
      <c r="B3">
        <v>0.03</v>
      </c>
      <c r="C3">
        <v>2.1000000000000001E-2</v>
      </c>
      <c r="D3" s="1">
        <f t="shared" ref="D3:D47" si="0">A3+C3</f>
        <v>-0.17900000000000002</v>
      </c>
    </row>
    <row r="4" spans="1:4" x14ac:dyDescent="0.25">
      <c r="A4" s="1">
        <v>-0.15</v>
      </c>
      <c r="B4">
        <v>2.1999999999999999E-2</v>
      </c>
      <c r="C4">
        <v>1.0999999999999999E-2</v>
      </c>
      <c r="D4" s="1">
        <f t="shared" si="0"/>
        <v>-0.13899999999999998</v>
      </c>
    </row>
    <row r="5" spans="1:4" x14ac:dyDescent="0.25">
      <c r="A5" s="1">
        <v>-0.1</v>
      </c>
      <c r="B5">
        <v>1.4999999999999999E-2</v>
      </c>
      <c r="C5">
        <v>5.0000000000000001E-3</v>
      </c>
      <c r="D5" s="1">
        <f t="shared" si="0"/>
        <v>-9.5000000000000001E-2</v>
      </c>
    </row>
    <row r="6" spans="1:4" x14ac:dyDescent="0.25">
      <c r="A6" s="1">
        <v>-0.05</v>
      </c>
      <c r="B6">
        <v>8.0000000000000002E-3</v>
      </c>
      <c r="C6">
        <v>2E-3</v>
      </c>
      <c r="D6" s="1">
        <f t="shared" si="0"/>
        <v>-4.8000000000000001E-2</v>
      </c>
    </row>
    <row r="7" spans="1:4" x14ac:dyDescent="0.25">
      <c r="A7" s="1">
        <v>0</v>
      </c>
      <c r="B7">
        <v>1E-3</v>
      </c>
      <c r="C7">
        <v>-5.0000000000000001E-3</v>
      </c>
      <c r="D7" s="1">
        <f t="shared" si="0"/>
        <v>-5.0000000000000001E-3</v>
      </c>
    </row>
    <row r="8" spans="1:4" x14ac:dyDescent="0.25">
      <c r="A8" s="1">
        <v>0.05</v>
      </c>
      <c r="B8">
        <v>-5.0000000000000001E-3</v>
      </c>
      <c r="C8">
        <v>-0.01</v>
      </c>
      <c r="D8" s="1">
        <f t="shared" si="0"/>
        <v>0.04</v>
      </c>
    </row>
    <row r="9" spans="1:4" x14ac:dyDescent="0.25">
      <c r="A9" s="1">
        <v>0.1</v>
      </c>
      <c r="B9">
        <v>-1.2E-2</v>
      </c>
      <c r="C9">
        <v>-1.7000000000000001E-2</v>
      </c>
      <c r="D9" s="1">
        <f t="shared" si="0"/>
        <v>8.3000000000000004E-2</v>
      </c>
    </row>
    <row r="10" spans="1:4" x14ac:dyDescent="0.25">
      <c r="A10" s="1">
        <v>0.15</v>
      </c>
      <c r="B10">
        <v>-1.7999999999999999E-2</v>
      </c>
      <c r="C10">
        <v>-0.02</v>
      </c>
      <c r="D10" s="1">
        <f t="shared" si="0"/>
        <v>0.13</v>
      </c>
    </row>
    <row r="11" spans="1:4" x14ac:dyDescent="0.25">
      <c r="A11" s="1">
        <v>0.2</v>
      </c>
      <c r="B11">
        <v>-2.4E-2</v>
      </c>
      <c r="C11">
        <v>-2.1000000000000001E-2</v>
      </c>
      <c r="D11" s="1">
        <f t="shared" si="0"/>
        <v>0.17900000000000002</v>
      </c>
    </row>
    <row r="12" spans="1:4" x14ac:dyDescent="0.25">
      <c r="A12" s="1">
        <v>0.25</v>
      </c>
      <c r="B12">
        <v>-2.9000000000000001E-2</v>
      </c>
      <c r="C12">
        <v>-2.3E-2</v>
      </c>
      <c r="D12" s="1">
        <f t="shared" si="0"/>
        <v>0.22700000000000001</v>
      </c>
    </row>
    <row r="13" spans="1:4" x14ac:dyDescent="0.25">
      <c r="A13" s="1">
        <v>0.3</v>
      </c>
      <c r="B13">
        <v>-3.5000000000000003E-2</v>
      </c>
      <c r="C13">
        <v>-2.5000000000000001E-2</v>
      </c>
      <c r="D13" s="1">
        <f t="shared" si="0"/>
        <v>0.27499999999999997</v>
      </c>
    </row>
    <row r="14" spans="1:4" x14ac:dyDescent="0.25">
      <c r="A14" s="1">
        <v>0.35</v>
      </c>
      <c r="B14">
        <v>-0.04</v>
      </c>
      <c r="C14">
        <v>-2.5000000000000001E-2</v>
      </c>
      <c r="D14" s="1">
        <f t="shared" si="0"/>
        <v>0.32499999999999996</v>
      </c>
    </row>
    <row r="15" spans="1:4" x14ac:dyDescent="0.25">
      <c r="A15" s="1">
        <v>0.4</v>
      </c>
      <c r="B15">
        <v>-4.4999999999999998E-2</v>
      </c>
      <c r="C15">
        <v>-2.5999999999999999E-2</v>
      </c>
      <c r="D15" s="1">
        <f t="shared" si="0"/>
        <v>0.374</v>
      </c>
    </row>
    <row r="16" spans="1:4" x14ac:dyDescent="0.25">
      <c r="A16" s="1">
        <v>0.45</v>
      </c>
      <c r="B16">
        <v>-0.05</v>
      </c>
      <c r="C16">
        <v>-0.03</v>
      </c>
      <c r="D16" s="1">
        <f t="shared" si="0"/>
        <v>0.42000000000000004</v>
      </c>
    </row>
    <row r="17" spans="1:4" x14ac:dyDescent="0.25">
      <c r="A17" s="1">
        <v>0.5</v>
      </c>
      <c r="B17">
        <v>-5.3999999999999999E-2</v>
      </c>
      <c r="C17">
        <v>-3.5000000000000003E-2</v>
      </c>
      <c r="D17" s="1">
        <f t="shared" si="0"/>
        <v>0.46499999999999997</v>
      </c>
    </row>
    <row r="18" spans="1:4" x14ac:dyDescent="0.25">
      <c r="A18" s="1">
        <v>0.55000000000000004</v>
      </c>
      <c r="B18">
        <v>-5.8999999999999997E-2</v>
      </c>
      <c r="C18">
        <v>-4.4999999999999998E-2</v>
      </c>
      <c r="D18" s="1">
        <f t="shared" si="0"/>
        <v>0.505</v>
      </c>
    </row>
    <row r="19" spans="1:4" x14ac:dyDescent="0.25">
      <c r="A19" s="1">
        <v>0.6</v>
      </c>
      <c r="B19">
        <v>-6.4000000000000001E-2</v>
      </c>
      <c r="C19">
        <v>-5.0999999999999997E-2</v>
      </c>
      <c r="D19" s="1">
        <f t="shared" si="0"/>
        <v>0.54899999999999993</v>
      </c>
    </row>
    <row r="20" spans="1:4" x14ac:dyDescent="0.25">
      <c r="A20" s="1">
        <v>0.65</v>
      </c>
      <c r="B20">
        <v>-6.8000000000000005E-2</v>
      </c>
      <c r="C20">
        <v>-0.06</v>
      </c>
      <c r="D20" s="1">
        <f t="shared" si="0"/>
        <v>0.59000000000000008</v>
      </c>
    </row>
    <row r="21" spans="1:4" x14ac:dyDescent="0.25">
      <c r="A21" s="1">
        <v>0.7</v>
      </c>
      <c r="B21">
        <v>-7.1999999999999995E-2</v>
      </c>
      <c r="C21">
        <v>-6.8000000000000005E-2</v>
      </c>
      <c r="D21" s="1">
        <f t="shared" si="0"/>
        <v>0.6319999999999999</v>
      </c>
    </row>
    <row r="22" spans="1:4" x14ac:dyDescent="0.25">
      <c r="A22" s="1">
        <v>0.75</v>
      </c>
      <c r="B22">
        <v>-7.6999999999999999E-2</v>
      </c>
      <c r="C22">
        <v>-7.5999999999999998E-2</v>
      </c>
      <c r="D22" s="1">
        <f t="shared" si="0"/>
        <v>0.67400000000000004</v>
      </c>
    </row>
    <row r="23" spans="1:4" x14ac:dyDescent="0.25">
      <c r="A23" s="1">
        <v>0.8</v>
      </c>
      <c r="B23">
        <v>-8.1000000000000003E-2</v>
      </c>
      <c r="C23">
        <v>-8.5000000000000006E-2</v>
      </c>
      <c r="D23" s="1">
        <f t="shared" si="0"/>
        <v>0.71500000000000008</v>
      </c>
    </row>
    <row r="24" spans="1:4" x14ac:dyDescent="0.25">
      <c r="A24" s="1">
        <v>0.85</v>
      </c>
      <c r="B24">
        <v>-8.5000000000000006E-2</v>
      </c>
      <c r="C24">
        <v>-9.4E-2</v>
      </c>
      <c r="D24" s="1">
        <f t="shared" si="0"/>
        <v>0.75600000000000001</v>
      </c>
    </row>
    <row r="25" spans="1:4" x14ac:dyDescent="0.25">
      <c r="A25" s="1">
        <v>0.9</v>
      </c>
      <c r="B25">
        <v>-8.8999999999999996E-2</v>
      </c>
      <c r="C25">
        <v>-0.104</v>
      </c>
      <c r="D25" s="1">
        <f t="shared" si="0"/>
        <v>0.79600000000000004</v>
      </c>
    </row>
    <row r="26" spans="1:4" x14ac:dyDescent="0.25">
      <c r="A26" s="1">
        <v>0.95</v>
      </c>
      <c r="B26">
        <v>-9.2999999999999999E-2</v>
      </c>
      <c r="C26">
        <v>-0.113</v>
      </c>
      <c r="D26" s="1">
        <f t="shared" si="0"/>
        <v>0.83699999999999997</v>
      </c>
    </row>
    <row r="27" spans="1:4" x14ac:dyDescent="0.25">
      <c r="A27" s="1">
        <v>1</v>
      </c>
      <c r="B27">
        <v>-9.8000000000000004E-2</v>
      </c>
      <c r="C27">
        <v>-0.122</v>
      </c>
      <c r="D27" s="1">
        <f t="shared" si="0"/>
        <v>0.878</v>
      </c>
    </row>
    <row r="28" spans="1:4" x14ac:dyDescent="0.25">
      <c r="A28" s="1">
        <v>1.05</v>
      </c>
      <c r="B28">
        <v>-0.10199999999999999</v>
      </c>
      <c r="C28">
        <v>-0.13100000000000001</v>
      </c>
      <c r="D28" s="1">
        <f t="shared" si="0"/>
        <v>0.91900000000000004</v>
      </c>
    </row>
    <row r="29" spans="1:4" x14ac:dyDescent="0.25">
      <c r="A29" s="1">
        <v>1.1000000000000001</v>
      </c>
      <c r="B29">
        <v>-0.106</v>
      </c>
      <c r="C29">
        <v>-0.14199999999999999</v>
      </c>
      <c r="D29" s="1">
        <f t="shared" si="0"/>
        <v>0.95800000000000007</v>
      </c>
    </row>
    <row r="30" spans="1:4" x14ac:dyDescent="0.25">
      <c r="A30" s="1">
        <v>1.1499999999999999</v>
      </c>
      <c r="B30">
        <v>-0.11</v>
      </c>
      <c r="C30">
        <v>-0.154</v>
      </c>
      <c r="D30" s="1">
        <f t="shared" si="0"/>
        <v>0.99599999999999989</v>
      </c>
    </row>
    <row r="31" spans="1:4" x14ac:dyDescent="0.25">
      <c r="A31" s="1">
        <v>1.2</v>
      </c>
      <c r="B31">
        <v>-0.115</v>
      </c>
      <c r="C31">
        <v>-0.16600000000000001</v>
      </c>
      <c r="D31" s="1">
        <f t="shared" si="0"/>
        <v>1.034</v>
      </c>
    </row>
    <row r="32" spans="1:4" x14ac:dyDescent="0.25">
      <c r="A32" s="1">
        <v>1.25</v>
      </c>
      <c r="B32">
        <v>-0.11899999999999999</v>
      </c>
      <c r="C32">
        <v>-0.17799999999999999</v>
      </c>
      <c r="D32" s="1">
        <f t="shared" si="0"/>
        <v>1.0720000000000001</v>
      </c>
    </row>
    <row r="33" spans="1:4" x14ac:dyDescent="0.25">
      <c r="A33" s="1">
        <v>1.3</v>
      </c>
      <c r="B33">
        <v>-0.124</v>
      </c>
      <c r="C33">
        <v>-0.189</v>
      </c>
      <c r="D33" s="1">
        <f t="shared" si="0"/>
        <v>1.111</v>
      </c>
    </row>
    <row r="34" spans="1:4" x14ac:dyDescent="0.25">
      <c r="A34" s="1">
        <v>1.35</v>
      </c>
      <c r="B34">
        <v>-0.128</v>
      </c>
      <c r="C34">
        <v>-0.19900000000000001</v>
      </c>
      <c r="D34" s="1">
        <f t="shared" si="0"/>
        <v>1.151</v>
      </c>
    </row>
    <row r="35" spans="1:4" x14ac:dyDescent="0.25">
      <c r="A35" s="1">
        <v>1.4</v>
      </c>
      <c r="B35">
        <v>-0.13300000000000001</v>
      </c>
      <c r="C35">
        <v>-0.21</v>
      </c>
      <c r="D35" s="1">
        <f t="shared" si="0"/>
        <v>1.19</v>
      </c>
    </row>
    <row r="36" spans="1:4" x14ac:dyDescent="0.25">
      <c r="A36" s="1">
        <v>1.45</v>
      </c>
      <c r="B36">
        <v>-0.13800000000000001</v>
      </c>
      <c r="C36">
        <v>-0.222</v>
      </c>
      <c r="D36" s="1">
        <f t="shared" si="0"/>
        <v>1.228</v>
      </c>
    </row>
    <row r="37" spans="1:4" x14ac:dyDescent="0.25">
      <c r="A37" s="1">
        <v>1.5</v>
      </c>
      <c r="B37">
        <v>-0.14299999999999999</v>
      </c>
      <c r="C37">
        <v>-0.23400000000000001</v>
      </c>
      <c r="D37" s="1">
        <f t="shared" si="0"/>
        <v>1.266</v>
      </c>
    </row>
    <row r="38" spans="1:4" x14ac:dyDescent="0.25">
      <c r="A38" s="1">
        <v>1.55</v>
      </c>
      <c r="B38">
        <v>-0.14799999999999999</v>
      </c>
      <c r="C38">
        <v>-0.245</v>
      </c>
      <c r="D38" s="1">
        <f t="shared" si="0"/>
        <v>1.3050000000000002</v>
      </c>
    </row>
    <row r="39" spans="1:4" x14ac:dyDescent="0.25">
      <c r="A39" s="1">
        <v>1.6</v>
      </c>
      <c r="B39">
        <v>-0.154</v>
      </c>
      <c r="C39">
        <v>-0.25600000000000001</v>
      </c>
      <c r="D39" s="1">
        <f t="shared" si="0"/>
        <v>1.3440000000000001</v>
      </c>
    </row>
    <row r="40" spans="1:4" x14ac:dyDescent="0.25">
      <c r="A40" s="1">
        <v>1.65</v>
      </c>
      <c r="B40">
        <v>-0.16</v>
      </c>
      <c r="C40">
        <v>-0.26600000000000001</v>
      </c>
      <c r="D40" s="1">
        <f t="shared" si="0"/>
        <v>1.3839999999999999</v>
      </c>
    </row>
    <row r="41" spans="1:4" x14ac:dyDescent="0.25">
      <c r="A41" s="1">
        <v>1.7</v>
      </c>
      <c r="B41">
        <v>-0.16500000000000001</v>
      </c>
      <c r="C41">
        <v>-0.27700000000000002</v>
      </c>
      <c r="D41" s="1">
        <f t="shared" si="0"/>
        <v>1.423</v>
      </c>
    </row>
    <row r="42" spans="1:4" x14ac:dyDescent="0.25">
      <c r="A42" s="1">
        <v>1.75</v>
      </c>
      <c r="B42">
        <v>-0.17199999999999999</v>
      </c>
      <c r="C42">
        <v>-0.28799999999999998</v>
      </c>
      <c r="D42" s="1">
        <f t="shared" si="0"/>
        <v>1.462</v>
      </c>
    </row>
    <row r="43" spans="1:4" x14ac:dyDescent="0.25">
      <c r="A43" s="1">
        <v>1.8</v>
      </c>
      <c r="B43">
        <v>-0.17799999999999999</v>
      </c>
      <c r="C43">
        <v>-0.29899999999999999</v>
      </c>
      <c r="D43" s="1">
        <f t="shared" si="0"/>
        <v>1.5010000000000001</v>
      </c>
    </row>
    <row r="44" spans="1:4" x14ac:dyDescent="0.25">
      <c r="A44" s="1">
        <v>1.85</v>
      </c>
      <c r="B44">
        <v>-0.185</v>
      </c>
      <c r="C44">
        <v>-0.309</v>
      </c>
      <c r="D44" s="1">
        <f t="shared" si="0"/>
        <v>1.5410000000000001</v>
      </c>
    </row>
    <row r="45" spans="1:4" x14ac:dyDescent="0.25">
      <c r="A45" s="1">
        <v>1.9</v>
      </c>
      <c r="B45">
        <v>-0.191</v>
      </c>
      <c r="C45">
        <v>-0.32</v>
      </c>
      <c r="D45" s="1">
        <f t="shared" si="0"/>
        <v>1.5799999999999998</v>
      </c>
    </row>
    <row r="46" spans="1:4" x14ac:dyDescent="0.25">
      <c r="A46" s="1">
        <v>1.95</v>
      </c>
      <c r="B46">
        <v>-0.19900000000000001</v>
      </c>
      <c r="C46">
        <v>-0.33100000000000002</v>
      </c>
      <c r="D46" s="1">
        <f t="shared" si="0"/>
        <v>1.619</v>
      </c>
    </row>
    <row r="47" spans="1:4" x14ac:dyDescent="0.25">
      <c r="A47" s="1">
        <v>2</v>
      </c>
      <c r="B47">
        <v>-0.20599999999999999</v>
      </c>
      <c r="C47">
        <v>-0.34200000000000003</v>
      </c>
      <c r="D47" s="1">
        <f t="shared" si="0"/>
        <v>1.6579999999999999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9B60-06C2-4D1D-8337-A31C90CBC206}">
  <dimension ref="A1:J43"/>
  <sheetViews>
    <sheetView topLeftCell="A5" workbookViewId="0">
      <selection activeCell="K11" sqref="K11"/>
    </sheetView>
  </sheetViews>
  <sheetFormatPr defaultRowHeight="15" x14ac:dyDescent="0.25"/>
  <sheetData>
    <row r="1" spans="1:7" x14ac:dyDescent="0.25">
      <c r="A1">
        <v>470</v>
      </c>
      <c r="B1">
        <v>0</v>
      </c>
    </row>
    <row r="2" spans="1:7" x14ac:dyDescent="0.25">
      <c r="A2">
        <v>480</v>
      </c>
      <c r="B2">
        <v>0.3</v>
      </c>
      <c r="C2">
        <f>0.5*(B2+B1)</f>
        <v>0.15</v>
      </c>
      <c r="D2">
        <f>A2-A1</f>
        <v>10</v>
      </c>
      <c r="E2">
        <f>C2*D2</f>
        <v>1.5</v>
      </c>
      <c r="F2">
        <f>F1+E2</f>
        <v>1.5</v>
      </c>
      <c r="G2">
        <f>F2/E$43</f>
        <v>1.6302575806977505E-2</v>
      </c>
    </row>
    <row r="3" spans="1:7" x14ac:dyDescent="0.25">
      <c r="A3">
        <v>490</v>
      </c>
      <c r="B3">
        <v>0.16300000000000001</v>
      </c>
      <c r="C3">
        <f t="shared" ref="C3:C42" si="0">0.5*(B3+B2)</f>
        <v>0.23149999999999998</v>
      </c>
      <c r="D3">
        <f t="shared" ref="D3:D42" si="1">A3-A2</f>
        <v>10</v>
      </c>
      <c r="E3">
        <f t="shared" ref="E3:E42" si="2">C3*D3</f>
        <v>2.3149999999999999</v>
      </c>
      <c r="F3">
        <f t="shared" ref="F3:F41" si="3">F2+E3</f>
        <v>3.8149999999999999</v>
      </c>
      <c r="G3">
        <f>F3/E$43</f>
        <v>4.1462884469079461E-2</v>
      </c>
    </row>
    <row r="4" spans="1:7" x14ac:dyDescent="0.25">
      <c r="A4">
        <v>500</v>
      </c>
      <c r="B4">
        <v>0.45800000000000002</v>
      </c>
      <c r="C4">
        <f t="shared" si="0"/>
        <v>0.3105</v>
      </c>
      <c r="D4">
        <f t="shared" si="1"/>
        <v>10</v>
      </c>
      <c r="E4">
        <f t="shared" si="2"/>
        <v>3.105</v>
      </c>
      <c r="F4">
        <f t="shared" si="3"/>
        <v>6.92</v>
      </c>
      <c r="G4">
        <f>F4/E$43</f>
        <v>7.5209216389522895E-2</v>
      </c>
    </row>
    <row r="5" spans="1:7" x14ac:dyDescent="0.25">
      <c r="A5">
        <v>510</v>
      </c>
      <c r="B5">
        <v>0.78</v>
      </c>
      <c r="C5">
        <f t="shared" si="0"/>
        <v>0.61899999999999999</v>
      </c>
      <c r="D5">
        <f t="shared" si="1"/>
        <v>10</v>
      </c>
      <c r="E5">
        <f t="shared" si="2"/>
        <v>6.1899999999999995</v>
      </c>
      <c r="F5">
        <f t="shared" si="3"/>
        <v>13.11</v>
      </c>
      <c r="G5">
        <f>F5/E$43</f>
        <v>0.14248451255298339</v>
      </c>
    </row>
    <row r="6" spans="1:7" x14ac:dyDescent="0.25">
      <c r="A6">
        <v>520</v>
      </c>
      <c r="B6">
        <v>0.96699999999999997</v>
      </c>
      <c r="C6">
        <f t="shared" si="0"/>
        <v>0.87349999999999994</v>
      </c>
      <c r="D6">
        <f t="shared" si="1"/>
        <v>10</v>
      </c>
      <c r="E6">
        <f t="shared" si="2"/>
        <v>8.7349999999999994</v>
      </c>
      <c r="F6">
        <f t="shared" si="3"/>
        <v>21.844999999999999</v>
      </c>
      <c r="G6">
        <f>F6/E$43</f>
        <v>0.23741984566894908</v>
      </c>
    </row>
    <row r="7" spans="1:7" x14ac:dyDescent="0.25">
      <c r="A7">
        <v>530</v>
      </c>
      <c r="B7">
        <v>1</v>
      </c>
      <c r="C7">
        <f t="shared" si="0"/>
        <v>0.98350000000000004</v>
      </c>
      <c r="D7">
        <f t="shared" si="1"/>
        <v>10</v>
      </c>
      <c r="E7">
        <f t="shared" si="2"/>
        <v>9.8350000000000009</v>
      </c>
      <c r="F7">
        <f t="shared" si="3"/>
        <v>31.68</v>
      </c>
      <c r="G7">
        <f>F7/E$43</f>
        <v>0.34431040104336491</v>
      </c>
    </row>
    <row r="8" spans="1:7" x14ac:dyDescent="0.25">
      <c r="A8">
        <v>540</v>
      </c>
      <c r="B8">
        <v>0.97299999999999998</v>
      </c>
      <c r="C8">
        <f t="shared" si="0"/>
        <v>0.98649999999999993</v>
      </c>
      <c r="D8">
        <f t="shared" si="1"/>
        <v>10</v>
      </c>
      <c r="E8">
        <f t="shared" si="2"/>
        <v>9.8649999999999984</v>
      </c>
      <c r="F8">
        <f t="shared" si="3"/>
        <v>41.545000000000002</v>
      </c>
      <c r="G8">
        <f>F8/E$43</f>
        <v>0.45152700793392037</v>
      </c>
    </row>
    <row r="9" spans="1:7" x14ac:dyDescent="0.25">
      <c r="A9">
        <v>541</v>
      </c>
      <c r="B9">
        <f>B$8+(J$24*(A9-A$8))</f>
        <v>0.96550000000000002</v>
      </c>
      <c r="C9">
        <f t="shared" si="0"/>
        <v>0.96924999999999994</v>
      </c>
      <c r="D9">
        <f t="shared" ref="D9:D27" si="4">A9-A8</f>
        <v>1</v>
      </c>
      <c r="E9">
        <f t="shared" ref="E9:E27" si="5">C9*D9</f>
        <v>0.96924999999999994</v>
      </c>
      <c r="F9">
        <f t="shared" ref="F9:F27" si="6">F8+E9</f>
        <v>42.514250000000004</v>
      </c>
      <c r="G9">
        <f t="shared" ref="G9:G27" si="7">F9/E$43</f>
        <v>0.46206118900119569</v>
      </c>
    </row>
    <row r="10" spans="1:7" x14ac:dyDescent="0.25">
      <c r="A10">
        <v>542</v>
      </c>
      <c r="B10">
        <f>B$8+(J$24*(A10-A$8))</f>
        <v>0.95799999999999996</v>
      </c>
      <c r="C10">
        <f t="shared" si="0"/>
        <v>0.96174999999999999</v>
      </c>
      <c r="D10">
        <f t="shared" si="4"/>
        <v>1</v>
      </c>
      <c r="E10">
        <f t="shared" si="5"/>
        <v>0.96174999999999999</v>
      </c>
      <c r="F10">
        <f t="shared" si="6"/>
        <v>43.476000000000006</v>
      </c>
      <c r="G10">
        <f t="shared" si="7"/>
        <v>0.47251385718943612</v>
      </c>
    </row>
    <row r="11" spans="1:7" x14ac:dyDescent="0.25">
      <c r="A11">
        <v>543</v>
      </c>
      <c r="B11">
        <f>B$8+(J$24*(A11-A$8))</f>
        <v>0.95050000000000001</v>
      </c>
      <c r="C11">
        <f t="shared" si="0"/>
        <v>0.95425000000000004</v>
      </c>
      <c r="D11">
        <f t="shared" si="4"/>
        <v>1</v>
      </c>
      <c r="E11">
        <f t="shared" si="5"/>
        <v>0.95425000000000004</v>
      </c>
      <c r="F11">
        <f t="shared" si="6"/>
        <v>44.430250000000008</v>
      </c>
      <c r="G11">
        <f t="shared" si="7"/>
        <v>0.48288501249864169</v>
      </c>
    </row>
    <row r="12" spans="1:7" x14ac:dyDescent="0.25">
      <c r="A12">
        <v>544</v>
      </c>
      <c r="B12">
        <f>B$8+(J$24*(A12-A$8))</f>
        <v>0.94299999999999995</v>
      </c>
      <c r="C12">
        <f t="shared" si="0"/>
        <v>0.94674999999999998</v>
      </c>
      <c r="D12">
        <f t="shared" si="4"/>
        <v>1</v>
      </c>
      <c r="E12">
        <f t="shared" si="5"/>
        <v>0.94674999999999998</v>
      </c>
      <c r="F12">
        <f t="shared" si="6"/>
        <v>45.37700000000001</v>
      </c>
      <c r="G12">
        <f t="shared" si="7"/>
        <v>0.49317465492881229</v>
      </c>
    </row>
    <row r="13" spans="1:7" x14ac:dyDescent="0.25">
      <c r="A13">
        <v>544.1</v>
      </c>
      <c r="B13">
        <f>B$8+(J$24*(A13-A$8))</f>
        <v>0.94224999999999981</v>
      </c>
      <c r="C13">
        <f t="shared" si="0"/>
        <v>0.94262499999999982</v>
      </c>
      <c r="D13">
        <f t="shared" si="4"/>
        <v>0.10000000000002274</v>
      </c>
      <c r="E13">
        <f t="shared" ref="E13:E22" si="8">C13*D13</f>
        <v>9.4262500000021412E-2</v>
      </c>
      <c r="F13">
        <f t="shared" ref="F13:F22" si="9">F12+E13</f>
        <v>45.47126250000003</v>
      </c>
      <c r="G13">
        <f t="shared" ref="G13:G22" si="10">F13/E$43</f>
        <v>0.49419913596348269</v>
      </c>
    </row>
    <row r="14" spans="1:7" x14ac:dyDescent="0.25">
      <c r="A14">
        <v>544.20000000000005</v>
      </c>
      <c r="B14">
        <f t="shared" ref="B14:B21" si="11">B$8+(J$24*(A14-A$8))</f>
        <v>0.94149999999999967</v>
      </c>
      <c r="C14">
        <f t="shared" si="0"/>
        <v>0.9418749999999998</v>
      </c>
      <c r="D14">
        <f t="shared" si="4"/>
        <v>0.10000000000002274</v>
      </c>
      <c r="E14">
        <f t="shared" si="8"/>
        <v>9.4187500000021393E-2</v>
      </c>
      <c r="F14">
        <f t="shared" si="9"/>
        <v>45.565450000000048</v>
      </c>
      <c r="G14">
        <f t="shared" si="10"/>
        <v>0.49522280186936268</v>
      </c>
    </row>
    <row r="15" spans="1:7" x14ac:dyDescent="0.25">
      <c r="A15">
        <v>544.29999999999995</v>
      </c>
      <c r="B15">
        <f t="shared" si="11"/>
        <v>0.94075000000000031</v>
      </c>
      <c r="C15">
        <f t="shared" si="0"/>
        <v>0.94112499999999999</v>
      </c>
      <c r="D15">
        <f t="shared" si="4"/>
        <v>9.9999999999909051E-2</v>
      </c>
      <c r="E15">
        <f t="shared" si="8"/>
        <v>9.4112499999914404E-2</v>
      </c>
      <c r="F15">
        <f t="shared" si="9"/>
        <v>45.659562499999964</v>
      </c>
      <c r="G15">
        <f t="shared" si="10"/>
        <v>0.49624565264645121</v>
      </c>
    </row>
    <row r="16" spans="1:7" x14ac:dyDescent="0.25">
      <c r="A16">
        <v>544.4</v>
      </c>
      <c r="B16">
        <f t="shared" si="11"/>
        <v>0.94000000000000017</v>
      </c>
      <c r="C16">
        <f t="shared" si="0"/>
        <v>0.94037500000000018</v>
      </c>
      <c r="D16">
        <f t="shared" si="4"/>
        <v>0.10000000000002274</v>
      </c>
      <c r="E16">
        <f t="shared" si="8"/>
        <v>9.4037500000021396E-2</v>
      </c>
      <c r="F16">
        <f t="shared" si="9"/>
        <v>45.753599999999985</v>
      </c>
      <c r="G16">
        <f t="shared" si="10"/>
        <v>0.49726768829475054</v>
      </c>
    </row>
    <row r="17" spans="1:10" x14ac:dyDescent="0.25">
      <c r="A17">
        <v>544.5</v>
      </c>
      <c r="B17">
        <f t="shared" si="11"/>
        <v>0.93925000000000003</v>
      </c>
      <c r="C17">
        <f t="shared" si="0"/>
        <v>0.93962500000000015</v>
      </c>
      <c r="D17">
        <f t="shared" si="4"/>
        <v>0.10000000000002274</v>
      </c>
      <c r="E17">
        <f t="shared" si="8"/>
        <v>9.3962500000021376E-2</v>
      </c>
      <c r="F17">
        <f t="shared" si="9"/>
        <v>45.847562500000009</v>
      </c>
      <c r="G17">
        <f t="shared" si="10"/>
        <v>0.49828890881425952</v>
      </c>
    </row>
    <row r="18" spans="1:10" x14ac:dyDescent="0.25">
      <c r="A18">
        <v>544.6</v>
      </c>
      <c r="B18">
        <f t="shared" si="11"/>
        <v>0.93849999999999978</v>
      </c>
      <c r="C18">
        <f t="shared" si="0"/>
        <v>0.9388749999999999</v>
      </c>
      <c r="D18">
        <f t="shared" si="4"/>
        <v>0.10000000000002274</v>
      </c>
      <c r="E18">
        <f t="shared" si="8"/>
        <v>9.3887500000021343E-2</v>
      </c>
      <c r="F18">
        <f t="shared" si="9"/>
        <v>45.941450000000032</v>
      </c>
      <c r="G18">
        <f t="shared" si="10"/>
        <v>0.49930931420497821</v>
      </c>
    </row>
    <row r="19" spans="1:10" x14ac:dyDescent="0.25">
      <c r="A19">
        <v>544.70000000000005</v>
      </c>
      <c r="B19">
        <f t="shared" si="11"/>
        <v>0.93774999999999964</v>
      </c>
      <c r="C19">
        <f t="shared" si="0"/>
        <v>0.93812499999999965</v>
      </c>
      <c r="D19">
        <f t="shared" si="4"/>
        <v>0.10000000000002274</v>
      </c>
      <c r="E19">
        <f t="shared" si="8"/>
        <v>9.3812500000021296E-2</v>
      </c>
      <c r="F19">
        <f t="shared" si="9"/>
        <v>46.035262500000051</v>
      </c>
      <c r="G19">
        <f t="shared" si="10"/>
        <v>0.50032890446690648</v>
      </c>
    </row>
    <row r="20" spans="1:10" x14ac:dyDescent="0.25">
      <c r="A20">
        <v>544.79999999999995</v>
      </c>
      <c r="B20">
        <f t="shared" si="11"/>
        <v>0.93700000000000039</v>
      </c>
      <c r="C20">
        <f t="shared" si="0"/>
        <v>0.93737500000000007</v>
      </c>
      <c r="D20">
        <f t="shared" si="4"/>
        <v>9.9999999999909051E-2</v>
      </c>
      <c r="E20">
        <f t="shared" si="8"/>
        <v>9.373749999991475E-2</v>
      </c>
      <c r="F20">
        <f t="shared" si="9"/>
        <v>46.128999999999969</v>
      </c>
      <c r="G20">
        <f t="shared" si="10"/>
        <v>0.50134767960004323</v>
      </c>
    </row>
    <row r="21" spans="1:10" x14ac:dyDescent="0.25">
      <c r="A21">
        <v>544.9</v>
      </c>
      <c r="B21">
        <f t="shared" si="11"/>
        <v>0.93625000000000014</v>
      </c>
      <c r="C21">
        <f t="shared" si="0"/>
        <v>0.93662500000000026</v>
      </c>
      <c r="D21">
        <f t="shared" si="4"/>
        <v>0.10000000000002274</v>
      </c>
      <c r="E21">
        <f t="shared" si="8"/>
        <v>9.3662500000021326E-2</v>
      </c>
      <c r="F21">
        <f t="shared" si="9"/>
        <v>46.222662499999991</v>
      </c>
      <c r="G21">
        <f t="shared" si="10"/>
        <v>0.50236563960439085</v>
      </c>
    </row>
    <row r="22" spans="1:10" x14ac:dyDescent="0.25">
      <c r="A22">
        <v>545</v>
      </c>
      <c r="B22">
        <f>B$8+(J$24*(A22-A$8))</f>
        <v>0.9355</v>
      </c>
      <c r="C22">
        <f>0.5*(B22+B21)</f>
        <v>0.93587500000000001</v>
      </c>
      <c r="D22">
        <f t="shared" si="4"/>
        <v>0.10000000000002274</v>
      </c>
      <c r="E22">
        <f t="shared" si="8"/>
        <v>9.3587500000021279E-2</v>
      </c>
      <c r="F22">
        <f t="shared" si="9"/>
        <v>46.316250000000011</v>
      </c>
      <c r="G22">
        <f t="shared" si="10"/>
        <v>0.50338278447994811</v>
      </c>
    </row>
    <row r="23" spans="1:10" x14ac:dyDescent="0.25">
      <c r="A23">
        <v>546</v>
      </c>
      <c r="B23">
        <f>B$8+(J$24*(A23-A$8))</f>
        <v>0.92800000000000005</v>
      </c>
      <c r="C23">
        <f t="shared" si="0"/>
        <v>0.93175000000000008</v>
      </c>
      <c r="D23">
        <f t="shared" si="4"/>
        <v>1</v>
      </c>
      <c r="E23">
        <f t="shared" si="5"/>
        <v>0.93175000000000008</v>
      </c>
      <c r="F23">
        <f t="shared" si="6"/>
        <v>47.248000000000012</v>
      </c>
      <c r="G23">
        <f t="shared" si="7"/>
        <v>0.51350940115204891</v>
      </c>
    </row>
    <row r="24" spans="1:10" x14ac:dyDescent="0.25">
      <c r="A24">
        <v>547</v>
      </c>
      <c r="B24">
        <f>B$8+(J$24*(A24-A$8))</f>
        <v>0.92049999999999998</v>
      </c>
      <c r="C24">
        <f t="shared" si="0"/>
        <v>0.92425000000000002</v>
      </c>
      <c r="D24">
        <f t="shared" si="4"/>
        <v>1</v>
      </c>
      <c r="E24">
        <f t="shared" si="5"/>
        <v>0.92425000000000002</v>
      </c>
      <c r="F24">
        <f t="shared" si="6"/>
        <v>48.172250000000012</v>
      </c>
      <c r="G24">
        <f t="shared" si="7"/>
        <v>0.52355450494511491</v>
      </c>
      <c r="J24">
        <f>(B27-B8)/(A27-A8)</f>
        <v>-7.4999999999999954E-3</v>
      </c>
    </row>
    <row r="25" spans="1:10" x14ac:dyDescent="0.25">
      <c r="A25">
        <v>548</v>
      </c>
      <c r="B25">
        <f>B$8+(J$24*(A25-A$8))</f>
        <v>0.91300000000000003</v>
      </c>
      <c r="C25">
        <f t="shared" si="0"/>
        <v>0.91674999999999995</v>
      </c>
      <c r="D25">
        <f t="shared" si="4"/>
        <v>1</v>
      </c>
      <c r="E25">
        <f t="shared" si="5"/>
        <v>0.91674999999999995</v>
      </c>
      <c r="F25">
        <f t="shared" si="6"/>
        <v>49.089000000000013</v>
      </c>
      <c r="G25">
        <f t="shared" si="7"/>
        <v>0.533518095859146</v>
      </c>
    </row>
    <row r="26" spans="1:10" x14ac:dyDescent="0.25">
      <c r="A26">
        <v>549</v>
      </c>
      <c r="B26">
        <f>B$8+(J$24*(A26-A$8))</f>
        <v>0.90549999999999997</v>
      </c>
      <c r="C26">
        <f t="shared" si="0"/>
        <v>0.90925</v>
      </c>
      <c r="D26">
        <f t="shared" si="4"/>
        <v>1</v>
      </c>
      <c r="E26">
        <f t="shared" si="5"/>
        <v>0.90925</v>
      </c>
      <c r="F26">
        <f t="shared" si="6"/>
        <v>49.998250000000013</v>
      </c>
      <c r="G26">
        <f t="shared" si="7"/>
        <v>0.54340017389414219</v>
      </c>
    </row>
    <row r="27" spans="1:10" x14ac:dyDescent="0.25">
      <c r="A27">
        <v>550</v>
      </c>
      <c r="B27">
        <v>0.89800000000000002</v>
      </c>
      <c r="C27">
        <f t="shared" si="0"/>
        <v>0.90175000000000005</v>
      </c>
      <c r="D27">
        <f t="shared" si="4"/>
        <v>1</v>
      </c>
      <c r="E27">
        <f t="shared" si="5"/>
        <v>0.90175000000000005</v>
      </c>
      <c r="F27">
        <f t="shared" si="6"/>
        <v>50.900000000000013</v>
      </c>
      <c r="G27">
        <f t="shared" si="7"/>
        <v>0.55320073905010347</v>
      </c>
    </row>
    <row r="28" spans="1:10" x14ac:dyDescent="0.25">
      <c r="A28">
        <v>560</v>
      </c>
      <c r="B28">
        <v>0.79200000000000004</v>
      </c>
      <c r="C28">
        <f t="shared" si="0"/>
        <v>0.84499999999999997</v>
      </c>
      <c r="D28">
        <f t="shared" si="1"/>
        <v>10</v>
      </c>
      <c r="E28">
        <f t="shared" si="2"/>
        <v>8.4499999999999993</v>
      </c>
      <c r="F28">
        <f t="shared" si="3"/>
        <v>59.350000000000009</v>
      </c>
      <c r="G28">
        <f>F28/E$43</f>
        <v>0.6450385827627434</v>
      </c>
    </row>
    <row r="29" spans="1:10" x14ac:dyDescent="0.25">
      <c r="A29">
        <v>570</v>
      </c>
      <c r="B29">
        <v>0.68400000000000005</v>
      </c>
      <c r="C29">
        <f t="shared" si="0"/>
        <v>0.73799999999999999</v>
      </c>
      <c r="D29">
        <f t="shared" si="1"/>
        <v>10</v>
      </c>
      <c r="E29">
        <f t="shared" si="2"/>
        <v>7.38</v>
      </c>
      <c r="F29">
        <f t="shared" si="3"/>
        <v>66.73</v>
      </c>
      <c r="G29">
        <f>F29/E$43</f>
        <v>0.72524725573307269</v>
      </c>
    </row>
    <row r="30" spans="1:10" x14ac:dyDescent="0.25">
      <c r="A30">
        <v>580</v>
      </c>
      <c r="B30">
        <v>0.57399999999999995</v>
      </c>
      <c r="C30">
        <f t="shared" si="0"/>
        <v>0.629</v>
      </c>
      <c r="D30">
        <f t="shared" si="1"/>
        <v>10</v>
      </c>
      <c r="E30">
        <f t="shared" si="2"/>
        <v>6.29</v>
      </c>
      <c r="F30">
        <f t="shared" si="3"/>
        <v>73.02000000000001</v>
      </c>
      <c r="G30">
        <f>F30/E$43</f>
        <v>0.79360939028366517</v>
      </c>
    </row>
    <row r="31" spans="1:10" x14ac:dyDescent="0.25">
      <c r="A31">
        <v>590</v>
      </c>
      <c r="B31">
        <v>0.46100000000000002</v>
      </c>
      <c r="C31">
        <f t="shared" si="0"/>
        <v>0.51749999999999996</v>
      </c>
      <c r="D31">
        <f t="shared" si="1"/>
        <v>10</v>
      </c>
      <c r="E31">
        <f t="shared" si="2"/>
        <v>5.1749999999999998</v>
      </c>
      <c r="F31">
        <f t="shared" si="3"/>
        <v>78.195000000000007</v>
      </c>
      <c r="G31">
        <f>F31/E$43</f>
        <v>0.84985327681773748</v>
      </c>
    </row>
    <row r="32" spans="1:10" x14ac:dyDescent="0.25">
      <c r="A32">
        <v>600</v>
      </c>
      <c r="B32">
        <v>0.35899999999999999</v>
      </c>
      <c r="C32">
        <f t="shared" si="0"/>
        <v>0.41000000000000003</v>
      </c>
      <c r="D32">
        <f t="shared" si="1"/>
        <v>10</v>
      </c>
      <c r="E32">
        <f t="shared" si="2"/>
        <v>4.1000000000000005</v>
      </c>
      <c r="F32">
        <f t="shared" si="3"/>
        <v>82.295000000000002</v>
      </c>
      <c r="G32">
        <f>F32/E$43</f>
        <v>0.89441365069014267</v>
      </c>
    </row>
    <row r="33" spans="1:7" x14ac:dyDescent="0.25">
      <c r="A33">
        <v>610</v>
      </c>
      <c r="B33">
        <v>0.27</v>
      </c>
      <c r="C33">
        <f t="shared" si="0"/>
        <v>0.3145</v>
      </c>
      <c r="D33">
        <f t="shared" si="1"/>
        <v>10</v>
      </c>
      <c r="E33">
        <f t="shared" si="2"/>
        <v>3.145</v>
      </c>
      <c r="F33">
        <f t="shared" si="3"/>
        <v>85.44</v>
      </c>
      <c r="G33">
        <f>F33/E$43</f>
        <v>0.9285947179654388</v>
      </c>
    </row>
    <row r="34" spans="1:7" x14ac:dyDescent="0.25">
      <c r="A34">
        <v>620</v>
      </c>
      <c r="B34">
        <v>0.19700000000000001</v>
      </c>
      <c r="C34">
        <f t="shared" si="0"/>
        <v>0.23350000000000001</v>
      </c>
      <c r="D34">
        <f t="shared" si="1"/>
        <v>10</v>
      </c>
      <c r="E34">
        <f t="shared" si="2"/>
        <v>2.335</v>
      </c>
      <c r="F34">
        <f t="shared" si="3"/>
        <v>87.774999999999991</v>
      </c>
      <c r="G34">
        <f>F34/E$43</f>
        <v>0.95397239430496705</v>
      </c>
    </row>
    <row r="35" spans="1:7" x14ac:dyDescent="0.25">
      <c r="A35">
        <v>630</v>
      </c>
      <c r="B35">
        <v>0.13500000000000001</v>
      </c>
      <c r="C35">
        <f t="shared" si="0"/>
        <v>0.16600000000000001</v>
      </c>
      <c r="D35">
        <f t="shared" si="1"/>
        <v>10</v>
      </c>
      <c r="E35">
        <f t="shared" si="2"/>
        <v>1.6600000000000001</v>
      </c>
      <c r="F35">
        <f t="shared" si="3"/>
        <v>89.434999999999988</v>
      </c>
      <c r="G35">
        <f>F35/E$43</f>
        <v>0.97201391153135541</v>
      </c>
    </row>
    <row r="36" spans="1:7" x14ac:dyDescent="0.25">
      <c r="A36">
        <v>640</v>
      </c>
      <c r="B36">
        <v>8.1000000000000003E-2</v>
      </c>
      <c r="C36">
        <f t="shared" si="0"/>
        <v>0.10800000000000001</v>
      </c>
      <c r="D36">
        <f t="shared" si="1"/>
        <v>10</v>
      </c>
      <c r="E36">
        <f t="shared" si="2"/>
        <v>1.08</v>
      </c>
      <c r="F36">
        <f t="shared" si="3"/>
        <v>90.514999999999986</v>
      </c>
      <c r="G36">
        <f>F36/E$43</f>
        <v>0.98375176611237924</v>
      </c>
    </row>
    <row r="37" spans="1:7" x14ac:dyDescent="0.25">
      <c r="A37">
        <v>650</v>
      </c>
      <c r="B37">
        <v>4.4999999999999998E-2</v>
      </c>
      <c r="C37">
        <f t="shared" si="0"/>
        <v>6.3E-2</v>
      </c>
      <c r="D37">
        <f t="shared" si="1"/>
        <v>10</v>
      </c>
      <c r="E37">
        <f t="shared" si="2"/>
        <v>0.63</v>
      </c>
      <c r="F37">
        <f t="shared" si="3"/>
        <v>91.144999999999982</v>
      </c>
      <c r="G37">
        <f>F37/E$43</f>
        <v>0.9905988479513097</v>
      </c>
    </row>
    <row r="38" spans="1:7" x14ac:dyDescent="0.25">
      <c r="A38">
        <v>660</v>
      </c>
      <c r="B38">
        <v>2.5000000000000001E-2</v>
      </c>
      <c r="C38">
        <f t="shared" si="0"/>
        <v>3.5000000000000003E-2</v>
      </c>
      <c r="D38">
        <f t="shared" si="1"/>
        <v>10</v>
      </c>
      <c r="E38">
        <f t="shared" si="2"/>
        <v>0.35000000000000003</v>
      </c>
      <c r="F38">
        <f t="shared" si="3"/>
        <v>91.494999999999976</v>
      </c>
      <c r="G38">
        <f>F38/E$43</f>
        <v>0.9944027823062711</v>
      </c>
    </row>
    <row r="39" spans="1:7" x14ac:dyDescent="0.25">
      <c r="A39">
        <v>670</v>
      </c>
      <c r="B39">
        <v>1.7000000000000001E-2</v>
      </c>
      <c r="C39">
        <f t="shared" si="0"/>
        <v>2.1000000000000001E-2</v>
      </c>
      <c r="D39">
        <f t="shared" si="1"/>
        <v>10</v>
      </c>
      <c r="E39">
        <f t="shared" si="2"/>
        <v>0.21000000000000002</v>
      </c>
      <c r="F39">
        <f t="shared" si="3"/>
        <v>91.70499999999997</v>
      </c>
      <c r="G39">
        <f>F39/E$43</f>
        <v>0.99668514291924781</v>
      </c>
    </row>
    <row r="40" spans="1:7" x14ac:dyDescent="0.25">
      <c r="A40">
        <v>680</v>
      </c>
      <c r="B40">
        <v>1.2999999999999999E-2</v>
      </c>
      <c r="C40">
        <f t="shared" si="0"/>
        <v>1.4999999999999999E-2</v>
      </c>
      <c r="D40">
        <f t="shared" si="1"/>
        <v>10</v>
      </c>
      <c r="E40">
        <f t="shared" si="2"/>
        <v>0.15</v>
      </c>
      <c r="F40">
        <f t="shared" si="3"/>
        <v>91.854999999999976</v>
      </c>
      <c r="G40">
        <f>F40/E$43</f>
        <v>0.9983154004999456</v>
      </c>
    </row>
    <row r="41" spans="1:7" x14ac:dyDescent="0.25">
      <c r="A41">
        <v>690</v>
      </c>
      <c r="B41">
        <v>8.9999999999999993E-3</v>
      </c>
      <c r="C41">
        <f t="shared" si="0"/>
        <v>1.0999999999999999E-2</v>
      </c>
      <c r="D41">
        <f t="shared" si="1"/>
        <v>10</v>
      </c>
      <c r="E41">
        <f t="shared" si="2"/>
        <v>0.10999999999999999</v>
      </c>
      <c r="F41">
        <f t="shared" si="3"/>
        <v>91.964999999999975</v>
      </c>
      <c r="G41">
        <f>F41/E$43</f>
        <v>0.99951092272579067</v>
      </c>
    </row>
    <row r="42" spans="1:7" x14ac:dyDescent="0.25">
      <c r="A42">
        <v>700</v>
      </c>
      <c r="B42">
        <v>0</v>
      </c>
      <c r="C42">
        <f t="shared" si="0"/>
        <v>4.4999999999999997E-3</v>
      </c>
      <c r="D42">
        <f t="shared" si="1"/>
        <v>10</v>
      </c>
      <c r="E42">
        <f t="shared" si="2"/>
        <v>4.4999999999999998E-2</v>
      </c>
      <c r="F42">
        <f>F41+E42</f>
        <v>92.009999999999977</v>
      </c>
      <c r="G42">
        <f>F42/E$43</f>
        <v>1</v>
      </c>
    </row>
    <row r="43" spans="1:7" x14ac:dyDescent="0.25">
      <c r="E43">
        <f>SUM(E2:E42)</f>
        <v>92.009999999999977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cont_paper_table_data_tycho_tar</vt:lpstr>
      <vt:lpstr>Sheet2</vt:lpstr>
      <vt:lpstr>cont_paper_table_data_tycho_spl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Silverberg</dc:creator>
  <cp:lastModifiedBy>Steven Silverberg</cp:lastModifiedBy>
  <dcterms:created xsi:type="dcterms:W3CDTF">2018-01-05T13:40:07Z</dcterms:created>
  <dcterms:modified xsi:type="dcterms:W3CDTF">2018-01-24T19:06:44Z</dcterms:modified>
</cp:coreProperties>
</file>