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21" i="1"/>
  <c r="R22"/>
  <c r="R24"/>
  <c r="R25"/>
  <c r="R26"/>
  <c r="R27"/>
  <c r="Q22"/>
  <c r="Q24"/>
  <c r="Q25"/>
  <c r="Q26"/>
  <c r="Q27"/>
  <c r="R3"/>
  <c r="R4"/>
  <c r="R5"/>
  <c r="R7"/>
  <c r="R8"/>
  <c r="R9"/>
  <c r="R11"/>
  <c r="R12"/>
  <c r="R13"/>
  <c r="R14"/>
  <c r="R15"/>
  <c r="R16"/>
  <c r="R17"/>
  <c r="R19"/>
  <c r="I33"/>
  <c r="I35"/>
  <c r="I36"/>
  <c r="I32"/>
  <c r="R20"/>
  <c r="Q20"/>
  <c r="Q21"/>
  <c r="Q19"/>
  <c r="K26"/>
  <c r="L26" s="1"/>
  <c r="M26" s="1"/>
  <c r="J26"/>
  <c r="I26"/>
  <c r="H26"/>
  <c r="F26"/>
  <c r="E35"/>
  <c r="F22"/>
  <c r="K22" s="1"/>
  <c r="L22" s="1"/>
  <c r="M22" s="1"/>
  <c r="H22"/>
  <c r="I22" s="1"/>
  <c r="J22" s="1"/>
  <c r="H21"/>
  <c r="I21" s="1"/>
  <c r="J21" s="1"/>
  <c r="F21"/>
  <c r="K21" s="1"/>
  <c r="L21" s="1"/>
  <c r="M21" s="1"/>
  <c r="F19"/>
  <c r="K19" s="1"/>
  <c r="L19" s="1"/>
  <c r="M19" s="1"/>
  <c r="F20"/>
  <c r="K20" s="1"/>
  <c r="L20" s="1"/>
  <c r="M20" s="1"/>
  <c r="F24"/>
  <c r="K24" s="1"/>
  <c r="L24" s="1"/>
  <c r="M24" s="1"/>
  <c r="F25"/>
  <c r="K25" s="1"/>
  <c r="L25" s="1"/>
  <c r="M25" s="1"/>
  <c r="F27"/>
  <c r="K27" s="1"/>
  <c r="L27" s="1"/>
  <c r="M27" s="1"/>
  <c r="F9"/>
  <c r="F3"/>
  <c r="K3" s="1"/>
  <c r="L3" s="1"/>
  <c r="M3" s="1"/>
  <c r="M6" s="1"/>
  <c r="F4"/>
  <c r="K4" s="1"/>
  <c r="L4" s="1"/>
  <c r="M4" s="1"/>
  <c r="F5"/>
  <c r="K5" s="1"/>
  <c r="L5" s="1"/>
  <c r="M5" s="1"/>
  <c r="F7"/>
  <c r="K7" s="1"/>
  <c r="L7" s="1"/>
  <c r="M7" s="1"/>
  <c r="F8"/>
  <c r="K9"/>
  <c r="L9" s="1"/>
  <c r="M9" s="1"/>
  <c r="M11"/>
  <c r="K8"/>
  <c r="L8" s="1"/>
  <c r="M8" s="1"/>
  <c r="L11"/>
  <c r="K11"/>
  <c r="H19"/>
  <c r="I19" s="1"/>
  <c r="J19" s="1"/>
  <c r="H20"/>
  <c r="I20" s="1"/>
  <c r="J20" s="1"/>
  <c r="H24"/>
  <c r="I24" s="1"/>
  <c r="J24" s="1"/>
  <c r="H25"/>
  <c r="I25" s="1"/>
  <c r="J25" s="1"/>
  <c r="H27"/>
  <c r="I27" s="1"/>
  <c r="J27" s="1"/>
  <c r="H3"/>
  <c r="I3" s="1"/>
  <c r="J3" s="1"/>
  <c r="H4"/>
  <c r="I4" s="1"/>
  <c r="J4" s="1"/>
  <c r="J6" s="1"/>
  <c r="E32" s="1"/>
  <c r="H5"/>
  <c r="I5" s="1"/>
  <c r="J5" s="1"/>
  <c r="H7"/>
  <c r="I7" s="1"/>
  <c r="J7" s="1"/>
  <c r="H8"/>
  <c r="I8" s="1"/>
  <c r="J8" s="1"/>
  <c r="H9"/>
  <c r="I9" s="1"/>
  <c r="J9" s="1"/>
  <c r="H11"/>
  <c r="I11" s="1"/>
  <c r="J11" s="1"/>
  <c r="J14" s="1"/>
  <c r="F32" s="1"/>
  <c r="H12"/>
  <c r="I12" s="1"/>
  <c r="J12" s="1"/>
  <c r="H13"/>
  <c r="I13" s="1"/>
  <c r="J13" s="1"/>
  <c r="H15"/>
  <c r="I15" s="1"/>
  <c r="J15" s="1"/>
  <c r="H16"/>
  <c r="I16" s="1"/>
  <c r="J16" s="1"/>
  <c r="J18" s="1"/>
  <c r="F33" s="1"/>
  <c r="H17"/>
  <c r="I17" s="1"/>
  <c r="J17" s="1"/>
  <c r="F12"/>
  <c r="K12" s="1"/>
  <c r="L12" s="1"/>
  <c r="M12" s="1"/>
  <c r="F13"/>
  <c r="K13" s="1"/>
  <c r="L13" s="1"/>
  <c r="M13" s="1"/>
  <c r="F15"/>
  <c r="K15" s="1"/>
  <c r="L15" s="1"/>
  <c r="M15" s="1"/>
  <c r="F16"/>
  <c r="K16" s="1"/>
  <c r="L16" s="1"/>
  <c r="M16" s="1"/>
  <c r="F17"/>
  <c r="K17" s="1"/>
  <c r="L17" s="1"/>
  <c r="M17" s="1"/>
  <c r="F11"/>
  <c r="J23" l="1"/>
  <c r="G32" s="1"/>
  <c r="M28"/>
  <c r="G36" s="1"/>
  <c r="J28"/>
  <c r="G33" s="1"/>
  <c r="M23"/>
  <c r="G35" s="1"/>
  <c r="M14"/>
  <c r="F35" s="1"/>
  <c r="M18"/>
  <c r="F36" s="1"/>
  <c r="M10"/>
  <c r="E36" s="1"/>
  <c r="J10"/>
  <c r="E33" s="1"/>
  <c r="K10"/>
</calcChain>
</file>

<file path=xl/sharedStrings.xml><?xml version="1.0" encoding="utf-8"?>
<sst xmlns="http://schemas.openxmlformats.org/spreadsheetml/2006/main" count="49" uniqueCount="37">
  <si>
    <t>S/N</t>
  </si>
  <si>
    <t>t₁</t>
  </si>
  <si>
    <t>t₁'</t>
  </si>
  <si>
    <t>t₂</t>
  </si>
  <si>
    <t>t₂'</t>
  </si>
  <si>
    <t>T₁</t>
  </si>
  <si>
    <t>T₁'</t>
  </si>
  <si>
    <t>T₂</t>
  </si>
  <si>
    <t>T₂'</t>
  </si>
  <si>
    <t>Θ₀</t>
  </si>
  <si>
    <t>Θ₁</t>
  </si>
  <si>
    <t>Θ₂</t>
  </si>
  <si>
    <t>ΔΘ₁</t>
  </si>
  <si>
    <t>ΔΘ₂</t>
  </si>
  <si>
    <t>Period 1 initial</t>
  </si>
  <si>
    <t>Period 1 final</t>
  </si>
  <si>
    <t>Period 2 Initial</t>
  </si>
  <si>
    <t>Period 2 Final</t>
  </si>
  <si>
    <t>Period 2 Raw</t>
  </si>
  <si>
    <t>Period 1 Actual Time</t>
  </si>
  <si>
    <t>Period 2 Actual</t>
  </si>
  <si>
    <t>Initial Tilt Angle</t>
  </si>
  <si>
    <t>Period 1 Tilt Angle</t>
  </si>
  <si>
    <t>Period 2 Tilt Angle</t>
  </si>
  <si>
    <t>Period 1 Tilt Angle % change</t>
  </si>
  <si>
    <t>Period 2 Tilt Angle % Change</t>
  </si>
  <si>
    <t>Pitch</t>
  </si>
  <si>
    <t>Roll</t>
  </si>
  <si>
    <t>Low Cg</t>
  </si>
  <si>
    <t>Mid Cg</t>
  </si>
  <si>
    <t>High Cg</t>
  </si>
  <si>
    <t>Period 1 Raw Time (s)</t>
  </si>
  <si>
    <t>Average</t>
  </si>
  <si>
    <t xml:space="preserve"> </t>
  </si>
  <si>
    <t>Low</t>
  </si>
  <si>
    <t>Mid</t>
  </si>
  <si>
    <t>High</t>
  </si>
</sst>
</file>

<file path=xl/styles.xml><?xml version="1.0" encoding="utf-8"?>
<styleSheet xmlns="http://schemas.openxmlformats.org/spreadsheetml/2006/main">
  <numFmts count="1">
    <numFmt numFmtId="164" formatCode="mm:ss.0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49" fontId="0" fillId="10" borderId="1" xfId="0" applyNumberFormat="1" applyFon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2" fontId="1" fillId="11" borderId="0" xfId="0" applyNumberFormat="1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topLeftCell="B13" workbookViewId="0">
      <selection activeCell="P22" sqref="P22"/>
    </sheetView>
  </sheetViews>
  <sheetFormatPr defaultRowHeight="15"/>
  <cols>
    <col min="1" max="3" width="9.140625" style="2"/>
    <col min="4" max="7" width="11.5703125" style="2" bestFit="1" customWidth="1"/>
    <col min="8" max="8" width="11.5703125" style="2" hidden="1" customWidth="1"/>
    <col min="9" max="9" width="9.140625" style="2"/>
    <col min="10" max="10" width="9.140625" style="2" customWidth="1"/>
    <col min="11" max="11" width="9.140625" style="2" hidden="1" customWidth="1"/>
    <col min="12" max="12" width="9.42578125" style="2" customWidth="1"/>
    <col min="13" max="16384" width="9.140625" style="2"/>
  </cols>
  <sheetData>
    <row r="1" spans="1:18" s="1" customFormat="1" ht="60">
      <c r="D1" s="1" t="s">
        <v>14</v>
      </c>
      <c r="E1" s="1" t="s">
        <v>15</v>
      </c>
      <c r="F1" s="1" t="s">
        <v>16</v>
      </c>
      <c r="G1" s="1" t="s">
        <v>17</v>
      </c>
      <c r="I1" s="1" t="s">
        <v>31</v>
      </c>
      <c r="J1" s="1" t="s">
        <v>19</v>
      </c>
      <c r="L1" s="1" t="s">
        <v>18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I2" s="3" t="s">
        <v>5</v>
      </c>
      <c r="J2" s="3" t="s">
        <v>6</v>
      </c>
      <c r="K2" s="3"/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</row>
    <row r="3" spans="1:18">
      <c r="A3" s="57" t="s">
        <v>28</v>
      </c>
      <c r="B3" s="57" t="s">
        <v>26</v>
      </c>
      <c r="C3" s="23">
        <v>1</v>
      </c>
      <c r="D3" s="10">
        <v>0</v>
      </c>
      <c r="E3" s="10">
        <v>1.9097222222222223E-4</v>
      </c>
      <c r="F3" s="21">
        <f t="shared" ref="F3:F8" si="0">E3+0.000023</f>
        <v>2.1397222222222222E-4</v>
      </c>
      <c r="G3" s="21">
        <v>4.9768518518518521E-4</v>
      </c>
      <c r="H3" s="11">
        <f t="shared" ref="H3:H9" si="1">E3-D3</f>
        <v>1.9097222222222223E-4</v>
      </c>
      <c r="I3" s="12">
        <f>H3*86400</f>
        <v>16.5</v>
      </c>
      <c r="J3" s="33">
        <f>I3/8</f>
        <v>2.0625</v>
      </c>
      <c r="K3" s="34">
        <f t="shared" ref="K3:K9" si="2">G3-F3</f>
        <v>2.8371296296296299E-4</v>
      </c>
      <c r="L3" s="35">
        <f t="shared" ref="L3:L9" si="3">K3*86400</f>
        <v>24.512800000000002</v>
      </c>
      <c r="M3" s="35">
        <f t="shared" ref="M3:M9" si="4">L3/8</f>
        <v>3.0641000000000003</v>
      </c>
      <c r="N3" s="6"/>
      <c r="O3" s="51">
        <v>3.73</v>
      </c>
      <c r="P3" s="51">
        <v>3.71</v>
      </c>
      <c r="Q3" s="6"/>
      <c r="R3" s="5">
        <f t="shared" ref="R3:R19" si="5">((O3-P3)/O3)*100</f>
        <v>0.53619302949061709</v>
      </c>
    </row>
    <row r="4" spans="1:18">
      <c r="A4" s="57"/>
      <c r="B4" s="57"/>
      <c r="C4" s="23">
        <v>2</v>
      </c>
      <c r="D4" s="10">
        <v>7.175925925925927E-4</v>
      </c>
      <c r="E4" s="10">
        <v>9.9537037037037042E-4</v>
      </c>
      <c r="F4" s="21">
        <f t="shared" si="0"/>
        <v>1.0183703703703704E-3</v>
      </c>
      <c r="G4" s="21">
        <v>1.261574074074074E-3</v>
      </c>
      <c r="H4" s="11">
        <f t="shared" si="1"/>
        <v>2.7777777777777772E-4</v>
      </c>
      <c r="I4" s="12">
        <f t="shared" ref="I4:I9" si="6">H4*86400</f>
        <v>23.999999999999996</v>
      </c>
      <c r="J4" s="33">
        <f t="shared" ref="J4:J9" si="7">I4/8</f>
        <v>2.9999999999999996</v>
      </c>
      <c r="K4" s="34">
        <f t="shared" si="2"/>
        <v>2.4320370370370359E-4</v>
      </c>
      <c r="L4" s="35">
        <f t="shared" si="3"/>
        <v>21.012799999999991</v>
      </c>
      <c r="M4" s="35">
        <f t="shared" si="4"/>
        <v>2.6265999999999989</v>
      </c>
      <c r="N4" s="6"/>
      <c r="O4" s="51">
        <v>4.97</v>
      </c>
      <c r="P4" s="51">
        <v>3.96</v>
      </c>
      <c r="Q4" s="6"/>
      <c r="R4" s="5">
        <f t="shared" si="5"/>
        <v>20.321931589537222</v>
      </c>
    </row>
    <row r="5" spans="1:18">
      <c r="A5" s="57"/>
      <c r="B5" s="57"/>
      <c r="C5" s="23">
        <v>3</v>
      </c>
      <c r="D5" s="10">
        <v>1.4756944444444444E-3</v>
      </c>
      <c r="E5" s="10">
        <v>1.765046296296296E-3</v>
      </c>
      <c r="F5" s="21">
        <f t="shared" si="0"/>
        <v>1.788046296296296E-3</v>
      </c>
      <c r="G5" s="21">
        <v>2.0370370370370373E-3</v>
      </c>
      <c r="H5" s="11">
        <f t="shared" si="1"/>
        <v>2.8935185185185162E-4</v>
      </c>
      <c r="I5" s="12">
        <f t="shared" si="6"/>
        <v>24.999999999999979</v>
      </c>
      <c r="J5" s="33">
        <f t="shared" si="7"/>
        <v>3.1249999999999973</v>
      </c>
      <c r="K5" s="34">
        <f t="shared" si="2"/>
        <v>2.4899074074074125E-4</v>
      </c>
      <c r="L5" s="35">
        <f t="shared" si="3"/>
        <v>21.512800000000045</v>
      </c>
      <c r="M5" s="35">
        <f t="shared" si="4"/>
        <v>2.6891000000000056</v>
      </c>
      <c r="N5" s="6"/>
      <c r="O5" s="51">
        <v>3.47</v>
      </c>
      <c r="P5" s="51">
        <v>3.05</v>
      </c>
      <c r="Q5" s="6"/>
      <c r="R5" s="5">
        <f t="shared" si="5"/>
        <v>12.103746397694534</v>
      </c>
    </row>
    <row r="6" spans="1:18">
      <c r="A6" s="57"/>
      <c r="B6" s="43"/>
      <c r="C6" s="44"/>
      <c r="D6" s="45"/>
      <c r="E6" s="45" t="s">
        <v>33</v>
      </c>
      <c r="F6" s="45"/>
      <c r="G6" s="45"/>
      <c r="H6" s="46"/>
      <c r="I6" s="47"/>
      <c r="J6" s="13">
        <f>AVERAGE(J4:J5)</f>
        <v>3.0624999999999982</v>
      </c>
      <c r="K6" s="34"/>
      <c r="L6" s="48"/>
      <c r="M6" s="22">
        <f>AVERAGE(M3:M5)</f>
        <v>2.7932666666666681</v>
      </c>
      <c r="N6" s="6"/>
      <c r="O6" s="51"/>
      <c r="P6" s="51"/>
      <c r="Q6" s="6"/>
      <c r="R6" s="5"/>
    </row>
    <row r="7" spans="1:18">
      <c r="A7" s="57"/>
      <c r="B7" s="57" t="s">
        <v>27</v>
      </c>
      <c r="C7" s="23">
        <v>1</v>
      </c>
      <c r="D7" s="10">
        <v>2.1874999999999998E-3</v>
      </c>
      <c r="E7" s="10">
        <v>2.4479166666666664E-3</v>
      </c>
      <c r="F7" s="21">
        <f t="shared" si="0"/>
        <v>2.4709166666666664E-3</v>
      </c>
      <c r="G7" s="21">
        <v>2.7083333333333334E-3</v>
      </c>
      <c r="H7" s="11">
        <f t="shared" si="1"/>
        <v>2.6041666666666661E-4</v>
      </c>
      <c r="I7" s="12">
        <f t="shared" si="6"/>
        <v>22.499999999999996</v>
      </c>
      <c r="J7" s="33">
        <f t="shared" si="7"/>
        <v>2.8124999999999996</v>
      </c>
      <c r="K7" s="34">
        <f t="shared" si="2"/>
        <v>2.3741666666666703E-4</v>
      </c>
      <c r="L7" s="35">
        <f t="shared" si="3"/>
        <v>20.512800000000031</v>
      </c>
      <c r="M7" s="35">
        <f t="shared" si="4"/>
        <v>2.5641000000000038</v>
      </c>
      <c r="N7" s="6"/>
      <c r="O7" s="51">
        <v>3.43</v>
      </c>
      <c r="P7" s="51">
        <v>1.7</v>
      </c>
      <c r="Q7" s="6"/>
      <c r="R7" s="5">
        <f t="shared" si="5"/>
        <v>50.437317784256564</v>
      </c>
    </row>
    <row r="8" spans="1:18">
      <c r="A8" s="57"/>
      <c r="B8" s="57"/>
      <c r="C8" s="23">
        <v>2</v>
      </c>
      <c r="D8" s="10">
        <v>3.0208333333333333E-3</v>
      </c>
      <c r="E8" s="10">
        <v>3.2523148148148151E-3</v>
      </c>
      <c r="F8" s="21">
        <f t="shared" si="0"/>
        <v>3.2753148148148151E-3</v>
      </c>
      <c r="G8" s="21">
        <v>3.5358796296296297E-3</v>
      </c>
      <c r="H8" s="11">
        <f t="shared" si="1"/>
        <v>2.3148148148148182E-4</v>
      </c>
      <c r="I8" s="12">
        <f t="shared" si="6"/>
        <v>20.000000000000028</v>
      </c>
      <c r="J8" s="33">
        <f t="shared" si="7"/>
        <v>2.5000000000000036</v>
      </c>
      <c r="K8" s="34">
        <f t="shared" si="2"/>
        <v>2.605648148148146E-4</v>
      </c>
      <c r="L8" s="35">
        <f t="shared" si="3"/>
        <v>22.512799999999981</v>
      </c>
      <c r="M8" s="35">
        <f t="shared" si="4"/>
        <v>2.8140999999999976</v>
      </c>
      <c r="N8" s="6"/>
      <c r="O8" s="51">
        <v>2.98</v>
      </c>
      <c r="P8" s="51">
        <v>1.58</v>
      </c>
      <c r="Q8" s="6"/>
      <c r="R8" s="5">
        <f t="shared" si="5"/>
        <v>46.979865771812079</v>
      </c>
    </row>
    <row r="9" spans="1:18">
      <c r="A9" s="57"/>
      <c r="B9" s="57"/>
      <c r="C9" s="23">
        <v>3</v>
      </c>
      <c r="D9" s="10">
        <v>3.8078703703703707E-3</v>
      </c>
      <c r="E9" s="10">
        <v>4.0451388888888889E-3</v>
      </c>
      <c r="F9" s="21">
        <f>E9+0.000023</f>
        <v>4.0681388888888885E-3</v>
      </c>
      <c r="G9" s="21">
        <v>4.3055555555555555E-3</v>
      </c>
      <c r="H9" s="11">
        <f t="shared" si="1"/>
        <v>2.3726851851851817E-4</v>
      </c>
      <c r="I9" s="12">
        <f t="shared" si="6"/>
        <v>20.499999999999968</v>
      </c>
      <c r="J9" s="33">
        <f t="shared" si="7"/>
        <v>2.562499999999996</v>
      </c>
      <c r="K9" s="34">
        <f t="shared" si="2"/>
        <v>2.3741666666666703E-4</v>
      </c>
      <c r="L9" s="35">
        <f t="shared" si="3"/>
        <v>20.512800000000031</v>
      </c>
      <c r="M9" s="35">
        <f t="shared" si="4"/>
        <v>2.5641000000000038</v>
      </c>
      <c r="N9" s="6"/>
      <c r="O9" s="51">
        <v>4.8</v>
      </c>
      <c r="P9" s="51">
        <v>2.5299999999999998</v>
      </c>
      <c r="Q9" s="6"/>
      <c r="R9" s="5">
        <f t="shared" si="5"/>
        <v>47.291666666666671</v>
      </c>
    </row>
    <row r="10" spans="1:18">
      <c r="A10" s="14" t="s">
        <v>32</v>
      </c>
      <c r="B10" s="43"/>
      <c r="C10" s="44"/>
      <c r="D10" s="45"/>
      <c r="E10" s="45"/>
      <c r="F10" s="45"/>
      <c r="G10" s="45"/>
      <c r="H10" s="46"/>
      <c r="I10" s="47"/>
      <c r="J10" s="13">
        <f>AVERAGE(J7:J9)</f>
        <v>2.625</v>
      </c>
      <c r="K10" s="33">
        <f>AVERAGE(K3:K9)</f>
        <v>2.5188425925925942E-4</v>
      </c>
      <c r="L10" s="48"/>
      <c r="M10" s="22">
        <f>AVERAGE(M7:M9)</f>
        <v>2.6474333333333351</v>
      </c>
      <c r="N10" s="6"/>
      <c r="O10" s="51"/>
      <c r="P10" s="51"/>
      <c r="Q10" s="6"/>
      <c r="R10" s="5"/>
    </row>
    <row r="11" spans="1:18">
      <c r="A11" s="55" t="s">
        <v>29</v>
      </c>
      <c r="B11" s="55" t="s">
        <v>26</v>
      </c>
      <c r="C11" s="25">
        <v>1</v>
      </c>
      <c r="D11" s="16">
        <v>9.2592592592592588E-5</v>
      </c>
      <c r="E11" s="16">
        <v>3.7615740740740735E-4</v>
      </c>
      <c r="F11" s="7">
        <f>E11+0.000023</f>
        <v>3.9915740740740737E-4</v>
      </c>
      <c r="G11" s="7">
        <v>6.9444444444444447E-4</v>
      </c>
      <c r="H11" s="8">
        <f>E11-D11</f>
        <v>2.8356481481481478E-4</v>
      </c>
      <c r="I11" s="17">
        <f>H11*86400</f>
        <v>24.499999999999996</v>
      </c>
      <c r="J11" s="36">
        <f>I11/8</f>
        <v>3.0624999999999996</v>
      </c>
      <c r="K11" s="37">
        <f>G11-F11</f>
        <v>2.952870370370371E-4</v>
      </c>
      <c r="L11" s="38">
        <f>K11*86400</f>
        <v>25.512800000000006</v>
      </c>
      <c r="M11" s="38">
        <f>L11/8</f>
        <v>3.1891000000000007</v>
      </c>
      <c r="N11" s="5"/>
      <c r="O11" s="52">
        <v>2.15</v>
      </c>
      <c r="P11" s="52">
        <v>0.96</v>
      </c>
      <c r="Q11" s="5"/>
      <c r="R11" s="5">
        <f t="shared" si="5"/>
        <v>55.348837209302324</v>
      </c>
    </row>
    <row r="12" spans="1:18">
      <c r="A12" s="55"/>
      <c r="B12" s="55"/>
      <c r="C12" s="25">
        <v>2</v>
      </c>
      <c r="D12" s="16">
        <v>9.3750000000000007E-4</v>
      </c>
      <c r="E12" s="16">
        <v>1.2268518518518518E-3</v>
      </c>
      <c r="F12" s="7">
        <f t="shared" ref="F12:F27" si="8">E12+0.000023</f>
        <v>1.2498518518518518E-3</v>
      </c>
      <c r="G12" s="7">
        <v>1.5393518518518519E-3</v>
      </c>
      <c r="H12" s="8">
        <f>E12-D12</f>
        <v>2.8935185185185173E-4</v>
      </c>
      <c r="I12" s="17">
        <f t="shared" ref="I12:I27" si="9">H12*86400</f>
        <v>24.999999999999989</v>
      </c>
      <c r="J12" s="36">
        <f t="shared" ref="J12:J27" si="10">I12/8</f>
        <v>3.1249999999999987</v>
      </c>
      <c r="K12" s="37">
        <f t="shared" ref="K12:K27" si="11">G12-F12</f>
        <v>2.8950000000000004E-4</v>
      </c>
      <c r="L12" s="38">
        <f t="shared" ref="L12:L27" si="12">K12*86400</f>
        <v>25.012800000000002</v>
      </c>
      <c r="M12" s="38">
        <f t="shared" ref="M12:M27" si="13">L12/8</f>
        <v>3.1266000000000003</v>
      </c>
      <c r="N12" s="5"/>
      <c r="O12" s="52">
        <v>2.94</v>
      </c>
      <c r="P12" s="52">
        <v>1.3</v>
      </c>
      <c r="Q12" s="5"/>
      <c r="R12" s="5">
        <f t="shared" si="5"/>
        <v>55.782312925170061</v>
      </c>
    </row>
    <row r="13" spans="1:18">
      <c r="A13" s="55"/>
      <c r="B13" s="55"/>
      <c r="C13" s="25">
        <v>3</v>
      </c>
      <c r="D13" s="16">
        <v>1.9965277777777781E-3</v>
      </c>
      <c r="E13" s="16">
        <v>2.3495370370370371E-3</v>
      </c>
      <c r="F13" s="7">
        <f t="shared" si="8"/>
        <v>2.3725370370370371E-3</v>
      </c>
      <c r="G13" s="7">
        <v>2.615740740740741E-3</v>
      </c>
      <c r="H13" s="8">
        <f t="shared" ref="H13:H16" si="14">E13-D13</f>
        <v>3.5300925925925907E-4</v>
      </c>
      <c r="I13" s="17">
        <f t="shared" si="9"/>
        <v>30.499999999999986</v>
      </c>
      <c r="J13" s="36">
        <f t="shared" si="10"/>
        <v>3.8124999999999982</v>
      </c>
      <c r="K13" s="37">
        <f t="shared" si="11"/>
        <v>2.4320370370370381E-4</v>
      </c>
      <c r="L13" s="38">
        <f t="shared" si="12"/>
        <v>21.012800000000009</v>
      </c>
      <c r="M13" s="38">
        <f t="shared" si="13"/>
        <v>2.6266000000000012</v>
      </c>
      <c r="N13" s="5"/>
      <c r="O13" s="52">
        <v>0</v>
      </c>
      <c r="P13" s="52">
        <v>2.5299999999999998</v>
      </c>
      <c r="Q13" s="5"/>
      <c r="R13" s="5" t="e">
        <f t="shared" si="5"/>
        <v>#DIV/0!</v>
      </c>
    </row>
    <row r="14" spans="1:18">
      <c r="A14" s="55"/>
      <c r="B14" s="43"/>
      <c r="C14" s="44"/>
      <c r="D14" s="45"/>
      <c r="E14" s="45"/>
      <c r="F14" s="45"/>
      <c r="G14" s="45"/>
      <c r="H14" s="8"/>
      <c r="I14" s="47"/>
      <c r="J14" s="18">
        <f>AVERAGE(J11:J13)</f>
        <v>3.3333333333333321</v>
      </c>
      <c r="K14" s="37"/>
      <c r="L14" s="48"/>
      <c r="M14" s="18">
        <f>AVERAGE(M11:M13)</f>
        <v>2.9807666666666677</v>
      </c>
      <c r="N14" s="5"/>
      <c r="O14" s="52"/>
      <c r="P14" s="52"/>
      <c r="Q14" s="5"/>
      <c r="R14" s="5" t="e">
        <f t="shared" si="5"/>
        <v>#DIV/0!</v>
      </c>
    </row>
    <row r="15" spans="1:18">
      <c r="A15" s="55"/>
      <c r="B15" s="55" t="s">
        <v>27</v>
      </c>
      <c r="C15" s="25">
        <v>1</v>
      </c>
      <c r="D15" s="16">
        <v>2.7083333333333334E-3</v>
      </c>
      <c r="E15" s="16">
        <v>2.9629629629629628E-3</v>
      </c>
      <c r="F15" s="7">
        <f t="shared" si="8"/>
        <v>2.9859629629629628E-3</v>
      </c>
      <c r="G15" s="7">
        <v>3.2754629629629631E-3</v>
      </c>
      <c r="H15" s="8">
        <f t="shared" si="14"/>
        <v>2.5462962962962939E-4</v>
      </c>
      <c r="I15" s="17">
        <f t="shared" si="9"/>
        <v>21.999999999999979</v>
      </c>
      <c r="J15" s="36">
        <f t="shared" si="10"/>
        <v>2.7499999999999973</v>
      </c>
      <c r="K15" s="37">
        <f t="shared" si="11"/>
        <v>2.8950000000000026E-4</v>
      </c>
      <c r="L15" s="38">
        <f t="shared" si="12"/>
        <v>25.012800000000023</v>
      </c>
      <c r="M15" s="38">
        <f t="shared" si="13"/>
        <v>3.1266000000000029</v>
      </c>
      <c r="N15" s="5"/>
      <c r="O15" s="52">
        <v>3.64</v>
      </c>
      <c r="P15" s="52">
        <v>1.88</v>
      </c>
      <c r="Q15" s="5"/>
      <c r="R15" s="5">
        <f t="shared" si="5"/>
        <v>48.351648351648358</v>
      </c>
    </row>
    <row r="16" spans="1:18">
      <c r="A16" s="55"/>
      <c r="B16" s="55"/>
      <c r="C16" s="25">
        <v>2</v>
      </c>
      <c r="D16" s="16">
        <v>3.4953703703703705E-3</v>
      </c>
      <c r="E16" s="16">
        <v>3.7500000000000003E-3</v>
      </c>
      <c r="F16" s="7">
        <f t="shared" si="8"/>
        <v>3.7730000000000003E-3</v>
      </c>
      <c r="G16" s="7">
        <v>4.0509259259259257E-3</v>
      </c>
      <c r="H16" s="8">
        <f t="shared" si="14"/>
        <v>2.5462962962962982E-4</v>
      </c>
      <c r="I16" s="17">
        <f t="shared" si="9"/>
        <v>22.000000000000018</v>
      </c>
      <c r="J16" s="36">
        <f t="shared" si="10"/>
        <v>2.7500000000000022</v>
      </c>
      <c r="K16" s="37">
        <f t="shared" si="11"/>
        <v>2.7792592592592539E-4</v>
      </c>
      <c r="L16" s="38">
        <f t="shared" si="12"/>
        <v>24.012799999999952</v>
      </c>
      <c r="M16" s="38">
        <f t="shared" si="13"/>
        <v>3.0015999999999941</v>
      </c>
      <c r="N16" s="5"/>
      <c r="O16" s="52">
        <v>4.22</v>
      </c>
      <c r="P16" s="52">
        <v>2.76</v>
      </c>
      <c r="Q16" s="5"/>
      <c r="R16" s="5">
        <f t="shared" si="5"/>
        <v>34.597156398104268</v>
      </c>
    </row>
    <row r="17" spans="1:18">
      <c r="A17" s="55"/>
      <c r="B17" s="55"/>
      <c r="C17" s="25">
        <v>3</v>
      </c>
      <c r="D17" s="16">
        <v>4.5023148148148149E-3</v>
      </c>
      <c r="E17" s="16">
        <v>4.7685185185185183E-3</v>
      </c>
      <c r="F17" s="7">
        <f t="shared" si="8"/>
        <v>4.7915185185185179E-3</v>
      </c>
      <c r="G17" s="7">
        <v>5.0462962962962961E-3</v>
      </c>
      <c r="H17" s="8">
        <f>(E17-D17)</f>
        <v>2.6620370370370339E-4</v>
      </c>
      <c r="I17" s="17">
        <f t="shared" si="9"/>
        <v>22.999999999999972</v>
      </c>
      <c r="J17" s="36">
        <f t="shared" si="10"/>
        <v>2.8749999999999964</v>
      </c>
      <c r="K17" s="37">
        <f t="shared" si="11"/>
        <v>2.5477777777777825E-4</v>
      </c>
      <c r="L17" s="38">
        <f t="shared" si="12"/>
        <v>22.012800000000041</v>
      </c>
      <c r="M17" s="38">
        <f t="shared" si="13"/>
        <v>2.7516000000000052</v>
      </c>
      <c r="N17" s="5"/>
      <c r="O17" s="52">
        <v>2.25</v>
      </c>
      <c r="P17" s="52">
        <v>1.56</v>
      </c>
      <c r="Q17" s="5"/>
      <c r="R17" s="5">
        <f t="shared" si="5"/>
        <v>30.666666666666664</v>
      </c>
    </row>
    <row r="18" spans="1:18">
      <c r="A18" s="24" t="s">
        <v>32</v>
      </c>
      <c r="B18" s="43"/>
      <c r="C18" s="44"/>
      <c r="D18" s="45"/>
      <c r="E18" s="45"/>
      <c r="F18" s="45"/>
      <c r="G18" s="45"/>
      <c r="H18" s="46"/>
      <c r="I18" s="47"/>
      <c r="J18" s="18">
        <f>AVERAGE(J15:J17)</f>
        <v>2.7916666666666656</v>
      </c>
      <c r="K18" s="39"/>
      <c r="L18" s="48"/>
      <c r="M18" s="18">
        <f>AVERAGE(M15:M17)</f>
        <v>2.9599333333333342</v>
      </c>
      <c r="N18" s="5"/>
      <c r="O18" s="5"/>
      <c r="P18" s="5"/>
      <c r="Q18" s="5"/>
      <c r="R18" s="5"/>
    </row>
    <row r="19" spans="1:18">
      <c r="A19" s="56" t="s">
        <v>30</v>
      </c>
      <c r="B19" s="56" t="s">
        <v>26</v>
      </c>
      <c r="C19" s="19">
        <v>1</v>
      </c>
      <c r="D19" s="30">
        <v>6.9444444444444444E-5</v>
      </c>
      <c r="E19" s="30">
        <v>4.3402777777777775E-4</v>
      </c>
      <c r="F19" s="27">
        <f t="shared" si="8"/>
        <v>4.5702777777777777E-4</v>
      </c>
      <c r="G19" s="27">
        <v>8.1018518518518516E-4</v>
      </c>
      <c r="H19" s="28">
        <f t="shared" ref="H19:H27" si="15">(E19-D19)</f>
        <v>3.645833333333333E-4</v>
      </c>
      <c r="I19" s="31">
        <f t="shared" si="9"/>
        <v>31.499999999999996</v>
      </c>
      <c r="J19" s="40">
        <f t="shared" si="10"/>
        <v>3.9374999999999996</v>
      </c>
      <c r="K19" s="41">
        <f t="shared" si="11"/>
        <v>3.5315740740740739E-4</v>
      </c>
      <c r="L19" s="42">
        <f t="shared" si="12"/>
        <v>30.512799999999999</v>
      </c>
      <c r="M19" s="42">
        <f t="shared" si="13"/>
        <v>3.8140999999999998</v>
      </c>
      <c r="N19" s="6">
        <v>21.16</v>
      </c>
      <c r="O19" s="6">
        <v>8.26</v>
      </c>
      <c r="P19" s="5">
        <v>7.27</v>
      </c>
      <c r="Q19" s="5">
        <f>((N19-O19)/N19)*100</f>
        <v>60.96408317580341</v>
      </c>
      <c r="R19" s="5">
        <f t="shared" si="5"/>
        <v>11.985472154963684</v>
      </c>
    </row>
    <row r="20" spans="1:18">
      <c r="A20" s="56"/>
      <c r="B20" s="56"/>
      <c r="C20" s="19">
        <v>2</v>
      </c>
      <c r="D20" s="30">
        <v>1.0416666666666667E-3</v>
      </c>
      <c r="E20" s="30">
        <v>1.4120370370370369E-3</v>
      </c>
      <c r="F20" s="27">
        <f t="shared" si="8"/>
        <v>1.435037037037037E-3</v>
      </c>
      <c r="G20" s="27">
        <v>1.7274305555555556E-3</v>
      </c>
      <c r="H20" s="28">
        <f t="shared" si="15"/>
        <v>3.703703703703703E-4</v>
      </c>
      <c r="I20" s="31">
        <f t="shared" si="9"/>
        <v>31.999999999999993</v>
      </c>
      <c r="J20" s="40">
        <f t="shared" si="10"/>
        <v>3.9999999999999991</v>
      </c>
      <c r="K20" s="41">
        <f t="shared" si="11"/>
        <v>2.9239351851851865E-4</v>
      </c>
      <c r="L20" s="42">
        <f t="shared" si="12"/>
        <v>25.262800000000013</v>
      </c>
      <c r="M20" s="42">
        <f t="shared" si="13"/>
        <v>3.1578500000000016</v>
      </c>
      <c r="N20" s="6">
        <v>25.4</v>
      </c>
      <c r="O20" s="6">
        <v>7.73</v>
      </c>
      <c r="P20" s="5">
        <v>6.2</v>
      </c>
      <c r="Q20" s="5">
        <f t="shared" ref="Q20:Q28" si="16">((N20-O20)/N20)*100</f>
        <v>69.566929133858267</v>
      </c>
      <c r="R20" s="5">
        <f>((O20-P20)/O20)*100</f>
        <v>19.793014230271673</v>
      </c>
    </row>
    <row r="21" spans="1:18">
      <c r="A21" s="56"/>
      <c r="B21" s="56"/>
      <c r="C21" s="19">
        <v>3</v>
      </c>
      <c r="D21" s="30">
        <v>1.8402777777777777E-3</v>
      </c>
      <c r="E21" s="30">
        <v>2.1990740740740742E-3</v>
      </c>
      <c r="F21" s="27">
        <f t="shared" ref="F21" si="17">E21+0.000023</f>
        <v>2.2220740740740742E-3</v>
      </c>
      <c r="G21" s="27">
        <v>2.6041666666666665E-3</v>
      </c>
      <c r="H21" s="28">
        <f t="shared" ref="H21" si="18">(E21-D21)</f>
        <v>3.5879629629629651E-4</v>
      </c>
      <c r="I21" s="31">
        <f t="shared" si="9"/>
        <v>31.000000000000018</v>
      </c>
      <c r="J21" s="40">
        <f t="shared" si="10"/>
        <v>3.8750000000000022</v>
      </c>
      <c r="K21" s="41">
        <f t="shared" ref="K21" si="19">G21-F21</f>
        <v>3.8209259259259229E-4</v>
      </c>
      <c r="L21" s="42">
        <f t="shared" si="12"/>
        <v>33.012799999999977</v>
      </c>
      <c r="M21" s="42">
        <f t="shared" si="13"/>
        <v>4.1265999999999972</v>
      </c>
      <c r="N21" s="6">
        <v>22.81</v>
      </c>
      <c r="O21" s="6">
        <v>8.23</v>
      </c>
      <c r="P21" s="5"/>
      <c r="Q21" s="5">
        <f t="shared" si="16"/>
        <v>63.919333625602803</v>
      </c>
      <c r="R21" s="5">
        <f t="shared" ref="R21:R28" si="20">((O21-P21)/O21)*100</f>
        <v>100</v>
      </c>
    </row>
    <row r="22" spans="1:18">
      <c r="A22" s="56"/>
      <c r="B22" s="56"/>
      <c r="C22" s="19">
        <v>4</v>
      </c>
      <c r="D22" s="30">
        <v>2.8067129629629635E-3</v>
      </c>
      <c r="E22" s="30">
        <v>3.1886574074074074E-3</v>
      </c>
      <c r="F22" s="27">
        <f t="shared" si="8"/>
        <v>3.2116574074074074E-3</v>
      </c>
      <c r="G22" s="27">
        <v>3.5821759259259257E-3</v>
      </c>
      <c r="H22" s="28">
        <f t="shared" si="15"/>
        <v>3.8194444444444387E-4</v>
      </c>
      <c r="I22" s="31">
        <f t="shared" si="9"/>
        <v>32.99999999999995</v>
      </c>
      <c r="J22" s="40">
        <f t="shared" si="10"/>
        <v>4.1249999999999938</v>
      </c>
      <c r="K22" s="41">
        <f t="shared" si="11"/>
        <v>3.7051851851851829E-4</v>
      </c>
      <c r="L22" s="42">
        <f t="shared" si="12"/>
        <v>32.012799999999977</v>
      </c>
      <c r="M22" s="42">
        <f t="shared" si="13"/>
        <v>4.0015999999999972</v>
      </c>
      <c r="N22" s="5">
        <v>27.35</v>
      </c>
      <c r="O22" s="5">
        <v>7.15</v>
      </c>
      <c r="P22" s="5"/>
      <c r="Q22" s="5">
        <f t="shared" si="16"/>
        <v>73.857404021937839</v>
      </c>
      <c r="R22" s="5">
        <f t="shared" si="20"/>
        <v>100</v>
      </c>
    </row>
    <row r="23" spans="1:18">
      <c r="A23" s="56"/>
      <c r="B23" s="43"/>
      <c r="C23" s="44"/>
      <c r="D23" s="45"/>
      <c r="E23" s="45"/>
      <c r="F23" s="45"/>
      <c r="G23" s="45"/>
      <c r="H23" s="46"/>
      <c r="I23" s="47"/>
      <c r="J23" s="29">
        <f>AVERAGE(J19:J22)</f>
        <v>3.9843749999999982</v>
      </c>
      <c r="K23" s="41"/>
      <c r="L23" s="48"/>
      <c r="M23" s="29">
        <f>AVERAGE(M19:M22)</f>
        <v>3.7750374999999989</v>
      </c>
      <c r="N23" s="5"/>
      <c r="O23" s="5"/>
      <c r="P23" s="5"/>
      <c r="Q23" s="5"/>
      <c r="R23" s="5"/>
    </row>
    <row r="24" spans="1:18">
      <c r="A24" s="56"/>
      <c r="B24" s="56" t="s">
        <v>27</v>
      </c>
      <c r="C24" s="19">
        <v>1</v>
      </c>
      <c r="D24" s="30">
        <v>3.7615740740740739E-3</v>
      </c>
      <c r="E24" s="30">
        <v>4.108796296296297E-3</v>
      </c>
      <c r="F24" s="27">
        <f t="shared" si="8"/>
        <v>4.1317962962962966E-3</v>
      </c>
      <c r="G24" s="27">
        <v>4.4675925925925933E-3</v>
      </c>
      <c r="H24" s="28">
        <f t="shared" si="15"/>
        <v>3.4722222222222316E-4</v>
      </c>
      <c r="I24" s="31">
        <f t="shared" si="9"/>
        <v>30.000000000000082</v>
      </c>
      <c r="J24" s="40">
        <f t="shared" si="10"/>
        <v>3.7500000000000102</v>
      </c>
      <c r="K24" s="41">
        <f t="shared" si="11"/>
        <v>3.3579629629629671E-4</v>
      </c>
      <c r="L24" s="42">
        <f t="shared" si="12"/>
        <v>29.012800000000034</v>
      </c>
      <c r="M24" s="42">
        <f t="shared" si="13"/>
        <v>3.6266000000000043</v>
      </c>
      <c r="N24" s="5">
        <v>21.61</v>
      </c>
      <c r="O24" s="5"/>
      <c r="P24" s="5"/>
      <c r="Q24" s="5">
        <f t="shared" si="16"/>
        <v>100</v>
      </c>
      <c r="R24" s="5" t="e">
        <f t="shared" si="20"/>
        <v>#DIV/0!</v>
      </c>
    </row>
    <row r="25" spans="1:18">
      <c r="A25" s="56"/>
      <c r="B25" s="56"/>
      <c r="C25" s="19">
        <v>2</v>
      </c>
      <c r="D25" s="30">
        <v>4.8668981481481488E-3</v>
      </c>
      <c r="E25" s="30">
        <v>5.208333333333333E-3</v>
      </c>
      <c r="F25" s="27">
        <f t="shared" si="8"/>
        <v>5.2313333333333326E-3</v>
      </c>
      <c r="G25" s="27">
        <v>5.5555555555555558E-3</v>
      </c>
      <c r="H25" s="28">
        <f t="shared" si="15"/>
        <v>3.414351851851842E-4</v>
      </c>
      <c r="I25" s="31">
        <f t="shared" si="9"/>
        <v>29.499999999999915</v>
      </c>
      <c r="J25" s="40">
        <f t="shared" si="10"/>
        <v>3.6874999999999893</v>
      </c>
      <c r="K25" s="41">
        <f t="shared" si="11"/>
        <v>3.2422222222222314E-4</v>
      </c>
      <c r="L25" s="42">
        <f t="shared" si="12"/>
        <v>28.01280000000008</v>
      </c>
      <c r="M25" s="42">
        <f t="shared" si="13"/>
        <v>3.50160000000001</v>
      </c>
      <c r="N25" s="5">
        <v>17.05</v>
      </c>
      <c r="O25" s="5">
        <v>5.86</v>
      </c>
      <c r="P25" s="5">
        <v>2.5299999999999998</v>
      </c>
      <c r="Q25" s="5">
        <f t="shared" si="16"/>
        <v>65.630498533724349</v>
      </c>
      <c r="R25" s="5">
        <f t="shared" si="20"/>
        <v>56.8259385665529</v>
      </c>
    </row>
    <row r="26" spans="1:18">
      <c r="A26" s="56"/>
      <c r="B26" s="56"/>
      <c r="C26" s="19">
        <v>3</v>
      </c>
      <c r="D26" s="30">
        <v>6.1111111111111114E-3</v>
      </c>
      <c r="E26" s="30">
        <v>6.4583333333333333E-3</v>
      </c>
      <c r="F26" s="27">
        <f t="shared" ref="F26" si="21">E26+0.000023</f>
        <v>6.4813333333333329E-3</v>
      </c>
      <c r="G26" s="27">
        <v>6.7997685185185184E-3</v>
      </c>
      <c r="H26" s="28">
        <f t="shared" ref="H26" si="22">(E26-D26)</f>
        <v>3.4722222222222186E-4</v>
      </c>
      <c r="I26" s="31">
        <f t="shared" si="9"/>
        <v>29.999999999999968</v>
      </c>
      <c r="J26" s="40">
        <f t="shared" si="10"/>
        <v>3.749999999999996</v>
      </c>
      <c r="K26" s="41">
        <f t="shared" ref="K26" si="23">G26-F26</f>
        <v>3.1843518518518549E-4</v>
      </c>
      <c r="L26" s="42">
        <f t="shared" si="12"/>
        <v>27.512800000000027</v>
      </c>
      <c r="M26" s="42">
        <f t="shared" si="13"/>
        <v>3.4391000000000034</v>
      </c>
      <c r="N26" s="5">
        <v>15.74</v>
      </c>
      <c r="O26" s="5">
        <v>4.34</v>
      </c>
      <c r="P26" s="5">
        <v>2.88</v>
      </c>
      <c r="Q26" s="5">
        <f t="shared" si="16"/>
        <v>72.426937738246508</v>
      </c>
      <c r="R26" s="5">
        <f t="shared" si="20"/>
        <v>33.640552995391701</v>
      </c>
    </row>
    <row r="27" spans="1:18">
      <c r="A27" s="56"/>
      <c r="B27" s="56"/>
      <c r="C27" s="19">
        <v>4</v>
      </c>
      <c r="D27" s="30">
        <v>6.9965277777777777E-3</v>
      </c>
      <c r="E27" s="30">
        <v>7.332175925925926E-3</v>
      </c>
      <c r="F27" s="27">
        <f t="shared" si="8"/>
        <v>7.3551759259259256E-3</v>
      </c>
      <c r="G27" s="27">
        <v>7.6909722222222214E-3</v>
      </c>
      <c r="H27" s="28">
        <f t="shared" si="15"/>
        <v>3.3564814814814829E-4</v>
      </c>
      <c r="I27" s="31">
        <f t="shared" si="9"/>
        <v>29.000000000000011</v>
      </c>
      <c r="J27" s="40">
        <f t="shared" si="10"/>
        <v>3.6250000000000013</v>
      </c>
      <c r="K27" s="41">
        <f t="shared" si="11"/>
        <v>3.3579629629629584E-4</v>
      </c>
      <c r="L27" s="42">
        <f t="shared" si="12"/>
        <v>29.01279999999996</v>
      </c>
      <c r="M27" s="42">
        <f t="shared" si="13"/>
        <v>3.6265999999999949</v>
      </c>
      <c r="N27" s="5"/>
      <c r="O27" s="5">
        <v>4.16</v>
      </c>
      <c r="P27" s="5">
        <v>2.93</v>
      </c>
      <c r="Q27" s="5" t="e">
        <f t="shared" si="16"/>
        <v>#DIV/0!</v>
      </c>
      <c r="R27" s="5">
        <f t="shared" si="20"/>
        <v>29.567307692307693</v>
      </c>
    </row>
    <row r="28" spans="1:18">
      <c r="A28" s="26" t="s">
        <v>32</v>
      </c>
      <c r="B28" s="49"/>
      <c r="C28" s="49"/>
      <c r="D28" s="49"/>
      <c r="E28" s="49"/>
      <c r="F28" s="49"/>
      <c r="G28" s="49"/>
      <c r="H28" s="49"/>
      <c r="I28" s="49"/>
      <c r="J28" s="29">
        <f>AVERAGE(J24:J27)</f>
        <v>3.7031249999999996</v>
      </c>
      <c r="K28" s="32"/>
      <c r="L28" s="49"/>
      <c r="M28" s="29">
        <f>AVERAGE(M24:M27)</f>
        <v>3.5484750000000029</v>
      </c>
      <c r="Q28" s="5"/>
      <c r="R28" s="5"/>
    </row>
    <row r="31" spans="1:18">
      <c r="C31" s="4"/>
      <c r="D31" s="4"/>
      <c r="E31" s="9" t="s">
        <v>34</v>
      </c>
      <c r="F31" s="15" t="s">
        <v>35</v>
      </c>
      <c r="G31" s="19" t="s">
        <v>36</v>
      </c>
    </row>
    <row r="32" spans="1:18">
      <c r="C32" s="53" t="s">
        <v>26</v>
      </c>
      <c r="D32" s="50" t="s">
        <v>6</v>
      </c>
      <c r="E32" s="12">
        <f>J6</f>
        <v>3.0624999999999982</v>
      </c>
      <c r="F32" s="17">
        <f>J14</f>
        <v>3.3333333333333321</v>
      </c>
      <c r="G32" s="20">
        <f>J23</f>
        <v>3.9843749999999982</v>
      </c>
      <c r="I32" s="2">
        <f>(G32-E32)/E32</f>
        <v>0.30102040816326547</v>
      </c>
    </row>
    <row r="33" spans="3:9">
      <c r="C33" s="54"/>
      <c r="D33" s="50" t="s">
        <v>8</v>
      </c>
      <c r="E33" s="12">
        <f>J10</f>
        <v>2.625</v>
      </c>
      <c r="F33" s="17">
        <f>J18</f>
        <v>2.7916666666666656</v>
      </c>
      <c r="G33" s="20">
        <f>J28</f>
        <v>3.7031249999999996</v>
      </c>
      <c r="I33" s="2">
        <f t="shared" ref="I33:I36" si="24">(G33-E33)/E33</f>
        <v>0.41071428571428553</v>
      </c>
    </row>
    <row r="34" spans="3:9">
      <c r="C34" s="4"/>
      <c r="D34" s="4"/>
      <c r="E34" s="9"/>
      <c r="F34" s="15"/>
      <c r="G34" s="19"/>
    </row>
    <row r="35" spans="3:9">
      <c r="C35" s="53" t="s">
        <v>27</v>
      </c>
      <c r="D35" s="50" t="s">
        <v>6</v>
      </c>
      <c r="E35" s="12">
        <f>M6</f>
        <v>2.7932666666666681</v>
      </c>
      <c r="F35" s="17">
        <f>M14</f>
        <v>2.9807666666666677</v>
      </c>
      <c r="G35" s="20">
        <f>M23</f>
        <v>3.7750374999999989</v>
      </c>
      <c r="I35" s="2">
        <f t="shared" si="24"/>
        <v>0.35147766056469021</v>
      </c>
    </row>
    <row r="36" spans="3:9">
      <c r="C36" s="54"/>
      <c r="D36" s="50" t="s">
        <v>8</v>
      </c>
      <c r="E36" s="12">
        <f>M10</f>
        <v>2.6474333333333351</v>
      </c>
      <c r="F36" s="17">
        <f>M18</f>
        <v>2.9599333333333342</v>
      </c>
      <c r="G36" s="20">
        <f>M28</f>
        <v>3.5484750000000029</v>
      </c>
      <c r="I36" s="2">
        <f t="shared" si="24"/>
        <v>0.34034536595192849</v>
      </c>
    </row>
  </sheetData>
  <mergeCells count="11">
    <mergeCell ref="C32:C33"/>
    <mergeCell ref="C35:C36"/>
    <mergeCell ref="A11:A17"/>
    <mergeCell ref="A19:A27"/>
    <mergeCell ref="A3:A9"/>
    <mergeCell ref="B3:B5"/>
    <mergeCell ref="B7:B9"/>
    <mergeCell ref="B11:B13"/>
    <mergeCell ref="B15:B17"/>
    <mergeCell ref="B19:B22"/>
    <mergeCell ref="B24:B27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2012-09-16T12:29:56Z</dcterms:created>
  <dcterms:modified xsi:type="dcterms:W3CDTF">2012-09-19T17:26:34Z</dcterms:modified>
</cp:coreProperties>
</file>