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9320" windowHeight="9465" tabRatio="809"/>
  </bookViews>
  <sheets>
    <sheet name="Dinner Roll" sheetId="1" r:id="rId1"/>
    <sheet name="Buns" sheetId="2" r:id="rId2"/>
    <sheet name="Hoagie" sheetId="3" r:id="rId3"/>
    <sheet name="Garlic Bread" sheetId="4" r:id="rId4"/>
    <sheet name="Breakfast Toast" sheetId="5" r:id="rId5"/>
    <sheet name="Biscuits" sheetId="6" r:id="rId6"/>
    <sheet name="Cinnamon Rolls" sheetId="7" r:id="rId7"/>
    <sheet name="Muffin-Honey Streusel" sheetId="8" r:id="rId8"/>
  </sheets>
  <calcPr calcId="125725"/>
</workbook>
</file>

<file path=xl/calcChain.xml><?xml version="1.0" encoding="utf-8"?>
<calcChain xmlns="http://schemas.openxmlformats.org/spreadsheetml/2006/main">
  <c r="C5" i="1"/>
  <c r="C6"/>
  <c r="C7"/>
  <c r="C8"/>
  <c r="C9"/>
  <c r="C10"/>
  <c r="C11"/>
  <c r="C4"/>
  <c r="C5" i="2"/>
  <c r="C6"/>
  <c r="C7"/>
  <c r="C8"/>
  <c r="C9"/>
  <c r="C10"/>
  <c r="C11"/>
  <c r="C4"/>
  <c r="C5" i="3"/>
  <c r="C6"/>
  <c r="C7"/>
  <c r="C8"/>
  <c r="C9"/>
  <c r="C4"/>
  <c r="C5" i="4"/>
  <c r="C6"/>
  <c r="C7"/>
  <c r="C8"/>
  <c r="C4"/>
  <c r="C5" i="5"/>
  <c r="C6"/>
  <c r="C7"/>
  <c r="C8"/>
  <c r="C9"/>
  <c r="C10"/>
  <c r="C11"/>
  <c r="C4"/>
  <c r="C5" i="6"/>
  <c r="C6"/>
  <c r="C7"/>
  <c r="C8"/>
  <c r="C9"/>
  <c r="C4"/>
  <c r="C5" i="7"/>
  <c r="C6"/>
  <c r="C7"/>
  <c r="C8"/>
  <c r="C9"/>
  <c r="C10"/>
  <c r="C4"/>
  <c r="C5" i="8"/>
  <c r="C6"/>
  <c r="C7"/>
  <c r="C8"/>
  <c r="C9"/>
  <c r="C10"/>
  <c r="C11"/>
  <c r="C12"/>
  <c r="C4"/>
  <c r="B11"/>
  <c r="B6"/>
  <c r="B9"/>
  <c r="B7"/>
  <c r="B5"/>
  <c r="B12" s="1"/>
  <c r="B11" i="7"/>
  <c r="B5" i="6"/>
  <c r="B7"/>
  <c r="C15" i="3"/>
  <c r="C21" i="1"/>
  <c r="B10" i="6" l="1"/>
  <c r="C21" i="3"/>
  <c r="C24" i="1"/>
  <c r="C26"/>
  <c r="C28"/>
  <c r="C30"/>
  <c r="C23"/>
  <c r="C25"/>
  <c r="C27"/>
  <c r="C29"/>
  <c r="C17" i="3"/>
  <c r="C19"/>
  <c r="C18"/>
  <c r="C20"/>
  <c r="C11" i="7" l="1"/>
  <c r="C10" i="6"/>
  <c r="D9" s="1"/>
  <c r="E9" s="1"/>
  <c r="C12" i="5"/>
  <c r="C9" i="4"/>
  <c r="D7" s="1"/>
  <c r="E7" s="1"/>
  <c r="C10" i="3"/>
  <c r="D8" s="1"/>
  <c r="E8" s="1"/>
  <c r="C12" i="2"/>
  <c r="D11" s="1"/>
  <c r="E11" s="1"/>
  <c r="C12" i="1"/>
  <c r="D5" i="2" l="1"/>
  <c r="E5" s="1"/>
  <c r="D10"/>
  <c r="E10" s="1"/>
  <c r="D7"/>
  <c r="E7" s="1"/>
  <c r="D8"/>
  <c r="E8" s="1"/>
  <c r="D9"/>
  <c r="E9" s="1"/>
  <c r="D6"/>
  <c r="E6" s="1"/>
  <c r="D4"/>
  <c r="E4" s="1"/>
  <c r="D9" i="3"/>
  <c r="E9" s="1"/>
  <c r="D5" i="4"/>
  <c r="E5" s="1"/>
  <c r="D6" i="5"/>
  <c r="E6" s="1"/>
  <c r="D10" i="7"/>
  <c r="E10" s="1"/>
  <c r="D5"/>
  <c r="E5" s="1"/>
  <c r="D5" i="8"/>
  <c r="E5" s="1"/>
  <c r="D6"/>
  <c r="E6" s="1"/>
  <c r="D8"/>
  <c r="E8" s="1"/>
  <c r="D9"/>
  <c r="E9" s="1"/>
  <c r="D10"/>
  <c r="E10" s="1"/>
  <c r="D6" i="7"/>
  <c r="E6" s="1"/>
  <c r="D5" i="6"/>
  <c r="E5" s="1"/>
  <c r="D11" i="8"/>
  <c r="E11" s="1"/>
  <c r="D7"/>
  <c r="E7" s="1"/>
  <c r="D4"/>
  <c r="E4" s="1"/>
  <c r="D9" i="7"/>
  <c r="E9" s="1"/>
  <c r="D8"/>
  <c r="E8" s="1"/>
  <c r="D7"/>
  <c r="E7" s="1"/>
  <c r="D4"/>
  <c r="E4" s="1"/>
  <c r="D8" i="6"/>
  <c r="E8" s="1"/>
  <c r="D7"/>
  <c r="E7" s="1"/>
  <c r="D4"/>
  <c r="E4" s="1"/>
  <c r="D6"/>
  <c r="E6" s="1"/>
  <c r="D10" i="5"/>
  <c r="E10" s="1"/>
  <c r="D9"/>
  <c r="E9" s="1"/>
  <c r="D7"/>
  <c r="E7" s="1"/>
  <c r="D4"/>
  <c r="E4" s="1"/>
  <c r="D5"/>
  <c r="E5" s="1"/>
  <c r="D11"/>
  <c r="E11" s="1"/>
  <c r="D8"/>
  <c r="E8" s="1"/>
  <c r="D8" i="4"/>
  <c r="E8" s="1"/>
  <c r="D5" i="1"/>
  <c r="E5" s="1"/>
  <c r="D9"/>
  <c r="E9" s="1"/>
  <c r="D10"/>
  <c r="D11"/>
  <c r="E11" s="1"/>
  <c r="D6"/>
  <c r="E6" s="1"/>
  <c r="D4"/>
  <c r="E4" s="1"/>
  <c r="D7"/>
  <c r="E7" s="1"/>
  <c r="D8"/>
  <c r="E8" s="1"/>
  <c r="D6" i="4"/>
  <c r="E6" s="1"/>
  <c r="D4"/>
  <c r="E4" s="1"/>
  <c r="D7" i="3"/>
  <c r="E7" s="1"/>
  <c r="D5"/>
  <c r="E5" s="1"/>
  <c r="D6"/>
  <c r="E6" s="1"/>
  <c r="D4"/>
  <c r="E4" s="1"/>
  <c r="E10" i="1"/>
</calcChain>
</file>

<file path=xl/sharedStrings.xml><?xml version="1.0" encoding="utf-8"?>
<sst xmlns="http://schemas.openxmlformats.org/spreadsheetml/2006/main" count="156" uniqueCount="46">
  <si>
    <t>Product</t>
  </si>
  <si>
    <t>WW Flour</t>
  </si>
  <si>
    <t>AP Flour</t>
  </si>
  <si>
    <t>Yeast</t>
  </si>
  <si>
    <t>Milk or Milk replacer Dry</t>
  </si>
  <si>
    <t>Honey</t>
  </si>
  <si>
    <t>Salt</t>
  </si>
  <si>
    <t>Veg. Oil</t>
  </si>
  <si>
    <t>Water</t>
  </si>
  <si>
    <t>Quantity (lb)</t>
  </si>
  <si>
    <t>Bakers Percent</t>
  </si>
  <si>
    <t>Flour Total</t>
  </si>
  <si>
    <t>Butter Salted</t>
  </si>
  <si>
    <t>Spice Garlic Powder</t>
  </si>
  <si>
    <t>Spice Parsley</t>
  </si>
  <si>
    <t>2Tbl</t>
  </si>
  <si>
    <t>Instant Yeast</t>
  </si>
  <si>
    <t>VWG</t>
  </si>
  <si>
    <t>DPS Recipe</t>
  </si>
  <si>
    <t>5% Sustagrain</t>
  </si>
  <si>
    <t>8% VWG</t>
  </si>
  <si>
    <t>Water would go upto 80%</t>
  </si>
  <si>
    <t>DPS recipe</t>
  </si>
  <si>
    <t>Ounces</t>
  </si>
  <si>
    <t>Grams</t>
  </si>
  <si>
    <t>Batch Size (lbs)</t>
  </si>
  <si>
    <t>1lb</t>
  </si>
  <si>
    <t>Salted Butter</t>
  </si>
  <si>
    <t>Sugar</t>
  </si>
  <si>
    <t>Buttermilk</t>
  </si>
  <si>
    <t>Butter</t>
  </si>
  <si>
    <t>Baking Powder</t>
  </si>
  <si>
    <t xml:space="preserve">Cinnamon </t>
  </si>
  <si>
    <t>1 Cup</t>
  </si>
  <si>
    <t>Granulated Sugar</t>
  </si>
  <si>
    <t>2.3 Cups</t>
  </si>
  <si>
    <t>Applesauce</t>
  </si>
  <si>
    <t>0.66 Cup</t>
  </si>
  <si>
    <t>NFDM</t>
  </si>
  <si>
    <t>Eggs</t>
  </si>
  <si>
    <t>Vanilla Extract</t>
  </si>
  <si>
    <t>Brown Sugar</t>
  </si>
  <si>
    <t>tsp</t>
  </si>
  <si>
    <t>oz</t>
  </si>
  <si>
    <t>tbl</t>
  </si>
  <si>
    <t>Ultragrain T-2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</si>
</sst>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0" fontId="0" fillId="2" borderId="0" xfId="0" applyFill="1"/>
    <xf numFmtId="9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zoomScale="130" zoomScaleNormal="130" workbookViewId="0">
      <selection activeCell="D14" sqref="D14"/>
    </sheetView>
  </sheetViews>
  <sheetFormatPr defaultRowHeight="15"/>
  <cols>
    <col min="1" max="1" width="23" bestFit="1" customWidth="1"/>
    <col min="2" max="2" width="12.28515625" bestFit="1" customWidth="1"/>
    <col min="3" max="3" width="14.28515625" bestFit="1" customWidth="1"/>
    <col min="4" max="4" width="10" bestFit="1" customWidth="1"/>
    <col min="5" max="5" width="9.28515625" bestFit="1" customWidth="1"/>
  </cols>
  <sheetData>
    <row r="1" spans="1:5">
      <c r="C1" s="24"/>
      <c r="D1" t="s">
        <v>25</v>
      </c>
    </row>
    <row r="2" spans="1:5">
      <c r="C2" s="24"/>
      <c r="D2" s="14">
        <v>3</v>
      </c>
    </row>
    <row r="3" spans="1:5">
      <c r="A3" s="4" t="s">
        <v>0</v>
      </c>
      <c r="B3" s="4" t="s">
        <v>9</v>
      </c>
      <c r="C3" s="4" t="s">
        <v>10</v>
      </c>
      <c r="D3" s="4" t="s">
        <v>23</v>
      </c>
      <c r="E3" s="4" t="s">
        <v>24</v>
      </c>
    </row>
    <row r="4" spans="1:5">
      <c r="A4" t="s">
        <v>45</v>
      </c>
      <c r="B4" s="2">
        <v>7.92</v>
      </c>
      <c r="C4" s="5">
        <f>B4/$B$4</f>
        <v>1</v>
      </c>
      <c r="D4" s="12">
        <f>C4*16*$D$2/$C$12</f>
        <v>24.814621409921671</v>
      </c>
      <c r="E4" s="12">
        <f>D4*28.375</f>
        <v>704.11488250652735</v>
      </c>
    </row>
    <row r="5" spans="1:5">
      <c r="A5" t="s">
        <v>17</v>
      </c>
      <c r="B5" s="2">
        <v>0.24</v>
      </c>
      <c r="C5" s="5">
        <f t="shared" ref="C5:C11" si="0">B5/$B$4</f>
        <v>3.0303030303030304E-2</v>
      </c>
      <c r="D5" s="12">
        <f>C5*16*$D$2/$C$12</f>
        <v>0.75195822454308103</v>
      </c>
      <c r="E5" s="12">
        <f t="shared" ref="E5:E11" si="1">D5*28.375</f>
        <v>21.336814621409925</v>
      </c>
    </row>
    <row r="6" spans="1:5">
      <c r="A6" t="s">
        <v>3</v>
      </c>
      <c r="B6" s="2">
        <v>0.11</v>
      </c>
      <c r="C6" s="5">
        <f t="shared" si="0"/>
        <v>1.388888888888889E-2</v>
      </c>
      <c r="D6" s="12">
        <f>C6*16*$D$2/$C$12</f>
        <v>0.34464751958224549</v>
      </c>
      <c r="E6" s="12">
        <f t="shared" si="1"/>
        <v>9.7793733681462154</v>
      </c>
    </row>
    <row r="7" spans="1:5">
      <c r="A7" t="s">
        <v>4</v>
      </c>
      <c r="B7" s="2">
        <v>0.24</v>
      </c>
      <c r="C7" s="5">
        <f t="shared" si="0"/>
        <v>3.0303030303030304E-2</v>
      </c>
      <c r="D7" s="12">
        <f>C7*16*$D$2/$C$12</f>
        <v>0.75195822454308103</v>
      </c>
      <c r="E7" s="12">
        <f t="shared" si="1"/>
        <v>21.336814621409925</v>
      </c>
    </row>
    <row r="8" spans="1:5">
      <c r="A8" t="s">
        <v>5</v>
      </c>
      <c r="B8" s="2">
        <v>1.06</v>
      </c>
      <c r="C8" s="5">
        <f t="shared" si="0"/>
        <v>0.13383838383838384</v>
      </c>
      <c r="D8" s="12">
        <f>C8*16*$D$2/$C$12</f>
        <v>3.3211488250652743</v>
      </c>
      <c r="E8" s="12">
        <f t="shared" si="1"/>
        <v>94.237597911227155</v>
      </c>
    </row>
    <row r="9" spans="1:5">
      <c r="A9" t="s">
        <v>6</v>
      </c>
      <c r="B9" s="2">
        <v>0.15</v>
      </c>
      <c r="C9" s="5">
        <f t="shared" si="0"/>
        <v>1.893939393939394E-2</v>
      </c>
      <c r="D9" s="12">
        <f>C9*16*$D$2/$C$12</f>
        <v>0.46997389033942566</v>
      </c>
      <c r="E9" s="12">
        <f t="shared" si="1"/>
        <v>13.335509138381203</v>
      </c>
    </row>
    <row r="10" spans="1:5">
      <c r="A10" t="s">
        <v>7</v>
      </c>
      <c r="B10" s="2">
        <v>0.3</v>
      </c>
      <c r="C10" s="5">
        <f t="shared" si="0"/>
        <v>3.787878787878788E-2</v>
      </c>
      <c r="D10" s="12">
        <f>C10*16*$D$2/$C$12</f>
        <v>0.93994778067885132</v>
      </c>
      <c r="E10" s="12">
        <f t="shared" si="1"/>
        <v>26.671018276762407</v>
      </c>
    </row>
    <row r="11" spans="1:5">
      <c r="A11" t="s">
        <v>8</v>
      </c>
      <c r="B11" s="2">
        <v>5.3</v>
      </c>
      <c r="C11" s="5">
        <f t="shared" si="0"/>
        <v>0.66919191919191923</v>
      </c>
      <c r="D11" s="12">
        <f>C11*16*$D$2/$C$12</f>
        <v>16.605744125326375</v>
      </c>
      <c r="E11" s="12">
        <f t="shared" si="1"/>
        <v>471.1879895561359</v>
      </c>
    </row>
    <row r="12" spans="1:5">
      <c r="C12" s="11">
        <f>SUM(C4:C11)</f>
        <v>1.9343434343434343</v>
      </c>
      <c r="D12" s="2"/>
    </row>
    <row r="13" spans="1:5">
      <c r="C13" s="1"/>
    </row>
    <row r="14" spans="1:5">
      <c r="C14" s="1"/>
    </row>
    <row r="15" spans="1:5" hidden="1">
      <c r="A15" t="s">
        <v>19</v>
      </c>
    </row>
    <row r="16" spans="1:5" hidden="1">
      <c r="A16" t="s">
        <v>20</v>
      </c>
    </row>
    <row r="17" spans="1:10" hidden="1">
      <c r="A17" t="s">
        <v>21</v>
      </c>
    </row>
    <row r="18" spans="1:10" hidden="1"/>
    <row r="19" spans="1:10" hidden="1">
      <c r="A19" t="s">
        <v>18</v>
      </c>
    </row>
    <row r="20" spans="1:10" hidden="1">
      <c r="C20" s="3" t="s">
        <v>11</v>
      </c>
    </row>
    <row r="21" spans="1:10" hidden="1">
      <c r="C21" s="3">
        <f>B23+B24</f>
        <v>7.92</v>
      </c>
    </row>
    <row r="22" spans="1:10" hidden="1">
      <c r="A22" s="4" t="s">
        <v>0</v>
      </c>
      <c r="B22" s="4" t="s">
        <v>9</v>
      </c>
      <c r="C22" s="4" t="s">
        <v>10</v>
      </c>
    </row>
    <row r="23" spans="1:10" hidden="1">
      <c r="A23" t="s">
        <v>1</v>
      </c>
      <c r="B23" s="2">
        <v>4.04</v>
      </c>
      <c r="C23" s="5" t="e">
        <f t="shared" ref="C23:C30" si="2">B23/$C$2</f>
        <v>#DIV/0!</v>
      </c>
      <c r="H23" s="10"/>
      <c r="I23" s="10"/>
      <c r="J23" s="10"/>
    </row>
    <row r="24" spans="1:10" hidden="1">
      <c r="A24" t="s">
        <v>2</v>
      </c>
      <c r="B24" s="2">
        <v>3.88</v>
      </c>
      <c r="C24" s="5" t="e">
        <f t="shared" si="2"/>
        <v>#DIV/0!</v>
      </c>
    </row>
    <row r="25" spans="1:10" hidden="1">
      <c r="A25" t="s">
        <v>3</v>
      </c>
      <c r="B25" s="2">
        <v>0.11</v>
      </c>
      <c r="C25" s="5" t="e">
        <f t="shared" si="2"/>
        <v>#DIV/0!</v>
      </c>
    </row>
    <row r="26" spans="1:10" hidden="1">
      <c r="A26" t="s">
        <v>4</v>
      </c>
      <c r="B26" s="2">
        <v>1.1000000000000001</v>
      </c>
      <c r="C26" s="5" t="e">
        <f t="shared" si="2"/>
        <v>#DIV/0!</v>
      </c>
    </row>
    <row r="27" spans="1:10" hidden="1">
      <c r="A27" t="s">
        <v>5</v>
      </c>
      <c r="B27" s="2">
        <v>1.06</v>
      </c>
      <c r="C27" s="5" t="e">
        <f t="shared" si="2"/>
        <v>#DIV/0!</v>
      </c>
    </row>
    <row r="28" spans="1:10" hidden="1">
      <c r="A28" t="s">
        <v>6</v>
      </c>
      <c r="B28" s="2">
        <v>0.12</v>
      </c>
      <c r="C28" s="5" t="e">
        <f t="shared" si="2"/>
        <v>#DIV/0!</v>
      </c>
    </row>
    <row r="29" spans="1:10" hidden="1">
      <c r="A29" t="s">
        <v>7</v>
      </c>
      <c r="B29" s="2">
        <v>0.86</v>
      </c>
      <c r="C29" s="5" t="e">
        <f t="shared" si="2"/>
        <v>#DIV/0!</v>
      </c>
    </row>
    <row r="30" spans="1:10" hidden="1">
      <c r="A30" t="s">
        <v>8</v>
      </c>
      <c r="B30" s="2">
        <v>5.08</v>
      </c>
      <c r="C30" s="5" t="e">
        <f t="shared" si="2"/>
        <v>#DIV/0!</v>
      </c>
    </row>
    <row r="31" spans="1:10" hidden="1"/>
    <row r="32" spans="1:10" hidden="1"/>
    <row r="33" hidden="1"/>
  </sheetData>
  <pageMargins left="0.7" right="0.7" top="0.75" bottom="0.75" header="0.3" footer="0.3"/>
  <pageSetup orientation="portrait" horizontalDpi="1200" verticalDpi="1200" r:id="rId1"/>
  <headerFooter>
    <oddFooter xml:space="preserve">&amp;CConfidential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zoomScale="120" zoomScaleNormal="120" workbookViewId="0">
      <selection activeCell="A22" sqref="A22"/>
    </sheetView>
  </sheetViews>
  <sheetFormatPr defaultRowHeight="15"/>
  <cols>
    <col min="1" max="1" width="23" bestFit="1" customWidth="1"/>
    <col min="3" max="3" width="12.28515625" bestFit="1" customWidth="1"/>
    <col min="4" max="4" width="22.85546875" customWidth="1"/>
  </cols>
  <sheetData>
    <row r="1" spans="1:6">
      <c r="C1" s="24"/>
      <c r="D1" t="s">
        <v>25</v>
      </c>
    </row>
    <row r="2" spans="1:6">
      <c r="C2" s="24"/>
      <c r="D2" s="14">
        <v>3</v>
      </c>
    </row>
    <row r="3" spans="1:6">
      <c r="A3" s="4" t="s">
        <v>0</v>
      </c>
      <c r="B3" s="4" t="s">
        <v>9</v>
      </c>
      <c r="C3" s="4" t="s">
        <v>10</v>
      </c>
      <c r="D3" s="15" t="s">
        <v>23</v>
      </c>
      <c r="E3" s="4" t="s">
        <v>24</v>
      </c>
      <c r="F3" s="4"/>
    </row>
    <row r="4" spans="1:6">
      <c r="A4" t="s">
        <v>45</v>
      </c>
      <c r="B4" s="2">
        <v>7.92</v>
      </c>
      <c r="C4" s="5">
        <f>B4/$B$4</f>
        <v>1</v>
      </c>
      <c r="D4" s="12">
        <f>C4*16/$C$12*$D$2</f>
        <v>24.814621409921671</v>
      </c>
      <c r="E4" s="12">
        <f>D4*28.375</f>
        <v>704.11488250652735</v>
      </c>
      <c r="F4" s="12"/>
    </row>
    <row r="5" spans="1:6">
      <c r="A5" t="s">
        <v>17</v>
      </c>
      <c r="B5" s="2">
        <v>0.24</v>
      </c>
      <c r="C5" s="5">
        <f t="shared" ref="C5:C11" si="0">B5/$B$4</f>
        <v>3.0303030303030304E-2</v>
      </c>
      <c r="D5" s="12">
        <f>C5*16/$C$12*$D$2</f>
        <v>0.75195822454308103</v>
      </c>
      <c r="E5" s="12">
        <f t="shared" ref="E5:E11" si="1">D5*28.375</f>
        <v>21.336814621409925</v>
      </c>
      <c r="F5" s="12"/>
    </row>
    <row r="6" spans="1:6">
      <c r="A6" t="s">
        <v>3</v>
      </c>
      <c r="B6" s="2">
        <v>0.11</v>
      </c>
      <c r="C6" s="5">
        <f t="shared" si="0"/>
        <v>1.388888888888889E-2</v>
      </c>
      <c r="D6" s="12">
        <f>C6*16/$C$12*$D$2</f>
        <v>0.34464751958224549</v>
      </c>
      <c r="E6" s="12">
        <f t="shared" si="1"/>
        <v>9.7793733681462154</v>
      </c>
      <c r="F6" s="12"/>
    </row>
    <row r="7" spans="1:6">
      <c r="A7" t="s">
        <v>4</v>
      </c>
      <c r="B7" s="2">
        <v>0.24</v>
      </c>
      <c r="C7" s="5">
        <f t="shared" si="0"/>
        <v>3.0303030303030304E-2</v>
      </c>
      <c r="D7" s="12">
        <f>C7*16/$C$12*$D$2</f>
        <v>0.75195822454308103</v>
      </c>
      <c r="E7" s="12">
        <f t="shared" si="1"/>
        <v>21.336814621409925</v>
      </c>
      <c r="F7" s="12"/>
    </row>
    <row r="8" spans="1:6">
      <c r="A8" t="s">
        <v>5</v>
      </c>
      <c r="B8" s="2">
        <v>1.06</v>
      </c>
      <c r="C8" s="5">
        <f t="shared" si="0"/>
        <v>0.13383838383838384</v>
      </c>
      <c r="D8" s="12">
        <f>C8*16/$C$12*$D$2</f>
        <v>3.3211488250652739</v>
      </c>
      <c r="E8" s="12">
        <f t="shared" si="1"/>
        <v>94.237597911227141</v>
      </c>
      <c r="F8" s="12"/>
    </row>
    <row r="9" spans="1:6">
      <c r="A9" t="s">
        <v>6</v>
      </c>
      <c r="B9" s="2">
        <v>0.15</v>
      </c>
      <c r="C9" s="5">
        <f t="shared" si="0"/>
        <v>1.893939393939394E-2</v>
      </c>
      <c r="D9" s="12">
        <f>C9*16/$C$12*$D$2</f>
        <v>0.4699738903394256</v>
      </c>
      <c r="E9" s="12">
        <f t="shared" si="1"/>
        <v>13.335509138381202</v>
      </c>
      <c r="F9" s="12"/>
    </row>
    <row r="10" spans="1:6">
      <c r="A10" t="s">
        <v>7</v>
      </c>
      <c r="B10" s="2">
        <v>0.3</v>
      </c>
      <c r="C10" s="5">
        <f t="shared" si="0"/>
        <v>3.787878787878788E-2</v>
      </c>
      <c r="D10" s="12">
        <f>C10*16/$C$12*$D$2</f>
        <v>0.93994778067885121</v>
      </c>
      <c r="E10" s="12">
        <f t="shared" si="1"/>
        <v>26.671018276762403</v>
      </c>
      <c r="F10" s="12"/>
    </row>
    <row r="11" spans="1:6">
      <c r="A11" t="s">
        <v>8</v>
      </c>
      <c r="B11" s="2">
        <v>5.3</v>
      </c>
      <c r="C11" s="5">
        <f t="shared" si="0"/>
        <v>0.66919191919191923</v>
      </c>
      <c r="D11" s="12">
        <f>C11*16/$C$12*$D$2</f>
        <v>16.605744125326371</v>
      </c>
      <c r="E11" s="12">
        <f t="shared" si="1"/>
        <v>471.18798955613579</v>
      </c>
      <c r="F11" s="12"/>
    </row>
    <row r="12" spans="1:6">
      <c r="C12" s="11">
        <f>SUM(C4:C11)</f>
        <v>1.9343434343434343</v>
      </c>
      <c r="D12" s="2"/>
    </row>
  </sheetData>
  <pageMargins left="0.7" right="0.7" top="0.75" bottom="0.75" header="0.3" footer="0.3"/>
  <pageSetup orientation="portrait" horizontalDpi="1200" verticalDpi="1200" r:id="rId1"/>
  <headerFooter>
    <oddFooter xml:space="preserve">&amp;CConfidential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zoomScale="140" zoomScaleNormal="140" workbookViewId="0">
      <selection activeCell="C25" sqref="C25"/>
    </sheetView>
  </sheetViews>
  <sheetFormatPr defaultRowHeight="15"/>
  <cols>
    <col min="1" max="1" width="14.42578125" bestFit="1" customWidth="1"/>
    <col min="2" max="2" width="12.28515625" bestFit="1" customWidth="1"/>
    <col min="3" max="3" width="14.28515625" bestFit="1" customWidth="1"/>
  </cols>
  <sheetData>
    <row r="1" spans="1:5">
      <c r="C1" s="2"/>
      <c r="D1" t="s">
        <v>25</v>
      </c>
    </row>
    <row r="2" spans="1:5">
      <c r="C2" s="24"/>
      <c r="D2" s="14">
        <v>3</v>
      </c>
    </row>
    <row r="3" spans="1:5">
      <c r="A3" s="4" t="s">
        <v>0</v>
      </c>
      <c r="B3" s="4" t="s">
        <v>9</v>
      </c>
      <c r="C3" s="19" t="s">
        <v>10</v>
      </c>
      <c r="D3" s="15" t="s">
        <v>23</v>
      </c>
      <c r="E3" s="4" t="s">
        <v>24</v>
      </c>
    </row>
    <row r="4" spans="1:5">
      <c r="A4" t="s">
        <v>45</v>
      </c>
      <c r="B4" s="7">
        <v>8.85</v>
      </c>
      <c r="C4" s="6">
        <f>B4/$B$4</f>
        <v>1</v>
      </c>
      <c r="D4" s="12">
        <f>C4*16/$C$10*$D$2</f>
        <v>27.697724457195015</v>
      </c>
      <c r="E4" s="12">
        <f>D4*28.375</f>
        <v>785.92293147290854</v>
      </c>
    </row>
    <row r="5" spans="1:5">
      <c r="A5" t="s">
        <v>16</v>
      </c>
      <c r="B5" s="2">
        <v>8.6999999999999994E-2</v>
      </c>
      <c r="C5" s="6">
        <f t="shared" ref="C5:C9" si="0">B5/$B$4</f>
        <v>9.8305084745762706E-3</v>
      </c>
      <c r="D5" s="12">
        <f>C5*16/$C$10*$D$2</f>
        <v>0.27228271500293411</v>
      </c>
      <c r="E5" s="12">
        <f t="shared" ref="E5:E9" si="1">D5*28.375</f>
        <v>7.7260220382082556</v>
      </c>
    </row>
    <row r="6" spans="1:5">
      <c r="A6" t="s">
        <v>6</v>
      </c>
      <c r="B6" s="2">
        <v>0.17</v>
      </c>
      <c r="C6" s="6">
        <f t="shared" si="0"/>
        <v>1.92090395480226E-2</v>
      </c>
      <c r="D6" s="12">
        <f>C6*16/$C$10*$D$2</f>
        <v>0.53204668448849191</v>
      </c>
      <c r="E6" s="12">
        <f t="shared" si="1"/>
        <v>15.096824672360958</v>
      </c>
    </row>
    <row r="7" spans="1:5">
      <c r="A7" t="s">
        <v>8</v>
      </c>
      <c r="B7" s="2">
        <v>5.8</v>
      </c>
      <c r="C7" s="6">
        <f t="shared" si="0"/>
        <v>0.65536723163841804</v>
      </c>
      <c r="D7" s="12">
        <f>C7*16/$C$10*$D$2</f>
        <v>18.152181000195604</v>
      </c>
      <c r="E7" s="12">
        <f t="shared" si="1"/>
        <v>515.06813588055024</v>
      </c>
    </row>
    <row r="8" spans="1:5">
      <c r="A8" t="s">
        <v>17</v>
      </c>
      <c r="B8" s="2">
        <v>0.26</v>
      </c>
      <c r="C8" s="6">
        <f t="shared" si="0"/>
        <v>2.9378531073446328E-2</v>
      </c>
      <c r="D8" s="12">
        <f>C8*16/$C$10*$D$2</f>
        <v>0.81371845862945824</v>
      </c>
      <c r="E8" s="12">
        <f t="shared" si="1"/>
        <v>23.089261263610876</v>
      </c>
    </row>
    <row r="9" spans="1:5" hidden="1">
      <c r="A9" s="9" t="s">
        <v>7</v>
      </c>
      <c r="B9" s="13">
        <v>0.17</v>
      </c>
      <c r="C9" s="6">
        <f t="shared" si="0"/>
        <v>1.92090395480226E-2</v>
      </c>
      <c r="D9" s="17">
        <f>C9*16/$C$10*$D$2</f>
        <v>0.53204668448849191</v>
      </c>
      <c r="E9" s="17">
        <f t="shared" si="1"/>
        <v>15.096824672360958</v>
      </c>
    </row>
    <row r="10" spans="1:5">
      <c r="C10" s="18">
        <f>SUM(C4:C9)</f>
        <v>1.7329943502824858</v>
      </c>
      <c r="D10" s="12"/>
      <c r="E10" s="12"/>
    </row>
    <row r="11" spans="1:5">
      <c r="D11" s="12"/>
      <c r="E11" s="12"/>
    </row>
    <row r="12" spans="1:5" hidden="1">
      <c r="A12" t="s">
        <v>22</v>
      </c>
    </row>
    <row r="13" spans="1:5" hidden="1"/>
    <row r="14" spans="1:5" hidden="1">
      <c r="C14" s="3" t="s">
        <v>11</v>
      </c>
    </row>
    <row r="15" spans="1:5" hidden="1">
      <c r="C15" s="3">
        <f>B17+B18</f>
        <v>8.85</v>
      </c>
    </row>
    <row r="16" spans="1:5" hidden="1">
      <c r="A16" s="4" t="s">
        <v>0</v>
      </c>
      <c r="B16" s="4" t="s">
        <v>9</v>
      </c>
      <c r="C16" s="8" t="s">
        <v>10</v>
      </c>
    </row>
    <row r="17" spans="1:3" hidden="1">
      <c r="A17" t="s">
        <v>1</v>
      </c>
      <c r="B17" s="7">
        <v>1.85</v>
      </c>
      <c r="C17" s="6" t="e">
        <f>B17/$C$2</f>
        <v>#DIV/0!</v>
      </c>
    </row>
    <row r="18" spans="1:3" hidden="1">
      <c r="A18" t="s">
        <v>2</v>
      </c>
      <c r="B18" s="2">
        <v>7</v>
      </c>
      <c r="C18" s="6" t="e">
        <f t="shared" ref="C18:C21" si="2">B18/$C$2</f>
        <v>#DIV/0!</v>
      </c>
    </row>
    <row r="19" spans="1:3" hidden="1">
      <c r="A19" t="s">
        <v>3</v>
      </c>
      <c r="B19" s="2">
        <v>0.05</v>
      </c>
      <c r="C19" s="6" t="e">
        <f t="shared" si="2"/>
        <v>#DIV/0!</v>
      </c>
    </row>
    <row r="20" spans="1:3" hidden="1">
      <c r="A20" t="s">
        <v>6</v>
      </c>
      <c r="B20" s="2">
        <v>0.17</v>
      </c>
      <c r="C20" s="6" t="e">
        <f t="shared" si="2"/>
        <v>#DIV/0!</v>
      </c>
    </row>
    <row r="21" spans="1:3" hidden="1">
      <c r="A21" t="s">
        <v>8</v>
      </c>
      <c r="B21" s="2">
        <v>7.08</v>
      </c>
      <c r="C21" s="6" t="e">
        <f t="shared" si="2"/>
        <v>#DIV/0!</v>
      </c>
    </row>
  </sheetData>
  <pageMargins left="0.7" right="0.7" top="0.75" bottom="0.75" header="0.3" footer="0.3"/>
  <pageSetup orientation="portrait" horizontalDpi="1200" verticalDpi="1200" r:id="rId1"/>
  <headerFooter>
    <oddFooter xml:space="preserve">&amp;CConfidential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zoomScale="150" zoomScaleNormal="150" workbookViewId="0">
      <selection activeCell="D10" sqref="D10"/>
    </sheetView>
  </sheetViews>
  <sheetFormatPr defaultRowHeight="15"/>
  <cols>
    <col min="1" max="1" width="12.85546875" bestFit="1" customWidth="1"/>
    <col min="2" max="2" width="11.7109375" customWidth="1"/>
    <col min="3" max="3" width="18.7109375" bestFit="1" customWidth="1"/>
    <col min="4" max="4" width="12.28515625" bestFit="1" customWidth="1"/>
    <col min="5" max="5" width="14.28515625" bestFit="1" customWidth="1"/>
  </cols>
  <sheetData>
    <row r="1" spans="1:6">
      <c r="C1" s="2"/>
      <c r="D1" t="s">
        <v>25</v>
      </c>
    </row>
    <row r="2" spans="1:6">
      <c r="C2" s="24"/>
      <c r="D2" s="14">
        <v>3</v>
      </c>
    </row>
    <row r="3" spans="1:6">
      <c r="A3" s="4" t="s">
        <v>0</v>
      </c>
      <c r="B3" s="4" t="s">
        <v>9</v>
      </c>
      <c r="C3" s="19" t="s">
        <v>10</v>
      </c>
      <c r="D3" s="15" t="s">
        <v>23</v>
      </c>
      <c r="E3" s="4" t="s">
        <v>24</v>
      </c>
    </row>
    <row r="4" spans="1:6">
      <c r="A4" t="s">
        <v>45</v>
      </c>
      <c r="B4" s="7">
        <v>8.85</v>
      </c>
      <c r="C4" s="6">
        <f>B4/$B$4</f>
        <v>1</v>
      </c>
      <c r="D4" s="12">
        <f>C4*16/$C$9*$D$2</f>
        <v>28.008175644491331</v>
      </c>
      <c r="E4" s="12">
        <f>D4*28.375</f>
        <v>794.73198391244148</v>
      </c>
    </row>
    <row r="5" spans="1:6">
      <c r="A5" t="s">
        <v>16</v>
      </c>
      <c r="B5" s="2">
        <v>8.6999999999999994E-2</v>
      </c>
      <c r="C5" s="6">
        <f t="shared" ref="C5:C8" si="0">B5/$B$4</f>
        <v>9.8305084745762706E-3</v>
      </c>
      <c r="D5" s="12">
        <f>C5*16/$C$9*$D$2</f>
        <v>0.27533460803059273</v>
      </c>
      <c r="E5" s="12">
        <f t="shared" ref="E5:E8" si="1">D5*28.375</f>
        <v>7.8126195028680687</v>
      </c>
      <c r="F5" s="12"/>
    </row>
    <row r="6" spans="1:6">
      <c r="A6" t="s">
        <v>6</v>
      </c>
      <c r="B6" s="2">
        <v>0.17</v>
      </c>
      <c r="C6" s="6">
        <f t="shared" si="0"/>
        <v>1.92090395480226E-2</v>
      </c>
      <c r="D6" s="12">
        <f>C6*16/$C$9*$D$2</f>
        <v>0.53801015362299731</v>
      </c>
      <c r="E6" s="12">
        <f t="shared" si="1"/>
        <v>15.266038109052548</v>
      </c>
      <c r="F6" s="12"/>
    </row>
    <row r="7" spans="1:6">
      <c r="A7" t="s">
        <v>8</v>
      </c>
      <c r="B7" s="2">
        <v>5.8</v>
      </c>
      <c r="C7" s="6">
        <f t="shared" si="0"/>
        <v>0.65536723163841804</v>
      </c>
      <c r="D7" s="12">
        <f>C7*16/$C$9*$D$2</f>
        <v>18.355640535372849</v>
      </c>
      <c r="E7" s="12">
        <f t="shared" si="1"/>
        <v>520.8413001912046</v>
      </c>
      <c r="F7" s="12"/>
    </row>
    <row r="8" spans="1:6">
      <c r="A8" t="s">
        <v>17</v>
      </c>
      <c r="B8" s="2">
        <v>0.26</v>
      </c>
      <c r="C8" s="6">
        <f t="shared" si="0"/>
        <v>2.9378531073446328E-2</v>
      </c>
      <c r="D8" s="12">
        <f>C8*16/$C$9*$D$2</f>
        <v>0.82283905848223116</v>
      </c>
      <c r="E8" s="12">
        <f t="shared" si="1"/>
        <v>23.348058284433311</v>
      </c>
      <c r="F8" s="12"/>
    </row>
    <row r="9" spans="1:6">
      <c r="C9" s="18">
        <f>SUM(C4:C8)</f>
        <v>1.7137853107344632</v>
      </c>
      <c r="D9" s="12"/>
      <c r="E9" s="12"/>
      <c r="F9" s="12"/>
    </row>
    <row r="10" spans="1:6">
      <c r="B10" s="9"/>
      <c r="C10" s="9"/>
      <c r="D10" s="13"/>
      <c r="E10" s="16"/>
      <c r="F10" s="17"/>
    </row>
    <row r="11" spans="1:6">
      <c r="E11" s="18"/>
      <c r="F11" s="12"/>
    </row>
    <row r="12" spans="1:6">
      <c r="D12" s="2"/>
      <c r="E12" s="6"/>
    </row>
    <row r="13" spans="1:6">
      <c r="C13" t="s">
        <v>12</v>
      </c>
      <c r="D13" s="2" t="s">
        <v>26</v>
      </c>
      <c r="E13" s="6"/>
    </row>
    <row r="14" spans="1:6">
      <c r="C14" t="s">
        <v>13</v>
      </c>
      <c r="D14" s="2" t="s">
        <v>15</v>
      </c>
    </row>
    <row r="15" spans="1:6">
      <c r="C15" t="s">
        <v>14</v>
      </c>
      <c r="D15" s="2" t="s">
        <v>15</v>
      </c>
    </row>
  </sheetData>
  <pageMargins left="0.7" right="0.7" top="0.75" bottom="0.75" header="0.3" footer="0.3"/>
  <pageSetup orientation="portrait" horizontalDpi="1200" verticalDpi="1200" r:id="rId1"/>
  <headerFooter>
    <oddFooter xml:space="preserve">&amp;CConfidential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15"/>
  <sheetViews>
    <sheetView zoomScale="140" zoomScaleNormal="140" workbookViewId="0">
      <selection activeCell="C13" sqref="C13"/>
    </sheetView>
  </sheetViews>
  <sheetFormatPr defaultRowHeight="15"/>
  <cols>
    <col min="1" max="1" width="23" bestFit="1" customWidth="1"/>
    <col min="3" max="3" width="14.28515625" bestFit="1" customWidth="1"/>
  </cols>
  <sheetData>
    <row r="1" spans="1:5">
      <c r="C1" s="24"/>
      <c r="D1" t="s">
        <v>25</v>
      </c>
    </row>
    <row r="2" spans="1:5">
      <c r="C2" s="24"/>
      <c r="D2" s="14">
        <v>3</v>
      </c>
    </row>
    <row r="3" spans="1:5">
      <c r="A3" s="4" t="s">
        <v>0</v>
      </c>
      <c r="B3" s="4" t="s">
        <v>9</v>
      </c>
      <c r="C3" s="4" t="s">
        <v>10</v>
      </c>
      <c r="D3" s="4" t="s">
        <v>23</v>
      </c>
      <c r="E3" s="4" t="s">
        <v>24</v>
      </c>
    </row>
    <row r="4" spans="1:5">
      <c r="A4" t="s">
        <v>45</v>
      </c>
      <c r="B4" s="2">
        <v>7.92</v>
      </c>
      <c r="C4" s="5">
        <f>B4/$B$4</f>
        <v>1</v>
      </c>
      <c r="D4" s="12">
        <f>C4*16*$D$2/$C$12</f>
        <v>24.814621409921671</v>
      </c>
      <c r="E4" s="12">
        <f>D4*28.375</f>
        <v>704.11488250652735</v>
      </c>
    </row>
    <row r="5" spans="1:5">
      <c r="A5" t="s">
        <v>17</v>
      </c>
      <c r="B5" s="2">
        <v>0.24</v>
      </c>
      <c r="C5" s="5">
        <f t="shared" ref="C5:C11" si="0">B5/$B$4</f>
        <v>3.0303030303030304E-2</v>
      </c>
      <c r="D5" s="12">
        <f>C5*16*$D$2/$C$12</f>
        <v>0.75195822454308103</v>
      </c>
      <c r="E5" s="12">
        <f t="shared" ref="E5:E11" si="1">D5*28.375</f>
        <v>21.336814621409925</v>
      </c>
    </row>
    <row r="6" spans="1:5">
      <c r="A6" t="s">
        <v>3</v>
      </c>
      <c r="B6" s="2">
        <v>0.11</v>
      </c>
      <c r="C6" s="5">
        <f t="shared" si="0"/>
        <v>1.388888888888889E-2</v>
      </c>
      <c r="D6" s="12">
        <f>C6*16*$D$2/$C$12</f>
        <v>0.34464751958224549</v>
      </c>
      <c r="E6" s="12">
        <f t="shared" si="1"/>
        <v>9.7793733681462154</v>
      </c>
    </row>
    <row r="7" spans="1:5">
      <c r="A7" t="s">
        <v>4</v>
      </c>
      <c r="B7" s="2">
        <v>0.24</v>
      </c>
      <c r="C7" s="5">
        <f t="shared" si="0"/>
        <v>3.0303030303030304E-2</v>
      </c>
      <c r="D7" s="12">
        <f>C7*16*$D$2/$C$12</f>
        <v>0.75195822454308103</v>
      </c>
      <c r="E7" s="12">
        <f t="shared" si="1"/>
        <v>21.336814621409925</v>
      </c>
    </row>
    <row r="8" spans="1:5">
      <c r="A8" t="s">
        <v>5</v>
      </c>
      <c r="B8" s="2">
        <v>1.06</v>
      </c>
      <c r="C8" s="5">
        <f t="shared" si="0"/>
        <v>0.13383838383838384</v>
      </c>
      <c r="D8" s="12">
        <f>C8*16*$D$2/$C$12</f>
        <v>3.3211488250652743</v>
      </c>
      <c r="E8" s="12">
        <f t="shared" si="1"/>
        <v>94.237597911227155</v>
      </c>
    </row>
    <row r="9" spans="1:5">
      <c r="A9" t="s">
        <v>6</v>
      </c>
      <c r="B9" s="2">
        <v>0.15</v>
      </c>
      <c r="C9" s="5">
        <f t="shared" si="0"/>
        <v>1.893939393939394E-2</v>
      </c>
      <c r="D9" s="12">
        <f>C9*16*$D$2/$C$12</f>
        <v>0.46997389033942566</v>
      </c>
      <c r="E9" s="12">
        <f t="shared" si="1"/>
        <v>13.335509138381203</v>
      </c>
    </row>
    <row r="10" spans="1:5">
      <c r="A10" t="s">
        <v>7</v>
      </c>
      <c r="B10" s="2">
        <v>0.3</v>
      </c>
      <c r="C10" s="5">
        <f t="shared" si="0"/>
        <v>3.787878787878788E-2</v>
      </c>
      <c r="D10" s="12">
        <f>C10*16*$D$2/$C$12</f>
        <v>0.93994778067885132</v>
      </c>
      <c r="E10" s="12">
        <f t="shared" si="1"/>
        <v>26.671018276762407</v>
      </c>
    </row>
    <row r="11" spans="1:5">
      <c r="A11" t="s">
        <v>8</v>
      </c>
      <c r="B11" s="2">
        <v>5.3</v>
      </c>
      <c r="C11" s="5">
        <f t="shared" si="0"/>
        <v>0.66919191919191923</v>
      </c>
      <c r="D11" s="12">
        <f>C11*16*$D$2/$C$12</f>
        <v>16.605744125326375</v>
      </c>
      <c r="E11" s="12">
        <f t="shared" si="1"/>
        <v>471.1879895561359</v>
      </c>
    </row>
    <row r="12" spans="1:5">
      <c r="C12" s="11">
        <f>SUM(C4:C11)</f>
        <v>1.9343434343434343</v>
      </c>
      <c r="D12" s="2"/>
    </row>
    <row r="15" spans="1:5">
      <c r="A15" t="s">
        <v>27</v>
      </c>
      <c r="B15" t="s">
        <v>26</v>
      </c>
    </row>
  </sheetData>
  <pageMargins left="0.7" right="0.7" top="0.75" bottom="0.75" header="0.3" footer="0.3"/>
  <pageSetup orientation="portrait" r:id="rId1"/>
  <headerFooter>
    <oddFooter xml:space="preserve">&amp;CConfidential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E10"/>
  <sheetViews>
    <sheetView zoomScale="160" zoomScaleNormal="160" workbookViewId="0">
      <selection activeCell="D11" sqref="D11"/>
    </sheetView>
  </sheetViews>
  <sheetFormatPr defaultRowHeight="15"/>
  <cols>
    <col min="1" max="1" width="14.42578125" bestFit="1" customWidth="1"/>
    <col min="2" max="2" width="12.28515625" bestFit="1" customWidth="1"/>
    <col min="3" max="3" width="14.28515625" bestFit="1" customWidth="1"/>
    <col min="4" max="4" width="14.42578125" bestFit="1" customWidth="1"/>
  </cols>
  <sheetData>
    <row r="1" spans="1:5">
      <c r="C1" s="2"/>
      <c r="D1" t="s">
        <v>25</v>
      </c>
    </row>
    <row r="2" spans="1:5">
      <c r="C2" s="24"/>
      <c r="D2" s="14">
        <v>3</v>
      </c>
    </row>
    <row r="3" spans="1:5">
      <c r="A3" s="4" t="s">
        <v>0</v>
      </c>
      <c r="B3" s="4" t="s">
        <v>9</v>
      </c>
      <c r="C3" s="19" t="s">
        <v>10</v>
      </c>
      <c r="D3" s="15" t="s">
        <v>23</v>
      </c>
      <c r="E3" s="4" t="s">
        <v>24</v>
      </c>
    </row>
    <row r="4" spans="1:5">
      <c r="A4" t="s">
        <v>45</v>
      </c>
      <c r="B4" s="7">
        <v>3</v>
      </c>
      <c r="C4" s="6">
        <f>B4/$B$4</f>
        <v>1</v>
      </c>
      <c r="D4" s="12">
        <f>C4*16/$C$10*$D$2</f>
        <v>22.533007334963322</v>
      </c>
      <c r="E4" s="12">
        <f>D4*28.375</f>
        <v>639.37408312958428</v>
      </c>
    </row>
    <row r="5" spans="1:5">
      <c r="A5" t="s">
        <v>31</v>
      </c>
      <c r="B5" s="20">
        <f>1.5/16</f>
        <v>9.375E-2</v>
      </c>
      <c r="C5" s="6">
        <f t="shared" ref="C5:C9" si="0">B5/$B$4</f>
        <v>3.125E-2</v>
      </c>
      <c r="D5" s="12">
        <f>C5*16/$C$10*$D$2</f>
        <v>0.70415647921760383</v>
      </c>
      <c r="E5" s="12">
        <f t="shared" ref="E5:E9" si="1">D5*28.375</f>
        <v>19.980440097799509</v>
      </c>
    </row>
    <row r="6" spans="1:5">
      <c r="A6" t="s">
        <v>28</v>
      </c>
      <c r="B6" s="20">
        <v>0.25</v>
      </c>
      <c r="C6" s="6">
        <f t="shared" si="0"/>
        <v>8.3333333333333329E-2</v>
      </c>
      <c r="D6" s="12">
        <f>C6*16/$C$10*$D$2</f>
        <v>1.8777506112469435</v>
      </c>
      <c r="E6" s="12">
        <f t="shared" si="1"/>
        <v>53.281173594132021</v>
      </c>
    </row>
    <row r="7" spans="1:5">
      <c r="A7" t="s">
        <v>6</v>
      </c>
      <c r="B7" s="20">
        <f>0.75/16</f>
        <v>4.6875E-2</v>
      </c>
      <c r="C7" s="6">
        <f t="shared" si="0"/>
        <v>1.5625E-2</v>
      </c>
      <c r="D7" s="12">
        <f>C7*16/$C$10*$D$2</f>
        <v>0.35207823960880191</v>
      </c>
      <c r="E7" s="12">
        <f t="shared" si="1"/>
        <v>9.9902200488997543</v>
      </c>
    </row>
    <row r="8" spans="1:5">
      <c r="A8" s="9" t="s">
        <v>29</v>
      </c>
      <c r="B8" s="13">
        <v>2</v>
      </c>
      <c r="C8" s="6">
        <f t="shared" si="0"/>
        <v>0.66666666666666663</v>
      </c>
      <c r="D8" s="12">
        <f>C8*16/$C$10*$D$2</f>
        <v>15.022004889975548</v>
      </c>
      <c r="E8" s="12">
        <f t="shared" si="1"/>
        <v>426.24938875305617</v>
      </c>
    </row>
    <row r="9" spans="1:5">
      <c r="A9" t="s">
        <v>30</v>
      </c>
      <c r="B9" s="2">
        <v>1</v>
      </c>
      <c r="C9" s="6">
        <f t="shared" si="0"/>
        <v>0.33333333333333331</v>
      </c>
      <c r="D9" s="12">
        <f>C9*16/$C$10*$D$2</f>
        <v>7.5110024449877741</v>
      </c>
      <c r="E9" s="12">
        <f t="shared" si="1"/>
        <v>213.12469437652808</v>
      </c>
    </row>
    <row r="10" spans="1:5">
      <c r="B10" s="21">
        <f>SUM(B4:B9)</f>
        <v>6.390625</v>
      </c>
      <c r="C10" s="22">
        <f>SUM(C4:C9)</f>
        <v>2.1302083333333335</v>
      </c>
      <c r="D10" s="12"/>
      <c r="E10" s="12"/>
    </row>
  </sheetData>
  <pageMargins left="0.7" right="0.7" top="0.75" bottom="0.75" header="0.3" footer="0.3"/>
  <pageSetup orientation="portrait" r:id="rId1"/>
  <headerFooter>
    <oddFooter xml:space="preserve">&amp;CConfidential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E15"/>
  <sheetViews>
    <sheetView zoomScale="140" zoomScaleNormal="140" workbookViewId="0">
      <selection activeCell="C4" sqref="C4:C10"/>
    </sheetView>
  </sheetViews>
  <sheetFormatPr defaultRowHeight="15"/>
  <cols>
    <col min="1" max="1" width="23" bestFit="1" customWidth="1"/>
    <col min="2" max="2" width="12.28515625" bestFit="1" customWidth="1"/>
    <col min="3" max="3" width="14.28515625" bestFit="1" customWidth="1"/>
  </cols>
  <sheetData>
    <row r="1" spans="1:5">
      <c r="C1" s="24"/>
      <c r="D1" t="s">
        <v>25</v>
      </c>
    </row>
    <row r="2" spans="1:5">
      <c r="C2" s="24"/>
      <c r="D2" s="14">
        <v>3</v>
      </c>
    </row>
    <row r="3" spans="1:5">
      <c r="A3" s="4" t="s">
        <v>0</v>
      </c>
      <c r="B3" s="4" t="s">
        <v>9</v>
      </c>
      <c r="C3" s="4" t="s">
        <v>10</v>
      </c>
      <c r="D3" s="4" t="s">
        <v>23</v>
      </c>
      <c r="E3" s="4" t="s">
        <v>24</v>
      </c>
    </row>
    <row r="4" spans="1:5">
      <c r="A4" t="s">
        <v>45</v>
      </c>
      <c r="B4" s="2">
        <v>7.9</v>
      </c>
      <c r="C4" s="5">
        <f>B4/$B$4</f>
        <v>1</v>
      </c>
      <c r="D4" s="12">
        <f>C4*16*$D$2/$C$11</f>
        <v>24.480309877340218</v>
      </c>
      <c r="E4" s="12">
        <f>D4*28.375</f>
        <v>694.62879276952867</v>
      </c>
    </row>
    <row r="5" spans="1:5">
      <c r="A5" t="s">
        <v>3</v>
      </c>
      <c r="B5" s="2">
        <v>0.1</v>
      </c>
      <c r="C5" s="5">
        <f t="shared" ref="C5:C10" si="0">B5/$B$4</f>
        <v>1.2658227848101266E-2</v>
      </c>
      <c r="D5" s="12">
        <f>C5*16*$D$2/$C$11</f>
        <v>0.30987734021949648</v>
      </c>
      <c r="E5" s="12">
        <f t="shared" ref="E5:E10" si="1">D5*28.375</f>
        <v>8.792769528728213</v>
      </c>
    </row>
    <row r="6" spans="1:5">
      <c r="A6" t="s">
        <v>4</v>
      </c>
      <c r="B6" s="2">
        <v>0.25</v>
      </c>
      <c r="C6" s="5">
        <f t="shared" si="0"/>
        <v>3.164556962025316E-2</v>
      </c>
      <c r="D6" s="12">
        <f>C6*16*$D$2/$C$11</f>
        <v>0.77469335054874089</v>
      </c>
      <c r="E6" s="12">
        <f t="shared" si="1"/>
        <v>21.981923821820523</v>
      </c>
    </row>
    <row r="7" spans="1:5">
      <c r="A7" t="s">
        <v>5</v>
      </c>
      <c r="B7" s="2">
        <v>1.06</v>
      </c>
      <c r="C7" s="5">
        <f t="shared" si="0"/>
        <v>0.13417721518987341</v>
      </c>
      <c r="D7" s="12">
        <f>C7*16*$D$2/$C$11</f>
        <v>3.2846998063266621</v>
      </c>
      <c r="E7" s="12">
        <f t="shared" si="1"/>
        <v>93.203357004519034</v>
      </c>
    </row>
    <row r="8" spans="1:5">
      <c r="A8" t="s">
        <v>6</v>
      </c>
      <c r="B8" s="2">
        <v>0.12</v>
      </c>
      <c r="C8" s="5">
        <f t="shared" si="0"/>
        <v>1.5189873417721518E-2</v>
      </c>
      <c r="D8" s="12">
        <f>C8*16*$D$2/$C$11</f>
        <v>0.37185280826339573</v>
      </c>
      <c r="E8" s="12">
        <f t="shared" si="1"/>
        <v>10.551323434473854</v>
      </c>
    </row>
    <row r="9" spans="1:5">
      <c r="A9" t="s">
        <v>7</v>
      </c>
      <c r="B9" s="2">
        <v>0.86</v>
      </c>
      <c r="C9" s="5">
        <f t="shared" si="0"/>
        <v>0.10886075949367088</v>
      </c>
      <c r="D9" s="12">
        <f>C9*16*$D$2/$C$11</f>
        <v>2.6649451258876691</v>
      </c>
      <c r="E9" s="12">
        <f t="shared" si="1"/>
        <v>75.617817947062605</v>
      </c>
    </row>
    <row r="10" spans="1:5">
      <c r="A10" t="s">
        <v>8</v>
      </c>
      <c r="B10" s="2">
        <v>5.2</v>
      </c>
      <c r="C10" s="5">
        <f t="shared" si="0"/>
        <v>0.65822784810126578</v>
      </c>
      <c r="D10" s="12">
        <f>C10*16*$D$2/$C$11</f>
        <v>16.113621691413815</v>
      </c>
      <c r="E10" s="12">
        <f t="shared" si="1"/>
        <v>457.224015493867</v>
      </c>
    </row>
    <row r="11" spans="1:5">
      <c r="B11" s="15">
        <f>SUM(B4:B10)</f>
        <v>15.489999999999998</v>
      </c>
      <c r="C11" s="23">
        <f>SUM(C4:C10)</f>
        <v>1.9607594936708861</v>
      </c>
      <c r="D11" s="2"/>
    </row>
    <row r="12" spans="1:5">
      <c r="C12" s="11"/>
      <c r="D12" s="2"/>
    </row>
    <row r="13" spans="1:5">
      <c r="A13" t="s">
        <v>32</v>
      </c>
      <c r="B13" t="s">
        <v>33</v>
      </c>
    </row>
    <row r="14" spans="1:5">
      <c r="A14" t="s">
        <v>34</v>
      </c>
      <c r="B14" t="s">
        <v>35</v>
      </c>
    </row>
    <row r="15" spans="1:5">
      <c r="A15" t="s">
        <v>36</v>
      </c>
      <c r="B15" t="s">
        <v>37</v>
      </c>
    </row>
  </sheetData>
  <pageMargins left="0.7" right="0.7" top="0.75" bottom="0.75" header="0.3" footer="0.3"/>
  <pageSetup orientation="portrait" r:id="rId1"/>
  <headerFooter>
    <oddFooter xml:space="preserve">&amp;CConfidential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E19"/>
  <sheetViews>
    <sheetView zoomScale="120" zoomScaleNormal="120" workbookViewId="0">
      <selection activeCell="A4" sqref="A4"/>
    </sheetView>
  </sheetViews>
  <sheetFormatPr defaultRowHeight="15"/>
  <cols>
    <col min="1" max="1" width="23" bestFit="1" customWidth="1"/>
  </cols>
  <sheetData>
    <row r="1" spans="1:5">
      <c r="C1" s="24"/>
      <c r="D1" t="s">
        <v>25</v>
      </c>
    </row>
    <row r="2" spans="1:5">
      <c r="C2" s="24"/>
      <c r="D2" s="14">
        <v>4</v>
      </c>
    </row>
    <row r="3" spans="1:5">
      <c r="A3" s="4" t="s">
        <v>0</v>
      </c>
      <c r="B3" s="4" t="s">
        <v>9</v>
      </c>
      <c r="C3" s="4" t="s">
        <v>10</v>
      </c>
      <c r="D3" s="4" t="s">
        <v>23</v>
      </c>
      <c r="E3" s="4" t="s">
        <v>24</v>
      </c>
    </row>
    <row r="4" spans="1:5">
      <c r="A4" t="s">
        <v>45</v>
      </c>
      <c r="B4" s="2">
        <v>2.2999999999999998</v>
      </c>
      <c r="C4" s="5">
        <f>B4/$B$4</f>
        <v>1</v>
      </c>
      <c r="D4" s="12">
        <f>C4*16*$D$2/$C$12</f>
        <v>21.760394210040037</v>
      </c>
      <c r="E4" s="12">
        <f>D4*28.375</f>
        <v>617.45118570988609</v>
      </c>
    </row>
    <row r="5" spans="1:5">
      <c r="A5" t="s">
        <v>31</v>
      </c>
      <c r="B5" s="2">
        <f>2.14/16</f>
        <v>0.13375000000000001</v>
      </c>
      <c r="C5" s="5">
        <f t="shared" ref="C5:C11" si="0">B5/$B$4</f>
        <v>5.8152173913043489E-2</v>
      </c>
      <c r="D5" s="12">
        <f>C5*16*$D$2/$C$12</f>
        <v>1.2654142285186327</v>
      </c>
      <c r="E5" s="12">
        <f t="shared" ref="E5:E11" si="1">D5*28.375</f>
        <v>35.906128734216203</v>
      </c>
    </row>
    <row r="6" spans="1:5">
      <c r="A6" t="s">
        <v>6</v>
      </c>
      <c r="B6" s="2">
        <f>0.5/16</f>
        <v>3.125E-2</v>
      </c>
      <c r="C6" s="5">
        <f t="shared" si="0"/>
        <v>1.3586956521739132E-2</v>
      </c>
      <c r="D6" s="12">
        <f>C6*16*$D$2/$C$12</f>
        <v>0.29565753002771789</v>
      </c>
      <c r="E6" s="12">
        <f t="shared" si="1"/>
        <v>8.3892824145364955</v>
      </c>
    </row>
    <row r="7" spans="1:5">
      <c r="A7" t="s">
        <v>38</v>
      </c>
      <c r="B7" s="2">
        <f>4.29/18</f>
        <v>0.23833333333333334</v>
      </c>
      <c r="C7" s="5">
        <f t="shared" si="0"/>
        <v>0.10362318840579711</v>
      </c>
      <c r="D7" s="12">
        <f>C7*16*$D$2/$C$12</f>
        <v>2.254881429011395</v>
      </c>
      <c r="E7" s="12">
        <f t="shared" si="1"/>
        <v>63.982260548198333</v>
      </c>
    </row>
    <row r="8" spans="1:5">
      <c r="A8" t="s">
        <v>8</v>
      </c>
      <c r="B8" s="2">
        <v>2.14</v>
      </c>
      <c r="C8" s="5">
        <f t="shared" si="0"/>
        <v>0.93043478260869583</v>
      </c>
      <c r="D8" s="12">
        <f>C8*16*$D$2/$C$12</f>
        <v>20.246627656298124</v>
      </c>
      <c r="E8" s="12">
        <f t="shared" si="1"/>
        <v>574.49805974745925</v>
      </c>
    </row>
    <row r="9" spans="1:5">
      <c r="A9" t="s">
        <v>30</v>
      </c>
      <c r="B9" s="2">
        <f>10/16</f>
        <v>0.625</v>
      </c>
      <c r="C9" s="5">
        <f t="shared" si="0"/>
        <v>0.27173913043478265</v>
      </c>
      <c r="D9" s="12">
        <f>C9*16*$D$2/$C$12</f>
        <v>5.9131506005543581</v>
      </c>
      <c r="E9" s="12">
        <f t="shared" si="1"/>
        <v>167.78564829072991</v>
      </c>
    </row>
    <row r="10" spans="1:5">
      <c r="A10" t="s">
        <v>28</v>
      </c>
      <c r="B10" s="2">
        <v>0.85</v>
      </c>
      <c r="C10" s="5">
        <f t="shared" si="0"/>
        <v>0.36956521739130438</v>
      </c>
      <c r="D10" s="12">
        <f>C10*16*$D$2/$C$12</f>
        <v>8.0418848167539263</v>
      </c>
      <c r="E10" s="12">
        <f t="shared" si="1"/>
        <v>228.18848167539267</v>
      </c>
    </row>
    <row r="11" spans="1:5">
      <c r="A11" t="s">
        <v>39</v>
      </c>
      <c r="B11" s="2">
        <f>2*3.57/16</f>
        <v>0.44624999999999998</v>
      </c>
      <c r="C11" s="5">
        <f t="shared" si="0"/>
        <v>0.1940217391304348</v>
      </c>
      <c r="D11" s="12">
        <f>C11*16*$D$2/$C$12</f>
        <v>4.2219895287958114</v>
      </c>
      <c r="E11" s="12">
        <f t="shared" si="1"/>
        <v>119.79895287958115</v>
      </c>
    </row>
    <row r="12" spans="1:5">
      <c r="B12" s="15">
        <f>SUM(B4:B11)</f>
        <v>6.7645833333333334</v>
      </c>
      <c r="C12" s="23">
        <f>SUM(C4:C11)</f>
        <v>2.9411231884057973</v>
      </c>
      <c r="D12" s="2"/>
    </row>
    <row r="14" spans="1:5">
      <c r="A14" t="s">
        <v>40</v>
      </c>
      <c r="B14" s="2">
        <v>1.25</v>
      </c>
      <c r="C14" t="s">
        <v>42</v>
      </c>
    </row>
    <row r="15" spans="1:5">
      <c r="A15" t="s">
        <v>41</v>
      </c>
      <c r="B15" s="2">
        <v>3</v>
      </c>
      <c r="C15" t="s">
        <v>43</v>
      </c>
    </row>
    <row r="16" spans="1:5">
      <c r="A16" t="s">
        <v>27</v>
      </c>
      <c r="B16" s="2">
        <v>3</v>
      </c>
      <c r="C16" t="s">
        <v>43</v>
      </c>
    </row>
    <row r="17" spans="1:3">
      <c r="A17" t="s">
        <v>5</v>
      </c>
      <c r="B17" s="2">
        <v>1</v>
      </c>
      <c r="C17" t="s">
        <v>44</v>
      </c>
    </row>
    <row r="18" spans="1:3">
      <c r="A18" t="s">
        <v>6</v>
      </c>
      <c r="B18" s="2">
        <v>0.1</v>
      </c>
      <c r="C18" t="s">
        <v>42</v>
      </c>
    </row>
    <row r="19" spans="1:3">
      <c r="A19" t="s">
        <v>2</v>
      </c>
      <c r="B19" s="2">
        <v>6</v>
      </c>
      <c r="C19" t="s">
        <v>43</v>
      </c>
    </row>
  </sheetData>
  <pageMargins left="0.7" right="0.7" top="0.75" bottom="0.75" header="0.3" footer="0.3"/>
  <pageSetup orientation="portrait" r:id="rId1"/>
  <headerFooter>
    <oddFooter xml:space="preserve">&amp;CConfidential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Dinner Roll</vt:lpstr>
      <vt:lpstr>Buns</vt:lpstr>
      <vt:lpstr>Hoagie</vt:lpstr>
      <vt:lpstr>Garlic Bread</vt:lpstr>
      <vt:lpstr>Breakfast Toast</vt:lpstr>
      <vt:lpstr>Biscuits</vt:lpstr>
      <vt:lpstr>Cinnamon Rolls</vt:lpstr>
      <vt:lpstr>Muffin-Honey Streusel</vt:lpstr>
    </vt:vector>
  </TitlesOfParts>
  <Company>ConAgra Foods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Jella (ZPJ0033 - COCOM-R8GWP27)</dc:creator>
  <cp:lastModifiedBy>Praveen Jella (ZPJ0033 - COCOM-R8GWP27)</cp:lastModifiedBy>
  <cp:lastPrinted>2012-01-16T18:27:03Z</cp:lastPrinted>
  <dcterms:created xsi:type="dcterms:W3CDTF">2012-01-12T16:06:18Z</dcterms:created>
  <dcterms:modified xsi:type="dcterms:W3CDTF">2012-01-25T18:37:00Z</dcterms:modified>
  <cp:contentStatus>Confidential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rmation Class">
    <vt:lpwstr>Confidential</vt:lpwstr>
  </property>
</Properties>
</file>