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6DB6EB56-2E10-4E20-83C0-52ACFDDCEA5C}" xr6:coauthVersionLast="47" xr6:coauthVersionMax="47" xr10:uidLastSave="{00000000-0000-0000-0000-000000000000}"/>
  <bookViews>
    <workbookView xWindow="-12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" l="1"/>
  <c r="H78" i="1"/>
  <c r="I76" i="1"/>
  <c r="H76" i="1"/>
  <c r="O75" i="1"/>
  <c r="I75" i="1"/>
  <c r="H75" i="1"/>
  <c r="O74" i="1"/>
  <c r="I74" i="1"/>
  <c r="H74" i="1"/>
  <c r="O73" i="1"/>
  <c r="I73" i="1"/>
  <c r="H73" i="1"/>
  <c r="O72" i="1"/>
  <c r="I72" i="1"/>
  <c r="H72" i="1"/>
  <c r="I71" i="1"/>
  <c r="H71" i="1"/>
  <c r="O70" i="1"/>
  <c r="I70" i="1"/>
  <c r="H70" i="1"/>
  <c r="I69" i="1"/>
  <c r="H69" i="1"/>
  <c r="T68" i="1"/>
  <c r="I68" i="1" s="1"/>
  <c r="O68" i="1"/>
  <c r="H68" i="1"/>
  <c r="I67" i="1"/>
  <c r="H67" i="1"/>
  <c r="I66" i="1"/>
  <c r="H66" i="1"/>
  <c r="I65" i="1"/>
  <c r="H65" i="1"/>
  <c r="I64" i="1"/>
  <c r="H64" i="1"/>
  <c r="I63" i="1"/>
  <c r="H63" i="1"/>
  <c r="I61" i="1"/>
  <c r="H61" i="1"/>
  <c r="I60" i="1"/>
  <c r="H60" i="1"/>
  <c r="I58" i="1"/>
  <c r="H58" i="1"/>
  <c r="I56" i="1"/>
  <c r="H56" i="1"/>
  <c r="T55" i="1"/>
  <c r="I55" i="1" s="1"/>
  <c r="H55" i="1"/>
  <c r="O53" i="1"/>
  <c r="I53" i="1"/>
  <c r="H53" i="1"/>
  <c r="I52" i="1"/>
  <c r="H52" i="1"/>
  <c r="I51" i="1"/>
  <c r="H51" i="1"/>
  <c r="O50" i="1"/>
  <c r="I50" i="1"/>
  <c r="H50" i="1"/>
  <c r="I49" i="1"/>
  <c r="H49" i="1"/>
  <c r="O48" i="1"/>
  <c r="I48" i="1"/>
  <c r="H48" i="1"/>
  <c r="I47" i="1"/>
  <c r="H47" i="1"/>
  <c r="O46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I34" i="1"/>
  <c r="H34" i="1"/>
  <c r="O33" i="1"/>
  <c r="I33" i="1"/>
  <c r="H33" i="1"/>
  <c r="O32" i="1"/>
  <c r="I32" i="1"/>
  <c r="H32" i="1"/>
  <c r="O31" i="1"/>
  <c r="I31" i="1"/>
  <c r="H31" i="1"/>
  <c r="O30" i="1"/>
  <c r="I30" i="1"/>
  <c r="H30" i="1"/>
  <c r="I29" i="1"/>
  <c r="H29" i="1"/>
  <c r="I28" i="1"/>
  <c r="H28" i="1"/>
  <c r="I27" i="1"/>
  <c r="H27" i="1"/>
  <c r="I26" i="1"/>
  <c r="H26" i="1"/>
  <c r="O25" i="1"/>
  <c r="I25" i="1"/>
  <c r="H25" i="1"/>
  <c r="O24" i="1"/>
  <c r="I24" i="1"/>
  <c r="H24" i="1"/>
  <c r="O23" i="1"/>
  <c r="I23" i="1"/>
  <c r="H23" i="1"/>
  <c r="O22" i="1"/>
  <c r="I22" i="1"/>
  <c r="H22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4" i="1" l="1"/>
  <c r="M74" i="1" s="1"/>
  <c r="R74" i="1" s="1"/>
  <c r="K31" i="1"/>
  <c r="M31" i="1" s="1"/>
  <c r="R31" i="1" s="1"/>
  <c r="K45" i="1"/>
  <c r="M45" i="1" s="1"/>
  <c r="R45" i="1" s="1"/>
  <c r="K76" i="1"/>
  <c r="M76" i="1" s="1"/>
  <c r="R76" i="1" s="1"/>
  <c r="K42" i="1"/>
  <c r="M42" i="1" s="1"/>
  <c r="R42" i="1" s="1"/>
  <c r="K18" i="1"/>
  <c r="M18" i="1" s="1"/>
  <c r="R18" i="1" s="1"/>
  <c r="K53" i="1"/>
  <c r="M53" i="1" s="1"/>
  <c r="R53" i="1" s="1"/>
  <c r="K24" i="1"/>
  <c r="M24" i="1" s="1"/>
  <c r="R24" i="1" s="1"/>
  <c r="K22" i="1"/>
  <c r="M22" i="1" s="1"/>
  <c r="R22" i="1" s="1"/>
  <c r="K32" i="1"/>
  <c r="M32" i="1" s="1"/>
  <c r="K61" i="1"/>
  <c r="M61" i="1" s="1"/>
  <c r="R61" i="1" s="1"/>
  <c r="K63" i="1"/>
  <c r="M63" i="1" s="1"/>
  <c r="K16" i="1"/>
  <c r="M16" i="1" s="1"/>
  <c r="R16" i="1" s="1"/>
  <c r="K56" i="1"/>
  <c r="M56" i="1" s="1"/>
  <c r="R56" i="1" s="1"/>
  <c r="K67" i="1"/>
  <c r="M67" i="1" s="1"/>
  <c r="R67" i="1" s="1"/>
  <c r="K10" i="1"/>
  <c r="M10" i="1" s="1"/>
  <c r="R10" i="1" s="1"/>
  <c r="K13" i="1"/>
  <c r="M13" i="1" s="1"/>
  <c r="R13" i="1" s="1"/>
  <c r="K72" i="1"/>
  <c r="M72" i="1" s="1"/>
  <c r="R72" i="1" s="1"/>
  <c r="K69" i="1"/>
  <c r="M69" i="1" s="1"/>
  <c r="R69" i="1" s="1"/>
  <c r="K71" i="1"/>
  <c r="M71" i="1" s="1"/>
  <c r="R71" i="1" s="1"/>
  <c r="K34" i="1"/>
  <c r="M34" i="1" s="1"/>
  <c r="R34" i="1" s="1"/>
  <c r="K20" i="1"/>
  <c r="M20" i="1" s="1"/>
  <c r="R20" i="1" s="1"/>
  <c r="K26" i="1"/>
  <c r="M26" i="1" s="1"/>
  <c r="R26" i="1" s="1"/>
  <c r="K47" i="1"/>
  <c r="M47" i="1" s="1"/>
  <c r="R47" i="1" s="1"/>
  <c r="K50" i="1"/>
  <c r="M50" i="1" s="1"/>
  <c r="R50" i="1" s="1"/>
  <c r="K68" i="1"/>
  <c r="M68" i="1" s="1"/>
  <c r="R68" i="1" s="1"/>
  <c r="K37" i="1"/>
  <c r="M37" i="1" s="1"/>
  <c r="R37" i="1" s="1"/>
  <c r="K43" i="1"/>
  <c r="M43" i="1" s="1"/>
  <c r="R43" i="1" s="1"/>
  <c r="K40" i="1"/>
  <c r="M40" i="1" s="1"/>
  <c r="R40" i="1" s="1"/>
  <c r="K29" i="1"/>
  <c r="M29" i="1" s="1"/>
  <c r="R29" i="1" s="1"/>
  <c r="K48" i="1"/>
  <c r="M48" i="1" s="1"/>
  <c r="R48" i="1" s="1"/>
  <c r="K27" i="1"/>
  <c r="M27" i="1" s="1"/>
  <c r="R27" i="1" s="1"/>
  <c r="K14" i="1"/>
  <c r="M14" i="1" s="1"/>
  <c r="R14" i="1" s="1"/>
  <c r="K46" i="1"/>
  <c r="M46" i="1" s="1"/>
  <c r="R46" i="1" s="1"/>
  <c r="K21" i="1"/>
  <c r="M21" i="1" s="1"/>
  <c r="R21" i="1" s="1"/>
  <c r="K15" i="1"/>
  <c r="M15" i="1" s="1"/>
  <c r="R15" i="1" s="1"/>
  <c r="K66" i="1"/>
  <c r="M66" i="1" s="1"/>
  <c r="R66" i="1" s="1"/>
  <c r="K11" i="1"/>
  <c r="M11" i="1" s="1"/>
  <c r="R11" i="1" s="1"/>
  <c r="K35" i="1"/>
  <c r="M35" i="1" s="1"/>
  <c r="R35" i="1" s="1"/>
  <c r="K33" i="1"/>
  <c r="M33" i="1" s="1"/>
  <c r="R33" i="1" s="1"/>
  <c r="K58" i="1"/>
  <c r="K78" i="1"/>
  <c r="K17" i="1"/>
  <c r="M17" i="1" s="1"/>
  <c r="R17" i="1" s="1"/>
  <c r="K23" i="1"/>
  <c r="M23" i="1" s="1"/>
  <c r="R23" i="1" s="1"/>
  <c r="K36" i="1"/>
  <c r="M36" i="1" s="1"/>
  <c r="R36" i="1" s="1"/>
  <c r="K39" i="1"/>
  <c r="M39" i="1" s="1"/>
  <c r="R39" i="1" s="1"/>
  <c r="K49" i="1"/>
  <c r="M49" i="1" s="1"/>
  <c r="R49" i="1" s="1"/>
  <c r="K52" i="1"/>
  <c r="M52" i="1" s="1"/>
  <c r="R52" i="1" s="1"/>
  <c r="K55" i="1"/>
  <c r="M55" i="1" s="1"/>
  <c r="K60" i="1"/>
  <c r="K65" i="1"/>
  <c r="M65" i="1" s="1"/>
  <c r="R65" i="1" s="1"/>
  <c r="K75" i="1"/>
  <c r="M75" i="1" s="1"/>
  <c r="R75" i="1" s="1"/>
  <c r="K51" i="1"/>
  <c r="M51" i="1" s="1"/>
  <c r="R51" i="1" s="1"/>
  <c r="K38" i="1"/>
  <c r="M38" i="1" s="1"/>
  <c r="R38" i="1" s="1"/>
  <c r="K41" i="1"/>
  <c r="M41" i="1" s="1"/>
  <c r="R41" i="1" s="1"/>
  <c r="K64" i="1"/>
  <c r="K70" i="1"/>
  <c r="M70" i="1" s="1"/>
  <c r="R70" i="1" s="1"/>
  <c r="K9" i="1"/>
  <c r="M9" i="1" s="1"/>
  <c r="K12" i="1"/>
  <c r="M12" i="1" s="1"/>
  <c r="R12" i="1" s="1"/>
  <c r="K19" i="1"/>
  <c r="M19" i="1" s="1"/>
  <c r="R19" i="1" s="1"/>
  <c r="K25" i="1"/>
  <c r="M25" i="1" s="1"/>
  <c r="R25" i="1" s="1"/>
  <c r="K28" i="1"/>
  <c r="M28" i="1" s="1"/>
  <c r="R28" i="1" s="1"/>
  <c r="K30" i="1"/>
  <c r="M30" i="1" s="1"/>
  <c r="R30" i="1" s="1"/>
  <c r="K44" i="1"/>
  <c r="M44" i="1" s="1"/>
  <c r="R44" i="1" s="1"/>
  <c r="K73" i="1"/>
  <c r="M73" i="1" s="1"/>
  <c r="R73" i="1" s="1"/>
  <c r="M58" i="1" l="1"/>
  <c r="R32" i="1"/>
  <c r="R63" i="1"/>
  <c r="M78" i="1"/>
  <c r="M64" i="1"/>
  <c r="R64" i="1" s="1"/>
  <c r="M60" i="1"/>
  <c r="R58" i="1" l="1"/>
  <c r="R55" i="1"/>
  <c r="R9" i="1"/>
  <c r="R78" i="1"/>
  <c r="R60" i="1"/>
</calcChain>
</file>

<file path=xl/sharedStrings.xml><?xml version="1.0" encoding="utf-8"?>
<sst xmlns="http://schemas.openxmlformats.org/spreadsheetml/2006/main" count="360" uniqueCount="264">
  <si>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</si>
  <si>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</si>
  <si>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</si>
  <si>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</si>
  <si>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</si>
  <si>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</si>
  <si>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</si>
  <si>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</si>
  <si>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</si>
  <si>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</si>
  <si>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</si>
  <si>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</si>
  <si>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</si>
  <si>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</si>
  <si>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</si>
  <si>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</si>
  <si>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</si>
  <si>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</si>
  <si>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</si>
  <si>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</si>
  <si>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</si>
  <si>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</si>
  <si>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</si>
  <si>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</si>
  <si>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</si>
  <si>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</si>
  <si>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</si>
  <si>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</si>
  <si>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</si>
  <si>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</si>
  <si>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</si>
  <si>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</si>
  <si>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</si>
  <si>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</si>
  <si>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</si>
  <si>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</si>
  <si>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</si>
  <si>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</si>
  <si>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</si>
  <si>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</si>
  <si>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</si>
  <si>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</si>
  <si>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</si>
  <si>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</si>
  <si>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</si>
  <si>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</si>
  <si>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</si>
  <si>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</si>
  <si>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</si>
  <si>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</si>
  <si>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</si>
  <si>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</si>
  <si>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</si>
  <si>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</si>
  <si>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</si>
  <si>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</si>
  <si>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</si>
  <si>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</si>
  <si>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</si>
  <si>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</si>
  <si>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</si>
  <si>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</si>
  <si>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</si>
  <si>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</si>
  <si>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</si>
  <si>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</si>
  <si>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</si>
  <si>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</si>
  <si>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</si>
  <si>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</si>
  <si>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</si>
  <si>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</si>
  <si>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</si>
  <si>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</si>
  <si>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</si>
  <si>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</si>
  <si>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</si>
  <si>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</si>
  <si>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</si>
  <si>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</si>
  <si>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</si>
  <si>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</si>
  <si>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</si>
  <si>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</si>
  <si>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</si>
  <si>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</si>
  <si>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</si>
  <si>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</si>
  <si>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</si>
  <si>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</si>
  <si>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</si>
  <si>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</si>
  <si>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</si>
  <si>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</si>
  <si>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</si>
  <si>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</si>
  <si>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</si>
  <si>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</si>
  <si>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</si>
  <si>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</si>
  <si>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</si>
  <si>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</si>
  <si>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</si>
  <si>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</si>
  <si>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</si>
  <si>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</si>
  <si>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</si>
  <si>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</si>
  <si>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</si>
  <si>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</si>
  <si>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</si>
  <si>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</si>
  <si>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</si>
  <si>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</si>
  <si>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</si>
  <si>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</si>
  <si>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</si>
  <si>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</si>
  <si>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</si>
  <si>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</si>
  <si>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</si>
  <si>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</si>
  <si>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</si>
  <si>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</si>
  <si>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</si>
  <si>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</si>
  <si>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</si>
  <si>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</si>
  <si>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</si>
  <si>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</si>
  <si>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</si>
  <si>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</si>
  <si>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</si>
  <si>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</si>
  <si>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</si>
  <si>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</si>
  <si>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</si>
  <si>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</si>
  <si>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</si>
  <si>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</si>
  <si>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</si>
  <si>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</si>
  <si>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</si>
  <si>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</si>
  <si>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</si>
  <si>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</si>
  <si>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</si>
  <si>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</si>
  <si>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</si>
  <si>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</si>
  <si>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</si>
  <si>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</si>
  <si>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</si>
  <si>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</si>
  <si>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</si>
  <si>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</si>
  <si>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</si>
  <si>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</si>
  <si>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</si>
  <si>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</si>
  <si>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</si>
  <si>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</si>
  <si>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</si>
  <si>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</si>
  <si>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</si>
  <si>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</si>
  <si>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</si>
  <si>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</si>
  <si>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</si>
  <si>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</si>
  <si>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</si>
  <si>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</si>
  <si>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</si>
  <si>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</si>
  <si>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</si>
  <si>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</si>
  <si>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</si>
  <si>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</si>
  <si>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</si>
  <si>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</si>
  <si>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</si>
  <si>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</si>
  <si>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</si>
  <si>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</si>
  <si>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</si>
  <si>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</si>
  <si>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</si>
  <si>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</si>
  <si>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</si>
  <si>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</si>
  <si>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</si>
  <si>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</si>
  <si>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</si>
  <si>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</si>
  <si>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</si>
  <si>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</si>
  <si>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</si>
  <si>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</si>
  <si>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</si>
  <si>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</si>
  <si>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</si>
  <si>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</si>
  <si>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</si>
  <si>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</si>
  <si>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</si>
  <si>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</si>
  <si>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</si>
  <si>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</si>
  <si>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</si>
  <si>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</si>
  <si>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</si>
  <si>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</si>
  <si>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</si>
  <si>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</si>
  <si>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</si>
  <si>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</si>
  <si>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</si>
  <si>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</si>
  <si>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</si>
  <si>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</si>
  <si>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</si>
  <si>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</si>
  <si>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</si>
  <si>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</si>
  <si>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</si>
  <si>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</si>
  <si>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</si>
  <si>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</si>
  <si>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</si>
  <si>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</si>
  <si>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</si>
  <si>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</si>
  <si>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</si>
  <si>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</si>
  <si>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</si>
  <si>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</si>
  <si>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</si>
  <si>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</si>
  <si>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</si>
  <si>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</si>
  <si>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</si>
  <si>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</si>
  <si>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</si>
  <si>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</si>
  <si>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</si>
  <si>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</si>
  <si>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</si>
  <si>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</si>
  <si>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</si>
  <si>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</si>
  <si>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</si>
  <si>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</si>
  <si>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</si>
  <si>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</si>
  <si>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</si>
  <si>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</si>
  <si>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</si>
  <si>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</si>
  <si>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</si>
  <si>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</si>
  <si>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</si>
  <si>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</si>
  <si>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</si>
  <si>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T05-0816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</si>
</sst>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78"/>
  <sheetViews>
    <sheetView tabSelected="1" topLeftCell="A17" workbookViewId="0">
      <selection activeCell="A29" sqref="A29:XFD29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263</v>
      </c>
      <c r="X9" s="64" t="s">
        <v>262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1" si="0">ROUND(G10/2,2)</f>
        <v>18309.5</v>
      </c>
      <c r="I10" s="26">
        <f t="shared" ref="I10:I31" si="1">-ROUND(((G10/$V$4)/8)/60*T10,2)</f>
        <v>-148.56</v>
      </c>
      <c r="J10" s="26"/>
      <c r="K10" s="26">
        <f t="shared" ref="K10:K31" si="2">ROUND((H10+I10)*20%,2)</f>
        <v>3632.19</v>
      </c>
      <c r="L10" s="26"/>
      <c r="M10" s="26">
        <f t="shared" ref="M10:M31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1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83</v>
      </c>
      <c r="C20" s="21">
        <v>13</v>
      </c>
      <c r="D20" s="22" t="s">
        <v>84</v>
      </c>
      <c r="E20" s="23" t="s">
        <v>85</v>
      </c>
      <c r="F20" s="36" t="s">
        <v>64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29"/>
      <c r="U20" s="30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14</v>
      </c>
      <c r="D21" s="22" t="s">
        <v>87</v>
      </c>
      <c r="E21" s="23" t="s">
        <v>88</v>
      </c>
      <c r="F21" s="24" t="s">
        <v>60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/>
      <c r="P21" s="25"/>
      <c r="Q21" s="25"/>
      <c r="R21" s="27">
        <f t="shared" si="4"/>
        <v>21971.4</v>
      </c>
      <c r="S21" s="28"/>
      <c r="T21" s="32"/>
      <c r="U21" s="33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15</v>
      </c>
      <c r="D22" s="22" t="s">
        <v>90</v>
      </c>
      <c r="E22" s="23" t="s">
        <v>91</v>
      </c>
      <c r="F22" s="24" t="s">
        <v>47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>
        <f>-ROUND(G22*4%,2)</f>
        <v>-1464.76</v>
      </c>
      <c r="P22" s="25"/>
      <c r="Q22" s="25"/>
      <c r="R22" s="27">
        <f t="shared" si="4"/>
        <v>20506.640000000003</v>
      </c>
      <c r="S22" s="28"/>
      <c r="T22" s="29"/>
      <c r="U22" s="30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16</v>
      </c>
      <c r="D23" s="22" t="s">
        <v>93</v>
      </c>
      <c r="E23" s="23" t="s">
        <v>94</v>
      </c>
      <c r="F23" s="24" t="s">
        <v>95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47"/>
      <c r="V23" s="30"/>
      <c r="W23" s="49"/>
    </row>
    <row r="24" spans="1:23" ht="22.5" x14ac:dyDescent="0.25">
      <c r="A24" s="20" t="s">
        <v>79</v>
      </c>
      <c r="B24" s="20" t="s">
        <v>96</v>
      </c>
      <c r="C24" s="21">
        <v>17</v>
      </c>
      <c r="D24" s="22" t="s">
        <v>97</v>
      </c>
      <c r="E24" s="23" t="s">
        <v>98</v>
      </c>
      <c r="F24" s="24" t="s">
        <v>99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32"/>
      <c r="U24" s="33"/>
      <c r="V24" s="31"/>
      <c r="W24" s="3"/>
    </row>
    <row r="25" spans="1:23" ht="17.25" x14ac:dyDescent="0.25">
      <c r="A25" s="20" t="s">
        <v>79</v>
      </c>
      <c r="B25" s="20"/>
      <c r="C25" s="21">
        <v>18</v>
      </c>
      <c r="D25" s="22" t="s">
        <v>100</v>
      </c>
      <c r="E25" s="23" t="s">
        <v>101</v>
      </c>
      <c r="F25" s="24" t="s">
        <v>42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29"/>
      <c r="U25" s="30"/>
      <c r="V25" s="31"/>
      <c r="W25" s="3"/>
    </row>
    <row r="26" spans="1:23" ht="22.5" x14ac:dyDescent="0.25">
      <c r="A26" s="20" t="s">
        <v>79</v>
      </c>
      <c r="B26" s="20" t="s">
        <v>102</v>
      </c>
      <c r="C26" s="21">
        <v>19</v>
      </c>
      <c r="D26" s="22" t="s">
        <v>103</v>
      </c>
      <c r="E26" s="23" t="s">
        <v>104</v>
      </c>
      <c r="F26" s="24" t="s">
        <v>105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/>
      <c r="P26" s="25"/>
      <c r="Q26" s="25"/>
      <c r="R26" s="27">
        <f t="shared" si="4"/>
        <v>21971.4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106</v>
      </c>
      <c r="C27" s="21">
        <v>20</v>
      </c>
      <c r="D27" s="22" t="s">
        <v>107</v>
      </c>
      <c r="E27" s="23" t="s">
        <v>108</v>
      </c>
      <c r="F27" s="24" t="s">
        <v>99</v>
      </c>
      <c r="G27" s="25">
        <v>36619</v>
      </c>
      <c r="H27" s="26">
        <f t="shared" si="0"/>
        <v>18309.5</v>
      </c>
      <c r="I27" s="26">
        <f t="shared" si="1"/>
        <v>-1927.32</v>
      </c>
      <c r="J27" s="26"/>
      <c r="K27" s="26">
        <f t="shared" si="2"/>
        <v>3276.44</v>
      </c>
      <c r="L27" s="26"/>
      <c r="M27" s="26">
        <f t="shared" si="3"/>
        <v>19658.62</v>
      </c>
      <c r="N27" s="25"/>
      <c r="O27" s="25"/>
      <c r="P27" s="25"/>
      <c r="Q27" s="25"/>
      <c r="R27" s="27">
        <f t="shared" si="4"/>
        <v>19658.62</v>
      </c>
      <c r="S27" s="28" t="s">
        <v>109</v>
      </c>
      <c r="T27" s="32">
        <v>480</v>
      </c>
      <c r="U27" s="33"/>
      <c r="V27" s="31"/>
      <c r="W27" s="3"/>
    </row>
    <row r="28" spans="1:23" ht="17.25" x14ac:dyDescent="0.25">
      <c r="A28" s="20" t="s">
        <v>79</v>
      </c>
      <c r="B28" s="20"/>
      <c r="C28" s="21">
        <v>21</v>
      </c>
      <c r="D28" s="22" t="s">
        <v>110</v>
      </c>
      <c r="E28" s="23" t="s">
        <v>111</v>
      </c>
      <c r="F28" s="36"/>
      <c r="G28" s="25">
        <v>36619</v>
      </c>
      <c r="H28" s="26">
        <f t="shared" si="0"/>
        <v>18309.5</v>
      </c>
      <c r="I28" s="26">
        <f t="shared" si="1"/>
        <v>0</v>
      </c>
      <c r="J28" s="26"/>
      <c r="K28" s="26">
        <f t="shared" si="2"/>
        <v>3661.9</v>
      </c>
      <c r="L28" s="26"/>
      <c r="M28" s="26">
        <f t="shared" si="3"/>
        <v>21971.4</v>
      </c>
      <c r="N28" s="25"/>
      <c r="O28" s="25"/>
      <c r="P28" s="25"/>
      <c r="Q28" s="25"/>
      <c r="R28" s="27">
        <f t="shared" si="4"/>
        <v>21971.4</v>
      </c>
      <c r="S28" s="28"/>
      <c r="T28" s="29"/>
      <c r="U28" s="30"/>
      <c r="V28" s="31"/>
      <c r="W28" s="3"/>
    </row>
    <row r="29" spans="1:23" ht="22.5" x14ac:dyDescent="0.25">
      <c r="A29" s="20" t="s">
        <v>79</v>
      </c>
      <c r="B29" s="20" t="s">
        <v>113</v>
      </c>
      <c r="C29" s="21">
        <v>23</v>
      </c>
      <c r="D29" s="22" t="s">
        <v>114</v>
      </c>
      <c r="E29" s="23" t="s">
        <v>115</v>
      </c>
      <c r="F29" s="24" t="s">
        <v>64</v>
      </c>
      <c r="G29" s="25">
        <v>0</v>
      </c>
      <c r="H29" s="26">
        <f t="shared" si="0"/>
        <v>0</v>
      </c>
      <c r="I29" s="26">
        <f t="shared" si="1"/>
        <v>0</v>
      </c>
      <c r="J29" s="26"/>
      <c r="K29" s="26">
        <f t="shared" si="2"/>
        <v>0</v>
      </c>
      <c r="L29" s="26"/>
      <c r="M29" s="26">
        <f t="shared" si="3"/>
        <v>0</v>
      </c>
      <c r="N29" s="25"/>
      <c r="O29" s="25"/>
      <c r="P29" s="25"/>
      <c r="Q29" s="25"/>
      <c r="R29" s="27">
        <f t="shared" si="4"/>
        <v>0</v>
      </c>
      <c r="S29" s="28" t="s">
        <v>116</v>
      </c>
      <c r="T29" s="29"/>
      <c r="U29" s="30"/>
      <c r="V29" s="31"/>
      <c r="W29" s="3"/>
    </row>
    <row r="30" spans="1:23" ht="22.5" x14ac:dyDescent="0.25">
      <c r="A30" s="20" t="s">
        <v>79</v>
      </c>
      <c r="B30" s="52" t="s">
        <v>117</v>
      </c>
      <c r="C30" s="21">
        <v>24</v>
      </c>
      <c r="D30" s="34" t="s">
        <v>118</v>
      </c>
      <c r="E30" s="35" t="s">
        <v>119</v>
      </c>
      <c r="F30" s="36" t="s">
        <v>78</v>
      </c>
      <c r="G30" s="25">
        <v>36619</v>
      </c>
      <c r="H30" s="26">
        <f t="shared" si="0"/>
        <v>18309.5</v>
      </c>
      <c r="I30" s="26">
        <f t="shared" si="1"/>
        <v>-4.0199999999999996</v>
      </c>
      <c r="J30" s="25"/>
      <c r="K30" s="26">
        <f t="shared" si="2"/>
        <v>3661.1</v>
      </c>
      <c r="L30" s="25"/>
      <c r="M30" s="26">
        <f t="shared" si="3"/>
        <v>21966.579999999998</v>
      </c>
      <c r="N30" s="25"/>
      <c r="O30" s="25">
        <f>-ROUND(G30*4%,2)</f>
        <v>-1464.76</v>
      </c>
      <c r="P30" s="25"/>
      <c r="Q30" s="25"/>
      <c r="R30" s="27">
        <f t="shared" si="4"/>
        <v>20501.82</v>
      </c>
      <c r="S30" s="28" t="s">
        <v>120</v>
      </c>
      <c r="T30" s="29">
        <v>1</v>
      </c>
      <c r="U30" s="47"/>
      <c r="V30" s="30"/>
      <c r="W30" s="49"/>
    </row>
    <row r="31" spans="1:23" ht="22.5" x14ac:dyDescent="0.25">
      <c r="A31" s="20" t="s">
        <v>79</v>
      </c>
      <c r="B31" s="20" t="s">
        <v>121</v>
      </c>
      <c r="C31" s="21">
        <v>25</v>
      </c>
      <c r="D31" s="22" t="s">
        <v>122</v>
      </c>
      <c r="E31" s="23" t="s">
        <v>123</v>
      </c>
      <c r="F31" s="24" t="s">
        <v>105</v>
      </c>
      <c r="G31" s="25">
        <v>36619</v>
      </c>
      <c r="H31" s="26">
        <f t="shared" si="0"/>
        <v>18309.5</v>
      </c>
      <c r="I31" s="26">
        <f t="shared" si="1"/>
        <v>0</v>
      </c>
      <c r="J31" s="26"/>
      <c r="K31" s="26">
        <f t="shared" si="2"/>
        <v>3661.9</v>
      </c>
      <c r="L31" s="26"/>
      <c r="M31" s="26">
        <f t="shared" si="3"/>
        <v>21971.4</v>
      </c>
      <c r="N31" s="25"/>
      <c r="O31" s="25">
        <f>-ROUND(G31*4%,2)</f>
        <v>-1464.76</v>
      </c>
      <c r="P31" s="25"/>
      <c r="Q31" s="25"/>
      <c r="R31" s="27">
        <f t="shared" si="4"/>
        <v>20506.640000000003</v>
      </c>
      <c r="S31" s="28"/>
      <c r="T31" s="29"/>
      <c r="U31" s="30"/>
      <c r="V31" s="31"/>
      <c r="W31" s="3"/>
    </row>
    <row r="32" spans="1:23" ht="22.5" x14ac:dyDescent="0.25">
      <c r="A32" s="20" t="s">
        <v>79</v>
      </c>
      <c r="B32" s="20" t="s">
        <v>124</v>
      </c>
      <c r="C32" s="21">
        <v>26</v>
      </c>
      <c r="D32" s="22" t="s">
        <v>80</v>
      </c>
      <c r="E32" s="23" t="s">
        <v>125</v>
      </c>
      <c r="F32" s="24" t="s">
        <v>112</v>
      </c>
      <c r="G32" s="25">
        <v>36619</v>
      </c>
      <c r="H32" s="26">
        <f t="shared" ref="H32:H53" si="5">ROUND(G32/2,2)</f>
        <v>18309.5</v>
      </c>
      <c r="I32" s="26">
        <f t="shared" ref="I32:I53" si="6">-ROUND(((G32/$V$4)/8)/60*T32,2)</f>
        <v>0</v>
      </c>
      <c r="J32" s="26"/>
      <c r="K32" s="26">
        <f t="shared" ref="K32:K53" si="7">ROUND((H32+I32)*20%,2)</f>
        <v>3661.9</v>
      </c>
      <c r="L32" s="26"/>
      <c r="M32" s="26">
        <f t="shared" ref="M32:M53" si="8">SUM(H32:L32)</f>
        <v>21971.4</v>
      </c>
      <c r="N32" s="25"/>
      <c r="O32" s="25">
        <f>-ROUND(G32*4%,2)</f>
        <v>-1464.76</v>
      </c>
      <c r="P32" s="25"/>
      <c r="Q32" s="25"/>
      <c r="R32" s="27">
        <f t="shared" ref="R32:R52" si="9">SUM(M32:Q32)</f>
        <v>20506.640000000003</v>
      </c>
      <c r="S32" s="53"/>
      <c r="T32" s="32"/>
      <c r="U32" s="33"/>
      <c r="V32" s="31"/>
      <c r="W32" s="3"/>
    </row>
    <row r="33" spans="1:23" ht="22.5" x14ac:dyDescent="0.25">
      <c r="A33" s="20" t="s">
        <v>79</v>
      </c>
      <c r="B33" s="37" t="s">
        <v>126</v>
      </c>
      <c r="C33" s="21">
        <v>27</v>
      </c>
      <c r="D33" s="54" t="s">
        <v>127</v>
      </c>
      <c r="E33" s="55" t="s">
        <v>128</v>
      </c>
      <c r="F33" s="56" t="s">
        <v>129</v>
      </c>
      <c r="G33" s="25">
        <v>36619</v>
      </c>
      <c r="H33" s="26">
        <f t="shared" si="5"/>
        <v>18309.5</v>
      </c>
      <c r="I33" s="26">
        <f t="shared" si="6"/>
        <v>0</v>
      </c>
      <c r="J33" s="26"/>
      <c r="K33" s="26">
        <f t="shared" si="7"/>
        <v>3661.9</v>
      </c>
      <c r="L33" s="26"/>
      <c r="M33" s="26">
        <f t="shared" si="8"/>
        <v>21971.4</v>
      </c>
      <c r="N33" s="25"/>
      <c r="O33" s="25">
        <f>-ROUND(G33*4%,2)</f>
        <v>-1464.76</v>
      </c>
      <c r="P33" s="25"/>
      <c r="Q33" s="25"/>
      <c r="R33" s="27">
        <f t="shared" si="9"/>
        <v>20506.640000000003</v>
      </c>
      <c r="S33" s="53"/>
      <c r="T33" s="57"/>
      <c r="U33" s="58"/>
      <c r="V33" s="45"/>
      <c r="W33" s="46"/>
    </row>
    <row r="34" spans="1:23" ht="22.5" x14ac:dyDescent="0.25">
      <c r="A34" s="20" t="s">
        <v>79</v>
      </c>
      <c r="B34" s="37" t="s">
        <v>130</v>
      </c>
      <c r="C34" s="21">
        <v>28</v>
      </c>
      <c r="D34" s="54" t="s">
        <v>131</v>
      </c>
      <c r="E34" s="55" t="s">
        <v>132</v>
      </c>
      <c r="F34" s="56" t="s">
        <v>42</v>
      </c>
      <c r="G34" s="25">
        <v>36619</v>
      </c>
      <c r="H34" s="26">
        <f t="shared" si="5"/>
        <v>18309.5</v>
      </c>
      <c r="I34" s="26">
        <f t="shared" si="6"/>
        <v>-64.239999999999995</v>
      </c>
      <c r="J34" s="26"/>
      <c r="K34" s="26">
        <f t="shared" si="7"/>
        <v>3649.05</v>
      </c>
      <c r="L34" s="59"/>
      <c r="M34" s="26">
        <f t="shared" si="8"/>
        <v>21894.309999999998</v>
      </c>
      <c r="N34" s="41"/>
      <c r="O34" s="41"/>
      <c r="P34" s="41"/>
      <c r="Q34" s="25"/>
      <c r="R34" s="27">
        <f t="shared" si="9"/>
        <v>21894.309999999998</v>
      </c>
      <c r="S34" s="53" t="s">
        <v>133</v>
      </c>
      <c r="T34" s="57">
        <v>16</v>
      </c>
      <c r="U34" s="58"/>
      <c r="V34" s="45"/>
      <c r="W34" s="46"/>
    </row>
    <row r="35" spans="1:23" ht="22.5" x14ac:dyDescent="0.25">
      <c r="A35" s="20" t="s">
        <v>79</v>
      </c>
      <c r="B35" s="20" t="s">
        <v>134</v>
      </c>
      <c r="C35" s="21">
        <v>29</v>
      </c>
      <c r="D35" s="22" t="s">
        <v>135</v>
      </c>
      <c r="E35" s="23" t="s">
        <v>136</v>
      </c>
      <c r="F35" s="24" t="s">
        <v>137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29"/>
      <c r="U35" s="30"/>
      <c r="V35" s="31"/>
      <c r="W35" s="3"/>
    </row>
    <row r="36" spans="1:23" ht="22.5" x14ac:dyDescent="0.25">
      <c r="A36" s="20" t="s">
        <v>79</v>
      </c>
      <c r="B36" s="20" t="s">
        <v>138</v>
      </c>
      <c r="C36" s="21">
        <v>30</v>
      </c>
      <c r="D36" s="22" t="s">
        <v>139</v>
      </c>
      <c r="E36" s="23" t="s">
        <v>140</v>
      </c>
      <c r="F36" s="24" t="s">
        <v>99</v>
      </c>
      <c r="G36" s="25">
        <v>36619</v>
      </c>
      <c r="H36" s="26">
        <f t="shared" si="5"/>
        <v>18309.5</v>
      </c>
      <c r="I36" s="26">
        <f t="shared" si="6"/>
        <v>0</v>
      </c>
      <c r="J36" s="26"/>
      <c r="K36" s="26">
        <f t="shared" si="7"/>
        <v>3661.9</v>
      </c>
      <c r="L36" s="26"/>
      <c r="M36" s="26">
        <f t="shared" si="8"/>
        <v>21971.4</v>
      </c>
      <c r="N36" s="25"/>
      <c r="O36" s="25"/>
      <c r="P36" s="25"/>
      <c r="Q36" s="25"/>
      <c r="R36" s="27">
        <f t="shared" si="9"/>
        <v>21971.4</v>
      </c>
      <c r="S36" s="53"/>
      <c r="T36" s="29"/>
      <c r="U36" s="30"/>
      <c r="V36" s="31"/>
      <c r="W36" s="3"/>
    </row>
    <row r="37" spans="1:23" ht="22.5" x14ac:dyDescent="0.25">
      <c r="A37" s="20" t="s">
        <v>79</v>
      </c>
      <c r="B37" s="20" t="s">
        <v>141</v>
      </c>
      <c r="C37" s="21">
        <v>31</v>
      </c>
      <c r="D37" s="22" t="s">
        <v>142</v>
      </c>
      <c r="E37" s="23" t="s">
        <v>143</v>
      </c>
      <c r="F37" s="24" t="s">
        <v>56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52" t="s">
        <v>144</v>
      </c>
      <c r="C38" s="21">
        <v>32</v>
      </c>
      <c r="D38" s="34" t="s">
        <v>145</v>
      </c>
      <c r="E38" s="35" t="s">
        <v>146</v>
      </c>
      <c r="F38" s="36" t="s">
        <v>64</v>
      </c>
      <c r="G38" s="25">
        <v>36619</v>
      </c>
      <c r="H38" s="26">
        <f t="shared" si="5"/>
        <v>18309.5</v>
      </c>
      <c r="I38" s="26">
        <f t="shared" si="6"/>
        <v>0</v>
      </c>
      <c r="J38" s="25"/>
      <c r="K38" s="26">
        <f t="shared" si="7"/>
        <v>3661.9</v>
      </c>
      <c r="L38" s="25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47"/>
      <c r="V38" s="30"/>
      <c r="W38" s="49"/>
    </row>
    <row r="39" spans="1:23" ht="22.5" x14ac:dyDescent="0.25">
      <c r="A39" s="20" t="s">
        <v>79</v>
      </c>
      <c r="B39" s="37" t="s">
        <v>147</v>
      </c>
      <c r="C39" s="21">
        <v>33</v>
      </c>
      <c r="D39" s="54" t="s">
        <v>148</v>
      </c>
      <c r="E39" s="55" t="s">
        <v>149</v>
      </c>
      <c r="F39" s="56" t="s">
        <v>150</v>
      </c>
      <c r="G39" s="25">
        <v>36619</v>
      </c>
      <c r="H39" s="26">
        <f t="shared" si="5"/>
        <v>18309.5</v>
      </c>
      <c r="I39" s="26">
        <f t="shared" si="6"/>
        <v>0</v>
      </c>
      <c r="J39" s="59"/>
      <c r="K39" s="26">
        <f t="shared" si="7"/>
        <v>3661.9</v>
      </c>
      <c r="L39" s="59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43"/>
      <c r="U39" s="44"/>
      <c r="V39" s="45"/>
      <c r="W39" s="46"/>
    </row>
    <row r="40" spans="1:23" ht="22.5" x14ac:dyDescent="0.25">
      <c r="A40" s="20" t="s">
        <v>79</v>
      </c>
      <c r="B40" s="37" t="s">
        <v>151</v>
      </c>
      <c r="C40" s="21">
        <v>34</v>
      </c>
      <c r="D40" s="38" t="s">
        <v>152</v>
      </c>
      <c r="E40" s="39" t="s">
        <v>153</v>
      </c>
      <c r="F40" s="40" t="s">
        <v>42</v>
      </c>
      <c r="G40" s="25">
        <v>36619</v>
      </c>
      <c r="H40" s="26">
        <f t="shared" si="5"/>
        <v>18309.5</v>
      </c>
      <c r="I40" s="26">
        <f t="shared" si="6"/>
        <v>0</v>
      </c>
      <c r="J40" s="41"/>
      <c r="K40" s="26">
        <f t="shared" si="7"/>
        <v>3661.9</v>
      </c>
      <c r="L40" s="41"/>
      <c r="M40" s="26">
        <f t="shared" si="8"/>
        <v>21971.4</v>
      </c>
      <c r="N40" s="41"/>
      <c r="O40" s="41"/>
      <c r="P40" s="25"/>
      <c r="Q40" s="25"/>
      <c r="R40" s="27">
        <f t="shared" si="9"/>
        <v>21971.4</v>
      </c>
      <c r="S40" s="60"/>
      <c r="T40" s="43"/>
      <c r="U40" s="44"/>
      <c r="V40" s="45"/>
      <c r="W40" s="46"/>
    </row>
    <row r="41" spans="1:23" ht="22.5" x14ac:dyDescent="0.25">
      <c r="A41" s="20" t="s">
        <v>79</v>
      </c>
      <c r="B41" s="20" t="s">
        <v>154</v>
      </c>
      <c r="C41" s="21">
        <v>35</v>
      </c>
      <c r="D41" s="34" t="s">
        <v>155</v>
      </c>
      <c r="E41" s="35" t="s">
        <v>156</v>
      </c>
      <c r="F41" s="36" t="s">
        <v>78</v>
      </c>
      <c r="G41" s="25">
        <v>36619</v>
      </c>
      <c r="H41" s="26">
        <f t="shared" si="5"/>
        <v>18309.5</v>
      </c>
      <c r="I41" s="26">
        <f t="shared" si="6"/>
        <v>0</v>
      </c>
      <c r="J41" s="25"/>
      <c r="K41" s="26">
        <f t="shared" si="7"/>
        <v>3661.9</v>
      </c>
      <c r="L41" s="25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32"/>
      <c r="U41" s="33"/>
      <c r="V41" s="31"/>
      <c r="W41" s="3"/>
    </row>
    <row r="42" spans="1:23" ht="22.5" x14ac:dyDescent="0.25">
      <c r="A42" s="20" t="s">
        <v>79</v>
      </c>
      <c r="B42" s="20" t="s">
        <v>157</v>
      </c>
      <c r="C42" s="21">
        <v>36</v>
      </c>
      <c r="D42" s="22" t="s">
        <v>158</v>
      </c>
      <c r="E42" s="23" t="s">
        <v>159</v>
      </c>
      <c r="F42" s="24" t="s">
        <v>64</v>
      </c>
      <c r="G42" s="25">
        <v>36619</v>
      </c>
      <c r="H42" s="26">
        <f t="shared" si="5"/>
        <v>18309.5</v>
      </c>
      <c r="I42" s="26">
        <f t="shared" si="6"/>
        <v>0</v>
      </c>
      <c r="J42" s="26"/>
      <c r="K42" s="26">
        <f t="shared" si="7"/>
        <v>3661.9</v>
      </c>
      <c r="L42" s="26"/>
      <c r="M42" s="26">
        <f t="shared" si="8"/>
        <v>21971.4</v>
      </c>
      <c r="N42" s="25"/>
      <c r="O42" s="25"/>
      <c r="P42" s="25"/>
      <c r="Q42" s="25"/>
      <c r="R42" s="27">
        <f t="shared" si="9"/>
        <v>21971.4</v>
      </c>
      <c r="S42" s="53"/>
      <c r="T42" s="29"/>
      <c r="U42" s="47"/>
      <c r="V42" s="30"/>
      <c r="W42" s="49"/>
    </row>
    <row r="43" spans="1:23" ht="22.5" x14ac:dyDescent="0.25">
      <c r="A43" s="20" t="s">
        <v>79</v>
      </c>
      <c r="B43" s="20" t="s">
        <v>160</v>
      </c>
      <c r="C43" s="21">
        <v>37</v>
      </c>
      <c r="D43" s="22" t="s">
        <v>161</v>
      </c>
      <c r="E43" s="23" t="s">
        <v>162</v>
      </c>
      <c r="F43" s="24" t="s">
        <v>56</v>
      </c>
      <c r="G43" s="25">
        <v>36619</v>
      </c>
      <c r="H43" s="26">
        <f t="shared" si="5"/>
        <v>18309.5</v>
      </c>
      <c r="I43" s="26">
        <f t="shared" si="6"/>
        <v>-12.05</v>
      </c>
      <c r="J43" s="26"/>
      <c r="K43" s="26">
        <f t="shared" si="7"/>
        <v>3659.49</v>
      </c>
      <c r="L43" s="26"/>
      <c r="M43" s="26">
        <f t="shared" si="8"/>
        <v>21956.940000000002</v>
      </c>
      <c r="N43" s="25"/>
      <c r="O43" s="25">
        <f>-ROUND(G43*4%,2)</f>
        <v>-1464.76</v>
      </c>
      <c r="P43" s="25"/>
      <c r="Q43" s="25"/>
      <c r="R43" s="27">
        <f t="shared" si="9"/>
        <v>20492.180000000004</v>
      </c>
      <c r="S43" s="53" t="s">
        <v>163</v>
      </c>
      <c r="T43" s="29">
        <v>3</v>
      </c>
      <c r="U43" s="30"/>
      <c r="V43" s="31"/>
      <c r="W43" s="3"/>
    </row>
    <row r="44" spans="1:23" ht="22.5" x14ac:dyDescent="0.25">
      <c r="A44" s="20" t="s">
        <v>79</v>
      </c>
      <c r="B44" s="37" t="s">
        <v>164</v>
      </c>
      <c r="C44" s="21">
        <v>38</v>
      </c>
      <c r="D44" s="54" t="s">
        <v>165</v>
      </c>
      <c r="E44" s="55" t="s">
        <v>166</v>
      </c>
      <c r="F44" s="56" t="s">
        <v>56</v>
      </c>
      <c r="G44" s="25">
        <v>36619</v>
      </c>
      <c r="H44" s="26">
        <f t="shared" si="5"/>
        <v>18309.5</v>
      </c>
      <c r="I44" s="26">
        <f t="shared" si="6"/>
        <v>-1927.32</v>
      </c>
      <c r="J44" s="59"/>
      <c r="K44" s="26">
        <f t="shared" si="7"/>
        <v>3276.44</v>
      </c>
      <c r="L44" s="59"/>
      <c r="M44" s="26">
        <f t="shared" si="8"/>
        <v>19658.62</v>
      </c>
      <c r="N44" s="41"/>
      <c r="O44" s="41"/>
      <c r="P44" s="25"/>
      <c r="Q44" s="25"/>
      <c r="R44" s="27">
        <f t="shared" si="9"/>
        <v>19658.62</v>
      </c>
      <c r="S44" s="60" t="s">
        <v>109</v>
      </c>
      <c r="T44" s="57">
        <v>480</v>
      </c>
      <c r="U44" s="58"/>
      <c r="V44" s="45"/>
      <c r="W44" s="46"/>
    </row>
    <row r="45" spans="1:23" ht="22.5" x14ac:dyDescent="0.25">
      <c r="A45" s="20" t="s">
        <v>79</v>
      </c>
      <c r="B45" s="37" t="s">
        <v>167</v>
      </c>
      <c r="C45" s="21">
        <v>39</v>
      </c>
      <c r="D45" s="54" t="s">
        <v>168</v>
      </c>
      <c r="E45" s="55" t="s">
        <v>169</v>
      </c>
      <c r="F45" s="56" t="s">
        <v>170</v>
      </c>
      <c r="G45" s="25">
        <v>36619</v>
      </c>
      <c r="H45" s="26">
        <f t="shared" si="5"/>
        <v>18309.5</v>
      </c>
      <c r="I45" s="26">
        <f t="shared" si="6"/>
        <v>0</v>
      </c>
      <c r="J45" s="26"/>
      <c r="K45" s="26">
        <f t="shared" si="7"/>
        <v>3661.9</v>
      </c>
      <c r="L45" s="26"/>
      <c r="M45" s="26">
        <f t="shared" si="8"/>
        <v>21971.4</v>
      </c>
      <c r="N45" s="25"/>
      <c r="O45" s="25">
        <f>-ROUND(G45*4%,2)</f>
        <v>-1464.76</v>
      </c>
      <c r="P45" s="25"/>
      <c r="Q45" s="25"/>
      <c r="R45" s="27">
        <f t="shared" si="9"/>
        <v>20506.640000000003</v>
      </c>
      <c r="S45" s="53"/>
      <c r="T45" s="57"/>
      <c r="U45" s="58"/>
      <c r="V45" s="45"/>
      <c r="W45" s="46"/>
    </row>
    <row r="46" spans="1:23" ht="22.5" x14ac:dyDescent="0.25">
      <c r="A46" s="20" t="s">
        <v>79</v>
      </c>
      <c r="B46" s="20" t="s">
        <v>171</v>
      </c>
      <c r="C46" s="21">
        <v>40</v>
      </c>
      <c r="D46" s="22" t="s">
        <v>172</v>
      </c>
      <c r="E46" s="23" t="s">
        <v>173</v>
      </c>
      <c r="F46" s="24" t="s">
        <v>99</v>
      </c>
      <c r="G46" s="25">
        <v>36619</v>
      </c>
      <c r="H46" s="26">
        <f t="shared" si="5"/>
        <v>18309.5</v>
      </c>
      <c r="I46" s="26">
        <f t="shared" si="6"/>
        <v>0</v>
      </c>
      <c r="J46" s="26"/>
      <c r="K46" s="26">
        <f t="shared" si="7"/>
        <v>3661.9</v>
      </c>
      <c r="L46" s="26"/>
      <c r="M46" s="26">
        <f t="shared" si="8"/>
        <v>21971.4</v>
      </c>
      <c r="N46" s="25"/>
      <c r="O46" s="25">
        <f>-ROUND(G46*4%,2)</f>
        <v>-1464.76</v>
      </c>
      <c r="P46" s="25"/>
      <c r="Q46" s="25"/>
      <c r="R46" s="27">
        <f t="shared" si="9"/>
        <v>20506.640000000003</v>
      </c>
      <c r="S46" s="53"/>
      <c r="T46" s="32"/>
      <c r="U46" s="33"/>
      <c r="V46" s="31"/>
      <c r="W46" s="3"/>
    </row>
    <row r="47" spans="1:23" ht="22.5" x14ac:dyDescent="0.25">
      <c r="A47" s="20" t="s">
        <v>174</v>
      </c>
      <c r="B47" s="20" t="s">
        <v>175</v>
      </c>
      <c r="C47" s="21">
        <v>41</v>
      </c>
      <c r="D47" s="22" t="s">
        <v>176</v>
      </c>
      <c r="E47" s="23" t="s">
        <v>177</v>
      </c>
      <c r="F47" s="24" t="s">
        <v>137</v>
      </c>
      <c r="G47" s="25">
        <v>36619</v>
      </c>
      <c r="H47" s="26">
        <f t="shared" si="5"/>
        <v>18309.5</v>
      </c>
      <c r="I47" s="26">
        <f t="shared" si="6"/>
        <v>-232.88</v>
      </c>
      <c r="J47" s="26"/>
      <c r="K47" s="26">
        <f t="shared" si="7"/>
        <v>3615.32</v>
      </c>
      <c r="L47" s="26"/>
      <c r="M47" s="26">
        <f t="shared" si="8"/>
        <v>21691.94</v>
      </c>
      <c r="N47" s="25"/>
      <c r="O47" s="25"/>
      <c r="P47" s="25"/>
      <c r="Q47" s="25"/>
      <c r="R47" s="27">
        <f t="shared" si="9"/>
        <v>21691.94</v>
      </c>
      <c r="S47" s="53" t="s">
        <v>178</v>
      </c>
      <c r="T47" s="29">
        <v>58</v>
      </c>
      <c r="U47" s="47"/>
      <c r="V47" s="30"/>
      <c r="W47" s="49"/>
    </row>
    <row r="48" spans="1:23" ht="22.5" x14ac:dyDescent="0.25">
      <c r="A48" s="20" t="s">
        <v>174</v>
      </c>
      <c r="B48" s="20" t="s">
        <v>179</v>
      </c>
      <c r="C48" s="21">
        <v>42</v>
      </c>
      <c r="D48" s="22" t="s">
        <v>180</v>
      </c>
      <c r="E48" s="23" t="s">
        <v>181</v>
      </c>
      <c r="F48" s="24" t="s">
        <v>82</v>
      </c>
      <c r="G48" s="25">
        <v>36619</v>
      </c>
      <c r="H48" s="26">
        <f t="shared" si="5"/>
        <v>18309.5</v>
      </c>
      <c r="I48" s="26">
        <f t="shared" si="6"/>
        <v>-28.11</v>
      </c>
      <c r="J48" s="26"/>
      <c r="K48" s="26">
        <f t="shared" si="7"/>
        <v>3656.28</v>
      </c>
      <c r="L48" s="26"/>
      <c r="M48" s="26">
        <f t="shared" si="8"/>
        <v>21937.67</v>
      </c>
      <c r="N48" s="25"/>
      <c r="O48" s="25">
        <f>-ROUND(G48*4%,2)</f>
        <v>-1464.76</v>
      </c>
      <c r="P48" s="25"/>
      <c r="Q48" s="25"/>
      <c r="R48" s="27">
        <f t="shared" si="9"/>
        <v>20472.91</v>
      </c>
      <c r="S48" s="53" t="s">
        <v>182</v>
      </c>
      <c r="T48" s="29">
        <v>7</v>
      </c>
      <c r="U48" s="47"/>
      <c r="V48" s="30"/>
      <c r="W48" s="49"/>
    </row>
    <row r="49" spans="1:23" ht="22.5" x14ac:dyDescent="0.25">
      <c r="A49" s="20" t="s">
        <v>183</v>
      </c>
      <c r="B49" s="20" t="s">
        <v>184</v>
      </c>
      <c r="C49" s="21">
        <v>43</v>
      </c>
      <c r="D49" s="22" t="s">
        <v>185</v>
      </c>
      <c r="E49" s="23" t="s">
        <v>186</v>
      </c>
      <c r="F49" s="24"/>
      <c r="G49" s="25">
        <v>36619</v>
      </c>
      <c r="H49" s="26">
        <f t="shared" si="5"/>
        <v>18309.5</v>
      </c>
      <c r="I49" s="26">
        <f t="shared" si="6"/>
        <v>-333.27</v>
      </c>
      <c r="J49" s="26"/>
      <c r="K49" s="26">
        <f t="shared" si="7"/>
        <v>3595.25</v>
      </c>
      <c r="L49" s="26"/>
      <c r="M49" s="26">
        <f t="shared" si="8"/>
        <v>21571.48</v>
      </c>
      <c r="N49" s="25"/>
      <c r="O49" s="25"/>
      <c r="P49" s="25"/>
      <c r="Q49" s="25"/>
      <c r="R49" s="27">
        <f t="shared" si="9"/>
        <v>21571.48</v>
      </c>
      <c r="S49" s="53" t="s">
        <v>187</v>
      </c>
      <c r="T49" s="29">
        <v>83</v>
      </c>
      <c r="U49" s="47"/>
      <c r="V49" s="30"/>
      <c r="W49" s="49"/>
    </row>
    <row r="50" spans="1:23" ht="22.5" x14ac:dyDescent="0.25">
      <c r="A50" s="20" t="s">
        <v>183</v>
      </c>
      <c r="B50" s="20" t="s">
        <v>188</v>
      </c>
      <c r="C50" s="21">
        <v>44</v>
      </c>
      <c r="D50" s="22" t="s">
        <v>189</v>
      </c>
      <c r="E50" s="23" t="s">
        <v>190</v>
      </c>
      <c r="F50" s="36" t="s">
        <v>137</v>
      </c>
      <c r="G50" s="25">
        <v>36619</v>
      </c>
      <c r="H50" s="26">
        <f t="shared" si="5"/>
        <v>18309.5</v>
      </c>
      <c r="I50" s="26">
        <f t="shared" si="6"/>
        <v>0</v>
      </c>
      <c r="J50" s="26"/>
      <c r="K50" s="26">
        <f t="shared" si="7"/>
        <v>3661.9</v>
      </c>
      <c r="L50" s="26"/>
      <c r="M50" s="26">
        <f t="shared" si="8"/>
        <v>21971.4</v>
      </c>
      <c r="N50" s="25"/>
      <c r="O50" s="25">
        <f>-ROUND(G50*4%,2)</f>
        <v>-1464.76</v>
      </c>
      <c r="P50" s="25"/>
      <c r="Q50" s="25"/>
      <c r="R50" s="27">
        <f t="shared" si="9"/>
        <v>20506.640000000003</v>
      </c>
      <c r="S50" s="53"/>
      <c r="T50" s="29"/>
      <c r="U50" s="30"/>
      <c r="V50" s="31"/>
      <c r="W50" s="3"/>
    </row>
    <row r="51" spans="1:23" ht="22.5" x14ac:dyDescent="0.25">
      <c r="A51" s="20" t="s">
        <v>191</v>
      </c>
      <c r="B51" s="20" t="s">
        <v>192</v>
      </c>
      <c r="C51" s="21">
        <v>45</v>
      </c>
      <c r="D51" s="34" t="s">
        <v>193</v>
      </c>
      <c r="E51" s="35" t="s">
        <v>194</v>
      </c>
      <c r="F51" s="36" t="s">
        <v>195</v>
      </c>
      <c r="G51" s="25">
        <v>36619</v>
      </c>
      <c r="H51" s="26">
        <f t="shared" si="5"/>
        <v>18309.5</v>
      </c>
      <c r="I51" s="26">
        <f t="shared" si="6"/>
        <v>-32.119999999999997</v>
      </c>
      <c r="J51" s="25"/>
      <c r="K51" s="26">
        <f t="shared" si="7"/>
        <v>3655.48</v>
      </c>
      <c r="L51" s="25"/>
      <c r="M51" s="26">
        <f t="shared" si="8"/>
        <v>21932.86</v>
      </c>
      <c r="N51" s="25"/>
      <c r="O51" s="25"/>
      <c r="P51" s="25"/>
      <c r="Q51" s="25"/>
      <c r="R51" s="27">
        <f t="shared" si="9"/>
        <v>21932.86</v>
      </c>
      <c r="S51" s="53" t="s">
        <v>196</v>
      </c>
      <c r="T51" s="32">
        <v>8</v>
      </c>
      <c r="U51" s="33"/>
      <c r="V51" s="31"/>
      <c r="W51" s="3"/>
    </row>
    <row r="52" spans="1:23" ht="22.5" x14ac:dyDescent="0.25">
      <c r="A52" s="20" t="s">
        <v>191</v>
      </c>
      <c r="B52" s="20" t="s">
        <v>197</v>
      </c>
      <c r="C52" s="21">
        <v>46</v>
      </c>
      <c r="D52" s="22" t="s">
        <v>198</v>
      </c>
      <c r="E52" s="23" t="s">
        <v>199</v>
      </c>
      <c r="F52" s="24" t="s">
        <v>112</v>
      </c>
      <c r="G52" s="25">
        <v>36619</v>
      </c>
      <c r="H52" s="26">
        <f t="shared" si="5"/>
        <v>18309.5</v>
      </c>
      <c r="I52" s="26">
        <f t="shared" si="6"/>
        <v>-168.64</v>
      </c>
      <c r="J52" s="26"/>
      <c r="K52" s="26">
        <f t="shared" si="7"/>
        <v>3628.17</v>
      </c>
      <c r="L52" s="26"/>
      <c r="M52" s="26">
        <f t="shared" si="8"/>
        <v>21769.03</v>
      </c>
      <c r="N52" s="25"/>
      <c r="O52" s="25"/>
      <c r="P52" s="25"/>
      <c r="Q52" s="25"/>
      <c r="R52" s="27">
        <f t="shared" si="9"/>
        <v>21769.03</v>
      </c>
      <c r="S52" s="53" t="s">
        <v>200</v>
      </c>
      <c r="T52" s="29">
        <v>42</v>
      </c>
      <c r="U52" s="47"/>
      <c r="V52" s="48"/>
      <c r="W52" s="49"/>
    </row>
    <row r="53" spans="1:23" ht="22.5" x14ac:dyDescent="0.25">
      <c r="A53" s="20" t="s">
        <v>201</v>
      </c>
      <c r="B53" s="20" t="s">
        <v>202</v>
      </c>
      <c r="C53" s="21">
        <v>47</v>
      </c>
      <c r="D53" s="34" t="s">
        <v>203</v>
      </c>
      <c r="E53" s="35" t="s">
        <v>204</v>
      </c>
      <c r="F53" s="36" t="s">
        <v>42</v>
      </c>
      <c r="G53" s="25">
        <v>36619</v>
      </c>
      <c r="H53" s="26">
        <f t="shared" si="5"/>
        <v>18309.5</v>
      </c>
      <c r="I53" s="26">
        <f t="shared" si="6"/>
        <v>-401.52</v>
      </c>
      <c r="J53" s="25"/>
      <c r="K53" s="26">
        <f t="shared" si="7"/>
        <v>3581.6</v>
      </c>
      <c r="L53" s="25"/>
      <c r="M53" s="26">
        <f t="shared" si="8"/>
        <v>21489.579999999998</v>
      </c>
      <c r="N53" s="25"/>
      <c r="O53" s="25">
        <f>-ROUND(G53*4%,2)</f>
        <v>-1464.76</v>
      </c>
      <c r="P53" s="25"/>
      <c r="Q53" s="25"/>
      <c r="R53" s="27">
        <f>SUM(M53:Q53)</f>
        <v>20024.82</v>
      </c>
      <c r="S53" s="53" t="s">
        <v>205</v>
      </c>
      <c r="T53" s="32">
        <v>100</v>
      </c>
      <c r="U53" s="33"/>
      <c r="V53" s="31"/>
      <c r="W53" s="3"/>
    </row>
    <row r="54" spans="1:23" x14ac:dyDescent="0.25">
      <c r="A54" s="16" t="s">
        <v>206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8"/>
      <c r="U54" s="19"/>
      <c r="V54" s="19"/>
      <c r="W54" s="2"/>
    </row>
    <row r="55" spans="1:23" ht="17.25" x14ac:dyDescent="0.25">
      <c r="A55" s="20" t="s">
        <v>174</v>
      </c>
      <c r="B55" s="20"/>
      <c r="C55" s="21">
        <v>1</v>
      </c>
      <c r="D55" s="34" t="s">
        <v>207</v>
      </c>
      <c r="E55" s="35" t="s">
        <v>208</v>
      </c>
      <c r="F55" s="36" t="s">
        <v>64</v>
      </c>
      <c r="G55" s="25">
        <v>36619</v>
      </c>
      <c r="H55" s="26">
        <f>ROUND(G55/2,2)</f>
        <v>18309.5</v>
      </c>
      <c r="I55" s="26">
        <f>-ROUND(((G55/$V$4)/8)/60*T55,2)</f>
        <v>-17502.439999999999</v>
      </c>
      <c r="J55" s="25"/>
      <c r="K55" s="26">
        <f>ROUND((H55+I55)*20%,2)</f>
        <v>161.41</v>
      </c>
      <c r="L55" s="25"/>
      <c r="M55" s="26">
        <f>SUM(H55:L55)</f>
        <v>968.47000000000128</v>
      </c>
      <c r="N55" s="25"/>
      <c r="O55" s="25"/>
      <c r="P55" s="25"/>
      <c r="Q55" s="25"/>
      <c r="R55" s="27">
        <f>SUM(M55:Q55)</f>
        <v>968.47000000000128</v>
      </c>
      <c r="S55" s="53" t="s">
        <v>209</v>
      </c>
      <c r="T55" s="32">
        <f>(480*9)+39</f>
        <v>4359</v>
      </c>
      <c r="U55" s="33"/>
      <c r="V55" s="31"/>
      <c r="W55" s="3" t="s">
        <v>210</v>
      </c>
    </row>
    <row r="56" spans="1:23" ht="17.25" x14ac:dyDescent="0.25">
      <c r="A56" s="20" t="s">
        <v>174</v>
      </c>
      <c r="B56" s="20"/>
      <c r="C56" s="21">
        <v>2</v>
      </c>
      <c r="D56" s="34" t="s">
        <v>211</v>
      </c>
      <c r="E56" s="35" t="s">
        <v>212</v>
      </c>
      <c r="F56" s="36" t="s">
        <v>82</v>
      </c>
      <c r="G56" s="25">
        <v>36619</v>
      </c>
      <c r="H56" s="26">
        <f>ROUND(G56/2,2)</f>
        <v>18309.5</v>
      </c>
      <c r="I56" s="26">
        <f>-ROUND(((G56/$V$4)/8)/60*T56,2)</f>
        <v>-305.16000000000003</v>
      </c>
      <c r="J56" s="25"/>
      <c r="K56" s="26">
        <f>ROUND((H56+I56)*20%,2)</f>
        <v>3600.87</v>
      </c>
      <c r="L56" s="25"/>
      <c r="M56" s="26">
        <f>SUM(H56:L56)</f>
        <v>21605.21</v>
      </c>
      <c r="N56" s="25"/>
      <c r="O56" s="25"/>
      <c r="P56" s="25"/>
      <c r="Q56" s="25"/>
      <c r="R56" s="27">
        <f>SUM(M56:Q56)</f>
        <v>21605.21</v>
      </c>
      <c r="S56" s="53" t="s">
        <v>213</v>
      </c>
      <c r="T56" s="32">
        <v>76</v>
      </c>
      <c r="U56" s="33"/>
      <c r="V56" s="31"/>
      <c r="W56" s="3"/>
    </row>
    <row r="57" spans="1:23" x14ac:dyDescent="0.25">
      <c r="A57" s="16" t="s">
        <v>214</v>
      </c>
      <c r="B57" s="17"/>
      <c r="C57" s="17"/>
      <c r="D57" s="17"/>
      <c r="E57" s="17"/>
      <c r="F57" s="17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2"/>
      <c r="T57" s="18"/>
      <c r="U57" s="19"/>
      <c r="V57" s="19"/>
      <c r="W57" s="2"/>
    </row>
    <row r="58" spans="1:23" ht="17.25" x14ac:dyDescent="0.25">
      <c r="A58" s="20" t="s">
        <v>201</v>
      </c>
      <c r="B58" s="20"/>
      <c r="C58" s="21">
        <v>1</v>
      </c>
      <c r="D58" s="34" t="s">
        <v>215</v>
      </c>
      <c r="E58" s="35" t="s">
        <v>216</v>
      </c>
      <c r="F58" s="36"/>
      <c r="G58" s="25">
        <v>27000</v>
      </c>
      <c r="H58" s="26">
        <f>ROUND(G58/2,2)</f>
        <v>13500</v>
      </c>
      <c r="I58" s="26">
        <f>-ROUND(((G58/$V$4)/8)/60*T58,2)</f>
        <v>0</v>
      </c>
      <c r="J58" s="25"/>
      <c r="K58" s="26">
        <f>ROUND((H58+I58)*20%,2)</f>
        <v>2700</v>
      </c>
      <c r="L58" s="25"/>
      <c r="M58" s="26">
        <f>SUM(H58:L58)</f>
        <v>16200</v>
      </c>
      <c r="N58" s="25"/>
      <c r="O58" s="25"/>
      <c r="P58" s="25"/>
      <c r="Q58" s="25"/>
      <c r="R58" s="27">
        <f>SUM(M58:Q58)</f>
        <v>16200</v>
      </c>
      <c r="S58" s="53"/>
      <c r="T58" s="32"/>
      <c r="U58" s="33"/>
      <c r="V58" s="31"/>
      <c r="W58" s="3"/>
    </row>
    <row r="59" spans="1:23" x14ac:dyDescent="0.25">
      <c r="A59" s="16" t="s">
        <v>217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218</v>
      </c>
      <c r="B60" s="20"/>
      <c r="C60" s="21">
        <v>1</v>
      </c>
      <c r="D60" s="34" t="s">
        <v>219</v>
      </c>
      <c r="E60" s="35" t="s">
        <v>220</v>
      </c>
      <c r="F60" s="36"/>
      <c r="G60" s="25">
        <v>23176</v>
      </c>
      <c r="H60" s="26">
        <f>ROUND(G60/2,2)</f>
        <v>11588</v>
      </c>
      <c r="I60" s="26">
        <f>-ROUND(((G60/$V$4)/8)/60*T60,2)</f>
        <v>-71.150000000000006</v>
      </c>
      <c r="J60" s="25"/>
      <c r="K60" s="26">
        <f>ROUND((H60+I60)*20%,2)</f>
        <v>2303.37</v>
      </c>
      <c r="L60" s="25"/>
      <c r="M60" s="26">
        <f>SUM(H60:L60)</f>
        <v>13820.220000000001</v>
      </c>
      <c r="N60" s="25"/>
      <c r="O60" s="25"/>
      <c r="P60" s="25"/>
      <c r="Q60" s="25"/>
      <c r="R60" s="27">
        <f>SUM(M60:Q60)</f>
        <v>13820.220000000001</v>
      </c>
      <c r="S60" s="53" t="s">
        <v>221</v>
      </c>
      <c r="T60" s="32">
        <v>28</v>
      </c>
      <c r="U60" s="33"/>
      <c r="V60" s="31"/>
      <c r="W60" s="3"/>
    </row>
    <row r="61" spans="1:23" ht="17.25" x14ac:dyDescent="0.25">
      <c r="A61" s="20" t="s">
        <v>218</v>
      </c>
      <c r="B61" s="20"/>
      <c r="C61" s="21">
        <v>2</v>
      </c>
      <c r="D61" s="34" t="s">
        <v>222</v>
      </c>
      <c r="E61" s="35" t="s">
        <v>223</v>
      </c>
      <c r="F61" s="36"/>
      <c r="G61" s="25">
        <v>23176</v>
      </c>
      <c r="H61" s="26">
        <f>ROUND(G61/2,2)</f>
        <v>11588</v>
      </c>
      <c r="I61" s="26">
        <f>-ROUND(((G61/$V$4)/8)/60*T61,2)</f>
        <v>0</v>
      </c>
      <c r="J61" s="25"/>
      <c r="K61" s="26">
        <f>ROUND((H61+I61)*20%,2)</f>
        <v>2317.6</v>
      </c>
      <c r="L61" s="25"/>
      <c r="M61" s="26">
        <f>SUM(H61:L61)</f>
        <v>13905.6</v>
      </c>
      <c r="N61" s="25"/>
      <c r="O61" s="25"/>
      <c r="P61" s="25"/>
      <c r="Q61" s="25"/>
      <c r="R61" s="27">
        <f>SUM(M61:Q61)</f>
        <v>13905.6</v>
      </c>
      <c r="S61" s="53"/>
      <c r="T61" s="32"/>
      <c r="U61" s="33"/>
      <c r="V61" s="31"/>
      <c r="W61" s="3"/>
    </row>
    <row r="62" spans="1:23" x14ac:dyDescent="0.25">
      <c r="A62" s="16" t="s">
        <v>224</v>
      </c>
      <c r="B62" s="17"/>
      <c r="C62" s="17"/>
      <c r="D62" s="17"/>
      <c r="E62" s="17"/>
      <c r="F62" s="17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2"/>
      <c r="T62" s="18"/>
      <c r="U62" s="19"/>
      <c r="V62" s="19"/>
      <c r="W62" s="2"/>
    </row>
    <row r="63" spans="1:23" ht="22.5" x14ac:dyDescent="0.25">
      <c r="A63" s="20" t="s">
        <v>30</v>
      </c>
      <c r="B63" s="20" t="s">
        <v>225</v>
      </c>
      <c r="C63" s="21">
        <v>1</v>
      </c>
      <c r="D63" s="22" t="s">
        <v>226</v>
      </c>
      <c r="E63" s="23" t="s">
        <v>227</v>
      </c>
      <c r="F63" s="24"/>
      <c r="G63" s="26">
        <v>19744</v>
      </c>
      <c r="H63" s="26">
        <f t="shared" ref="H63:H76" si="10">ROUND(G63/2,2)</f>
        <v>9872</v>
      </c>
      <c r="I63" s="26">
        <f t="shared" ref="I63:I76" si="11">-ROUND(((G63/$V$4)/8)/60*T63,2)</f>
        <v>0</v>
      </c>
      <c r="J63" s="25"/>
      <c r="K63" s="26">
        <f t="shared" ref="K63:K76" si="12">ROUND((H63+I63)*20%,2)</f>
        <v>1974.4</v>
      </c>
      <c r="L63" s="25"/>
      <c r="M63" s="26">
        <f t="shared" ref="M63:M76" si="13">SUM(H63:L63)</f>
        <v>11846.4</v>
      </c>
      <c r="N63" s="25"/>
      <c r="O63" s="25"/>
      <c r="P63" s="25"/>
      <c r="Q63" s="25"/>
      <c r="R63" s="27">
        <f t="shared" ref="R63:R76" si="14">SUM(M63:Q63)</f>
        <v>11846.4</v>
      </c>
      <c r="S63" s="63"/>
      <c r="T63" s="32"/>
      <c r="U63" s="30"/>
      <c r="V63" s="31"/>
      <c r="W63" s="3"/>
    </row>
    <row r="64" spans="1:23" ht="22.5" x14ac:dyDescent="0.25">
      <c r="A64" s="20" t="s">
        <v>30</v>
      </c>
      <c r="B64" s="20" t="s">
        <v>228</v>
      </c>
      <c r="C64" s="21">
        <v>2</v>
      </c>
      <c r="D64" s="22" t="s">
        <v>229</v>
      </c>
      <c r="E64" s="23" t="s">
        <v>230</v>
      </c>
      <c r="F64" s="24" t="s">
        <v>42</v>
      </c>
      <c r="G64" s="26">
        <v>19744</v>
      </c>
      <c r="H64" s="26">
        <f t="shared" si="10"/>
        <v>9872</v>
      </c>
      <c r="I64" s="26">
        <f t="shared" si="11"/>
        <v>-244.64</v>
      </c>
      <c r="J64" s="25"/>
      <c r="K64" s="26">
        <f t="shared" si="12"/>
        <v>1925.47</v>
      </c>
      <c r="L64" s="25"/>
      <c r="M64" s="26">
        <f t="shared" si="13"/>
        <v>11552.83</v>
      </c>
      <c r="N64" s="25"/>
      <c r="O64" s="25"/>
      <c r="P64" s="25">
        <v>-200</v>
      </c>
      <c r="Q64" s="25"/>
      <c r="R64" s="27">
        <f t="shared" si="14"/>
        <v>11352.83</v>
      </c>
      <c r="S64" s="63" t="s">
        <v>231</v>
      </c>
      <c r="T64" s="32">
        <v>113</v>
      </c>
      <c r="U64" s="30"/>
      <c r="V64" s="31"/>
      <c r="W64" s="3"/>
    </row>
    <row r="65" spans="1:23" ht="22.5" x14ac:dyDescent="0.25">
      <c r="A65" s="20" t="s">
        <v>30</v>
      </c>
      <c r="B65" s="20" t="s">
        <v>225</v>
      </c>
      <c r="C65" s="21">
        <v>3</v>
      </c>
      <c r="D65" s="22" t="s">
        <v>232</v>
      </c>
      <c r="E65" s="23" t="s">
        <v>233</v>
      </c>
      <c r="F65" s="24" t="s">
        <v>82</v>
      </c>
      <c r="G65" s="26">
        <v>19744</v>
      </c>
      <c r="H65" s="26">
        <f t="shared" si="10"/>
        <v>9872</v>
      </c>
      <c r="I65" s="26">
        <f t="shared" si="11"/>
        <v>-34.64</v>
      </c>
      <c r="J65" s="25"/>
      <c r="K65" s="26">
        <f t="shared" si="12"/>
        <v>1967.47</v>
      </c>
      <c r="L65" s="25"/>
      <c r="M65" s="26">
        <f t="shared" si="13"/>
        <v>11804.83</v>
      </c>
      <c r="N65" s="25"/>
      <c r="O65" s="25"/>
      <c r="P65" s="25">
        <v>-200</v>
      </c>
      <c r="Q65" s="25"/>
      <c r="R65" s="27">
        <f t="shared" si="14"/>
        <v>11604.83</v>
      </c>
      <c r="S65" s="63" t="s">
        <v>133</v>
      </c>
      <c r="T65" s="32">
        <v>16</v>
      </c>
      <c r="U65" s="30"/>
      <c r="V65" s="31"/>
      <c r="W65" s="3"/>
    </row>
    <row r="66" spans="1:23" ht="17.25" x14ac:dyDescent="0.25">
      <c r="A66" s="20" t="s">
        <v>30</v>
      </c>
      <c r="B66" s="20"/>
      <c r="C66" s="21">
        <v>4</v>
      </c>
      <c r="D66" s="22" t="s">
        <v>234</v>
      </c>
      <c r="E66" s="23" t="s">
        <v>220</v>
      </c>
      <c r="F66" s="24"/>
      <c r="G66" s="26">
        <v>19744</v>
      </c>
      <c r="H66" s="26">
        <f t="shared" si="10"/>
        <v>9872</v>
      </c>
      <c r="I66" s="26">
        <f t="shared" si="11"/>
        <v>0</v>
      </c>
      <c r="J66" s="25"/>
      <c r="K66" s="26">
        <f t="shared" si="12"/>
        <v>1974.4</v>
      </c>
      <c r="L66" s="25"/>
      <c r="M66" s="26">
        <f t="shared" si="13"/>
        <v>11846.4</v>
      </c>
      <c r="N66" s="25"/>
      <c r="O66" s="25"/>
      <c r="P66" s="25"/>
      <c r="Q66" s="25"/>
      <c r="R66" s="27">
        <f t="shared" si="14"/>
        <v>11846.4</v>
      </c>
      <c r="S66" s="63"/>
      <c r="T66" s="32"/>
      <c r="U66" s="30"/>
      <c r="V66" s="31"/>
      <c r="W66" s="3"/>
    </row>
    <row r="67" spans="1:23" ht="22.5" x14ac:dyDescent="0.25">
      <c r="A67" s="20" t="s">
        <v>30</v>
      </c>
      <c r="B67" s="20" t="s">
        <v>235</v>
      </c>
      <c r="C67" s="21">
        <v>5</v>
      </c>
      <c r="D67" s="22" t="s">
        <v>236</v>
      </c>
      <c r="E67" s="23" t="s">
        <v>237</v>
      </c>
      <c r="F67" s="24" t="s">
        <v>99</v>
      </c>
      <c r="G67" s="26">
        <v>19744</v>
      </c>
      <c r="H67" s="26">
        <f t="shared" si="10"/>
        <v>9872</v>
      </c>
      <c r="I67" s="26">
        <f t="shared" si="11"/>
        <v>-266.27999999999997</v>
      </c>
      <c r="J67" s="25"/>
      <c r="K67" s="26">
        <f t="shared" si="12"/>
        <v>1921.14</v>
      </c>
      <c r="L67" s="25"/>
      <c r="M67" s="26">
        <f t="shared" si="13"/>
        <v>11526.859999999999</v>
      </c>
      <c r="N67" s="25"/>
      <c r="O67" s="25"/>
      <c r="P67" s="25">
        <v>-200</v>
      </c>
      <c r="Q67" s="25"/>
      <c r="R67" s="27">
        <f t="shared" si="14"/>
        <v>11326.859999999999</v>
      </c>
      <c r="S67" s="63" t="s">
        <v>238</v>
      </c>
      <c r="T67" s="32">
        <v>123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6</v>
      </c>
      <c r="D68" s="22" t="s">
        <v>239</v>
      </c>
      <c r="E68" s="23" t="s">
        <v>240</v>
      </c>
      <c r="F68" s="24"/>
      <c r="G68" s="26">
        <v>19744</v>
      </c>
      <c r="H68" s="26">
        <f t="shared" si="10"/>
        <v>9872</v>
      </c>
      <c r="I68" s="26">
        <f t="shared" si="11"/>
        <v>-1368.22</v>
      </c>
      <c r="J68" s="25"/>
      <c r="K68" s="26">
        <f t="shared" si="12"/>
        <v>1700.76</v>
      </c>
      <c r="L68" s="25"/>
      <c r="M68" s="26">
        <f t="shared" si="13"/>
        <v>10204.540000000001</v>
      </c>
      <c r="N68" s="25"/>
      <c r="O68" s="25">
        <f>-ROUND(G68*4%,2)</f>
        <v>-789.76</v>
      </c>
      <c r="P68" s="25"/>
      <c r="Q68" s="25"/>
      <c r="R68" s="27">
        <f t="shared" si="14"/>
        <v>9414.7800000000007</v>
      </c>
      <c r="S68" s="63" t="s">
        <v>241</v>
      </c>
      <c r="T68" s="32">
        <f>480+152</f>
        <v>632</v>
      </c>
      <c r="U68" s="30"/>
      <c r="V68" s="31"/>
      <c r="W68" s="3"/>
    </row>
    <row r="69" spans="1:23" ht="17.25" x14ac:dyDescent="0.25">
      <c r="A69" s="20" t="s">
        <v>218</v>
      </c>
      <c r="B69" s="20"/>
      <c r="C69" s="21">
        <v>7</v>
      </c>
      <c r="D69" s="22" t="s">
        <v>242</v>
      </c>
      <c r="E69" s="23" t="s">
        <v>243</v>
      </c>
      <c r="F69" s="24" t="s">
        <v>112</v>
      </c>
      <c r="G69" s="26">
        <v>19744</v>
      </c>
      <c r="H69" s="26">
        <f t="shared" si="10"/>
        <v>9872</v>
      </c>
      <c r="I69" s="26">
        <f t="shared" si="11"/>
        <v>0</v>
      </c>
      <c r="J69" s="25"/>
      <c r="K69" s="26">
        <f t="shared" si="12"/>
        <v>1974.4</v>
      </c>
      <c r="L69" s="25"/>
      <c r="M69" s="26">
        <f t="shared" si="13"/>
        <v>11846.4</v>
      </c>
      <c r="N69" s="25"/>
      <c r="O69" s="25"/>
      <c r="P69" s="25"/>
      <c r="Q69" s="25"/>
      <c r="R69" s="27">
        <f t="shared" si="14"/>
        <v>11846.4</v>
      </c>
      <c r="S69" s="53"/>
      <c r="T69" s="32"/>
      <c r="U69" s="30"/>
      <c r="V69" s="31"/>
      <c r="W69" s="3"/>
    </row>
    <row r="70" spans="1:23" ht="17.25" x14ac:dyDescent="0.25">
      <c r="A70" s="20" t="s">
        <v>201</v>
      </c>
      <c r="B70" s="20"/>
      <c r="C70" s="21">
        <v>8</v>
      </c>
      <c r="D70" s="22" t="s">
        <v>244</v>
      </c>
      <c r="E70" s="23" t="s">
        <v>245</v>
      </c>
      <c r="F70" s="24"/>
      <c r="G70" s="26">
        <v>19744</v>
      </c>
      <c r="H70" s="26">
        <f t="shared" si="10"/>
        <v>9872</v>
      </c>
      <c r="I70" s="26">
        <f t="shared" si="11"/>
        <v>0</v>
      </c>
      <c r="J70" s="25"/>
      <c r="K70" s="26">
        <f t="shared" si="12"/>
        <v>1974.4</v>
      </c>
      <c r="L70" s="25"/>
      <c r="M70" s="26">
        <f t="shared" si="13"/>
        <v>11846.4</v>
      </c>
      <c r="N70" s="25"/>
      <c r="O70" s="25">
        <f>-ROUND(G70*4%,2)</f>
        <v>-789.76</v>
      </c>
      <c r="P70" s="25"/>
      <c r="Q70" s="25"/>
      <c r="R70" s="27">
        <f t="shared" si="14"/>
        <v>11056.64</v>
      </c>
      <c r="S70" s="63"/>
      <c r="T70" s="32"/>
      <c r="U70" s="30"/>
      <c r="V70" s="31"/>
      <c r="W70" s="3"/>
    </row>
    <row r="71" spans="1:23" ht="17.25" x14ac:dyDescent="0.25">
      <c r="A71" s="20" t="s">
        <v>201</v>
      </c>
      <c r="B71" s="20"/>
      <c r="C71" s="21">
        <v>9</v>
      </c>
      <c r="D71" s="22" t="s">
        <v>246</v>
      </c>
      <c r="E71" s="23" t="s">
        <v>247</v>
      </c>
      <c r="F71" s="24"/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201</v>
      </c>
      <c r="B72" s="20"/>
      <c r="C72" s="21">
        <v>10</v>
      </c>
      <c r="D72" s="22" t="s">
        <v>248</v>
      </c>
      <c r="E72" s="23" t="s">
        <v>249</v>
      </c>
      <c r="F72" s="24"/>
      <c r="G72" s="26">
        <v>19744</v>
      </c>
      <c r="H72" s="26">
        <f t="shared" si="10"/>
        <v>9872</v>
      </c>
      <c r="I72" s="26">
        <f t="shared" si="11"/>
        <v>-30.31</v>
      </c>
      <c r="J72" s="25"/>
      <c r="K72" s="26">
        <f t="shared" si="12"/>
        <v>1968.34</v>
      </c>
      <c r="L72" s="25"/>
      <c r="M72" s="26">
        <f t="shared" si="13"/>
        <v>11810.03</v>
      </c>
      <c r="N72" s="25"/>
      <c r="O72" s="25">
        <f>-ROUND(G72*4%,2)</f>
        <v>-789.76</v>
      </c>
      <c r="P72" s="25"/>
      <c r="Q72" s="25"/>
      <c r="R72" s="27">
        <f t="shared" si="14"/>
        <v>11020.27</v>
      </c>
      <c r="S72" s="63" t="s">
        <v>250</v>
      </c>
      <c r="T72" s="32">
        <v>14</v>
      </c>
      <c r="U72" s="30"/>
      <c r="V72" s="31"/>
      <c r="W72" s="3"/>
    </row>
    <row r="73" spans="1:23" ht="17.25" x14ac:dyDescent="0.25">
      <c r="A73" s="20" t="s">
        <v>201</v>
      </c>
      <c r="B73" s="20"/>
      <c r="C73" s="21">
        <v>11</v>
      </c>
      <c r="D73" s="22" t="s">
        <v>251</v>
      </c>
      <c r="E73" s="23" t="s">
        <v>252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>
        <f>-ROUND(G73*4%,2)</f>
        <v>-789.76</v>
      </c>
      <c r="P73" s="25"/>
      <c r="Q73" s="25"/>
      <c r="R73" s="27">
        <f t="shared" si="14"/>
        <v>11056.64</v>
      </c>
      <c r="S73" s="63"/>
      <c r="T73" s="32"/>
      <c r="U73" s="30"/>
      <c r="V73" s="31"/>
      <c r="W73" s="3"/>
    </row>
    <row r="74" spans="1:23" ht="17.25" x14ac:dyDescent="0.25">
      <c r="A74" s="20" t="s">
        <v>201</v>
      </c>
      <c r="B74" s="20"/>
      <c r="C74" s="21">
        <v>12</v>
      </c>
      <c r="D74" s="22" t="s">
        <v>251</v>
      </c>
      <c r="E74" s="23" t="s">
        <v>253</v>
      </c>
      <c r="F74" s="24"/>
      <c r="G74" s="26">
        <v>19744</v>
      </c>
      <c r="H74" s="26">
        <f t="shared" si="10"/>
        <v>9872</v>
      </c>
      <c r="I74" s="26">
        <f t="shared" si="11"/>
        <v>-1039.1600000000001</v>
      </c>
      <c r="J74" s="25"/>
      <c r="K74" s="26">
        <f t="shared" si="12"/>
        <v>1766.57</v>
      </c>
      <c r="L74" s="25"/>
      <c r="M74" s="26">
        <f t="shared" si="13"/>
        <v>10599.41</v>
      </c>
      <c r="N74" s="25"/>
      <c r="O74" s="25">
        <f>-ROUND(G74*4%,2)</f>
        <v>-789.76</v>
      </c>
      <c r="P74" s="25">
        <v>-200</v>
      </c>
      <c r="Q74" s="25"/>
      <c r="R74" s="27">
        <f t="shared" si="14"/>
        <v>9609.65</v>
      </c>
      <c r="S74" s="63" t="s">
        <v>109</v>
      </c>
      <c r="T74" s="32">
        <v>480</v>
      </c>
      <c r="U74" s="30"/>
      <c r="V74" s="31"/>
      <c r="W74" s="3"/>
    </row>
    <row r="75" spans="1:23" ht="17.25" x14ac:dyDescent="0.25">
      <c r="A75" s="20" t="s">
        <v>201</v>
      </c>
      <c r="B75" s="20"/>
      <c r="C75" s="21">
        <v>13</v>
      </c>
      <c r="D75" s="22" t="s">
        <v>118</v>
      </c>
      <c r="E75" s="23" t="s">
        <v>254</v>
      </c>
      <c r="F75" s="24"/>
      <c r="G75" s="26">
        <v>19744</v>
      </c>
      <c r="H75" s="26">
        <f t="shared" si="10"/>
        <v>9872</v>
      </c>
      <c r="I75" s="26">
        <f t="shared" si="11"/>
        <v>-1039.1600000000001</v>
      </c>
      <c r="J75" s="25"/>
      <c r="K75" s="26">
        <f t="shared" si="12"/>
        <v>1766.57</v>
      </c>
      <c r="L75" s="25"/>
      <c r="M75" s="26">
        <f t="shared" si="13"/>
        <v>10599.41</v>
      </c>
      <c r="N75" s="25"/>
      <c r="O75" s="25">
        <f>-ROUND(G75*4%,2)</f>
        <v>-789.76</v>
      </c>
      <c r="P75" s="25"/>
      <c r="Q75" s="25"/>
      <c r="R75" s="27">
        <f t="shared" si="14"/>
        <v>9809.65</v>
      </c>
      <c r="S75" s="63" t="s">
        <v>109</v>
      </c>
      <c r="T75" s="32">
        <v>480</v>
      </c>
      <c r="U75" s="30"/>
      <c r="V75" s="31"/>
      <c r="W75" s="3"/>
    </row>
    <row r="76" spans="1:23" ht="17.25" x14ac:dyDescent="0.25">
      <c r="A76" s="20" t="s">
        <v>255</v>
      </c>
      <c r="B76" s="20"/>
      <c r="C76" s="21">
        <v>14</v>
      </c>
      <c r="D76" s="22" t="s">
        <v>256</v>
      </c>
      <c r="E76" s="23" t="s">
        <v>257</v>
      </c>
      <c r="F76" s="24"/>
      <c r="G76" s="26">
        <v>19744</v>
      </c>
      <c r="H76" s="26">
        <f t="shared" si="10"/>
        <v>9872</v>
      </c>
      <c r="I76" s="26">
        <f t="shared" si="11"/>
        <v>0</v>
      </c>
      <c r="J76" s="25"/>
      <c r="K76" s="26">
        <f t="shared" si="12"/>
        <v>1974.4</v>
      </c>
      <c r="L76" s="25"/>
      <c r="M76" s="26">
        <f t="shared" si="13"/>
        <v>11846.4</v>
      </c>
      <c r="N76" s="25"/>
      <c r="O76" s="25"/>
      <c r="P76" s="25"/>
      <c r="Q76" s="25"/>
      <c r="R76" s="27">
        <f t="shared" si="14"/>
        <v>11846.4</v>
      </c>
      <c r="S76" s="53"/>
      <c r="T76" s="32"/>
      <c r="U76" s="30"/>
      <c r="V76" s="31"/>
      <c r="W76" s="3"/>
    </row>
    <row r="77" spans="1:23" x14ac:dyDescent="0.25">
      <c r="A77" s="16" t="s">
        <v>258</v>
      </c>
      <c r="B77" s="17"/>
      <c r="C77" s="17"/>
      <c r="D77" s="17"/>
      <c r="E77" s="17"/>
      <c r="F77" s="17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2"/>
      <c r="T77" s="18"/>
      <c r="U77" s="19"/>
      <c r="V77" s="19"/>
      <c r="W77" s="2"/>
    </row>
    <row r="78" spans="1:23" ht="17.25" x14ac:dyDescent="0.25">
      <c r="A78" s="20" t="s">
        <v>259</v>
      </c>
      <c r="B78" s="20"/>
      <c r="C78" s="21">
        <v>1</v>
      </c>
      <c r="D78" s="22" t="s">
        <v>260</v>
      </c>
      <c r="E78" s="23" t="s">
        <v>261</v>
      </c>
      <c r="F78" s="24"/>
      <c r="G78" s="26">
        <v>15586</v>
      </c>
      <c r="H78" s="26">
        <f>ROUND(G78/2,2)</f>
        <v>7793</v>
      </c>
      <c r="I78" s="26">
        <f>-ROUND(((G78/$V$4)/8)/60*T78,2)</f>
        <v>0</v>
      </c>
      <c r="J78" s="25"/>
      <c r="K78" s="26">
        <f>ROUND((H78+I78)*20%,2)</f>
        <v>1558.6</v>
      </c>
      <c r="L78" s="25"/>
      <c r="M78" s="26">
        <f>SUM(H78:L78)</f>
        <v>9351.6</v>
      </c>
      <c r="N78" s="25"/>
      <c r="O78" s="25"/>
      <c r="P78" s="25"/>
      <c r="Q78" s="25"/>
      <c r="R78" s="27">
        <f>SUM(M78:Q78)</f>
        <v>9351.6</v>
      </c>
      <c r="S78" s="53"/>
      <c r="T78" s="32"/>
      <c r="U78" s="30"/>
      <c r="V78" s="31"/>
      <c r="W78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2023-05-15T09:45:30Z</dcterms:modified>
</cp:coreProperties>
</file>