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"/>
    </mc:Choice>
  </mc:AlternateContent>
  <xr:revisionPtr revIDLastSave="0" documentId="13_ncr:1_{CCC77D54-EBBD-4CC9-B62F-32C95B3E0FB5}" xr6:coauthVersionLast="47" xr6:coauthVersionMax="47" xr10:uidLastSave="{00000000-0000-0000-0000-000000000000}"/>
  <bookViews>
    <workbookView xWindow="-120" yWindow="-120" windowWidth="29040" windowHeight="15720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I80" i="1"/>
  <c r="H80" i="1"/>
  <c r="I78" i="1"/>
  <c r="H78" i="1"/>
  <c r="O77" i="1"/>
  <c r="I77" i="1"/>
  <c r="H77" i="1"/>
  <c r="O76" i="1"/>
  <c r="I76" i="1"/>
  <c r="H76" i="1"/>
  <c r="O75" i="1"/>
  <c r="I75" i="1"/>
  <c r="H75" i="1"/>
  <c r="O74" i="1"/>
  <c r="I74" i="1"/>
  <c r="H74" i="1"/>
  <c r="I73" i="1"/>
  <c r="H73" i="1"/>
  <c r="O72" i="1"/>
  <c r="I72" i="1"/>
  <c r="H72" i="1"/>
  <c r="I71" i="1"/>
  <c r="H71" i="1"/>
  <c r="T70" i="1"/>
  <c r="I70" i="1" s="1"/>
  <c r="O70" i="1"/>
  <c r="H70" i="1"/>
  <c r="I69" i="1"/>
  <c r="H69" i="1"/>
  <c r="I68" i="1"/>
  <c r="H68" i="1"/>
  <c r="I67" i="1"/>
  <c r="H67" i="1"/>
  <c r="I66" i="1"/>
  <c r="H66" i="1"/>
  <c r="I65" i="1"/>
  <c r="H65" i="1"/>
  <c r="I63" i="1"/>
  <c r="H63" i="1"/>
  <c r="I62" i="1"/>
  <c r="H62" i="1"/>
  <c r="I60" i="1"/>
  <c r="H60" i="1"/>
  <c r="I58" i="1"/>
  <c r="H58" i="1"/>
  <c r="T57" i="1"/>
  <c r="I57" i="1" s="1"/>
  <c r="H57" i="1"/>
  <c r="O55" i="1"/>
  <c r="I55" i="1"/>
  <c r="H55" i="1"/>
  <c r="I54" i="1"/>
  <c r="H54" i="1"/>
  <c r="I53" i="1"/>
  <c r="H53" i="1"/>
  <c r="O52" i="1"/>
  <c r="I52" i="1"/>
  <c r="H52" i="1"/>
  <c r="I51" i="1"/>
  <c r="H51" i="1"/>
  <c r="O50" i="1"/>
  <c r="I50" i="1"/>
  <c r="H50" i="1"/>
  <c r="I49" i="1"/>
  <c r="H49" i="1"/>
  <c r="O48" i="1"/>
  <c r="I48" i="1"/>
  <c r="H48" i="1"/>
  <c r="O47" i="1"/>
  <c r="I47" i="1"/>
  <c r="H47" i="1"/>
  <c r="I46" i="1"/>
  <c r="H46" i="1"/>
  <c r="O45" i="1"/>
  <c r="I45" i="1"/>
  <c r="H45" i="1"/>
  <c r="I44" i="1"/>
  <c r="H44" i="1"/>
  <c r="O43" i="1"/>
  <c r="I43" i="1"/>
  <c r="H43" i="1"/>
  <c r="I42" i="1"/>
  <c r="H42" i="1"/>
  <c r="O41" i="1"/>
  <c r="I41" i="1"/>
  <c r="H41" i="1"/>
  <c r="I40" i="1"/>
  <c r="H40" i="1"/>
  <c r="O39" i="1"/>
  <c r="I39" i="1"/>
  <c r="H39" i="1"/>
  <c r="I38" i="1"/>
  <c r="H38" i="1"/>
  <c r="O37" i="1"/>
  <c r="I37" i="1"/>
  <c r="H37" i="1"/>
  <c r="I36" i="1"/>
  <c r="H36" i="1"/>
  <c r="O35" i="1"/>
  <c r="I35" i="1"/>
  <c r="H35" i="1"/>
  <c r="O34" i="1"/>
  <c r="I34" i="1"/>
  <c r="H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K76" i="1" l="1"/>
  <c r="M76" i="1" s="1"/>
  <c r="R76" i="1" s="1"/>
  <c r="K30" i="1"/>
  <c r="M30" i="1" s="1"/>
  <c r="R30" i="1" s="1"/>
  <c r="K33" i="1"/>
  <c r="M33" i="1" s="1"/>
  <c r="R33" i="1" s="1"/>
  <c r="K47" i="1"/>
  <c r="M47" i="1" s="1"/>
  <c r="R47" i="1" s="1"/>
  <c r="K78" i="1"/>
  <c r="M78" i="1" s="1"/>
  <c r="R78" i="1" s="1"/>
  <c r="K44" i="1"/>
  <c r="M44" i="1" s="1"/>
  <c r="R44" i="1" s="1"/>
  <c r="K18" i="1"/>
  <c r="M18" i="1" s="1"/>
  <c r="R18" i="1" s="1"/>
  <c r="K55" i="1"/>
  <c r="M55" i="1" s="1"/>
  <c r="R55" i="1" s="1"/>
  <c r="K25" i="1"/>
  <c r="M25" i="1" s="1"/>
  <c r="R25" i="1" s="1"/>
  <c r="K23" i="1"/>
  <c r="M23" i="1" s="1"/>
  <c r="R23" i="1" s="1"/>
  <c r="K34" i="1"/>
  <c r="M34" i="1" s="1"/>
  <c r="K63" i="1"/>
  <c r="M63" i="1" s="1"/>
  <c r="R63" i="1" s="1"/>
  <c r="K65" i="1"/>
  <c r="M65" i="1" s="1"/>
  <c r="K16" i="1"/>
  <c r="M16" i="1" s="1"/>
  <c r="R16" i="1" s="1"/>
  <c r="K58" i="1"/>
  <c r="M58" i="1" s="1"/>
  <c r="R58" i="1" s="1"/>
  <c r="K69" i="1"/>
  <c r="M69" i="1" s="1"/>
  <c r="R69" i="1" s="1"/>
  <c r="K10" i="1"/>
  <c r="M10" i="1" s="1"/>
  <c r="R10" i="1" s="1"/>
  <c r="K13" i="1"/>
  <c r="M13" i="1" s="1"/>
  <c r="R13" i="1" s="1"/>
  <c r="K74" i="1"/>
  <c r="M74" i="1" s="1"/>
  <c r="R74" i="1" s="1"/>
  <c r="K71" i="1"/>
  <c r="M71" i="1" s="1"/>
  <c r="R71" i="1" s="1"/>
  <c r="K73" i="1"/>
  <c r="M73" i="1" s="1"/>
  <c r="R73" i="1" s="1"/>
  <c r="K20" i="1"/>
  <c r="M20" i="1" s="1"/>
  <c r="R20" i="1" s="1"/>
  <c r="K36" i="1"/>
  <c r="M36" i="1" s="1"/>
  <c r="R36" i="1" s="1"/>
  <c r="K21" i="1"/>
  <c r="M21" i="1" s="1"/>
  <c r="R21" i="1" s="1"/>
  <c r="K27" i="1"/>
  <c r="M27" i="1" s="1"/>
  <c r="R27" i="1" s="1"/>
  <c r="K49" i="1"/>
  <c r="M49" i="1" s="1"/>
  <c r="R49" i="1" s="1"/>
  <c r="K52" i="1"/>
  <c r="M52" i="1" s="1"/>
  <c r="R52" i="1" s="1"/>
  <c r="K70" i="1"/>
  <c r="M70" i="1" s="1"/>
  <c r="R70" i="1" s="1"/>
  <c r="K39" i="1"/>
  <c r="M39" i="1" s="1"/>
  <c r="R39" i="1" s="1"/>
  <c r="K45" i="1"/>
  <c r="M45" i="1" s="1"/>
  <c r="R45" i="1" s="1"/>
  <c r="K42" i="1"/>
  <c r="M42" i="1" s="1"/>
  <c r="R42" i="1" s="1"/>
  <c r="K31" i="1"/>
  <c r="M31" i="1" s="1"/>
  <c r="R31" i="1" s="1"/>
  <c r="K50" i="1"/>
  <c r="M50" i="1" s="1"/>
  <c r="R50" i="1" s="1"/>
  <c r="K28" i="1"/>
  <c r="M28" i="1" s="1"/>
  <c r="R28" i="1" s="1"/>
  <c r="K14" i="1"/>
  <c r="M14" i="1" s="1"/>
  <c r="R14" i="1" s="1"/>
  <c r="K48" i="1"/>
  <c r="M48" i="1" s="1"/>
  <c r="R48" i="1" s="1"/>
  <c r="K22" i="1"/>
  <c r="M22" i="1" s="1"/>
  <c r="R22" i="1" s="1"/>
  <c r="K15" i="1"/>
  <c r="M15" i="1" s="1"/>
  <c r="R15" i="1" s="1"/>
  <c r="K68" i="1"/>
  <c r="M68" i="1" s="1"/>
  <c r="R68" i="1" s="1"/>
  <c r="K11" i="1"/>
  <c r="M11" i="1" s="1"/>
  <c r="R11" i="1" s="1"/>
  <c r="K37" i="1"/>
  <c r="M37" i="1" s="1"/>
  <c r="R37" i="1" s="1"/>
  <c r="K35" i="1"/>
  <c r="M35" i="1" s="1"/>
  <c r="R35" i="1" s="1"/>
  <c r="K60" i="1"/>
  <c r="K80" i="1"/>
  <c r="K17" i="1"/>
  <c r="M17" i="1" s="1"/>
  <c r="R17" i="1" s="1"/>
  <c r="K24" i="1"/>
  <c r="M24" i="1" s="1"/>
  <c r="R24" i="1" s="1"/>
  <c r="K38" i="1"/>
  <c r="M38" i="1" s="1"/>
  <c r="R38" i="1" s="1"/>
  <c r="K41" i="1"/>
  <c r="M41" i="1" s="1"/>
  <c r="R41" i="1" s="1"/>
  <c r="K51" i="1"/>
  <c r="M51" i="1" s="1"/>
  <c r="R51" i="1" s="1"/>
  <c r="K54" i="1"/>
  <c r="M54" i="1" s="1"/>
  <c r="R54" i="1" s="1"/>
  <c r="K57" i="1"/>
  <c r="K62" i="1"/>
  <c r="K67" i="1"/>
  <c r="M67" i="1" s="1"/>
  <c r="R67" i="1" s="1"/>
  <c r="K77" i="1"/>
  <c r="M77" i="1" s="1"/>
  <c r="R77" i="1" s="1"/>
  <c r="K53" i="1"/>
  <c r="M53" i="1" s="1"/>
  <c r="R53" i="1" s="1"/>
  <c r="K40" i="1"/>
  <c r="M40" i="1" s="1"/>
  <c r="R40" i="1" s="1"/>
  <c r="K43" i="1"/>
  <c r="M43" i="1" s="1"/>
  <c r="R43" i="1" s="1"/>
  <c r="K66" i="1"/>
  <c r="K72" i="1"/>
  <c r="M72" i="1" s="1"/>
  <c r="R72" i="1" s="1"/>
  <c r="K9" i="1"/>
  <c r="M9" i="1" s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6" i="1"/>
  <c r="M46" i="1" s="1"/>
  <c r="R46" i="1" s="1"/>
  <c r="K75" i="1"/>
  <c r="M75" i="1" s="1"/>
  <c r="R75" i="1" s="1"/>
  <c r="M60" i="1" l="1"/>
  <c r="R34" i="1"/>
  <c r="R65" i="1"/>
  <c r="M80" i="1"/>
  <c r="M66" i="1"/>
  <c r="R66" i="1" s="1"/>
  <c r="M62" i="1"/>
  <c r="R60" i="1" l="1"/>
  <c r="R57" i="1"/>
  <c r="R9" i="1"/>
  <c r="R80" i="1"/>
  <c r="R62" i="1"/>
</calcChain>
</file>

<file path=xl/sharedStrings.xml><?xml version="1.0" encoding="utf-8"?>
<sst xmlns="http://schemas.openxmlformats.org/spreadsheetml/2006/main" count="368" uniqueCount="268">
  <si>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</si>
  <si>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</si>
  <si>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</si>
  <si>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</si>
  <si>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</si>
  <si>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</si>
  <si>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</si>
  <si>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</si>
  <si>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</si>
  <si>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</si>
  <si>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</si>
  <si>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</si>
  <si>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</si>
  <si>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</si>
  <si>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</si>
  <si>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</si>
  <si>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</si>
  <si>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</si>
  <si>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</si>
  <si>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</si>
  <si>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</si>
  <si>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</si>
  <si>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</si>
  <si>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</si>
  <si>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</si>
  <si>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</si>
  <si>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</si>
  <si>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</si>
  <si>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</si>
  <si>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</si>
  <si>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</si>
  <si>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</si>
  <si>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</si>
  <si>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</si>
  <si>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</si>
  <si>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</si>
  <si>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</si>
  <si>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</si>
  <si>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</si>
  <si>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</si>
  <si>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</si>
  <si>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</si>
  <si>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</si>
  <si>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</si>
  <si>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</si>
  <si>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</si>
  <si>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</si>
  <si>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</si>
  <si>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</si>
  <si>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</si>
  <si>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</si>
  <si>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</si>
  <si>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</si>
  <si>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</si>
  <si>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</si>
  <si>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</si>
  <si>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</si>
  <si>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</si>
  <si>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</si>
  <si>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</si>
  <si>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</si>
  <si>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</si>
  <si>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</si>
  <si>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</si>
  <si>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</si>
  <si>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</si>
  <si>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</si>
  <si>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</si>
  <si>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</si>
  <si>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</si>
  <si>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</si>
  <si>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</si>
  <si>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</si>
  <si>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</si>
  <si>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</si>
  <si>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</si>
  <si>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</si>
  <si>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</si>
  <si>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</si>
  <si>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</si>
  <si>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</si>
  <si>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</si>
  <si>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</si>
  <si>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</si>
  <si>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</si>
  <si>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</si>
  <si>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</si>
  <si>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</si>
  <si>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</si>
  <si>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</si>
  <si>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</si>
  <si>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</si>
  <si>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</si>
  <si>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</si>
  <si>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</si>
  <si>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</si>
  <si>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</si>
  <si>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</si>
  <si>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</si>
  <si>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</si>
  <si>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</si>
  <si>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</si>
  <si>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</si>
  <si>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</si>
  <si>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</si>
  <si>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</si>
  <si>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</si>
  <si>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</si>
  <si>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</si>
  <si>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</si>
  <si>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</si>
  <si>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</si>
  <si>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</si>
  <si>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</si>
  <si>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</si>
  <si>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</si>
  <si>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</si>
  <si>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</si>
  <si>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</si>
  <si>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</si>
  <si>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</si>
  <si>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</si>
  <si>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</si>
  <si>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</si>
  <si>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</si>
  <si>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</si>
  <si>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</si>
  <si>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</si>
  <si>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</si>
  <si>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</si>
  <si>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</si>
  <si>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</si>
  <si>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</si>
  <si>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</si>
  <si>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</si>
  <si>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</si>
  <si>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</si>
  <si>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</si>
  <si>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</si>
  <si>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</si>
  <si>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</si>
  <si>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</si>
  <si>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</si>
  <si>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</si>
  <si>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</si>
  <si>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</si>
  <si>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</si>
  <si>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</si>
  <si>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</si>
  <si>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</si>
  <si>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</si>
  <si>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</si>
  <si>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</si>
  <si>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</si>
  <si>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</si>
  <si>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</si>
  <si>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</si>
  <si>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</si>
  <si>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</si>
  <si>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</si>
  <si>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</si>
  <si>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</si>
  <si>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</si>
  <si>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</si>
  <si>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</si>
  <si>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</si>
  <si>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</si>
  <si>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</si>
  <si>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</si>
  <si>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</si>
  <si>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</si>
  <si>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</si>
  <si>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</si>
  <si>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</si>
  <si>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</si>
  <si>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</si>
  <si>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</si>
  <si>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</si>
  <si>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</si>
  <si>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</si>
  <si>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</si>
  <si>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</si>
  <si>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</si>
  <si>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</si>
  <si>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</si>
  <si>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</si>
  <si>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</si>
  <si>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</si>
  <si>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</si>
  <si>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</si>
  <si>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</si>
  <si>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</si>
  <si>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</si>
  <si>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</si>
  <si>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</si>
  <si>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</si>
  <si>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</si>
  <si>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</si>
  <si>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</si>
  <si>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</si>
  <si>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</si>
  <si>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</si>
  <si>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</si>
  <si>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</si>
  <si>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</si>
  <si>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</si>
  <si>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</si>
  <si>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</si>
  <si>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</si>
  <si>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</si>
  <si>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</si>
  <si>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</si>
  <si>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</si>
  <si>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</si>
  <si>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</si>
  <si>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</si>
  <si>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</si>
  <si>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</si>
  <si>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</si>
  <si>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</si>
  <si>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>Financial Analyst I (JO)</t>
  </si>
  <si>
    <t>MARMITO</t>
  </si>
  <si>
    <t>CIAN JEREMY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</si>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</sst>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73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25" fillId="0" borderId="2" xfId="2" applyFont="1" applyBorder="1" applyAlignment="1">
      <alignment horizontal="left" vertical="center"/>
    </xf>
    <xf numFmtId="0" fontId="26" fillId="0" borderId="2" xfId="2" applyFont="1" applyBorder="1" applyAlignment="1">
      <alignment vertical="center"/>
    </xf>
    <xf numFmtId="0" fontId="27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25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43" fontId="9" fillId="0" borderId="6" xfId="1" applyFont="1" applyFill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 wrapText="1"/>
    </xf>
    <xf numFmtId="9" fontId="9" fillId="0" borderId="2" xfId="1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W80"/>
  <sheetViews>
    <sheetView tabSelected="1" workbookViewId="0">
      <selection activeCell="Q10" sqref="Q10"/>
    </sheetView>
  </sheetViews>
  <sheetFormatPr defaultRowHeight="15" x14ac:dyDescent="0.25"/>
  <cols>
    <col min="7" max="8" width="14.42578125" customWidth="1"/>
    <col min="9" max="9" width="16.85546875" customWidth="1"/>
    <col min="11" max="11" width="14.42578125" customWidth="1"/>
    <col min="13" max="13" width="26.85546875" customWidth="1"/>
    <col min="14" max="14" width="10.42578125" bestFit="1" customWidth="1"/>
    <col min="15" max="15" width="19" customWidth="1"/>
  </cols>
  <sheetData>
    <row r="1" spans="1:23" ht="21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1"/>
      <c r="U1" s="2"/>
      <c r="V1" s="3"/>
      <c r="W1" s="3"/>
    </row>
    <row r="2" spans="1:23" ht="21" x14ac:dyDescent="0.25">
      <c r="A2" s="70" t="s">
        <v>1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1"/>
      <c r="U2" s="2"/>
      <c r="V2" s="3"/>
      <c r="W2" s="3"/>
    </row>
    <row r="3" spans="1:23" ht="20.25" x14ac:dyDescent="0.25">
      <c r="A3" s="71" t="s">
        <v>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4"/>
      <c r="U3" s="4" t="s">
        <v>3</v>
      </c>
      <c r="V3" s="4" t="s">
        <v>4</v>
      </c>
      <c r="W3" s="3"/>
    </row>
    <row r="4" spans="1:23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3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3" x14ac:dyDescent="0.25">
      <c r="A6" s="72" t="s">
        <v>9</v>
      </c>
      <c r="B6" s="72" t="s">
        <v>10</v>
      </c>
      <c r="C6" s="69" t="s">
        <v>11</v>
      </c>
      <c r="D6" s="69" t="s">
        <v>12</v>
      </c>
      <c r="E6" s="69" t="s">
        <v>13</v>
      </c>
      <c r="F6" s="69" t="s">
        <v>14</v>
      </c>
      <c r="G6" s="67" t="s">
        <v>15</v>
      </c>
      <c r="H6" s="67" t="s">
        <v>16</v>
      </c>
      <c r="I6" s="67" t="s">
        <v>17</v>
      </c>
      <c r="J6" s="13" t="s">
        <v>18</v>
      </c>
      <c r="K6" s="68" t="s">
        <v>19</v>
      </c>
      <c r="L6" s="13" t="s">
        <v>18</v>
      </c>
      <c r="M6" s="67" t="s">
        <v>20</v>
      </c>
      <c r="N6" s="69" t="s">
        <v>21</v>
      </c>
      <c r="O6" s="69"/>
      <c r="P6" s="69"/>
      <c r="Q6" s="69"/>
      <c r="R6" s="67" t="s">
        <v>22</v>
      </c>
      <c r="S6" s="72" t="s">
        <v>23</v>
      </c>
      <c r="T6" s="64" t="s">
        <v>24</v>
      </c>
      <c r="U6" s="66" t="s">
        <v>25</v>
      </c>
      <c r="V6" s="66" t="s">
        <v>26</v>
      </c>
      <c r="W6" s="2"/>
    </row>
    <row r="7" spans="1:23" ht="30" x14ac:dyDescent="0.25">
      <c r="A7" s="72"/>
      <c r="B7" s="72"/>
      <c r="C7" s="69"/>
      <c r="D7" s="69"/>
      <c r="E7" s="69"/>
      <c r="F7" s="69"/>
      <c r="G7" s="67"/>
      <c r="H7" s="67"/>
      <c r="I7" s="67"/>
      <c r="J7" s="14" t="s">
        <v>27</v>
      </c>
      <c r="K7" s="68"/>
      <c r="L7" s="14" t="s">
        <v>28</v>
      </c>
      <c r="M7" s="67"/>
      <c r="N7" s="15" t="s">
        <v>29</v>
      </c>
      <c r="O7" s="15" t="s">
        <v>30</v>
      </c>
      <c r="P7" s="15" t="s">
        <v>31</v>
      </c>
      <c r="Q7" s="15" t="s">
        <v>26</v>
      </c>
      <c r="R7" s="67"/>
      <c r="S7" s="72"/>
      <c r="T7" s="65"/>
      <c r="U7" s="66"/>
      <c r="V7" s="66"/>
      <c r="W7" s="2"/>
    </row>
    <row r="8" spans="1:23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3" ht="22.5" x14ac:dyDescent="0.25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>
        <v>1500</v>
      </c>
      <c r="O9" s="25">
        <v>900</v>
      </c>
      <c r="P9" s="25"/>
      <c r="Q9" s="25">
        <v>500</v>
      </c>
      <c r="R9" s="27">
        <f>SUM(M9:Q9)</f>
        <v>24823.219999999998</v>
      </c>
      <c r="S9" s="28" t="s">
        <v>38</v>
      </c>
      <c r="T9" s="29">
        <v>10</v>
      </c>
      <c r="U9" s="30"/>
      <c r="V9" s="31"/>
      <c r="W9" s="3"/>
    </row>
    <row r="10" spans="1:23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3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3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3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3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3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3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ht="22.5" x14ac:dyDescent="0.25">
      <c r="A34" s="20" t="s">
        <v>79</v>
      </c>
      <c r="B34" s="20" t="s">
        <v>130</v>
      </c>
      <c r="C34" s="21">
        <v>26</v>
      </c>
      <c r="D34" s="22" t="s">
        <v>80</v>
      </c>
      <c r="E34" s="23" t="s">
        <v>131</v>
      </c>
      <c r="F34" s="24" t="s">
        <v>118</v>
      </c>
      <c r="G34" s="25">
        <v>36619</v>
      </c>
      <c r="H34" s="26">
        <f t="shared" ref="H34:H55" si="5">ROUND(G34/2,2)</f>
        <v>18309.5</v>
      </c>
      <c r="I34" s="26">
        <f t="shared" ref="I34:I55" si="6">-ROUND(((G34/$V$4)/8)/60*T34,2)</f>
        <v>0</v>
      </c>
      <c r="J34" s="26"/>
      <c r="K34" s="26">
        <f t="shared" ref="K34:K55" si="7">ROUND((H34+I34)*20%,2)</f>
        <v>3661.9</v>
      </c>
      <c r="L34" s="26"/>
      <c r="M34" s="26">
        <f t="shared" ref="M34:M55" si="8">SUM(H34:L34)</f>
        <v>21971.4</v>
      </c>
      <c r="N34" s="25"/>
      <c r="O34" s="25">
        <f>-ROUND(G34*4%,2)</f>
        <v>-1464.76</v>
      </c>
      <c r="P34" s="25"/>
      <c r="Q34" s="25"/>
      <c r="R34" s="27">
        <f t="shared" ref="R34:R54" si="9">SUM(M34:Q34)</f>
        <v>20506.640000000003</v>
      </c>
      <c r="S34" s="53"/>
      <c r="T34" s="32"/>
      <c r="U34" s="33"/>
      <c r="V34" s="31"/>
      <c r="W34" s="3"/>
    </row>
    <row r="35" spans="1:23" ht="22.5" x14ac:dyDescent="0.25">
      <c r="A35" s="20" t="s">
        <v>79</v>
      </c>
      <c r="B35" s="37" t="s">
        <v>132</v>
      </c>
      <c r="C35" s="21">
        <v>27</v>
      </c>
      <c r="D35" s="54" t="s">
        <v>133</v>
      </c>
      <c r="E35" s="55" t="s">
        <v>134</v>
      </c>
      <c r="F35" s="56" t="s">
        <v>135</v>
      </c>
      <c r="G35" s="25">
        <v>36619</v>
      </c>
      <c r="H35" s="26">
        <f t="shared" si="5"/>
        <v>18309.5</v>
      </c>
      <c r="I35" s="26">
        <f t="shared" si="6"/>
        <v>0</v>
      </c>
      <c r="J35" s="26"/>
      <c r="K35" s="26">
        <f t="shared" si="7"/>
        <v>3661.9</v>
      </c>
      <c r="L35" s="26"/>
      <c r="M35" s="26">
        <f t="shared" si="8"/>
        <v>21971.4</v>
      </c>
      <c r="N35" s="25"/>
      <c r="O35" s="25">
        <f>-ROUND(G35*4%,2)</f>
        <v>-1464.76</v>
      </c>
      <c r="P35" s="25"/>
      <c r="Q35" s="25"/>
      <c r="R35" s="27">
        <f t="shared" si="9"/>
        <v>20506.640000000003</v>
      </c>
      <c r="S35" s="53"/>
      <c r="T35" s="57"/>
      <c r="U35" s="58"/>
      <c r="V35" s="45"/>
      <c r="W35" s="46"/>
    </row>
    <row r="36" spans="1:23" ht="22.5" x14ac:dyDescent="0.25">
      <c r="A36" s="20" t="s">
        <v>79</v>
      </c>
      <c r="B36" s="37" t="s">
        <v>136</v>
      </c>
      <c r="C36" s="21">
        <v>28</v>
      </c>
      <c r="D36" s="54" t="s">
        <v>137</v>
      </c>
      <c r="E36" s="55" t="s">
        <v>138</v>
      </c>
      <c r="F36" s="56" t="s">
        <v>42</v>
      </c>
      <c r="G36" s="25">
        <v>36619</v>
      </c>
      <c r="H36" s="26">
        <f t="shared" si="5"/>
        <v>18309.5</v>
      </c>
      <c r="I36" s="26">
        <f t="shared" si="6"/>
        <v>-64.239999999999995</v>
      </c>
      <c r="J36" s="26"/>
      <c r="K36" s="26">
        <f t="shared" si="7"/>
        <v>3649.05</v>
      </c>
      <c r="L36" s="59"/>
      <c r="M36" s="26">
        <f t="shared" si="8"/>
        <v>21894.309999999998</v>
      </c>
      <c r="N36" s="41"/>
      <c r="O36" s="41"/>
      <c r="P36" s="41"/>
      <c r="Q36" s="25"/>
      <c r="R36" s="27">
        <f t="shared" si="9"/>
        <v>21894.309999999998</v>
      </c>
      <c r="S36" s="53" t="s">
        <v>139</v>
      </c>
      <c r="T36" s="57">
        <v>16</v>
      </c>
      <c r="U36" s="58"/>
      <c r="V36" s="45"/>
      <c r="W36" s="46"/>
    </row>
    <row r="37" spans="1:23" ht="22.5" x14ac:dyDescent="0.25">
      <c r="A37" s="20" t="s">
        <v>79</v>
      </c>
      <c r="B37" s="20" t="s">
        <v>140</v>
      </c>
      <c r="C37" s="21">
        <v>29</v>
      </c>
      <c r="D37" s="22" t="s">
        <v>141</v>
      </c>
      <c r="E37" s="23" t="s">
        <v>142</v>
      </c>
      <c r="F37" s="24" t="s">
        <v>143</v>
      </c>
      <c r="G37" s="25">
        <v>36619</v>
      </c>
      <c r="H37" s="26">
        <f t="shared" si="5"/>
        <v>18309.5</v>
      </c>
      <c r="I37" s="26">
        <f t="shared" si="6"/>
        <v>0</v>
      </c>
      <c r="J37" s="26"/>
      <c r="K37" s="26">
        <f t="shared" si="7"/>
        <v>3661.9</v>
      </c>
      <c r="L37" s="26"/>
      <c r="M37" s="26">
        <f t="shared" si="8"/>
        <v>21971.4</v>
      </c>
      <c r="N37" s="25"/>
      <c r="O37" s="25">
        <f>-ROUND(G37*4%,2)</f>
        <v>-1464.76</v>
      </c>
      <c r="P37" s="25"/>
      <c r="Q37" s="25"/>
      <c r="R37" s="27">
        <f t="shared" si="9"/>
        <v>20506.640000000003</v>
      </c>
      <c r="S37" s="53"/>
      <c r="T37" s="29"/>
      <c r="U37" s="30"/>
      <c r="V37" s="31"/>
      <c r="W37" s="3"/>
    </row>
    <row r="38" spans="1:23" ht="22.5" x14ac:dyDescent="0.25">
      <c r="A38" s="20" t="s">
        <v>79</v>
      </c>
      <c r="B38" s="20" t="s">
        <v>144</v>
      </c>
      <c r="C38" s="21">
        <v>30</v>
      </c>
      <c r="D38" s="22" t="s">
        <v>145</v>
      </c>
      <c r="E38" s="23" t="s">
        <v>146</v>
      </c>
      <c r="F38" s="24" t="s">
        <v>102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/>
      <c r="P38" s="25"/>
      <c r="Q38" s="25"/>
      <c r="R38" s="27">
        <f t="shared" si="9"/>
        <v>21971.4</v>
      </c>
      <c r="S38" s="53"/>
      <c r="T38" s="29"/>
      <c r="U38" s="30"/>
      <c r="V38" s="31"/>
      <c r="W38" s="3"/>
    </row>
    <row r="39" spans="1:23" ht="22.5" x14ac:dyDescent="0.25">
      <c r="A39" s="20" t="s">
        <v>79</v>
      </c>
      <c r="B39" s="20" t="s">
        <v>147</v>
      </c>
      <c r="C39" s="21">
        <v>31</v>
      </c>
      <c r="D39" s="22" t="s">
        <v>148</v>
      </c>
      <c r="E39" s="23" t="s">
        <v>149</v>
      </c>
      <c r="F39" s="24" t="s">
        <v>56</v>
      </c>
      <c r="G39" s="25">
        <v>36619</v>
      </c>
      <c r="H39" s="26">
        <f t="shared" si="5"/>
        <v>18309.5</v>
      </c>
      <c r="I39" s="26">
        <f t="shared" si="6"/>
        <v>0</v>
      </c>
      <c r="J39" s="26"/>
      <c r="K39" s="26">
        <f t="shared" si="7"/>
        <v>3661.9</v>
      </c>
      <c r="L39" s="26"/>
      <c r="M39" s="26">
        <f t="shared" si="8"/>
        <v>21971.4</v>
      </c>
      <c r="N39" s="25"/>
      <c r="O39" s="25">
        <f>-ROUND(G39*4%,2)</f>
        <v>-1464.76</v>
      </c>
      <c r="P39" s="25"/>
      <c r="Q39" s="25"/>
      <c r="R39" s="27">
        <f t="shared" si="9"/>
        <v>20506.640000000003</v>
      </c>
      <c r="S39" s="53"/>
      <c r="T39" s="29"/>
      <c r="U39" s="30"/>
      <c r="V39" s="31"/>
      <c r="W39" s="3"/>
    </row>
    <row r="40" spans="1:23" ht="22.5" x14ac:dyDescent="0.25">
      <c r="A40" s="20" t="s">
        <v>79</v>
      </c>
      <c r="B40" s="52" t="s">
        <v>150</v>
      </c>
      <c r="C40" s="21">
        <v>32</v>
      </c>
      <c r="D40" s="34" t="s">
        <v>151</v>
      </c>
      <c r="E40" s="35" t="s">
        <v>152</v>
      </c>
      <c r="F40" s="36" t="s">
        <v>64</v>
      </c>
      <c r="G40" s="25">
        <v>36619</v>
      </c>
      <c r="H40" s="26">
        <f t="shared" si="5"/>
        <v>18309.5</v>
      </c>
      <c r="I40" s="26">
        <f t="shared" si="6"/>
        <v>0</v>
      </c>
      <c r="J40" s="25"/>
      <c r="K40" s="26">
        <f t="shared" si="7"/>
        <v>3661.9</v>
      </c>
      <c r="L40" s="25"/>
      <c r="M40" s="26">
        <f t="shared" si="8"/>
        <v>21971.4</v>
      </c>
      <c r="N40" s="25"/>
      <c r="O40" s="25"/>
      <c r="P40" s="25"/>
      <c r="Q40" s="25"/>
      <c r="R40" s="27">
        <f t="shared" si="9"/>
        <v>21971.4</v>
      </c>
      <c r="S40" s="53"/>
      <c r="T40" s="29"/>
      <c r="U40" s="47"/>
      <c r="V40" s="30"/>
      <c r="W40" s="49"/>
    </row>
    <row r="41" spans="1:23" ht="22.5" x14ac:dyDescent="0.25">
      <c r="A41" s="20" t="s">
        <v>79</v>
      </c>
      <c r="B41" s="37" t="s">
        <v>153</v>
      </c>
      <c r="C41" s="21">
        <v>33</v>
      </c>
      <c r="D41" s="54" t="s">
        <v>154</v>
      </c>
      <c r="E41" s="55" t="s">
        <v>155</v>
      </c>
      <c r="F41" s="56" t="s">
        <v>156</v>
      </c>
      <c r="G41" s="25">
        <v>36619</v>
      </c>
      <c r="H41" s="26">
        <f t="shared" si="5"/>
        <v>18309.5</v>
      </c>
      <c r="I41" s="26">
        <f t="shared" si="6"/>
        <v>0</v>
      </c>
      <c r="J41" s="59"/>
      <c r="K41" s="26">
        <f t="shared" si="7"/>
        <v>3661.9</v>
      </c>
      <c r="L41" s="59"/>
      <c r="M41" s="26">
        <f t="shared" si="8"/>
        <v>21971.4</v>
      </c>
      <c r="N41" s="25"/>
      <c r="O41" s="25">
        <f>-ROUND(G41*4%,2)</f>
        <v>-1464.76</v>
      </c>
      <c r="P41" s="25"/>
      <c r="Q41" s="25"/>
      <c r="R41" s="27">
        <f t="shared" si="9"/>
        <v>20506.640000000003</v>
      </c>
      <c r="S41" s="53"/>
      <c r="T41" s="43"/>
      <c r="U41" s="44"/>
      <c r="V41" s="45"/>
      <c r="W41" s="46"/>
    </row>
    <row r="42" spans="1:23" ht="22.5" x14ac:dyDescent="0.25">
      <c r="A42" s="20" t="s">
        <v>79</v>
      </c>
      <c r="B42" s="37" t="s">
        <v>157</v>
      </c>
      <c r="C42" s="21">
        <v>34</v>
      </c>
      <c r="D42" s="38" t="s">
        <v>158</v>
      </c>
      <c r="E42" s="39" t="s">
        <v>159</v>
      </c>
      <c r="F42" s="40" t="s">
        <v>42</v>
      </c>
      <c r="G42" s="25">
        <v>36619</v>
      </c>
      <c r="H42" s="26">
        <f t="shared" si="5"/>
        <v>18309.5</v>
      </c>
      <c r="I42" s="26">
        <f t="shared" si="6"/>
        <v>0</v>
      </c>
      <c r="J42" s="41"/>
      <c r="K42" s="26">
        <f t="shared" si="7"/>
        <v>3661.9</v>
      </c>
      <c r="L42" s="41"/>
      <c r="M42" s="26">
        <f t="shared" si="8"/>
        <v>21971.4</v>
      </c>
      <c r="N42" s="41"/>
      <c r="O42" s="41"/>
      <c r="P42" s="25"/>
      <c r="Q42" s="25"/>
      <c r="R42" s="27">
        <f t="shared" si="9"/>
        <v>21971.4</v>
      </c>
      <c r="S42" s="60"/>
      <c r="T42" s="43"/>
      <c r="U42" s="44"/>
      <c r="V42" s="45"/>
      <c r="W42" s="46"/>
    </row>
    <row r="43" spans="1:23" ht="22.5" x14ac:dyDescent="0.25">
      <c r="A43" s="20" t="s">
        <v>79</v>
      </c>
      <c r="B43" s="20" t="s">
        <v>160</v>
      </c>
      <c r="C43" s="21">
        <v>35</v>
      </c>
      <c r="D43" s="34" t="s">
        <v>161</v>
      </c>
      <c r="E43" s="35" t="s">
        <v>162</v>
      </c>
      <c r="F43" s="36" t="s">
        <v>78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>
        <f>-ROUND(G43*4%,2)</f>
        <v>-1464.76</v>
      </c>
      <c r="P43" s="25"/>
      <c r="Q43" s="25"/>
      <c r="R43" s="27">
        <f t="shared" si="9"/>
        <v>20506.640000000003</v>
      </c>
      <c r="S43" s="53"/>
      <c r="T43" s="32"/>
      <c r="U43" s="33"/>
      <c r="V43" s="31"/>
      <c r="W43" s="3"/>
    </row>
    <row r="44" spans="1:23" ht="22.5" x14ac:dyDescent="0.25">
      <c r="A44" s="20" t="s">
        <v>79</v>
      </c>
      <c r="B44" s="20" t="s">
        <v>163</v>
      </c>
      <c r="C44" s="21">
        <v>36</v>
      </c>
      <c r="D44" s="22" t="s">
        <v>164</v>
      </c>
      <c r="E44" s="23" t="s">
        <v>165</v>
      </c>
      <c r="F44" s="24" t="s">
        <v>64</v>
      </c>
      <c r="G44" s="25">
        <v>36619</v>
      </c>
      <c r="H44" s="26">
        <f t="shared" si="5"/>
        <v>18309.5</v>
      </c>
      <c r="I44" s="26">
        <f t="shared" si="6"/>
        <v>0</v>
      </c>
      <c r="J44" s="26"/>
      <c r="K44" s="26">
        <f t="shared" si="7"/>
        <v>3661.9</v>
      </c>
      <c r="L44" s="26"/>
      <c r="M44" s="26">
        <f t="shared" si="8"/>
        <v>21971.4</v>
      </c>
      <c r="N44" s="25"/>
      <c r="O44" s="25"/>
      <c r="P44" s="25"/>
      <c r="Q44" s="25"/>
      <c r="R44" s="27">
        <f t="shared" si="9"/>
        <v>21971.4</v>
      </c>
      <c r="S44" s="53"/>
      <c r="T44" s="29"/>
      <c r="U44" s="47"/>
      <c r="V44" s="30"/>
      <c r="W44" s="49"/>
    </row>
    <row r="45" spans="1:23" ht="22.5" x14ac:dyDescent="0.25">
      <c r="A45" s="20" t="s">
        <v>79</v>
      </c>
      <c r="B45" s="20" t="s">
        <v>166</v>
      </c>
      <c r="C45" s="21">
        <v>37</v>
      </c>
      <c r="D45" s="22" t="s">
        <v>167</v>
      </c>
      <c r="E45" s="23" t="s">
        <v>168</v>
      </c>
      <c r="F45" s="24" t="s">
        <v>56</v>
      </c>
      <c r="G45" s="25">
        <v>36619</v>
      </c>
      <c r="H45" s="26">
        <f t="shared" si="5"/>
        <v>18309.5</v>
      </c>
      <c r="I45" s="26">
        <f t="shared" si="6"/>
        <v>-12.05</v>
      </c>
      <c r="J45" s="26"/>
      <c r="K45" s="26">
        <f t="shared" si="7"/>
        <v>3659.49</v>
      </c>
      <c r="L45" s="26"/>
      <c r="M45" s="26">
        <f t="shared" si="8"/>
        <v>21956.940000000002</v>
      </c>
      <c r="N45" s="25"/>
      <c r="O45" s="25">
        <f>-ROUND(G45*4%,2)</f>
        <v>-1464.76</v>
      </c>
      <c r="P45" s="25"/>
      <c r="Q45" s="25"/>
      <c r="R45" s="27">
        <f t="shared" si="9"/>
        <v>20492.180000000004</v>
      </c>
      <c r="S45" s="53" t="s">
        <v>169</v>
      </c>
      <c r="T45" s="29">
        <v>3</v>
      </c>
      <c r="U45" s="30"/>
      <c r="V45" s="31"/>
      <c r="W45" s="3"/>
    </row>
    <row r="46" spans="1:23" ht="22.5" x14ac:dyDescent="0.25">
      <c r="A46" s="20" t="s">
        <v>79</v>
      </c>
      <c r="B46" s="37" t="s">
        <v>170</v>
      </c>
      <c r="C46" s="21">
        <v>38</v>
      </c>
      <c r="D46" s="54" t="s">
        <v>171</v>
      </c>
      <c r="E46" s="55" t="s">
        <v>172</v>
      </c>
      <c r="F46" s="56" t="s">
        <v>56</v>
      </c>
      <c r="G46" s="25">
        <v>36619</v>
      </c>
      <c r="H46" s="26">
        <f t="shared" si="5"/>
        <v>18309.5</v>
      </c>
      <c r="I46" s="26">
        <f t="shared" si="6"/>
        <v>-1927.32</v>
      </c>
      <c r="J46" s="59"/>
      <c r="K46" s="26">
        <f t="shared" si="7"/>
        <v>3276.44</v>
      </c>
      <c r="L46" s="59"/>
      <c r="M46" s="26">
        <f t="shared" si="8"/>
        <v>19658.62</v>
      </c>
      <c r="N46" s="41"/>
      <c r="O46" s="41"/>
      <c r="P46" s="25"/>
      <c r="Q46" s="25"/>
      <c r="R46" s="27">
        <f t="shared" si="9"/>
        <v>19658.62</v>
      </c>
      <c r="S46" s="60" t="s">
        <v>112</v>
      </c>
      <c r="T46" s="57">
        <v>480</v>
      </c>
      <c r="U46" s="58"/>
      <c r="V46" s="45"/>
      <c r="W46" s="46"/>
    </row>
    <row r="47" spans="1:23" ht="22.5" x14ac:dyDescent="0.25">
      <c r="A47" s="20" t="s">
        <v>79</v>
      </c>
      <c r="B47" s="37" t="s">
        <v>173</v>
      </c>
      <c r="C47" s="21">
        <v>39</v>
      </c>
      <c r="D47" s="54" t="s">
        <v>174</v>
      </c>
      <c r="E47" s="55" t="s">
        <v>175</v>
      </c>
      <c r="F47" s="56" t="s">
        <v>176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>
        <f>-ROUND(G47*4%,2)</f>
        <v>-1464.76</v>
      </c>
      <c r="P47" s="25"/>
      <c r="Q47" s="25"/>
      <c r="R47" s="27">
        <f t="shared" si="9"/>
        <v>20506.640000000003</v>
      </c>
      <c r="S47" s="53"/>
      <c r="T47" s="57"/>
      <c r="U47" s="58"/>
      <c r="V47" s="45"/>
      <c r="W47" s="46"/>
    </row>
    <row r="48" spans="1:23" ht="22.5" x14ac:dyDescent="0.25">
      <c r="A48" s="20" t="s">
        <v>79</v>
      </c>
      <c r="B48" s="20" t="s">
        <v>177</v>
      </c>
      <c r="C48" s="21">
        <v>40</v>
      </c>
      <c r="D48" s="22" t="s">
        <v>178</v>
      </c>
      <c r="E48" s="23" t="s">
        <v>179</v>
      </c>
      <c r="F48" s="24" t="s">
        <v>102</v>
      </c>
      <c r="G48" s="25">
        <v>36619</v>
      </c>
      <c r="H48" s="26">
        <f t="shared" si="5"/>
        <v>18309.5</v>
      </c>
      <c r="I48" s="26">
        <f t="shared" si="6"/>
        <v>0</v>
      </c>
      <c r="J48" s="26"/>
      <c r="K48" s="26">
        <f t="shared" si="7"/>
        <v>3661.9</v>
      </c>
      <c r="L48" s="26"/>
      <c r="M48" s="26">
        <f t="shared" si="8"/>
        <v>21971.4</v>
      </c>
      <c r="N48" s="25"/>
      <c r="O48" s="25">
        <f>-ROUND(G48*4%,2)</f>
        <v>-1464.76</v>
      </c>
      <c r="P48" s="25"/>
      <c r="Q48" s="25"/>
      <c r="R48" s="27">
        <f t="shared" si="9"/>
        <v>20506.640000000003</v>
      </c>
      <c r="S48" s="53"/>
      <c r="T48" s="32"/>
      <c r="U48" s="33"/>
      <c r="V48" s="31"/>
      <c r="W48" s="3"/>
    </row>
    <row r="49" spans="1:23" ht="22.5" x14ac:dyDescent="0.25">
      <c r="A49" s="20" t="s">
        <v>180</v>
      </c>
      <c r="B49" s="20" t="s">
        <v>181</v>
      </c>
      <c r="C49" s="21">
        <v>41</v>
      </c>
      <c r="D49" s="22" t="s">
        <v>182</v>
      </c>
      <c r="E49" s="23" t="s">
        <v>183</v>
      </c>
      <c r="F49" s="24" t="s">
        <v>143</v>
      </c>
      <c r="G49" s="25">
        <v>36619</v>
      </c>
      <c r="H49" s="26">
        <f t="shared" si="5"/>
        <v>18309.5</v>
      </c>
      <c r="I49" s="26">
        <f t="shared" si="6"/>
        <v>-232.88</v>
      </c>
      <c r="J49" s="26"/>
      <c r="K49" s="26">
        <f t="shared" si="7"/>
        <v>3615.32</v>
      </c>
      <c r="L49" s="26"/>
      <c r="M49" s="26">
        <f t="shared" si="8"/>
        <v>21691.94</v>
      </c>
      <c r="N49" s="25"/>
      <c r="O49" s="25"/>
      <c r="P49" s="25"/>
      <c r="Q49" s="25"/>
      <c r="R49" s="27">
        <f t="shared" si="9"/>
        <v>21691.94</v>
      </c>
      <c r="S49" s="53" t="s">
        <v>184</v>
      </c>
      <c r="T49" s="29">
        <v>58</v>
      </c>
      <c r="U49" s="47"/>
      <c r="V49" s="30"/>
      <c r="W49" s="49"/>
    </row>
    <row r="50" spans="1:23" ht="22.5" x14ac:dyDescent="0.25">
      <c r="A50" s="20" t="s">
        <v>180</v>
      </c>
      <c r="B50" s="20" t="s">
        <v>185</v>
      </c>
      <c r="C50" s="21">
        <v>42</v>
      </c>
      <c r="D50" s="22" t="s">
        <v>186</v>
      </c>
      <c r="E50" s="23" t="s">
        <v>187</v>
      </c>
      <c r="F50" s="24" t="s">
        <v>85</v>
      </c>
      <c r="G50" s="25">
        <v>36619</v>
      </c>
      <c r="H50" s="26">
        <f t="shared" si="5"/>
        <v>18309.5</v>
      </c>
      <c r="I50" s="26">
        <f t="shared" si="6"/>
        <v>-28.11</v>
      </c>
      <c r="J50" s="26"/>
      <c r="K50" s="26">
        <f t="shared" si="7"/>
        <v>3656.28</v>
      </c>
      <c r="L50" s="26"/>
      <c r="M50" s="26">
        <f t="shared" si="8"/>
        <v>21937.67</v>
      </c>
      <c r="N50" s="25"/>
      <c r="O50" s="25">
        <f>-ROUND(G50*4%,2)</f>
        <v>-1464.76</v>
      </c>
      <c r="P50" s="25"/>
      <c r="Q50" s="25"/>
      <c r="R50" s="27">
        <f t="shared" si="9"/>
        <v>20472.91</v>
      </c>
      <c r="S50" s="53" t="s">
        <v>188</v>
      </c>
      <c r="T50" s="29">
        <v>7</v>
      </c>
      <c r="U50" s="47"/>
      <c r="V50" s="30"/>
      <c r="W50" s="49"/>
    </row>
    <row r="51" spans="1:23" ht="22.5" x14ac:dyDescent="0.25">
      <c r="A51" s="20" t="s">
        <v>189</v>
      </c>
      <c r="B51" s="20" t="s">
        <v>190</v>
      </c>
      <c r="C51" s="21">
        <v>43</v>
      </c>
      <c r="D51" s="22" t="s">
        <v>191</v>
      </c>
      <c r="E51" s="23" t="s">
        <v>192</v>
      </c>
      <c r="F51" s="24"/>
      <c r="G51" s="25">
        <v>36619</v>
      </c>
      <c r="H51" s="26">
        <f t="shared" si="5"/>
        <v>18309.5</v>
      </c>
      <c r="I51" s="26">
        <f t="shared" si="6"/>
        <v>-333.27</v>
      </c>
      <c r="J51" s="26"/>
      <c r="K51" s="26">
        <f t="shared" si="7"/>
        <v>3595.25</v>
      </c>
      <c r="L51" s="26"/>
      <c r="M51" s="26">
        <f t="shared" si="8"/>
        <v>21571.48</v>
      </c>
      <c r="N51" s="25"/>
      <c r="O51" s="25"/>
      <c r="P51" s="25"/>
      <c r="Q51" s="25"/>
      <c r="R51" s="27">
        <f t="shared" si="9"/>
        <v>21571.48</v>
      </c>
      <c r="S51" s="53" t="s">
        <v>193</v>
      </c>
      <c r="T51" s="29">
        <v>83</v>
      </c>
      <c r="U51" s="47"/>
      <c r="V51" s="30"/>
      <c r="W51" s="49"/>
    </row>
    <row r="52" spans="1:23" ht="22.5" x14ac:dyDescent="0.25">
      <c r="A52" s="20" t="s">
        <v>189</v>
      </c>
      <c r="B52" s="20" t="s">
        <v>194</v>
      </c>
      <c r="C52" s="21">
        <v>44</v>
      </c>
      <c r="D52" s="22" t="s">
        <v>195</v>
      </c>
      <c r="E52" s="23" t="s">
        <v>196</v>
      </c>
      <c r="F52" s="36" t="s">
        <v>143</v>
      </c>
      <c r="G52" s="25">
        <v>36619</v>
      </c>
      <c r="H52" s="26">
        <f t="shared" si="5"/>
        <v>18309.5</v>
      </c>
      <c r="I52" s="26">
        <f t="shared" si="6"/>
        <v>0</v>
      </c>
      <c r="J52" s="26"/>
      <c r="K52" s="26">
        <f t="shared" si="7"/>
        <v>3661.9</v>
      </c>
      <c r="L52" s="26"/>
      <c r="M52" s="26">
        <f t="shared" si="8"/>
        <v>21971.4</v>
      </c>
      <c r="N52" s="25"/>
      <c r="O52" s="25">
        <f>-ROUND(G52*4%,2)</f>
        <v>-1464.76</v>
      </c>
      <c r="P52" s="25"/>
      <c r="Q52" s="25"/>
      <c r="R52" s="27">
        <f t="shared" si="9"/>
        <v>20506.640000000003</v>
      </c>
      <c r="S52" s="53"/>
      <c r="T52" s="29"/>
      <c r="U52" s="30"/>
      <c r="V52" s="31"/>
      <c r="W52" s="3"/>
    </row>
    <row r="53" spans="1:23" ht="22.5" x14ac:dyDescent="0.25">
      <c r="A53" s="20" t="s">
        <v>197</v>
      </c>
      <c r="B53" s="20" t="s">
        <v>198</v>
      </c>
      <c r="C53" s="21">
        <v>45</v>
      </c>
      <c r="D53" s="34" t="s">
        <v>199</v>
      </c>
      <c r="E53" s="35" t="s">
        <v>200</v>
      </c>
      <c r="F53" s="36" t="s">
        <v>201</v>
      </c>
      <c r="G53" s="25">
        <v>36619</v>
      </c>
      <c r="H53" s="26">
        <f t="shared" si="5"/>
        <v>18309.5</v>
      </c>
      <c r="I53" s="26">
        <f t="shared" si="6"/>
        <v>-32.119999999999997</v>
      </c>
      <c r="J53" s="25"/>
      <c r="K53" s="26">
        <f t="shared" si="7"/>
        <v>3655.48</v>
      </c>
      <c r="L53" s="25"/>
      <c r="M53" s="26">
        <f t="shared" si="8"/>
        <v>21932.86</v>
      </c>
      <c r="N53" s="25"/>
      <c r="O53" s="25"/>
      <c r="P53" s="25"/>
      <c r="Q53" s="25"/>
      <c r="R53" s="27">
        <f t="shared" si="9"/>
        <v>21932.86</v>
      </c>
      <c r="S53" s="53" t="s">
        <v>202</v>
      </c>
      <c r="T53" s="32">
        <v>8</v>
      </c>
      <c r="U53" s="33"/>
      <c r="V53" s="31"/>
      <c r="W53" s="3"/>
    </row>
    <row r="54" spans="1:23" ht="22.5" x14ac:dyDescent="0.25">
      <c r="A54" s="20" t="s">
        <v>197</v>
      </c>
      <c r="B54" s="20" t="s">
        <v>203</v>
      </c>
      <c r="C54" s="21">
        <v>46</v>
      </c>
      <c r="D54" s="22" t="s">
        <v>204</v>
      </c>
      <c r="E54" s="23" t="s">
        <v>205</v>
      </c>
      <c r="F54" s="24" t="s">
        <v>118</v>
      </c>
      <c r="G54" s="25">
        <v>36619</v>
      </c>
      <c r="H54" s="26">
        <f t="shared" si="5"/>
        <v>18309.5</v>
      </c>
      <c r="I54" s="26">
        <f t="shared" si="6"/>
        <v>-168.64</v>
      </c>
      <c r="J54" s="26"/>
      <c r="K54" s="26">
        <f t="shared" si="7"/>
        <v>3628.17</v>
      </c>
      <c r="L54" s="26"/>
      <c r="M54" s="26">
        <f t="shared" si="8"/>
        <v>21769.03</v>
      </c>
      <c r="N54" s="25"/>
      <c r="O54" s="25"/>
      <c r="P54" s="25"/>
      <c r="Q54" s="25"/>
      <c r="R54" s="27">
        <f t="shared" si="9"/>
        <v>21769.03</v>
      </c>
      <c r="S54" s="53" t="s">
        <v>206</v>
      </c>
      <c r="T54" s="29">
        <v>42</v>
      </c>
      <c r="U54" s="47"/>
      <c r="V54" s="48"/>
      <c r="W54" s="49"/>
    </row>
    <row r="55" spans="1:23" ht="22.5" x14ac:dyDescent="0.25">
      <c r="A55" s="20" t="s">
        <v>207</v>
      </c>
      <c r="B55" s="20" t="s">
        <v>208</v>
      </c>
      <c r="C55" s="21">
        <v>47</v>
      </c>
      <c r="D55" s="34" t="s">
        <v>209</v>
      </c>
      <c r="E55" s="35" t="s">
        <v>210</v>
      </c>
      <c r="F55" s="36" t="s">
        <v>42</v>
      </c>
      <c r="G55" s="25">
        <v>36619</v>
      </c>
      <c r="H55" s="26">
        <f t="shared" si="5"/>
        <v>18309.5</v>
      </c>
      <c r="I55" s="26">
        <f t="shared" si="6"/>
        <v>-401.52</v>
      </c>
      <c r="J55" s="25"/>
      <c r="K55" s="26">
        <f t="shared" si="7"/>
        <v>3581.6</v>
      </c>
      <c r="L55" s="25"/>
      <c r="M55" s="26">
        <f t="shared" si="8"/>
        <v>21489.579999999998</v>
      </c>
      <c r="N55" s="25"/>
      <c r="O55" s="25">
        <f>-ROUND(G55*4%,2)</f>
        <v>-1464.76</v>
      </c>
      <c r="P55" s="25"/>
      <c r="Q55" s="25"/>
      <c r="R55" s="27">
        <f>SUM(M55:Q55)</f>
        <v>20024.82</v>
      </c>
      <c r="S55" s="53" t="s">
        <v>211</v>
      </c>
      <c r="T55" s="32">
        <v>100</v>
      </c>
      <c r="U55" s="33"/>
      <c r="V55" s="31"/>
      <c r="W55" s="3"/>
    </row>
    <row r="56" spans="1:23" x14ac:dyDescent="0.25">
      <c r="A56" s="16" t="s">
        <v>212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8"/>
      <c r="U56" s="19"/>
      <c r="V56" s="19"/>
      <c r="W56" s="2"/>
    </row>
    <row r="57" spans="1:23" ht="17.25" x14ac:dyDescent="0.25">
      <c r="A57" s="20" t="s">
        <v>180</v>
      </c>
      <c r="B57" s="20"/>
      <c r="C57" s="21">
        <v>1</v>
      </c>
      <c r="D57" s="34" t="s">
        <v>213</v>
      </c>
      <c r="E57" s="35" t="s">
        <v>214</v>
      </c>
      <c r="F57" s="36" t="s">
        <v>64</v>
      </c>
      <c r="G57" s="25">
        <v>36619</v>
      </c>
      <c r="H57" s="26">
        <f>ROUND(G57/2,2)</f>
        <v>18309.5</v>
      </c>
      <c r="I57" s="26">
        <f>-ROUND(((G57/$V$4)/8)/60*T57,2)</f>
        <v>-17502.439999999999</v>
      </c>
      <c r="J57" s="25"/>
      <c r="K57" s="26">
        <f>ROUND((H57+I57)*20%,2)</f>
        <v>161.41</v>
      </c>
      <c r="L57" s="25"/>
      <c r="M57" s="26">
        <f>SUM(H57:L57)</f>
        <v>968.47000000000128</v>
      </c>
      <c r="N57" s="25"/>
      <c r="O57" s="25"/>
      <c r="P57" s="25"/>
      <c r="Q57" s="25"/>
      <c r="R57" s="27">
        <f>SUM(M57:Q57)</f>
        <v>968.47000000000128</v>
      </c>
      <c r="S57" s="53" t="s">
        <v>215</v>
      </c>
      <c r="T57" s="32">
        <f>(480*9)+39</f>
        <v>4359</v>
      </c>
      <c r="U57" s="33"/>
      <c r="V57" s="31"/>
      <c r="W57" s="3" t="s">
        <v>216</v>
      </c>
    </row>
    <row r="58" spans="1:23" ht="17.25" x14ac:dyDescent="0.25">
      <c r="A58" s="20" t="s">
        <v>180</v>
      </c>
      <c r="B58" s="20"/>
      <c r="C58" s="21">
        <v>2</v>
      </c>
      <c r="D58" s="34" t="s">
        <v>217</v>
      </c>
      <c r="E58" s="35" t="s">
        <v>218</v>
      </c>
      <c r="F58" s="36" t="s">
        <v>85</v>
      </c>
      <c r="G58" s="25">
        <v>36619</v>
      </c>
      <c r="H58" s="26">
        <f>ROUND(G58/2,2)</f>
        <v>18309.5</v>
      </c>
      <c r="I58" s="26">
        <f>-ROUND(((G58/$V$4)/8)/60*T58,2)</f>
        <v>-305.16000000000003</v>
      </c>
      <c r="J58" s="25"/>
      <c r="K58" s="26">
        <f>ROUND((H58+I58)*20%,2)</f>
        <v>3600.87</v>
      </c>
      <c r="L58" s="25"/>
      <c r="M58" s="26">
        <f>SUM(H58:L58)</f>
        <v>21605.21</v>
      </c>
      <c r="N58" s="25"/>
      <c r="O58" s="25"/>
      <c r="P58" s="25"/>
      <c r="Q58" s="25"/>
      <c r="R58" s="27">
        <f>SUM(M58:Q58)</f>
        <v>21605.21</v>
      </c>
      <c r="S58" s="53" t="s">
        <v>219</v>
      </c>
      <c r="T58" s="32">
        <v>76</v>
      </c>
      <c r="U58" s="33"/>
      <c r="V58" s="31"/>
      <c r="W58" s="3"/>
    </row>
    <row r="59" spans="1:23" x14ac:dyDescent="0.25">
      <c r="A59" s="16" t="s">
        <v>220</v>
      </c>
      <c r="B59" s="17"/>
      <c r="C59" s="17"/>
      <c r="D59" s="17"/>
      <c r="E59" s="17"/>
      <c r="F59" s="17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2"/>
      <c r="T59" s="18"/>
      <c r="U59" s="19"/>
      <c r="V59" s="19"/>
      <c r="W59" s="2"/>
    </row>
    <row r="60" spans="1:23" ht="17.25" x14ac:dyDescent="0.25">
      <c r="A60" s="20" t="s">
        <v>207</v>
      </c>
      <c r="B60" s="20"/>
      <c r="C60" s="21">
        <v>1</v>
      </c>
      <c r="D60" s="34" t="s">
        <v>221</v>
      </c>
      <c r="E60" s="35" t="s">
        <v>222</v>
      </c>
      <c r="F60" s="36"/>
      <c r="G60" s="25">
        <v>27000</v>
      </c>
      <c r="H60" s="26">
        <f>ROUND(G60/2,2)</f>
        <v>13500</v>
      </c>
      <c r="I60" s="26">
        <f>-ROUND(((G60/$V$4)/8)/60*T60,2)</f>
        <v>0</v>
      </c>
      <c r="J60" s="25"/>
      <c r="K60" s="26">
        <f>ROUND((H60+I60)*20%,2)</f>
        <v>2700</v>
      </c>
      <c r="L60" s="25"/>
      <c r="M60" s="26">
        <f>SUM(H60:L60)</f>
        <v>16200</v>
      </c>
      <c r="N60" s="25"/>
      <c r="O60" s="25"/>
      <c r="P60" s="25"/>
      <c r="Q60" s="25"/>
      <c r="R60" s="27">
        <f>SUM(M60:Q60)</f>
        <v>16200</v>
      </c>
      <c r="S60" s="53"/>
      <c r="T60" s="32"/>
      <c r="U60" s="33"/>
      <c r="V60" s="31"/>
      <c r="W60" s="3"/>
    </row>
    <row r="61" spans="1:23" x14ac:dyDescent="0.25">
      <c r="A61" s="16" t="s">
        <v>223</v>
      </c>
      <c r="B61" s="17"/>
      <c r="C61" s="17"/>
      <c r="D61" s="17"/>
      <c r="E61" s="17"/>
      <c r="F61" s="17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2"/>
      <c r="T61" s="18"/>
      <c r="U61" s="19"/>
      <c r="V61" s="19"/>
      <c r="W61" s="2"/>
    </row>
    <row r="62" spans="1:23" ht="17.25" x14ac:dyDescent="0.25">
      <c r="A62" s="20" t="s">
        <v>224</v>
      </c>
      <c r="B62" s="20"/>
      <c r="C62" s="21">
        <v>1</v>
      </c>
      <c r="D62" s="34" t="s">
        <v>225</v>
      </c>
      <c r="E62" s="35" t="s">
        <v>226</v>
      </c>
      <c r="F62" s="36"/>
      <c r="G62" s="25">
        <v>23176</v>
      </c>
      <c r="H62" s="26">
        <f>ROUND(G62/2,2)</f>
        <v>11588</v>
      </c>
      <c r="I62" s="26">
        <f>-ROUND(((G62/$V$4)/8)/60*T62,2)</f>
        <v>-71.150000000000006</v>
      </c>
      <c r="J62" s="25"/>
      <c r="K62" s="26">
        <f>ROUND((H62+I62)*20%,2)</f>
        <v>2303.37</v>
      </c>
      <c r="L62" s="25"/>
      <c r="M62" s="26">
        <f>SUM(H62:L62)</f>
        <v>13820.220000000001</v>
      </c>
      <c r="N62" s="25"/>
      <c r="O62" s="25"/>
      <c r="P62" s="25"/>
      <c r="Q62" s="25"/>
      <c r="R62" s="27">
        <f>SUM(M62:Q62)</f>
        <v>13820.220000000001</v>
      </c>
      <c r="S62" s="53" t="s">
        <v>227</v>
      </c>
      <c r="T62" s="32">
        <v>28</v>
      </c>
      <c r="U62" s="33"/>
      <c r="V62" s="31"/>
      <c r="W62" s="3"/>
    </row>
    <row r="63" spans="1:23" ht="17.25" x14ac:dyDescent="0.25">
      <c r="A63" s="20" t="s">
        <v>224</v>
      </c>
      <c r="B63" s="20"/>
      <c r="C63" s="21">
        <v>2</v>
      </c>
      <c r="D63" s="34" t="s">
        <v>228</v>
      </c>
      <c r="E63" s="35" t="s">
        <v>229</v>
      </c>
      <c r="F63" s="36"/>
      <c r="G63" s="25">
        <v>23176</v>
      </c>
      <c r="H63" s="26">
        <f>ROUND(G63/2,2)</f>
        <v>11588</v>
      </c>
      <c r="I63" s="26">
        <f>-ROUND(((G63/$V$4)/8)/60*T63,2)</f>
        <v>0</v>
      </c>
      <c r="J63" s="25"/>
      <c r="K63" s="26">
        <f>ROUND((H63+I63)*20%,2)</f>
        <v>2317.6</v>
      </c>
      <c r="L63" s="25"/>
      <c r="M63" s="26">
        <f>SUM(H63:L63)</f>
        <v>13905.6</v>
      </c>
      <c r="N63" s="25"/>
      <c r="O63" s="25"/>
      <c r="P63" s="25"/>
      <c r="Q63" s="25"/>
      <c r="R63" s="27">
        <f>SUM(M63:Q63)</f>
        <v>13905.6</v>
      </c>
      <c r="S63" s="53"/>
      <c r="T63" s="32"/>
      <c r="U63" s="33"/>
      <c r="V63" s="31"/>
      <c r="W63" s="3"/>
    </row>
    <row r="64" spans="1:23" x14ac:dyDescent="0.25">
      <c r="A64" s="16" t="s">
        <v>230</v>
      </c>
      <c r="B64" s="17"/>
      <c r="C64" s="17"/>
      <c r="D64" s="17"/>
      <c r="E64" s="17"/>
      <c r="F64" s="17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2"/>
      <c r="T64" s="18"/>
      <c r="U64" s="19"/>
      <c r="V64" s="19"/>
      <c r="W64" s="2"/>
    </row>
    <row r="65" spans="1:23" ht="22.5" x14ac:dyDescent="0.25">
      <c r="A65" s="20" t="s">
        <v>30</v>
      </c>
      <c r="B65" s="20" t="s">
        <v>231</v>
      </c>
      <c r="C65" s="21">
        <v>1</v>
      </c>
      <c r="D65" s="22" t="s">
        <v>232</v>
      </c>
      <c r="E65" s="23" t="s">
        <v>233</v>
      </c>
      <c r="F65" s="24"/>
      <c r="G65" s="26">
        <v>19744</v>
      </c>
      <c r="H65" s="26">
        <f t="shared" ref="H65:H78" si="10">ROUND(G65/2,2)</f>
        <v>9872</v>
      </c>
      <c r="I65" s="26">
        <f t="shared" ref="I65:I78" si="11">-ROUND(((G65/$V$4)/8)/60*T65,2)</f>
        <v>0</v>
      </c>
      <c r="J65" s="25"/>
      <c r="K65" s="26">
        <f t="shared" ref="K65:K78" si="12">ROUND((H65+I65)*20%,2)</f>
        <v>1974.4</v>
      </c>
      <c r="L65" s="25"/>
      <c r="M65" s="26">
        <f t="shared" ref="M65:M78" si="13">SUM(H65:L65)</f>
        <v>11846.4</v>
      </c>
      <c r="N65" s="25"/>
      <c r="O65" s="25"/>
      <c r="P65" s="25"/>
      <c r="Q65" s="25"/>
      <c r="R65" s="27">
        <f t="shared" ref="R65:R78" si="14">SUM(M65:Q65)</f>
        <v>11846.4</v>
      </c>
      <c r="S65" s="63"/>
      <c r="T65" s="32"/>
      <c r="U65" s="30"/>
      <c r="V65" s="31"/>
      <c r="W65" s="3"/>
    </row>
    <row r="66" spans="1:23" ht="22.5" x14ac:dyDescent="0.25">
      <c r="A66" s="20" t="s">
        <v>30</v>
      </c>
      <c r="B66" s="20" t="s">
        <v>234</v>
      </c>
      <c r="C66" s="21">
        <v>2</v>
      </c>
      <c r="D66" s="22" t="s">
        <v>235</v>
      </c>
      <c r="E66" s="23" t="s">
        <v>236</v>
      </c>
      <c r="F66" s="24" t="s">
        <v>42</v>
      </c>
      <c r="G66" s="26">
        <v>19744</v>
      </c>
      <c r="H66" s="26">
        <f t="shared" si="10"/>
        <v>9872</v>
      </c>
      <c r="I66" s="26">
        <f t="shared" si="11"/>
        <v>-244.64</v>
      </c>
      <c r="J66" s="25"/>
      <c r="K66" s="26">
        <f t="shared" si="12"/>
        <v>1925.47</v>
      </c>
      <c r="L66" s="25"/>
      <c r="M66" s="26">
        <f t="shared" si="13"/>
        <v>11552.83</v>
      </c>
      <c r="N66" s="25"/>
      <c r="O66" s="25"/>
      <c r="P66" s="25">
        <v>-200</v>
      </c>
      <c r="Q66" s="25"/>
      <c r="R66" s="27">
        <f t="shared" si="14"/>
        <v>11352.83</v>
      </c>
      <c r="S66" s="63" t="s">
        <v>237</v>
      </c>
      <c r="T66" s="32">
        <v>113</v>
      </c>
      <c r="U66" s="30"/>
      <c r="V66" s="31"/>
      <c r="W66" s="3"/>
    </row>
    <row r="67" spans="1:23" ht="22.5" x14ac:dyDescent="0.25">
      <c r="A67" s="20" t="s">
        <v>30</v>
      </c>
      <c r="B67" s="20" t="s">
        <v>231</v>
      </c>
      <c r="C67" s="21">
        <v>3</v>
      </c>
      <c r="D67" s="22" t="s">
        <v>238</v>
      </c>
      <c r="E67" s="23" t="s">
        <v>239</v>
      </c>
      <c r="F67" s="24" t="s">
        <v>85</v>
      </c>
      <c r="G67" s="26">
        <v>19744</v>
      </c>
      <c r="H67" s="26">
        <f t="shared" si="10"/>
        <v>9872</v>
      </c>
      <c r="I67" s="26">
        <f t="shared" si="11"/>
        <v>-34.64</v>
      </c>
      <c r="J67" s="25"/>
      <c r="K67" s="26">
        <f t="shared" si="12"/>
        <v>1967.47</v>
      </c>
      <c r="L67" s="25"/>
      <c r="M67" s="26">
        <f t="shared" si="13"/>
        <v>11804.83</v>
      </c>
      <c r="N67" s="25"/>
      <c r="O67" s="25"/>
      <c r="P67" s="25">
        <v>-200</v>
      </c>
      <c r="Q67" s="25"/>
      <c r="R67" s="27">
        <f t="shared" si="14"/>
        <v>11604.83</v>
      </c>
      <c r="S67" s="63" t="s">
        <v>139</v>
      </c>
      <c r="T67" s="32">
        <v>16</v>
      </c>
      <c r="U67" s="30"/>
      <c r="V67" s="31"/>
      <c r="W67" s="3"/>
    </row>
    <row r="68" spans="1:23" ht="17.25" x14ac:dyDescent="0.25">
      <c r="A68" s="20" t="s">
        <v>30</v>
      </c>
      <c r="B68" s="20"/>
      <c r="C68" s="21">
        <v>4</v>
      </c>
      <c r="D68" s="22" t="s">
        <v>240</v>
      </c>
      <c r="E68" s="23" t="s">
        <v>226</v>
      </c>
      <c r="F68" s="24"/>
      <c r="G68" s="26">
        <v>19744</v>
      </c>
      <c r="H68" s="26">
        <f t="shared" si="10"/>
        <v>9872</v>
      </c>
      <c r="I68" s="26">
        <f t="shared" si="11"/>
        <v>0</v>
      </c>
      <c r="J68" s="25"/>
      <c r="K68" s="26">
        <f t="shared" si="12"/>
        <v>1974.4</v>
      </c>
      <c r="L68" s="25"/>
      <c r="M68" s="26">
        <f t="shared" si="13"/>
        <v>11846.4</v>
      </c>
      <c r="N68" s="25"/>
      <c r="O68" s="25"/>
      <c r="P68" s="25"/>
      <c r="Q68" s="25"/>
      <c r="R68" s="27">
        <f t="shared" si="14"/>
        <v>11846.4</v>
      </c>
      <c r="S68" s="63"/>
      <c r="T68" s="32"/>
      <c r="U68" s="30"/>
      <c r="V68" s="31"/>
      <c r="W68" s="3"/>
    </row>
    <row r="69" spans="1:23" ht="22.5" x14ac:dyDescent="0.25">
      <c r="A69" s="20" t="s">
        <v>30</v>
      </c>
      <c r="B69" s="20" t="s">
        <v>241</v>
      </c>
      <c r="C69" s="21">
        <v>5</v>
      </c>
      <c r="D69" s="22" t="s">
        <v>242</v>
      </c>
      <c r="E69" s="23" t="s">
        <v>243</v>
      </c>
      <c r="F69" s="24" t="s">
        <v>102</v>
      </c>
      <c r="G69" s="26">
        <v>19744</v>
      </c>
      <c r="H69" s="26">
        <f t="shared" si="10"/>
        <v>9872</v>
      </c>
      <c r="I69" s="26">
        <f t="shared" si="11"/>
        <v>-266.27999999999997</v>
      </c>
      <c r="J69" s="25"/>
      <c r="K69" s="26">
        <f t="shared" si="12"/>
        <v>1921.14</v>
      </c>
      <c r="L69" s="25"/>
      <c r="M69" s="26">
        <f t="shared" si="13"/>
        <v>11526.859999999999</v>
      </c>
      <c r="N69" s="25"/>
      <c r="O69" s="25"/>
      <c r="P69" s="25">
        <v>-200</v>
      </c>
      <c r="Q69" s="25"/>
      <c r="R69" s="27">
        <f t="shared" si="14"/>
        <v>11326.859999999999</v>
      </c>
      <c r="S69" s="63" t="s">
        <v>244</v>
      </c>
      <c r="T69" s="32">
        <v>123</v>
      </c>
      <c r="U69" s="30"/>
      <c r="V69" s="31"/>
      <c r="W69" s="3"/>
    </row>
    <row r="70" spans="1:23" ht="17.25" x14ac:dyDescent="0.25">
      <c r="A70" s="20" t="s">
        <v>30</v>
      </c>
      <c r="B70" s="20"/>
      <c r="C70" s="21">
        <v>6</v>
      </c>
      <c r="D70" s="22" t="s">
        <v>245</v>
      </c>
      <c r="E70" s="23" t="s">
        <v>246</v>
      </c>
      <c r="F70" s="24"/>
      <c r="G70" s="26">
        <v>19744</v>
      </c>
      <c r="H70" s="26">
        <f t="shared" si="10"/>
        <v>9872</v>
      </c>
      <c r="I70" s="26">
        <f t="shared" si="11"/>
        <v>-1368.22</v>
      </c>
      <c r="J70" s="25"/>
      <c r="K70" s="26">
        <f t="shared" si="12"/>
        <v>1700.76</v>
      </c>
      <c r="L70" s="25"/>
      <c r="M70" s="26">
        <f t="shared" si="13"/>
        <v>10204.540000000001</v>
      </c>
      <c r="N70" s="25"/>
      <c r="O70" s="25">
        <f>-ROUND(G70*4%,2)</f>
        <v>-789.76</v>
      </c>
      <c r="P70" s="25"/>
      <c r="Q70" s="25"/>
      <c r="R70" s="27">
        <f t="shared" si="14"/>
        <v>9414.7800000000007</v>
      </c>
      <c r="S70" s="63" t="s">
        <v>247</v>
      </c>
      <c r="T70" s="32">
        <f>480+152</f>
        <v>632</v>
      </c>
      <c r="U70" s="30"/>
      <c r="V70" s="31"/>
      <c r="W70" s="3"/>
    </row>
    <row r="71" spans="1:23" ht="17.25" x14ac:dyDescent="0.25">
      <c r="A71" s="20" t="s">
        <v>224</v>
      </c>
      <c r="B71" s="20"/>
      <c r="C71" s="21">
        <v>7</v>
      </c>
      <c r="D71" s="22" t="s">
        <v>248</v>
      </c>
      <c r="E71" s="23" t="s">
        <v>249</v>
      </c>
      <c r="F71" s="24" t="s">
        <v>118</v>
      </c>
      <c r="G71" s="26">
        <v>19744</v>
      </c>
      <c r="H71" s="26">
        <f t="shared" si="10"/>
        <v>9872</v>
      </c>
      <c r="I71" s="26">
        <f t="shared" si="11"/>
        <v>0</v>
      </c>
      <c r="J71" s="25"/>
      <c r="K71" s="26">
        <f t="shared" si="12"/>
        <v>1974.4</v>
      </c>
      <c r="L71" s="25"/>
      <c r="M71" s="26">
        <f t="shared" si="13"/>
        <v>11846.4</v>
      </c>
      <c r="N71" s="25"/>
      <c r="O71" s="25"/>
      <c r="P71" s="25"/>
      <c r="Q71" s="25"/>
      <c r="R71" s="27">
        <f t="shared" si="14"/>
        <v>11846.4</v>
      </c>
      <c r="S71" s="53"/>
      <c r="T71" s="32"/>
      <c r="U71" s="30"/>
      <c r="V71" s="31"/>
      <c r="W71" s="3"/>
    </row>
    <row r="72" spans="1:23" ht="17.25" x14ac:dyDescent="0.25">
      <c r="A72" s="20" t="s">
        <v>207</v>
      </c>
      <c r="B72" s="20"/>
      <c r="C72" s="21">
        <v>8</v>
      </c>
      <c r="D72" s="22" t="s">
        <v>250</v>
      </c>
      <c r="E72" s="23" t="s">
        <v>251</v>
      </c>
      <c r="F72" s="24"/>
      <c r="G72" s="26">
        <v>19744</v>
      </c>
      <c r="H72" s="26">
        <f t="shared" si="10"/>
        <v>9872</v>
      </c>
      <c r="I72" s="26">
        <f t="shared" si="11"/>
        <v>0</v>
      </c>
      <c r="J72" s="25"/>
      <c r="K72" s="26">
        <f t="shared" si="12"/>
        <v>1974.4</v>
      </c>
      <c r="L72" s="25"/>
      <c r="M72" s="26">
        <f t="shared" si="13"/>
        <v>11846.4</v>
      </c>
      <c r="N72" s="25"/>
      <c r="O72" s="25">
        <f>-ROUND(G72*4%,2)</f>
        <v>-789.76</v>
      </c>
      <c r="P72" s="25"/>
      <c r="Q72" s="25"/>
      <c r="R72" s="27">
        <f t="shared" si="14"/>
        <v>11056.64</v>
      </c>
      <c r="S72" s="63"/>
      <c r="T72" s="32"/>
      <c r="U72" s="30"/>
      <c r="V72" s="31"/>
      <c r="W72" s="3"/>
    </row>
    <row r="73" spans="1:23" ht="17.25" x14ac:dyDescent="0.25">
      <c r="A73" s="20" t="s">
        <v>207</v>
      </c>
      <c r="B73" s="20"/>
      <c r="C73" s="21">
        <v>9</v>
      </c>
      <c r="D73" s="22" t="s">
        <v>252</v>
      </c>
      <c r="E73" s="23" t="s">
        <v>253</v>
      </c>
      <c r="F73" s="24"/>
      <c r="G73" s="26">
        <v>19744</v>
      </c>
      <c r="H73" s="26">
        <f t="shared" si="10"/>
        <v>9872</v>
      </c>
      <c r="I73" s="26">
        <f t="shared" si="11"/>
        <v>0</v>
      </c>
      <c r="J73" s="25"/>
      <c r="K73" s="26">
        <f t="shared" si="12"/>
        <v>1974.4</v>
      </c>
      <c r="L73" s="25"/>
      <c r="M73" s="26">
        <f t="shared" si="13"/>
        <v>11846.4</v>
      </c>
      <c r="N73" s="25"/>
      <c r="O73" s="25"/>
      <c r="P73" s="25"/>
      <c r="Q73" s="25"/>
      <c r="R73" s="27">
        <f t="shared" si="14"/>
        <v>11846.4</v>
      </c>
      <c r="S73" s="53"/>
      <c r="T73" s="32"/>
      <c r="U73" s="30"/>
      <c r="V73" s="31"/>
      <c r="W73" s="3"/>
    </row>
    <row r="74" spans="1:23" ht="17.25" x14ac:dyDescent="0.25">
      <c r="A74" s="20" t="s">
        <v>207</v>
      </c>
      <c r="B74" s="20"/>
      <c r="C74" s="21">
        <v>10</v>
      </c>
      <c r="D74" s="22" t="s">
        <v>254</v>
      </c>
      <c r="E74" s="23" t="s">
        <v>255</v>
      </c>
      <c r="F74" s="24"/>
      <c r="G74" s="26">
        <v>19744</v>
      </c>
      <c r="H74" s="26">
        <f t="shared" si="10"/>
        <v>9872</v>
      </c>
      <c r="I74" s="26">
        <f t="shared" si="11"/>
        <v>-30.31</v>
      </c>
      <c r="J74" s="25"/>
      <c r="K74" s="26">
        <f t="shared" si="12"/>
        <v>1968.34</v>
      </c>
      <c r="L74" s="25"/>
      <c r="M74" s="26">
        <f t="shared" si="13"/>
        <v>11810.03</v>
      </c>
      <c r="N74" s="25"/>
      <c r="O74" s="25">
        <f>-ROUND(G74*4%,2)</f>
        <v>-789.76</v>
      </c>
      <c r="P74" s="25"/>
      <c r="Q74" s="25"/>
      <c r="R74" s="27">
        <f t="shared" si="14"/>
        <v>11020.27</v>
      </c>
      <c r="S74" s="63" t="s">
        <v>256</v>
      </c>
      <c r="T74" s="32">
        <v>14</v>
      </c>
      <c r="U74" s="30"/>
      <c r="V74" s="31"/>
      <c r="W74" s="3"/>
    </row>
    <row r="75" spans="1:23" ht="17.25" x14ac:dyDescent="0.25">
      <c r="A75" s="20" t="s">
        <v>207</v>
      </c>
      <c r="B75" s="20"/>
      <c r="C75" s="21">
        <v>11</v>
      </c>
      <c r="D75" s="22" t="s">
        <v>257</v>
      </c>
      <c r="E75" s="23" t="s">
        <v>258</v>
      </c>
      <c r="F75" s="24"/>
      <c r="G75" s="26">
        <v>19744</v>
      </c>
      <c r="H75" s="26">
        <f t="shared" si="10"/>
        <v>9872</v>
      </c>
      <c r="I75" s="26">
        <f t="shared" si="11"/>
        <v>0</v>
      </c>
      <c r="J75" s="25"/>
      <c r="K75" s="26">
        <f t="shared" si="12"/>
        <v>1974.4</v>
      </c>
      <c r="L75" s="25"/>
      <c r="M75" s="26">
        <f t="shared" si="13"/>
        <v>11846.4</v>
      </c>
      <c r="N75" s="25"/>
      <c r="O75" s="25">
        <f>-ROUND(G75*4%,2)</f>
        <v>-789.76</v>
      </c>
      <c r="P75" s="25"/>
      <c r="Q75" s="25"/>
      <c r="R75" s="27">
        <f t="shared" si="14"/>
        <v>11056.64</v>
      </c>
      <c r="S75" s="63"/>
      <c r="T75" s="32"/>
      <c r="U75" s="30"/>
      <c r="V75" s="31"/>
      <c r="W75" s="3"/>
    </row>
    <row r="76" spans="1:23" ht="17.25" x14ac:dyDescent="0.25">
      <c r="A76" s="20" t="s">
        <v>207</v>
      </c>
      <c r="B76" s="20"/>
      <c r="C76" s="21">
        <v>12</v>
      </c>
      <c r="D76" s="22" t="s">
        <v>257</v>
      </c>
      <c r="E76" s="23" t="s">
        <v>259</v>
      </c>
      <c r="F76" s="24"/>
      <c r="G76" s="26">
        <v>19744</v>
      </c>
      <c r="H76" s="26">
        <f t="shared" si="10"/>
        <v>9872</v>
      </c>
      <c r="I76" s="26">
        <f t="shared" si="11"/>
        <v>-1039.1600000000001</v>
      </c>
      <c r="J76" s="25"/>
      <c r="K76" s="26">
        <f t="shared" si="12"/>
        <v>1766.57</v>
      </c>
      <c r="L76" s="25"/>
      <c r="M76" s="26">
        <f t="shared" si="13"/>
        <v>10599.41</v>
      </c>
      <c r="N76" s="25"/>
      <c r="O76" s="25">
        <f>-ROUND(G76*4%,2)</f>
        <v>-789.76</v>
      </c>
      <c r="P76" s="25">
        <v>-200</v>
      </c>
      <c r="Q76" s="25"/>
      <c r="R76" s="27">
        <f t="shared" si="14"/>
        <v>9609.65</v>
      </c>
      <c r="S76" s="63" t="s">
        <v>112</v>
      </c>
      <c r="T76" s="32">
        <v>480</v>
      </c>
      <c r="U76" s="30"/>
      <c r="V76" s="31"/>
      <c r="W76" s="3"/>
    </row>
    <row r="77" spans="1:23" ht="17.25" x14ac:dyDescent="0.25">
      <c r="A77" s="20" t="s">
        <v>207</v>
      </c>
      <c r="B77" s="20"/>
      <c r="C77" s="21">
        <v>13</v>
      </c>
      <c r="D77" s="22" t="s">
        <v>124</v>
      </c>
      <c r="E77" s="23" t="s">
        <v>260</v>
      </c>
      <c r="F77" s="24"/>
      <c r="G77" s="26">
        <v>19744</v>
      </c>
      <c r="H77" s="26">
        <f t="shared" si="10"/>
        <v>9872</v>
      </c>
      <c r="I77" s="26">
        <f t="shared" si="11"/>
        <v>-1039.1600000000001</v>
      </c>
      <c r="J77" s="25"/>
      <c r="K77" s="26">
        <f t="shared" si="12"/>
        <v>1766.57</v>
      </c>
      <c r="L77" s="25"/>
      <c r="M77" s="26">
        <f t="shared" si="13"/>
        <v>10599.41</v>
      </c>
      <c r="N77" s="25"/>
      <c r="O77" s="25">
        <f>-ROUND(G77*4%,2)</f>
        <v>-789.76</v>
      </c>
      <c r="P77" s="25"/>
      <c r="Q77" s="25"/>
      <c r="R77" s="27">
        <f t="shared" si="14"/>
        <v>9809.65</v>
      </c>
      <c r="S77" s="63" t="s">
        <v>112</v>
      </c>
      <c r="T77" s="32">
        <v>480</v>
      </c>
      <c r="U77" s="30"/>
      <c r="V77" s="31"/>
      <c r="W77" s="3"/>
    </row>
    <row r="78" spans="1:23" ht="17.25" x14ac:dyDescent="0.25">
      <c r="A78" s="20" t="s">
        <v>261</v>
      </c>
      <c r="B78" s="20"/>
      <c r="C78" s="21">
        <v>14</v>
      </c>
      <c r="D78" s="22" t="s">
        <v>262</v>
      </c>
      <c r="E78" s="23" t="s">
        <v>263</v>
      </c>
      <c r="F78" s="24"/>
      <c r="G78" s="26">
        <v>19744</v>
      </c>
      <c r="H78" s="26">
        <f t="shared" si="10"/>
        <v>9872</v>
      </c>
      <c r="I78" s="26">
        <f t="shared" si="11"/>
        <v>0</v>
      </c>
      <c r="J78" s="25"/>
      <c r="K78" s="26">
        <f t="shared" si="12"/>
        <v>1974.4</v>
      </c>
      <c r="L78" s="25"/>
      <c r="M78" s="26">
        <f t="shared" si="13"/>
        <v>11846.4</v>
      </c>
      <c r="N78" s="25"/>
      <c r="O78" s="25"/>
      <c r="P78" s="25"/>
      <c r="Q78" s="25"/>
      <c r="R78" s="27">
        <f t="shared" si="14"/>
        <v>11846.4</v>
      </c>
      <c r="S78" s="53"/>
      <c r="T78" s="32"/>
      <c r="U78" s="30"/>
      <c r="V78" s="31"/>
      <c r="W78" s="3"/>
    </row>
    <row r="79" spans="1:23" x14ac:dyDescent="0.25">
      <c r="A79" s="16" t="s">
        <v>264</v>
      </c>
      <c r="B79" s="17"/>
      <c r="C79" s="17"/>
      <c r="D79" s="17"/>
      <c r="E79" s="17"/>
      <c r="F79" s="17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2"/>
      <c r="T79" s="18"/>
      <c r="U79" s="19"/>
      <c r="V79" s="19"/>
      <c r="W79" s="2"/>
    </row>
    <row r="80" spans="1:23" ht="17.25" x14ac:dyDescent="0.25">
      <c r="A80" s="20" t="s">
        <v>265</v>
      </c>
      <c r="B80" s="20"/>
      <c r="C80" s="21">
        <v>1</v>
      </c>
      <c r="D80" s="22" t="s">
        <v>266</v>
      </c>
      <c r="E80" s="23" t="s">
        <v>267</v>
      </c>
      <c r="F80" s="24"/>
      <c r="G80" s="26">
        <v>15586</v>
      </c>
      <c r="H80" s="26">
        <f>ROUND(G80/2,2)</f>
        <v>7793</v>
      </c>
      <c r="I80" s="26">
        <f>-ROUND(((G80/$V$4)/8)/60*T80,2)</f>
        <v>0</v>
      </c>
      <c r="J80" s="25"/>
      <c r="K80" s="26">
        <f>ROUND((H80+I80)*20%,2)</f>
        <v>1558.6</v>
      </c>
      <c r="L80" s="25"/>
      <c r="M80" s="26">
        <f>SUM(H80:L80)</f>
        <v>9351.6</v>
      </c>
      <c r="N80" s="25"/>
      <c r="O80" s="25"/>
      <c r="P80" s="25"/>
      <c r="Q80" s="25"/>
      <c r="R80" s="27">
        <f>SUM(M80:Q80)</f>
        <v>9351.6</v>
      </c>
      <c r="S80" s="53"/>
      <c r="T80" s="32"/>
      <c r="U80" s="30"/>
      <c r="V80" s="31"/>
      <c r="W80" s="3"/>
    </row>
  </sheetData>
  <mergeCells count="20"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S6:S7"/>
    <mergeCell ref="T6:T7"/>
    <mergeCell ref="U6:U7"/>
    <mergeCell ref="V6:V7"/>
    <mergeCell ref="H6:H7"/>
    <mergeCell ref="I6:I7"/>
    <mergeCell ref="K6:K7"/>
    <mergeCell ref="M6:M7"/>
    <mergeCell ref="N6:Q6"/>
    <mergeCell ref="R6:R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2023-03-21T08:47:27Z</dcterms:modified>
</cp:coreProperties>
</file>