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University/Projects/transfer_experiments/by_four_coculture/T0/"/>
    </mc:Choice>
  </mc:AlternateContent>
  <xr:revisionPtr revIDLastSave="0" documentId="13_ncr:1_{F753DC8B-5441-BB41-8B1B-0111380196C9}" xr6:coauthVersionLast="36" xr6:coauthVersionMax="36" xr10:uidLastSave="{00000000-0000-0000-0000-000000000000}"/>
  <bookViews>
    <workbookView xWindow="2680" yWindow="460" windowWidth="26120" windowHeight="15500" tabRatio="500" activeTab="1" xr2:uid="{00000000-000D-0000-FFFF-FFFF00000000}"/>
  </bookViews>
  <sheets>
    <sheet name="Standard Curves" sheetId="1" r:id="rId1"/>
    <sheet name="StdCurves_rawData" sheetId="2" r:id="rId2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0" i="2" l="1"/>
  <c r="L7" i="2"/>
  <c r="L6" i="2"/>
  <c r="L5" i="2"/>
  <c r="L4" i="2"/>
  <c r="L3" i="2"/>
  <c r="L2" i="2"/>
  <c r="K10" i="2"/>
  <c r="K7" i="2"/>
  <c r="K6" i="2"/>
  <c r="K4" i="2"/>
  <c r="K5" i="2"/>
  <c r="K3" i="2"/>
  <c r="K2" i="2"/>
  <c r="J10" i="2"/>
  <c r="J7" i="2"/>
  <c r="J6" i="2"/>
  <c r="J5" i="2"/>
  <c r="J4" i="2"/>
  <c r="J3" i="2"/>
  <c r="J2" i="2"/>
  <c r="I10" i="2"/>
  <c r="I7" i="2"/>
  <c r="I6" i="2"/>
  <c r="I5" i="2"/>
  <c r="I4" i="2"/>
  <c r="I3" i="2"/>
  <c r="I2" i="2"/>
  <c r="D9" i="2" l="1"/>
  <c r="I2" i="1"/>
  <c r="F15" i="2" l="1"/>
  <c r="E15" i="2"/>
  <c r="D15" i="2"/>
  <c r="C15" i="2"/>
  <c r="F12" i="2"/>
  <c r="F13" i="2" s="1"/>
  <c r="E12" i="2"/>
  <c r="E13" i="2" s="1"/>
  <c r="D12" i="2"/>
  <c r="D13" i="2" s="1"/>
  <c r="C12" i="2"/>
  <c r="C13" i="2" s="1"/>
  <c r="F11" i="2"/>
  <c r="E11" i="2"/>
  <c r="D11" i="2"/>
  <c r="C11" i="2"/>
  <c r="F9" i="2"/>
  <c r="E9" i="2"/>
  <c r="C9" i="2"/>
  <c r="I5" i="1"/>
  <c r="I4" i="1"/>
  <c r="I3" i="1"/>
  <c r="C14" i="2" l="1"/>
  <c r="E14" i="2"/>
  <c r="D14" i="2"/>
  <c r="F14" i="2"/>
</calcChain>
</file>

<file path=xl/sharedStrings.xml><?xml version="1.0" encoding="utf-8"?>
<sst xmlns="http://schemas.openxmlformats.org/spreadsheetml/2006/main" count="51" uniqueCount="34">
  <si>
    <t>Target</t>
  </si>
  <si>
    <t>Intercept</t>
  </si>
  <si>
    <t>Slope</t>
  </si>
  <si>
    <t>Efficiency</t>
  </si>
  <si>
    <t>Threshold</t>
  </si>
  <si>
    <t>Primers</t>
  </si>
  <si>
    <t>NA</t>
  </si>
  <si>
    <t>DNA</t>
  </si>
  <si>
    <t>THRESHOLD</t>
  </si>
  <si>
    <t>NTC - H2O</t>
  </si>
  <si>
    <t>INTERCEPT</t>
  </si>
  <si>
    <t>SLOPE</t>
  </si>
  <si>
    <t>EFFICIENCY (%)</t>
  </si>
  <si>
    <t>R2</t>
  </si>
  <si>
    <t>primer set</t>
  </si>
  <si>
    <t>plasmid copies</t>
  </si>
  <si>
    <t>ng per 1 ul</t>
  </si>
  <si>
    <t>LOD_copies</t>
  </si>
  <si>
    <t>num16Sor18S</t>
  </si>
  <si>
    <t>LOD_Cell</t>
  </si>
  <si>
    <t>ESL0183</t>
  </si>
  <si>
    <t>ESL0184</t>
  </si>
  <si>
    <t>ESL0185</t>
  </si>
  <si>
    <t>ESL0186</t>
  </si>
  <si>
    <t>0577/0578</t>
  </si>
  <si>
    <t>0615/0616</t>
  </si>
  <si>
    <t>0617/0618</t>
  </si>
  <si>
    <t>0630/0631</t>
  </si>
  <si>
    <t>Target_gene</t>
  </si>
  <si>
    <t>Sample_type</t>
  </si>
  <si>
    <t>183_pGEM</t>
  </si>
  <si>
    <t>184_pGEM</t>
  </si>
  <si>
    <t>185_pGEM</t>
  </si>
  <si>
    <t>186_pGEM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</si>
</sst>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00"/>
    <numFmt numFmtId="165" formatCode="0.00000"/>
    <numFmt numFmtId="166" formatCode="0.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5" fillId="0" borderId="0" xfId="3" applyFont="1" applyFill="1"/>
    <xf numFmtId="0" fontId="4" fillId="0" borderId="0" xfId="3" applyFont="1"/>
    <xf numFmtId="0" fontId="1" fillId="0" borderId="0" xfId="3"/>
    <xf numFmtId="0" fontId="4" fillId="0" borderId="0" xfId="0" applyFont="1"/>
    <xf numFmtId="0" fontId="6" fillId="0" borderId="0" xfId="3" applyFont="1" applyFill="1"/>
    <xf numFmtId="164" fontId="6" fillId="0" borderId="0" xfId="3" applyNumberFormat="1" applyFont="1"/>
    <xf numFmtId="0" fontId="4" fillId="0" borderId="0" xfId="3" applyFont="1" applyFill="1"/>
    <xf numFmtId="0" fontId="1" fillId="2" borderId="0" xfId="3" applyFill="1"/>
    <xf numFmtId="164" fontId="1" fillId="0" borderId="0" xfId="3" applyNumberFormat="1"/>
    <xf numFmtId="165" fontId="4" fillId="0" borderId="0" xfId="3" applyNumberFormat="1" applyFont="1" applyFill="1"/>
    <xf numFmtId="0" fontId="7" fillId="0" borderId="0" xfId="0" applyFont="1"/>
    <xf numFmtId="0" fontId="8" fillId="0" borderId="0" xfId="3" applyFont="1" applyFill="1"/>
    <xf numFmtId="166" fontId="1" fillId="0" borderId="0" xfId="3" applyNumberFormat="1"/>
    <xf numFmtId="0" fontId="0" fillId="0" borderId="0" xfId="0" applyFill="1"/>
    <xf numFmtId="0" fontId="9" fillId="0" borderId="0" xfId="0" applyFont="1" applyFill="1"/>
    <xf numFmtId="43" fontId="0" fillId="0" borderId="0" xfId="14" applyFont="1"/>
    <xf numFmtId="0" fontId="4" fillId="0" borderId="0" xfId="0" applyFont="1" applyFill="1"/>
    <xf numFmtId="0" fontId="10" fillId="0" borderId="0" xfId="0" applyFont="1" applyFill="1"/>
  </cellXfs>
  <cellStyles count="15">
    <cellStyle name="Comma" xfId="14" builtinId="3"/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3" xfId="3" xr:uid="{00000000-0005-0000-0000-00000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pane ySplit="1" topLeftCell="A2" activePane="bottomLeft" state="frozen"/>
      <selection pane="bottomLeft" activeCell="D6" sqref="D6"/>
    </sheetView>
  </sheetViews>
  <sheetFormatPr baseColWidth="10" defaultColWidth="11.1640625" defaultRowHeight="16" x14ac:dyDescent="0.2"/>
  <cols>
    <col min="1" max="1" width="33" customWidth="1"/>
    <col min="2" max="2" width="15.33203125" customWidth="1"/>
    <col min="8" max="8" width="12.33203125" customWidth="1"/>
  </cols>
  <sheetData>
    <row r="1" spans="1:11" x14ac:dyDescent="0.2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18</v>
      </c>
      <c r="I1" t="s">
        <v>19</v>
      </c>
      <c r="J1" t="s">
        <v>5</v>
      </c>
      <c r="K1" t="s">
        <v>29</v>
      </c>
    </row>
    <row r="2" spans="1:11" x14ac:dyDescent="0.2">
      <c r="A2" t="s">
        <v>30</v>
      </c>
      <c r="B2">
        <v>183</v>
      </c>
      <c r="C2" s="16">
        <v>36.432690347943989</v>
      </c>
      <c r="D2" s="16">
        <v>-3.5014704636165073</v>
      </c>
      <c r="E2" s="16">
        <v>1.9301643869218066</v>
      </c>
      <c r="F2">
        <v>32.638027191162109</v>
      </c>
      <c r="G2">
        <v>10</v>
      </c>
      <c r="H2">
        <v>1</v>
      </c>
      <c r="I2">
        <f t="shared" ref="I2:I5" si="0">(G2/H2)*200</f>
        <v>2000</v>
      </c>
      <c r="J2" s="2" t="s">
        <v>25</v>
      </c>
      <c r="K2" t="s">
        <v>7</v>
      </c>
    </row>
    <row r="3" spans="1:11" x14ac:dyDescent="0.2">
      <c r="A3" t="s">
        <v>31</v>
      </c>
      <c r="B3">
        <v>184</v>
      </c>
      <c r="C3" s="16">
        <v>34.192665917532786</v>
      </c>
      <c r="D3" s="16">
        <v>-2.9636705943516324</v>
      </c>
      <c r="E3" s="16">
        <v>2.174800457089809</v>
      </c>
      <c r="F3">
        <v>28.746978759765625</v>
      </c>
      <c r="G3">
        <v>100</v>
      </c>
      <c r="H3">
        <v>1</v>
      </c>
      <c r="I3">
        <f t="shared" si="0"/>
        <v>20000</v>
      </c>
      <c r="J3" s="2" t="s">
        <v>26</v>
      </c>
      <c r="K3" t="s">
        <v>7</v>
      </c>
    </row>
    <row r="4" spans="1:11" x14ac:dyDescent="0.2">
      <c r="A4" t="s">
        <v>32</v>
      </c>
      <c r="B4">
        <v>185</v>
      </c>
      <c r="C4" s="16">
        <v>35.490103585379465</v>
      </c>
      <c r="D4" s="16">
        <v>-3.4026507309504916</v>
      </c>
      <c r="E4" s="16">
        <v>1.9673812302805254</v>
      </c>
      <c r="F4">
        <v>28.856746673583984</v>
      </c>
      <c r="G4">
        <v>100</v>
      </c>
      <c r="H4">
        <v>1</v>
      </c>
      <c r="I4">
        <f t="shared" si="0"/>
        <v>20000</v>
      </c>
      <c r="J4" s="2" t="s">
        <v>24</v>
      </c>
      <c r="K4" t="s">
        <v>7</v>
      </c>
    </row>
    <row r="5" spans="1:11" ht="14" customHeight="1" x14ac:dyDescent="0.2">
      <c r="A5" t="s">
        <v>33</v>
      </c>
      <c r="B5">
        <v>186</v>
      </c>
      <c r="C5" s="16">
        <v>37.258216585431782</v>
      </c>
      <c r="D5" s="16">
        <v>-3.4609143393380299</v>
      </c>
      <c r="E5" s="16">
        <v>1.9450957526397528</v>
      </c>
      <c r="F5">
        <v>30.27470588684082</v>
      </c>
      <c r="G5">
        <v>100</v>
      </c>
      <c r="H5">
        <v>1</v>
      </c>
      <c r="I5">
        <f t="shared" si="0"/>
        <v>20000</v>
      </c>
      <c r="J5" s="2" t="s">
        <v>27</v>
      </c>
      <c r="K5" t="s">
        <v>7</v>
      </c>
    </row>
    <row r="14" spans="1:11" s="11" customFormat="1" x14ac:dyDescent="0.2"/>
    <row r="16" spans="1:11" ht="15" customHeight="1" x14ac:dyDescent="0.2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tabSelected="1" workbookViewId="0">
      <selection activeCell="L10" sqref="L10"/>
    </sheetView>
  </sheetViews>
  <sheetFormatPr baseColWidth="10" defaultColWidth="11.1640625" defaultRowHeight="16" x14ac:dyDescent="0.2"/>
  <cols>
    <col min="1" max="1" width="31.5" customWidth="1"/>
    <col min="12" max="12" width="16.5" customWidth="1"/>
  </cols>
  <sheetData>
    <row r="1" spans="1:12" ht="21" x14ac:dyDescent="0.25">
      <c r="C1" s="1" t="s">
        <v>20</v>
      </c>
      <c r="D1" s="1" t="s">
        <v>21</v>
      </c>
      <c r="E1" s="1" t="s">
        <v>22</v>
      </c>
      <c r="F1" s="1" t="s">
        <v>23</v>
      </c>
      <c r="I1" s="12"/>
      <c r="J1" s="12"/>
      <c r="K1" s="12"/>
      <c r="L1" s="12"/>
    </row>
    <row r="2" spans="1:12" x14ac:dyDescent="0.2">
      <c r="A2" t="s">
        <v>15</v>
      </c>
      <c r="B2" s="2">
        <v>10000000</v>
      </c>
      <c r="C2" s="14">
        <v>11.761996269226074</v>
      </c>
      <c r="D2" s="14">
        <v>12.585887908935547</v>
      </c>
      <c r="E2" s="15">
        <v>11.569842338562012</v>
      </c>
      <c r="F2" s="14">
        <v>12.613519668579102</v>
      </c>
      <c r="G2" s="4" t="s">
        <v>16</v>
      </c>
      <c r="H2" s="2"/>
      <c r="I2">
        <f>C8-C7</f>
        <v>2.9931011199951172</v>
      </c>
      <c r="J2">
        <f>D8-D7</f>
        <v>1.2971591949462891</v>
      </c>
      <c r="K2">
        <f>E8-E7</f>
        <v>2.7971076965332031</v>
      </c>
      <c r="L2">
        <f>F8-F7</f>
        <v>3.1315746307373047</v>
      </c>
    </row>
    <row r="3" spans="1:12" x14ac:dyDescent="0.2">
      <c r="B3" s="2">
        <v>1000000</v>
      </c>
      <c r="C3" s="14">
        <v>15.552472114562988</v>
      </c>
      <c r="D3" s="14">
        <v>16.708797454833984</v>
      </c>
      <c r="E3" s="15">
        <v>14.911258697509766</v>
      </c>
      <c r="F3" s="14">
        <v>16.604700088500977</v>
      </c>
      <c r="H3" s="2"/>
      <c r="I3">
        <f>C7-C6</f>
        <v>3.5719451904296875</v>
      </c>
      <c r="J3">
        <f>D7-D6</f>
        <v>2.7355022430419922</v>
      </c>
      <c r="K3">
        <f>E7-E6</f>
        <v>3.3625831604003906</v>
      </c>
      <c r="L3">
        <f>F7-F6</f>
        <v>3.0450649261474609</v>
      </c>
    </row>
    <row r="4" spans="1:12" x14ac:dyDescent="0.2">
      <c r="B4" s="2">
        <v>100000</v>
      </c>
      <c r="C4" s="14">
        <v>18.844808578491211</v>
      </c>
      <c r="D4" s="14">
        <v>19.479812622070312</v>
      </c>
      <c r="E4" s="15">
        <v>18.362955093383789</v>
      </c>
      <c r="F4" s="14">
        <v>20.042333602905273</v>
      </c>
      <c r="H4" s="2"/>
      <c r="I4">
        <f>C6-C5</f>
        <v>3.6005325317382812</v>
      </c>
      <c r="J4">
        <f>D6-D5</f>
        <v>3.2226829528808594</v>
      </c>
      <c r="K4">
        <f>E6-E5</f>
        <v>3.1864795684814453</v>
      </c>
      <c r="L4">
        <f>F6-F5</f>
        <v>3.4989070892333984</v>
      </c>
    </row>
    <row r="5" spans="1:12" x14ac:dyDescent="0.2">
      <c r="B5" s="2">
        <v>10000</v>
      </c>
      <c r="C5" s="14">
        <v>22.472448348999023</v>
      </c>
      <c r="D5" s="14">
        <v>22.788793563842773</v>
      </c>
      <c r="E5" s="15">
        <v>22.307683944702148</v>
      </c>
      <c r="F5" s="14">
        <v>23.730733871459961</v>
      </c>
      <c r="H5" s="2"/>
      <c r="I5">
        <f>C5-C4</f>
        <v>3.6276397705078125</v>
      </c>
      <c r="J5">
        <f>D5-D4</f>
        <v>3.3089809417724609</v>
      </c>
      <c r="K5">
        <f>E5-E4</f>
        <v>3.9447288513183594</v>
      </c>
      <c r="L5">
        <f>F5-F4</f>
        <v>3.6884002685546875</v>
      </c>
    </row>
    <row r="6" spans="1:12" x14ac:dyDescent="0.2">
      <c r="B6" s="2">
        <v>1000</v>
      </c>
      <c r="C6" s="14">
        <v>26.072980880737305</v>
      </c>
      <c r="D6" s="14">
        <v>26.011476516723633</v>
      </c>
      <c r="E6" s="15">
        <v>25.494163513183594</v>
      </c>
      <c r="F6" s="14">
        <v>27.229640960693359</v>
      </c>
      <c r="H6" s="2"/>
      <c r="I6">
        <f>C4-C3</f>
        <v>3.2923364639282227</v>
      </c>
      <c r="J6">
        <f>D4-D3</f>
        <v>2.7710151672363281</v>
      </c>
      <c r="K6">
        <f>E3-E2</f>
        <v>3.3414163589477539</v>
      </c>
      <c r="L6">
        <f>F4-F3</f>
        <v>3.4376335144042969</v>
      </c>
    </row>
    <row r="7" spans="1:12" x14ac:dyDescent="0.2">
      <c r="B7" s="2">
        <v>100</v>
      </c>
      <c r="C7" s="14">
        <v>29.644926071166992</v>
      </c>
      <c r="D7" s="17">
        <v>28.746978759765625</v>
      </c>
      <c r="E7" s="18">
        <v>28.856746673583984</v>
      </c>
      <c r="F7" s="17">
        <v>30.27470588684082</v>
      </c>
      <c r="H7" s="2"/>
      <c r="I7">
        <f>C3-C2</f>
        <v>3.7904758453369141</v>
      </c>
      <c r="J7">
        <f>D3-D2</f>
        <v>4.1229095458984375</v>
      </c>
      <c r="K7">
        <f>E4-E3</f>
        <v>3.4516963958740234</v>
      </c>
      <c r="L7">
        <f>F3-F2</f>
        <v>3.991180419921875</v>
      </c>
    </row>
    <row r="8" spans="1:12" x14ac:dyDescent="0.2">
      <c r="B8" s="2">
        <v>10</v>
      </c>
      <c r="C8" s="17">
        <v>32.638027191162109</v>
      </c>
      <c r="D8" s="14">
        <v>30.044137954711914</v>
      </c>
      <c r="E8" s="15">
        <v>31.653854370117188</v>
      </c>
      <c r="F8" s="14">
        <v>33.406280517578125</v>
      </c>
      <c r="H8" s="2"/>
    </row>
    <row r="9" spans="1:12" x14ac:dyDescent="0.2">
      <c r="A9" s="5" t="s">
        <v>8</v>
      </c>
      <c r="C9" s="6">
        <f>C8</f>
        <v>32.638027191162109</v>
      </c>
      <c r="D9" s="6">
        <f>D7</f>
        <v>28.746978759765625</v>
      </c>
      <c r="E9" s="6">
        <f>E7</f>
        <v>28.856746673583984</v>
      </c>
      <c r="F9" s="6">
        <f>F7</f>
        <v>30.27470588684082</v>
      </c>
      <c r="G9" s="5" t="s">
        <v>8</v>
      </c>
    </row>
    <row r="10" spans="1:12" x14ac:dyDescent="0.2">
      <c r="A10" s="7" t="s">
        <v>9</v>
      </c>
      <c r="C10" s="8">
        <v>35.556510925292969</v>
      </c>
      <c r="D10" s="8">
        <v>38.549639999999997</v>
      </c>
      <c r="E10" s="8" t="s">
        <v>6</v>
      </c>
      <c r="F10" s="8" t="s">
        <v>6</v>
      </c>
      <c r="G10" s="7" t="s">
        <v>9</v>
      </c>
      <c r="I10">
        <f>AVERAGE(I2:I7)</f>
        <v>3.4793384869893393</v>
      </c>
      <c r="J10">
        <f>AVERAGE(J2:J7)</f>
        <v>2.909708340962728</v>
      </c>
      <c r="K10">
        <f>AVERAGE(K2:K7)</f>
        <v>3.3473353385925293</v>
      </c>
      <c r="L10">
        <f>AVERAGE(L2:L7)</f>
        <v>3.4654601414998374</v>
      </c>
    </row>
    <row r="11" spans="1:12" x14ac:dyDescent="0.2">
      <c r="A11" s="7" t="s">
        <v>10</v>
      </c>
      <c r="C11" s="3">
        <f>INTERCEPT(C2:C8,LOG($B$2:$B$8))</f>
        <v>36.432690347943989</v>
      </c>
      <c r="D11" s="3">
        <f>INTERCEPT(D2:D8,LOG($B$2:$B$8))</f>
        <v>34.192665917532786</v>
      </c>
      <c r="E11" s="3">
        <f t="shared" ref="E11" si="0">INTERCEPT(E2:E8,LOG($B$2:$B$8))</f>
        <v>35.490103585379465</v>
      </c>
      <c r="F11" s="3">
        <f>INTERCEPT(F2:F8,LOG($B$2:$B$8))</f>
        <v>37.258216585431782</v>
      </c>
      <c r="G11" s="7" t="s">
        <v>10</v>
      </c>
      <c r="H11" s="3"/>
      <c r="I11" s="3"/>
      <c r="J11" s="3"/>
      <c r="K11" s="3"/>
      <c r="L11" s="3"/>
    </row>
    <row r="12" spans="1:12" x14ac:dyDescent="0.2">
      <c r="A12" s="7" t="s">
        <v>11</v>
      </c>
      <c r="C12" s="3">
        <f>SLOPE(C2:C8,LOG($B$2:$B$8))</f>
        <v>-3.5014704636165073</v>
      </c>
      <c r="D12" s="3">
        <f>SLOPE(D2:D8,LOG($B$2:$B$8))</f>
        <v>-2.9636705943516324</v>
      </c>
      <c r="E12" s="3">
        <f t="shared" ref="E12" si="1">SLOPE(E2:E8,LOG($B$2:$B$8))</f>
        <v>-3.4026507309504916</v>
      </c>
      <c r="F12" s="3">
        <f>SLOPE(F2:F8,LOG($B$2:$B$8))</f>
        <v>-3.4609143393380299</v>
      </c>
      <c r="G12" s="7" t="s">
        <v>11</v>
      </c>
      <c r="H12" s="3"/>
      <c r="I12" s="3"/>
      <c r="J12" s="3"/>
      <c r="K12" s="3"/>
      <c r="L12" s="3"/>
    </row>
    <row r="13" spans="1:12" x14ac:dyDescent="0.2">
      <c r="A13" s="7" t="s">
        <v>12</v>
      </c>
      <c r="C13" s="13">
        <f>(10^(-1/C12)-1)*100</f>
        <v>93.016438692180657</v>
      </c>
      <c r="D13" s="13">
        <f t="shared" ref="D13:F13" si="2">(10^(-1/D12)-1)*100</f>
        <v>117.4800457089809</v>
      </c>
      <c r="E13" s="13">
        <f t="shared" si="2"/>
        <v>96.738123028052541</v>
      </c>
      <c r="F13" s="13">
        <f t="shared" si="2"/>
        <v>94.509575263975279</v>
      </c>
      <c r="G13" s="7" t="s">
        <v>12</v>
      </c>
      <c r="H13" s="9"/>
      <c r="I13" s="13"/>
      <c r="J13" s="13"/>
      <c r="K13" s="13"/>
      <c r="L13" s="13"/>
    </row>
    <row r="14" spans="1:12" x14ac:dyDescent="0.2">
      <c r="A14" s="7" t="s">
        <v>3</v>
      </c>
      <c r="C14" s="9">
        <f>10^(-1/C12)</f>
        <v>1.9301643869218066</v>
      </c>
      <c r="D14" s="9">
        <f>10^(-1/D12)</f>
        <v>2.174800457089809</v>
      </c>
      <c r="E14" s="9">
        <f t="shared" ref="E14:F14" si="3">10^(-1/E12)</f>
        <v>1.9673812302805254</v>
      </c>
      <c r="F14" s="9">
        <f t="shared" si="3"/>
        <v>1.9450957526397528</v>
      </c>
      <c r="G14" s="7" t="s">
        <v>3</v>
      </c>
      <c r="H14" s="9"/>
      <c r="I14" s="9"/>
      <c r="J14" s="9"/>
      <c r="K14" s="9"/>
      <c r="L14" s="9"/>
    </row>
    <row r="15" spans="1:12" x14ac:dyDescent="0.2">
      <c r="A15" s="10" t="s">
        <v>13</v>
      </c>
      <c r="C15" s="9">
        <f>RSQ(LOG($B$2:$B$8),C2:C8)</f>
        <v>0.99940599211683101</v>
      </c>
      <c r="D15" s="9">
        <f>RSQ(LOG($B$2:$B$8),D2:D8)</f>
        <v>0.98721711667508882</v>
      </c>
      <c r="E15" s="9">
        <f t="shared" ref="E15" si="4">RSQ(LOG($B$2:$B$8),E2:E8)</f>
        <v>0.99847318140311359</v>
      </c>
      <c r="F15" s="9">
        <f>RSQ(LOG($B$2:$B$8),F2:F8)</f>
        <v>0.99828110669570025</v>
      </c>
      <c r="G15" s="10" t="s">
        <v>13</v>
      </c>
      <c r="H15" s="9"/>
      <c r="I15" s="9"/>
      <c r="J15" s="9"/>
      <c r="K15" s="9"/>
      <c r="L15" s="9"/>
    </row>
    <row r="16" spans="1:12" x14ac:dyDescent="0.2">
      <c r="A16" s="7" t="s">
        <v>14</v>
      </c>
      <c r="C16" s="2" t="s">
        <v>25</v>
      </c>
      <c r="D16" s="2" t="s">
        <v>26</v>
      </c>
      <c r="E16" s="2" t="s">
        <v>24</v>
      </c>
      <c r="F16" s="2" t="s">
        <v>27</v>
      </c>
      <c r="G16" s="7" t="s">
        <v>14</v>
      </c>
    </row>
    <row r="18" spans="1:1" x14ac:dyDescent="0.2">
      <c r="A18" s="7"/>
    </row>
  </sheetData>
  <conditionalFormatting sqref="D1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:F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:F1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:L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:L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:L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:L13 C13:F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:F1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Curves</vt:lpstr>
      <vt:lpstr>StdCurves_rawData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</dc:creator>
  <cp:lastModifiedBy>Silvia Brochet</cp:lastModifiedBy>
  <dcterms:created xsi:type="dcterms:W3CDTF">2017-09-22T13:32:19Z</dcterms:created>
  <dcterms:modified xsi:type="dcterms:W3CDTF">2019-03-29T15:12:45Z</dcterms:modified>
</cp:coreProperties>
</file>