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652733/Python/hyperspectral/"/>
    </mc:Choice>
  </mc:AlternateContent>
  <xr:revisionPtr revIDLastSave="0" documentId="13_ncr:1_{26596F45-E268-EC40-B680-9C3E0D350507}" xr6:coauthVersionLast="47" xr6:coauthVersionMax="47" xr10:uidLastSave="{00000000-0000-0000-0000-000000000000}"/>
  <bookViews>
    <workbookView xWindow="0" yWindow="500" windowWidth="28800" windowHeight="17500" activeTab="2" xr2:uid="{7F29DE9F-0A54-3845-B281-1B7D45DAA2AE}"/>
  </bookViews>
  <sheets>
    <sheet name="overview" sheetId="4" r:id="rId1"/>
    <sheet name="16-05-2022" sheetId="1" r:id="rId2"/>
    <sheet name="19-05-20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4" l="1"/>
  <c r="J23" i="4"/>
  <c r="E23" i="4"/>
  <c r="D23" i="4"/>
  <c r="C23" i="4"/>
  <c r="B23" i="4"/>
  <c r="B22" i="4"/>
  <c r="N10" i="4"/>
  <c r="N8" i="4"/>
  <c r="N6" i="4"/>
  <c r="K6" i="4"/>
  <c r="K4" i="4"/>
  <c r="E21" i="4" s="1"/>
  <c r="K3" i="4"/>
  <c r="D21" i="4" s="1"/>
  <c r="M4" i="4"/>
  <c r="M10" i="4"/>
  <c r="M11" i="4"/>
  <c r="M12" i="4"/>
  <c r="J3" i="4"/>
  <c r="H4" i="4"/>
  <c r="I23" i="4" s="1"/>
  <c r="H3" i="4"/>
  <c r="H23" i="4" s="1"/>
  <c r="E11" i="4"/>
  <c r="E10" i="4"/>
  <c r="E9" i="4"/>
  <c r="E8" i="4"/>
  <c r="E3" i="4"/>
  <c r="B4" i="4"/>
  <c r="C21" i="4" s="1"/>
  <c r="D12" i="4"/>
  <c r="D11" i="4"/>
  <c r="D10" i="4"/>
  <c r="D9" i="4"/>
  <c r="M9" i="4" s="1"/>
  <c r="D8" i="4"/>
  <c r="M8" i="4" s="1"/>
  <c r="D7" i="4"/>
  <c r="M7" i="4" s="1"/>
  <c r="D6" i="4"/>
  <c r="M6" i="4" s="1"/>
  <c r="D5" i="4"/>
  <c r="M5" i="4" s="1"/>
  <c r="D4" i="4"/>
  <c r="D3" i="4"/>
  <c r="M3" i="4" s="1"/>
  <c r="A4" i="4"/>
  <c r="J4" i="4" s="1"/>
  <c r="A3" i="4"/>
  <c r="P26" i="2"/>
  <c r="N2" i="2"/>
  <c r="K29" i="2"/>
  <c r="J29" i="2"/>
  <c r="N12" i="4" s="1"/>
  <c r="I29" i="2"/>
  <c r="N29" i="2" s="1"/>
  <c r="H29" i="2"/>
  <c r="E12" i="4" s="1"/>
  <c r="K26" i="2"/>
  <c r="J26" i="2"/>
  <c r="N11" i="4" s="1"/>
  <c r="I26" i="2"/>
  <c r="N26" i="2" s="1"/>
  <c r="H26" i="2"/>
  <c r="K23" i="2"/>
  <c r="J23" i="2"/>
  <c r="I23" i="2"/>
  <c r="N23" i="2" s="1"/>
  <c r="H23" i="2"/>
  <c r="M23" i="2" s="1"/>
  <c r="F10" i="4" s="1"/>
  <c r="K20" i="2"/>
  <c r="J20" i="2"/>
  <c r="N9" i="4" s="1"/>
  <c r="I20" i="2"/>
  <c r="N20" i="2" s="1"/>
  <c r="H20" i="2"/>
  <c r="K17" i="2"/>
  <c r="J17" i="2"/>
  <c r="I17" i="2"/>
  <c r="N17" i="2" s="1"/>
  <c r="H17" i="2"/>
  <c r="M17" i="2" s="1"/>
  <c r="F8" i="4" s="1"/>
  <c r="K14" i="2"/>
  <c r="J14" i="2"/>
  <c r="N7" i="4" s="1"/>
  <c r="I14" i="2"/>
  <c r="N14" i="2" s="1"/>
  <c r="H14" i="2"/>
  <c r="E7" i="4" s="1"/>
  <c r="K11" i="2"/>
  <c r="J11" i="2"/>
  <c r="I11" i="2"/>
  <c r="N11" i="2" s="1"/>
  <c r="H11" i="2"/>
  <c r="E6" i="4" s="1"/>
  <c r="K8" i="2"/>
  <c r="J8" i="2"/>
  <c r="N5" i="4" s="1"/>
  <c r="I8" i="2"/>
  <c r="N8" i="2" s="1"/>
  <c r="H8" i="2"/>
  <c r="E5" i="4" s="1"/>
  <c r="K5" i="2"/>
  <c r="J5" i="2"/>
  <c r="N4" i="4" s="1"/>
  <c r="E22" i="4" s="1"/>
  <c r="I5" i="2"/>
  <c r="N5" i="2" s="1"/>
  <c r="H5" i="2"/>
  <c r="M5" i="2" s="1"/>
  <c r="F4" i="4" s="1"/>
  <c r="I22" i="4" s="1"/>
  <c r="I2" i="2"/>
  <c r="J2" i="2"/>
  <c r="P20" i="2" s="1"/>
  <c r="K2" i="2"/>
  <c r="H2" i="2"/>
  <c r="M26" i="2" s="1"/>
  <c r="F11" i="4" s="1"/>
  <c r="K11" i="1"/>
  <c r="I11" i="1"/>
  <c r="J11" i="1"/>
  <c r="H11" i="1"/>
  <c r="O32" i="1"/>
  <c r="L7" i="4" s="1"/>
  <c r="J14" i="1"/>
  <c r="K5" i="4" s="1"/>
  <c r="J41" i="1"/>
  <c r="K8" i="4" s="1"/>
  <c r="J32" i="1"/>
  <c r="K7" i="4" s="1"/>
  <c r="J23" i="1"/>
  <c r="J2" i="1"/>
  <c r="G41" i="1"/>
  <c r="L41" i="1" s="1"/>
  <c r="G32" i="1"/>
  <c r="L32" i="1" s="1"/>
  <c r="G23" i="1"/>
  <c r="L23" i="1" s="1"/>
  <c r="G14" i="1"/>
  <c r="L14" i="1" s="1"/>
  <c r="G11" i="1"/>
  <c r="L11" i="1" s="1"/>
  <c r="G2" i="1"/>
  <c r="L2" i="1" s="1"/>
  <c r="I2" i="1"/>
  <c r="K2" i="1"/>
  <c r="I14" i="1"/>
  <c r="K14" i="1"/>
  <c r="I23" i="1"/>
  <c r="K23" i="1"/>
  <c r="I32" i="1"/>
  <c r="K32" i="1"/>
  <c r="I41" i="1"/>
  <c r="K41" i="1"/>
  <c r="H41" i="1"/>
  <c r="H32" i="1"/>
  <c r="B7" i="4" s="1"/>
  <c r="H23" i="1"/>
  <c r="B6" i="4" s="1"/>
  <c r="H14" i="1"/>
  <c r="B5" i="4" s="1"/>
  <c r="H2" i="1"/>
  <c r="N32" i="1" s="1"/>
  <c r="O2" i="2" l="1"/>
  <c r="O3" i="4" s="1"/>
  <c r="J22" i="4" s="1"/>
  <c r="O26" i="2"/>
  <c r="O11" i="4" s="1"/>
  <c r="M11" i="2"/>
  <c r="F6" i="4" s="1"/>
  <c r="M29" i="2"/>
  <c r="F12" i="4" s="1"/>
  <c r="A7" i="4"/>
  <c r="J7" i="4" s="1"/>
  <c r="O23" i="1"/>
  <c r="L6" i="4" s="1"/>
  <c r="O5" i="2"/>
  <c r="O4" i="4" s="1"/>
  <c r="K22" i="4" s="1"/>
  <c r="O11" i="2"/>
  <c r="O6" i="4" s="1"/>
  <c r="O17" i="2"/>
  <c r="O8" i="4" s="1"/>
  <c r="O23" i="2"/>
  <c r="O10" i="4" s="1"/>
  <c r="O29" i="2"/>
  <c r="O12" i="4" s="1"/>
  <c r="N3" i="4"/>
  <c r="D22" i="4" s="1"/>
  <c r="P14" i="2"/>
  <c r="A6" i="4"/>
  <c r="J6" i="4" s="1"/>
  <c r="M41" i="1"/>
  <c r="C8" i="4" s="1"/>
  <c r="A8" i="4"/>
  <c r="J8" i="4" s="1"/>
  <c r="B8" i="4"/>
  <c r="E4" i="4"/>
  <c r="C22" i="4" s="1"/>
  <c r="P5" i="2"/>
  <c r="P11" i="2"/>
  <c r="P17" i="2"/>
  <c r="P23" i="2"/>
  <c r="P29" i="2"/>
  <c r="O8" i="2"/>
  <c r="O5" i="4" s="1"/>
  <c r="O14" i="2"/>
  <c r="O7" i="4" s="1"/>
  <c r="O20" i="2"/>
  <c r="O9" i="4" s="1"/>
  <c r="A5" i="4"/>
  <c r="J5" i="4" s="1"/>
  <c r="P2" i="2"/>
  <c r="P8" i="2"/>
  <c r="M2" i="2"/>
  <c r="F3" i="4" s="1"/>
  <c r="H22" i="4" s="1"/>
  <c r="M8" i="2"/>
  <c r="F5" i="4" s="1"/>
  <c r="M14" i="2"/>
  <c r="F7" i="4" s="1"/>
  <c r="M20" i="2"/>
  <c r="F9" i="4" s="1"/>
  <c r="B3" i="4"/>
  <c r="B21" i="4" s="1"/>
  <c r="N2" i="1"/>
  <c r="M11" i="1"/>
  <c r="C4" i="4" s="1"/>
  <c r="I21" i="4" s="1"/>
  <c r="M14" i="1"/>
  <c r="C5" i="4" s="1"/>
  <c r="M23" i="1"/>
  <c r="C6" i="4" s="1"/>
  <c r="N41" i="1"/>
  <c r="M32" i="1"/>
  <c r="C7" i="4" s="1"/>
  <c r="P2" i="1"/>
  <c r="M2" i="1"/>
  <c r="C3" i="4" s="1"/>
  <c r="H21" i="4" s="1"/>
  <c r="O2" i="1"/>
  <c r="L3" i="4" s="1"/>
  <c r="J21" i="4" s="1"/>
  <c r="P14" i="1"/>
  <c r="N14" i="1"/>
  <c r="P32" i="1"/>
  <c r="O11" i="1"/>
  <c r="L4" i="4" s="1"/>
  <c r="K21" i="4" s="1"/>
  <c r="P23" i="1"/>
  <c r="N23" i="1"/>
  <c r="O14" i="1"/>
  <c r="L5" i="4" s="1"/>
  <c r="P41" i="1"/>
  <c r="N11" i="1"/>
  <c r="O41" i="1"/>
  <c r="L8" i="4" s="1"/>
  <c r="P11" i="1"/>
</calcChain>
</file>

<file path=xl/sharedStrings.xml><?xml version="1.0" encoding="utf-8"?>
<sst xmlns="http://schemas.openxmlformats.org/spreadsheetml/2006/main" count="140" uniqueCount="38">
  <si>
    <t>Concentration</t>
  </si>
  <si>
    <t>Pt mean</t>
  </si>
  <si>
    <t>Pt std</t>
  </si>
  <si>
    <t>Pd mean</t>
  </si>
  <si>
    <t>Pd std</t>
  </si>
  <si>
    <t>Concentration (%air)</t>
  </si>
  <si>
    <t>Fit Results</t>
  </si>
  <si>
    <t>[[Model]]</t>
  </si>
  <si>
    <t xml:space="preserve">    Model(_sternvolmer_simple)</t>
  </si>
  <si>
    <t>[[Fit Statistics]]</t>
  </si>
  <si>
    <t>[[Variables]]</t>
  </si>
  <si>
    <t>Pd-TFPP + MY</t>
  </si>
  <si>
    <t>Pt-TFPP + MY</t>
  </si>
  <si>
    <t xml:space="preserve"> leastsq</t>
  </si>
  <si>
    <t>0.76192465 +/- 4.2856e-04</t>
  </si>
  <si>
    <t>(0.06%) (init  0.7619247)</t>
  </si>
  <si>
    <t xml:space="preserve">0.73243304 +/- 0.00169175 </t>
  </si>
  <si>
    <t>(0.23%) (init  0.732433)</t>
  </si>
  <si>
    <t xml:space="preserve">    # fitting method</t>
  </si>
  <si>
    <t xml:space="preserve">    # function evals</t>
  </si>
  <si>
    <t xml:space="preserve">    # data points    </t>
  </si>
  <si>
    <t xml:space="preserve">    # variables       </t>
  </si>
  <si>
    <t xml:space="preserve">    chi-square</t>
  </si>
  <si>
    <t xml:space="preserve">    reduced chi-square</t>
  </si>
  <si>
    <t xml:space="preserve">    Akaike info crit</t>
  </si>
  <si>
    <t xml:space="preserve">    Bayesian info crit</t>
  </si>
  <si>
    <t xml:space="preserve">    f:</t>
  </si>
  <si>
    <t xml:space="preserve">    k:</t>
  </si>
  <si>
    <t xml:space="preserve"> (0.33%) (init  0.7588428)</t>
  </si>
  <si>
    <t>0.75884277 +/- 0.00250854</t>
  </si>
  <si>
    <t>0.75282668 +/- 0.00155627</t>
  </si>
  <si>
    <t>(0.21%) (init 0.7528267)</t>
  </si>
  <si>
    <t>absolute intensity</t>
  </si>
  <si>
    <t>R0/R</t>
  </si>
  <si>
    <t>change in absolute intensity</t>
  </si>
  <si>
    <t>0 %air</t>
  </si>
  <si>
    <t>100 %air</t>
  </si>
  <si>
    <t>change in relative ratiometric intensity R0/R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</si>
</sst>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0"/>
      <color theme="1"/>
      <name val="HelveticaNeue"/>
      <family val="2"/>
    </font>
    <font>
      <sz val="14"/>
      <color theme="1"/>
      <name val="HelveticaNeue"/>
      <family val="2"/>
    </font>
    <font>
      <b/>
      <sz val="10"/>
      <color theme="1"/>
      <name val="HelveticaNeue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1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1" xfId="0" applyNumberFormat="1" applyBorder="1"/>
    <xf numFmtId="164" fontId="2" fillId="0" borderId="0" xfId="0" applyNumberFormat="1" applyFont="1"/>
    <xf numFmtId="0" fontId="2" fillId="0" borderId="0" xfId="0" applyFont="1"/>
    <xf numFmtId="1" fontId="0" fillId="0" borderId="0" xfId="0" applyNumberFormat="1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2" borderId="2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/>
    <xf numFmtId="0" fontId="0" fillId="3" borderId="5" xfId="0" applyFill="1" applyBorder="1"/>
    <xf numFmtId="164" fontId="0" fillId="3" borderId="0" xfId="0" applyNumberFormat="1" applyFill="1"/>
    <xf numFmtId="164" fontId="0" fillId="3" borderId="6" xfId="0" applyNumberFormat="1" applyFill="1" applyBorder="1"/>
    <xf numFmtId="1" fontId="0" fillId="3" borderId="5" xfId="0" applyNumberFormat="1" applyFill="1" applyBorder="1"/>
    <xf numFmtId="1" fontId="0" fillId="3" borderId="7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GB"/>
              <a:t>Change</a:t>
            </a:r>
            <a:r>
              <a:rPr lang="en-GB" baseline="0"/>
              <a:t> in ratiometric intensity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Pt-TFPP 0%air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222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bg2">
                    <a:lumMod val="25000"/>
                    <a:alpha val="25000"/>
                  </a:schemeClr>
                </a:solidFill>
                <a:prstDash val="dash"/>
                <a:round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0.11718245559248437"/>
                  <c:y val="-6.1774345514502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overview!$A$22:$A$23</c:f>
              <c:numCache>
                <c:formatCode>m/d/yy</c:formatCode>
                <c:ptCount val="2"/>
                <c:pt idx="0">
                  <c:v>44700</c:v>
                </c:pt>
                <c:pt idx="1">
                  <c:v>44702</c:v>
                </c:pt>
              </c:numCache>
            </c:numRef>
          </c:xVal>
          <c:yVal>
            <c:numRef>
              <c:f>overview!$B$22:$B$23</c:f>
              <c:numCache>
                <c:formatCode>0.0</c:formatCode>
                <c:ptCount val="2"/>
                <c:pt idx="0">
                  <c:v>3.1582207045313804</c:v>
                </c:pt>
                <c:pt idx="1">
                  <c:v>3.2218096254810402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D5-254C-B629-74006B64E27F}"/>
            </c:ext>
          </c:extLst>
        </c:ser>
        <c:ser>
          <c:idx val="3"/>
          <c:order val="1"/>
          <c:tx>
            <c:v>Pt-TFPP 100%air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222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tx1">
                    <a:alpha val="25000"/>
                  </a:schemeClr>
                </a:solidFill>
                <a:prstDash val="lgDash"/>
                <a:round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0.12095023532823269"/>
                  <c:y val="6.2953765394710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overview!$A$22:$A$23</c:f>
              <c:numCache>
                <c:formatCode>m/d/yy</c:formatCode>
                <c:ptCount val="2"/>
                <c:pt idx="0">
                  <c:v>44700</c:v>
                </c:pt>
                <c:pt idx="1">
                  <c:v>44702</c:v>
                </c:pt>
              </c:numCache>
            </c:numRef>
          </c:xVal>
          <c:yVal>
            <c:numRef>
              <c:f>overview!$C$22:$C$23</c:f>
              <c:numCache>
                <c:formatCode>0.0</c:formatCode>
                <c:ptCount val="2"/>
                <c:pt idx="0">
                  <c:v>1.8882266485576764</c:v>
                </c:pt>
                <c:pt idx="1">
                  <c:v>1.98030926683218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D5-254C-B629-74006B64E27F}"/>
            </c:ext>
          </c:extLst>
        </c:ser>
        <c:ser>
          <c:idx val="0"/>
          <c:order val="2"/>
          <c:tx>
            <c:v>Pd-TFPP 0%air</c:v>
          </c:tx>
          <c:spPr>
            <a:ln w="25400">
              <a:noFill/>
            </a:ln>
            <a:effectLst/>
          </c:spPr>
          <c:marker>
            <c:symbol val="triang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tx1">
                    <a:alpha val="25000"/>
                  </a:schemeClr>
                </a:solidFill>
                <a:prstDash val="dashDot"/>
                <a:round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0.11621928278795179"/>
                  <c:y val="-6.2732014267447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overview!$A$22:$A$23</c:f>
              <c:numCache>
                <c:formatCode>m/d/yy</c:formatCode>
                <c:ptCount val="2"/>
                <c:pt idx="0">
                  <c:v>44700</c:v>
                </c:pt>
                <c:pt idx="1">
                  <c:v>44702</c:v>
                </c:pt>
              </c:numCache>
            </c:numRef>
          </c:xVal>
          <c:yVal>
            <c:numRef>
              <c:f>overview!$D$22:$D$23</c:f>
              <c:numCache>
                <c:formatCode>0.0</c:formatCode>
                <c:ptCount val="2"/>
                <c:pt idx="0">
                  <c:v>2.1725927839363433</c:v>
                </c:pt>
                <c:pt idx="1">
                  <c:v>2.19349543476382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5-254C-B629-74006B64E27F}"/>
            </c:ext>
          </c:extLst>
        </c:ser>
        <c:ser>
          <c:idx val="1"/>
          <c:order val="3"/>
          <c:tx>
            <c:v>Pd-TFPP 100%air</c:v>
          </c:tx>
          <c:spPr>
            <a:ln w="25400">
              <a:noFill/>
            </a:ln>
            <a:effectLst/>
          </c:spPr>
          <c:marker>
            <c:symbol val="triang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tx1">
                    <a:alpha val="25000"/>
                  </a:schemeClr>
                </a:solidFill>
                <a:prstDash val="lgDashDotDot"/>
                <a:round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0.11907102971901884"/>
                  <c:y val="-5.827007201022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overview!$A$22:$A$23</c:f>
              <c:numCache>
                <c:formatCode>m/d/yy</c:formatCode>
                <c:ptCount val="2"/>
                <c:pt idx="0">
                  <c:v>44700</c:v>
                </c:pt>
                <c:pt idx="1">
                  <c:v>44702</c:v>
                </c:pt>
              </c:numCache>
            </c:numRef>
          </c:xVal>
          <c:yVal>
            <c:numRef>
              <c:f>overview!$E$22:$E$23</c:f>
              <c:numCache>
                <c:formatCode>0.0</c:formatCode>
                <c:ptCount val="2"/>
                <c:pt idx="0">
                  <c:v>0.62724103436229772</c:v>
                </c:pt>
                <c:pt idx="1">
                  <c:v>0.69096333257906195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D5-254C-B629-74006B64E27F}"/>
            </c:ext>
          </c:extLst>
        </c:ser>
        <c:ser>
          <c:idx val="4"/>
          <c:order val="4"/>
          <c:tx>
            <c:v>Pt-TFPP 0%air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222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overview!$A$21</c:f>
              <c:numCache>
                <c:formatCode>m/d/yy</c:formatCode>
                <c:ptCount val="1"/>
                <c:pt idx="0">
                  <c:v>44697</c:v>
                </c:pt>
              </c:numCache>
            </c:numRef>
          </c:xVal>
          <c:yVal>
            <c:numRef>
              <c:f>overview!$B$21</c:f>
              <c:numCache>
                <c:formatCode>0.0</c:formatCode>
                <c:ptCount val="1"/>
                <c:pt idx="0">
                  <c:v>3.2267768690332712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D5-254C-B629-74006B64E27F}"/>
            </c:ext>
          </c:extLst>
        </c:ser>
        <c:ser>
          <c:idx val="5"/>
          <c:order val="5"/>
          <c:tx>
            <c:v>Pt-TFPP 100%air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222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overview!$A$21</c:f>
              <c:numCache>
                <c:formatCode>m/d/yy</c:formatCode>
                <c:ptCount val="1"/>
                <c:pt idx="0">
                  <c:v>44697</c:v>
                </c:pt>
              </c:numCache>
            </c:numRef>
          </c:xVal>
          <c:yVal>
            <c:numRef>
              <c:f>overview!$C$21</c:f>
              <c:numCache>
                <c:formatCode>0.0</c:formatCode>
                <c:ptCount val="1"/>
                <c:pt idx="0">
                  <c:v>1.9750670970007498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D5-254C-B629-74006B64E27F}"/>
            </c:ext>
          </c:extLst>
        </c:ser>
        <c:ser>
          <c:idx val="6"/>
          <c:order val="6"/>
          <c:tx>
            <c:v>Pd-TFPP 0%air</c:v>
          </c:tx>
          <c:spPr>
            <a:ln w="25400">
              <a:noFill/>
            </a:ln>
            <a:effectLst/>
          </c:spPr>
          <c:marker>
            <c:symbol val="triang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 w="19050" cap="flat" cmpd="sng" algn="ctr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overview!$A$21</c:f>
              <c:numCache>
                <c:formatCode>m/d/yy</c:formatCode>
                <c:ptCount val="1"/>
                <c:pt idx="0">
                  <c:v>44697</c:v>
                </c:pt>
              </c:numCache>
            </c:numRef>
          </c:xVal>
          <c:yVal>
            <c:numRef>
              <c:f>overview!$D$21</c:f>
              <c:numCache>
                <c:formatCode>0.0</c:formatCode>
                <c:ptCount val="1"/>
                <c:pt idx="0">
                  <c:v>2.7836563698070695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D5-254C-B629-74006B64E27F}"/>
            </c:ext>
          </c:extLst>
        </c:ser>
        <c:ser>
          <c:idx val="7"/>
          <c:order val="7"/>
          <c:tx>
            <c:v>Pd-TFPP 100%air</c:v>
          </c:tx>
          <c:spPr>
            <a:ln w="25400">
              <a:noFill/>
            </a:ln>
            <a:effectLst/>
          </c:spPr>
          <c:marker>
            <c:symbol val="triang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overview!$A$21</c:f>
              <c:numCache>
                <c:formatCode>m/d/yy</c:formatCode>
                <c:ptCount val="1"/>
                <c:pt idx="0">
                  <c:v>44697</c:v>
                </c:pt>
              </c:numCache>
            </c:numRef>
          </c:xVal>
          <c:yVal>
            <c:numRef>
              <c:f>overview!$E$21</c:f>
              <c:numCache>
                <c:formatCode>0.0</c:formatCode>
                <c:ptCount val="1"/>
                <c:pt idx="0">
                  <c:v>0.63330489791713096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D5-254C-B629-74006B64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30592"/>
        <c:axId val="254432240"/>
      </c:scatterChart>
      <c:valAx>
        <c:axId val="2544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calibration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254432240"/>
        <c:crosses val="autoZero"/>
        <c:crossBetween val="midCat"/>
      </c:valAx>
      <c:valAx>
        <c:axId val="2544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 ratiometric intensity Red/Green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2544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GB"/>
              <a:t>Calibration 16-05-2022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'16-05-2022'!$M$1</c:f>
              <c:strCache>
                <c:ptCount val="1"/>
                <c:pt idx="0">
                  <c:v>Pt mean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'16-05-2022'!$G$2:$G$49</c:f>
              <c:numCache>
                <c:formatCode>0.0</c:formatCode>
                <c:ptCount val="48"/>
                <c:pt idx="0">
                  <c:v>0</c:v>
                </c:pt>
                <c:pt idx="9">
                  <c:v>99.5</c:v>
                </c:pt>
                <c:pt idx="12">
                  <c:v>24.976666666666667</c:v>
                </c:pt>
                <c:pt idx="21">
                  <c:v>37.653333333333336</c:v>
                </c:pt>
                <c:pt idx="30">
                  <c:v>55.653333333333336</c:v>
                </c:pt>
                <c:pt idx="39">
                  <c:v>65.816666666666663</c:v>
                </c:pt>
              </c:numCache>
            </c:numRef>
          </c:xVal>
          <c:yVal>
            <c:numRef>
              <c:f>'16-05-2022'!$M$2:$M$49</c:f>
              <c:numCache>
                <c:formatCode>0.000</c:formatCode>
                <c:ptCount val="48"/>
                <c:pt idx="0">
                  <c:v>1</c:v>
                </c:pt>
                <c:pt idx="9">
                  <c:v>1.6337555690808241</c:v>
                </c:pt>
                <c:pt idx="12">
                  <c:v>1.1953927704080929</c:v>
                </c:pt>
                <c:pt idx="21">
                  <c:v>1.2786156742467762</c:v>
                </c:pt>
                <c:pt idx="30">
                  <c:v>1.3963369375984465</c:v>
                </c:pt>
                <c:pt idx="39">
                  <c:v>1.4479876516046994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F-AB4F-B227-F45B1C05B291}"/>
            </c:ext>
          </c:extLst>
        </c:ser>
        <c:ser>
          <c:idx val="0"/>
          <c:order val="1"/>
          <c:tx>
            <c:strRef>
              <c:f>'16-05-2022'!$J$1</c:f>
              <c:strCache>
                <c:ptCount val="1"/>
                <c:pt idx="0">
                  <c:v>Pd mean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'16-05-2022'!$G$2:$G$49</c:f>
              <c:numCache>
                <c:formatCode>0.0</c:formatCode>
                <c:ptCount val="48"/>
                <c:pt idx="0">
                  <c:v>0</c:v>
                </c:pt>
                <c:pt idx="9">
                  <c:v>99.5</c:v>
                </c:pt>
                <c:pt idx="12">
                  <c:v>24.976666666666667</c:v>
                </c:pt>
                <c:pt idx="21">
                  <c:v>37.653333333333336</c:v>
                </c:pt>
                <c:pt idx="30">
                  <c:v>55.653333333333336</c:v>
                </c:pt>
                <c:pt idx="39">
                  <c:v>65.816666666666663</c:v>
                </c:pt>
              </c:numCache>
            </c:numRef>
          </c:xVal>
          <c:yVal>
            <c:numRef>
              <c:f>'16-05-2022'!$O$2:$O$49</c:f>
              <c:numCache>
                <c:formatCode>0.000</c:formatCode>
                <c:ptCount val="48"/>
                <c:pt idx="0">
                  <c:v>1</c:v>
                </c:pt>
                <c:pt idx="9">
                  <c:v>3.4840764567597664</c:v>
                </c:pt>
                <c:pt idx="12">
                  <c:v>2.4979849701986288</c:v>
                </c:pt>
                <c:pt idx="21">
                  <c:v>2.8076337770491437</c:v>
                </c:pt>
                <c:pt idx="30">
                  <c:v>3.1263423838842987</c:v>
                </c:pt>
                <c:pt idx="39">
                  <c:v>3.2295278064159958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F-AB4F-B227-F45B1C05B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03120"/>
        <c:axId val="736381232"/>
      </c:scatterChart>
      <c:valAx>
        <c:axId val="17300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Dissolved O2 (%air)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736381232"/>
        <c:crosses val="autoZero"/>
        <c:crossBetween val="midCat"/>
      </c:valAx>
      <c:valAx>
        <c:axId val="736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relative ratiomatric intensity R0/R</a:t>
                </a:r>
              </a:p>
            </c:rich>
          </c:tx>
          <c:layout>
            <c:manualLayout>
              <c:xMode val="edge"/>
              <c:yMode val="edge"/>
              <c:x val="2.4691358024691357E-2"/>
              <c:y val="0.22432961504811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7300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GB"/>
              <a:t>Calibration</a:t>
            </a:r>
            <a:r>
              <a:rPr lang="en-GB" baseline="0"/>
              <a:t> 19-05-2022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'19-05-2022'!$M$1</c:f>
              <c:strCache>
                <c:ptCount val="1"/>
                <c:pt idx="0">
                  <c:v>Pt mean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'19-05-2022'!$L$2:$L$31</c:f>
              <c:numCache>
                <c:formatCode>0.0</c:formatCode>
                <c:ptCount val="30"/>
                <c:pt idx="0">
                  <c:v>0</c:v>
                </c:pt>
                <c:pt idx="3">
                  <c:v>100</c:v>
                </c:pt>
                <c:pt idx="6">
                  <c:v>13.8</c:v>
                </c:pt>
                <c:pt idx="9">
                  <c:v>22.4</c:v>
                </c:pt>
                <c:pt idx="12">
                  <c:v>29.8</c:v>
                </c:pt>
                <c:pt idx="15">
                  <c:v>40.619999999999997</c:v>
                </c:pt>
                <c:pt idx="18">
                  <c:v>48.85</c:v>
                </c:pt>
                <c:pt idx="21">
                  <c:v>63</c:v>
                </c:pt>
                <c:pt idx="24">
                  <c:v>63</c:v>
                </c:pt>
                <c:pt idx="27">
                  <c:v>85.5</c:v>
                </c:pt>
              </c:numCache>
            </c:numRef>
          </c:xVal>
          <c:yVal>
            <c:numRef>
              <c:f>'19-05-2022'!$M$2:$M$31</c:f>
              <c:numCache>
                <c:formatCode>General</c:formatCode>
                <c:ptCount val="30"/>
                <c:pt idx="0" formatCode="0.000">
                  <c:v>1</c:v>
                </c:pt>
                <c:pt idx="3" formatCode="0.000">
                  <c:v>1.6725856013862479</c:v>
                </c:pt>
                <c:pt idx="6" formatCode="0.000">
                  <c:v>1.1183965980448287</c:v>
                </c:pt>
                <c:pt idx="9" formatCode="0.000">
                  <c:v>1.1826496967677944</c:v>
                </c:pt>
                <c:pt idx="12" formatCode="0.000">
                  <c:v>1.2327909344757086</c:v>
                </c:pt>
                <c:pt idx="15" formatCode="0.000">
                  <c:v>1.3069785679056098</c:v>
                </c:pt>
                <c:pt idx="18" formatCode="0.000">
                  <c:v>1.3717696620020634</c:v>
                </c:pt>
                <c:pt idx="21" formatCode="0.000">
                  <c:v>1.4532337904895614</c:v>
                </c:pt>
                <c:pt idx="24" formatCode="0.000">
                  <c:v>1.4517928944510903</c:v>
                </c:pt>
                <c:pt idx="27" formatCode="0.000">
                  <c:v>1.5812414990228334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4-144D-9618-5D1179B7CB21}"/>
            </c:ext>
          </c:extLst>
        </c:ser>
        <c:ser>
          <c:idx val="2"/>
          <c:order val="1"/>
          <c:tx>
            <c:strRef>
              <c:f>'19-05-2022'!$O$1</c:f>
              <c:strCache>
                <c:ptCount val="1"/>
                <c:pt idx="0">
                  <c:v>Pd mean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marker>
          <c:xVal>
            <c:numRef>
              <c:f>'19-05-2022'!$L$2:$L$31</c:f>
              <c:numCache>
                <c:formatCode>0.0</c:formatCode>
                <c:ptCount val="30"/>
                <c:pt idx="0">
                  <c:v>0</c:v>
                </c:pt>
                <c:pt idx="3">
                  <c:v>100</c:v>
                </c:pt>
                <c:pt idx="6">
                  <c:v>13.8</c:v>
                </c:pt>
                <c:pt idx="9">
                  <c:v>22.4</c:v>
                </c:pt>
                <c:pt idx="12">
                  <c:v>29.8</c:v>
                </c:pt>
                <c:pt idx="15">
                  <c:v>40.619999999999997</c:v>
                </c:pt>
                <c:pt idx="18">
                  <c:v>48.85</c:v>
                </c:pt>
                <c:pt idx="21">
                  <c:v>63</c:v>
                </c:pt>
                <c:pt idx="24">
                  <c:v>63</c:v>
                </c:pt>
                <c:pt idx="27">
                  <c:v>85.5</c:v>
                </c:pt>
              </c:numCache>
            </c:numRef>
          </c:xVal>
          <c:yVal>
            <c:numRef>
              <c:f>'19-05-2022'!$O$2:$O$31</c:f>
              <c:numCache>
                <c:formatCode>General</c:formatCode>
                <c:ptCount val="30"/>
                <c:pt idx="0" formatCode="0.000">
                  <c:v>1</c:v>
                </c:pt>
                <c:pt idx="3" formatCode="0.000">
                  <c:v>3.4637287181715894</c:v>
                </c:pt>
                <c:pt idx="6" formatCode="0.000">
                  <c:v>2.0966639805867815</c:v>
                </c:pt>
                <c:pt idx="9" formatCode="0.000">
                  <c:v>2.4561899599580355</c:v>
                </c:pt>
                <c:pt idx="12" formatCode="0.000">
                  <c:v>2.591967350815322</c:v>
                </c:pt>
                <c:pt idx="15" formatCode="0.000">
                  <c:v>2.7983071426061183</c:v>
                </c:pt>
                <c:pt idx="18" formatCode="0.000">
                  <c:v>2.989691444630235</c:v>
                </c:pt>
                <c:pt idx="21" formatCode="0.000">
                  <c:v>3.1188455524504537</c:v>
                </c:pt>
                <c:pt idx="24" formatCode="0.000">
                  <c:v>3.1617354839704239</c:v>
                </c:pt>
                <c:pt idx="27" formatCode="0.000">
                  <c:v>3.3506753721417777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4-144D-9618-5D1179B7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90384"/>
        <c:axId val="277392032"/>
      </c:scatterChart>
      <c:valAx>
        <c:axId val="2773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dissolved Oxygen (%air)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277392032"/>
        <c:crosses val="autoZero"/>
        <c:crossBetween val="midCat"/>
      </c:valAx>
      <c:valAx>
        <c:axId val="277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relative ratiometric intensity R0/R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2773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24</xdr:row>
      <xdr:rowOff>0</xdr:rowOff>
    </xdr:from>
    <xdr:to>
      <xdr:col>6</xdr:col>
      <xdr:colOff>571500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C6292-9B40-A134-1175-88C9FBD03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582560</xdr:colOff>
      <xdr:row>3</xdr:row>
      <xdr:rowOff>149261</xdr:rowOff>
    </xdr:from>
    <xdr:to>
      <xdr:col>6</xdr:col>
      <xdr:colOff>411111</xdr:colOff>
      <xdr:row>20</xdr:row>
      <xdr:rowOff>85761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3DA50-8053-EED1-31CC-4DA09579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1517650</xdr:colOff>
      <xdr:row>2</xdr:row>
      <xdr:rowOff>127000</xdr:rowOff>
    </xdr:from>
    <xdr:to>
      <xdr:col>6</xdr:col>
      <xdr:colOff>1079500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3BC3D-2D3C-2B33-579B-E43FD4A0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69B-B261-404B-BF63-DADC5DD0164D}">
  <dimension ref="A1:R23"/>
  <sheetViews>
    <sheetView workbookViewId="0">
      <selection activeCell="I24" sqref="I24"/>
    </sheetView>
  </sheetViews>
  <sheetFormatPr baseColWidth="10" defaultRowHeight="13"/>
  <cols>
    <col min="1" max="1" width="16.6640625" bestFit="1" customWidth="1"/>
    <col min="2" max="2" width="16.6640625" customWidth="1"/>
    <col min="3" max="3" width="11" customWidth="1"/>
    <col min="4" max="4" width="16.6640625" bestFit="1" customWidth="1"/>
    <col min="5" max="6" width="11" customWidth="1"/>
    <col min="8" max="8" width="11" customWidth="1"/>
    <col min="10" max="10" width="16.6640625" bestFit="1" customWidth="1"/>
    <col min="13" max="13" width="16.6640625" bestFit="1" customWidth="1"/>
  </cols>
  <sheetData>
    <row r="1" spans="1:18">
      <c r="A1" s="9"/>
      <c r="B1" s="30" t="s">
        <v>1</v>
      </c>
      <c r="C1" s="30"/>
      <c r="D1" s="18"/>
      <c r="E1" s="31" t="s">
        <v>1</v>
      </c>
      <c r="F1" s="32"/>
      <c r="G1" s="30" t="s">
        <v>1</v>
      </c>
      <c r="H1" s="30"/>
      <c r="I1" s="16"/>
      <c r="J1" s="9"/>
      <c r="K1" s="30" t="s">
        <v>3</v>
      </c>
      <c r="L1" s="30"/>
      <c r="M1" s="28"/>
      <c r="N1" s="31" t="s">
        <v>3</v>
      </c>
      <c r="O1" s="32"/>
      <c r="P1" s="16" t="s">
        <v>3</v>
      </c>
      <c r="Q1" s="16"/>
    </row>
    <row r="2" spans="1:18">
      <c r="A2" s="9" t="s">
        <v>5</v>
      </c>
      <c r="B2" s="6" t="s">
        <v>32</v>
      </c>
      <c r="C2" s="6" t="s">
        <v>33</v>
      </c>
      <c r="D2" s="19" t="s">
        <v>5</v>
      </c>
      <c r="E2" s="6" t="s">
        <v>32</v>
      </c>
      <c r="F2" s="20" t="s">
        <v>33</v>
      </c>
      <c r="G2" s="6" t="s">
        <v>32</v>
      </c>
      <c r="H2" s="6" t="s">
        <v>33</v>
      </c>
      <c r="I2" s="6"/>
      <c r="J2" s="9" t="s">
        <v>5</v>
      </c>
      <c r="K2" s="6" t="s">
        <v>32</v>
      </c>
      <c r="L2" s="6" t="s">
        <v>33</v>
      </c>
      <c r="M2" s="19" t="s">
        <v>5</v>
      </c>
      <c r="N2" s="6" t="s">
        <v>32</v>
      </c>
      <c r="O2" s="20" t="s">
        <v>33</v>
      </c>
      <c r="P2" s="6" t="s">
        <v>32</v>
      </c>
      <c r="Q2" s="6" t="s">
        <v>33</v>
      </c>
    </row>
    <row r="3" spans="1:18">
      <c r="A3" s="15">
        <f>'19-05-2022'!G2</f>
        <v>0</v>
      </c>
      <c r="B3" s="1">
        <f>'16-05-2022'!H2</f>
        <v>3.2267768690332712</v>
      </c>
      <c r="C3" s="1">
        <f>'16-05-2022'!M2</f>
        <v>1</v>
      </c>
      <c r="D3" s="21">
        <f>'19-05-2022'!G2</f>
        <v>0</v>
      </c>
      <c r="E3" s="22">
        <f>'19-05-2022'!H2</f>
        <v>3.1582207045313804</v>
      </c>
      <c r="F3" s="23">
        <f>'19-05-2022'!$M$2</f>
        <v>1</v>
      </c>
      <c r="G3" s="1">
        <v>3.2218096254810402</v>
      </c>
      <c r="H3" s="1" t="e">
        <f>#REF!</f>
        <v>#REF!</v>
      </c>
      <c r="I3" s="1"/>
      <c r="J3" s="15">
        <f>A3</f>
        <v>0</v>
      </c>
      <c r="K3" s="1">
        <f>'16-05-2022'!$I$2</f>
        <v>2.7836563698070695</v>
      </c>
      <c r="L3" s="1">
        <f>'16-05-2022'!$O$2</f>
        <v>1</v>
      </c>
      <c r="M3" s="24">
        <f>D3</f>
        <v>0</v>
      </c>
      <c r="N3" s="22">
        <f>'19-05-2022'!$J$2</f>
        <v>2.1725927839363433</v>
      </c>
      <c r="O3" s="23">
        <f>'19-05-2022'!$O$2</f>
        <v>1</v>
      </c>
      <c r="P3" s="1">
        <v>2.19349543476382</v>
      </c>
      <c r="Q3" s="1">
        <v>1</v>
      </c>
      <c r="R3" s="1"/>
    </row>
    <row r="4" spans="1:18">
      <c r="A4" s="15">
        <f>'19-05-2022'!G5</f>
        <v>100</v>
      </c>
      <c r="B4" s="1">
        <f>'16-05-2022'!H11</f>
        <v>1.9750670970007498</v>
      </c>
      <c r="C4" s="1">
        <f>'16-05-2022'!M11</f>
        <v>1.6337555690808241</v>
      </c>
      <c r="D4" s="24">
        <f>'19-05-2022'!G5</f>
        <v>100</v>
      </c>
      <c r="E4" s="22">
        <f>'19-05-2022'!H5</f>
        <v>1.8882266485576764</v>
      </c>
      <c r="F4" s="23">
        <f>'19-05-2022'!$M$5</f>
        <v>1.6725856013862479</v>
      </c>
      <c r="G4" s="1">
        <v>1.98030926683218</v>
      </c>
      <c r="H4" s="1" t="e">
        <f>#REF!</f>
        <v>#REF!</v>
      </c>
      <c r="I4" s="1"/>
      <c r="J4" s="15">
        <f t="shared" ref="J4:J8" si="0">A4</f>
        <v>100</v>
      </c>
      <c r="K4" s="1">
        <f>'16-05-2022'!$J$11</f>
        <v>0.63330489791713096</v>
      </c>
      <c r="L4" s="1">
        <f>'16-05-2022'!$O$11</f>
        <v>3.4840764567597664</v>
      </c>
      <c r="M4" s="24">
        <f t="shared" ref="M4:M12" si="1">D4</f>
        <v>100</v>
      </c>
      <c r="N4" s="22">
        <f>'19-05-2022'!$J$5</f>
        <v>0.62724103436229772</v>
      </c>
      <c r="O4" s="23">
        <f>'19-05-2022'!$O$5</f>
        <v>3.4637287181715894</v>
      </c>
      <c r="P4" s="1">
        <v>0.69096333257906195</v>
      </c>
      <c r="Q4" s="1">
        <v>3.1748132637685398</v>
      </c>
      <c r="R4" s="1"/>
    </row>
    <row r="5" spans="1:18">
      <c r="A5" s="15">
        <f>'16-05-2022'!G14</f>
        <v>24.976666666666667</v>
      </c>
      <c r="B5" s="1">
        <f>'16-05-2022'!H14</f>
        <v>2.6993444739771078</v>
      </c>
      <c r="C5" s="1">
        <f>'16-05-2022'!$M$14</f>
        <v>1.1953927704080929</v>
      </c>
      <c r="D5" s="24">
        <f>'19-05-2022'!G8</f>
        <v>13.8</v>
      </c>
      <c r="E5" s="22">
        <f>'19-05-2022'!H8</f>
        <v>2.8238826102051404</v>
      </c>
      <c r="F5" s="23">
        <f>'19-05-2022'!$M$8</f>
        <v>1.1183965980448287</v>
      </c>
      <c r="G5" s="1"/>
      <c r="J5" s="15">
        <f t="shared" si="0"/>
        <v>24.976666666666667</v>
      </c>
      <c r="K5" s="1">
        <f>'16-05-2022'!$J$14</f>
        <v>0.88330502829577617</v>
      </c>
      <c r="L5" s="1">
        <f>'16-05-2022'!$O$14</f>
        <v>2.4979849701986288</v>
      </c>
      <c r="M5" s="24">
        <f t="shared" si="1"/>
        <v>13.8</v>
      </c>
      <c r="N5" s="22">
        <f>'19-05-2022'!$J$8</f>
        <v>1.0362141020462001</v>
      </c>
      <c r="O5" s="23">
        <f>'19-05-2022'!$O$8</f>
        <v>2.0966639805867815</v>
      </c>
    </row>
    <row r="6" spans="1:18">
      <c r="A6" s="15">
        <f>'16-05-2022'!G23</f>
        <v>37.653333333333336</v>
      </c>
      <c r="B6" s="1">
        <f>'16-05-2022'!H23</f>
        <v>2.5236487664161817</v>
      </c>
      <c r="C6" s="1">
        <f>'16-05-2022'!$M$23</f>
        <v>1.2786156742467762</v>
      </c>
      <c r="D6" s="24">
        <f>'19-05-2022'!G11</f>
        <v>22.4</v>
      </c>
      <c r="E6" s="22">
        <f>'19-05-2022'!$H$11</f>
        <v>2.6704616871444364</v>
      </c>
      <c r="F6" s="23">
        <f>'19-05-2022'!$M$11</f>
        <v>1.1826496967677944</v>
      </c>
      <c r="J6" s="15">
        <f t="shared" si="0"/>
        <v>37.653333333333336</v>
      </c>
      <c r="K6" s="1">
        <f>'16-05-2022'!$J$23</f>
        <v>0.7858869282812101</v>
      </c>
      <c r="L6" s="1">
        <f>'16-05-2022'!$O$23</f>
        <v>2.8076337770491437</v>
      </c>
      <c r="M6" s="24">
        <f t="shared" si="1"/>
        <v>22.4</v>
      </c>
      <c r="N6" s="22">
        <f>'19-05-2022'!$J$11</f>
        <v>0.88453776758108005</v>
      </c>
      <c r="O6" s="23">
        <f>'19-05-2022'!$O$11</f>
        <v>2.4561899599580355</v>
      </c>
    </row>
    <row r="7" spans="1:18">
      <c r="A7" s="15">
        <f>'16-05-2022'!G32</f>
        <v>55.653333333333336</v>
      </c>
      <c r="B7" s="1">
        <f>'16-05-2022'!H32</f>
        <v>2.3108869944978969</v>
      </c>
      <c r="C7" s="1">
        <f>'16-05-2022'!$M$32</f>
        <v>1.3963369375984465</v>
      </c>
      <c r="D7" s="24">
        <f>'19-05-2022'!G14</f>
        <v>29.8</v>
      </c>
      <c r="E7" s="22">
        <f>'19-05-2022'!$H$14</f>
        <v>2.5618461461793065</v>
      </c>
      <c r="F7" s="23">
        <f>'19-05-2022'!$M$14</f>
        <v>1.2327909344757086</v>
      </c>
      <c r="J7" s="15">
        <f t="shared" si="0"/>
        <v>55.653333333333336</v>
      </c>
      <c r="K7" s="1">
        <f>'16-05-2022'!$J$32</f>
        <v>0.70577128601068218</v>
      </c>
      <c r="L7" s="1">
        <f>'16-05-2022'!$O$32</f>
        <v>3.1263423838842987</v>
      </c>
      <c r="M7" s="24">
        <f t="shared" si="1"/>
        <v>29.8</v>
      </c>
      <c r="N7" s="22">
        <f>'19-05-2022'!$J$14</f>
        <v>0.83820221857846267</v>
      </c>
      <c r="O7" s="23">
        <f>'19-05-2022'!$O$14</f>
        <v>2.591967350815322</v>
      </c>
    </row>
    <row r="8" spans="1:18">
      <c r="A8" s="15">
        <f>'16-05-2022'!G41</f>
        <v>65.816666666666663</v>
      </c>
      <c r="B8" s="1">
        <f>'16-05-2022'!H41</f>
        <v>2.2284560682940002</v>
      </c>
      <c r="C8" s="1">
        <f>'16-05-2022'!$M$41</f>
        <v>1.4479876516046994</v>
      </c>
      <c r="D8" s="24">
        <f>'19-05-2022'!G17</f>
        <v>40.619999999999997</v>
      </c>
      <c r="E8" s="22">
        <f>'19-05-2022'!$H$17</f>
        <v>2.4164288398334834</v>
      </c>
      <c r="F8" s="23">
        <f>'19-05-2022'!$M$17</f>
        <v>1.3069785679056098</v>
      </c>
      <c r="J8" s="15">
        <f t="shared" si="0"/>
        <v>65.816666666666663</v>
      </c>
      <c r="K8" s="1">
        <f>'16-05-2022'!$J$41</f>
        <v>0.68322145435632331</v>
      </c>
      <c r="L8" s="1">
        <f>'16-05-2022'!$O$41</f>
        <v>3.2295278064159958</v>
      </c>
      <c r="M8" s="24">
        <f t="shared" si="1"/>
        <v>40.619999999999997</v>
      </c>
      <c r="N8" s="22">
        <f>'19-05-2022'!$J$17</f>
        <v>0.77639539665147872</v>
      </c>
      <c r="O8" s="23">
        <f>'19-05-2022'!$O$17</f>
        <v>2.7983071426061183</v>
      </c>
    </row>
    <row r="9" spans="1:18">
      <c r="D9" s="24">
        <f>'19-05-2022'!G20</f>
        <v>48.85</v>
      </c>
      <c r="E9" s="22">
        <f>'19-05-2022'!$H$20</f>
        <v>2.3022966551994135</v>
      </c>
      <c r="F9" s="23">
        <f>'19-05-2022'!$M$20</f>
        <v>1.3717696620020634</v>
      </c>
      <c r="J9" s="1"/>
      <c r="M9" s="24">
        <f t="shared" si="1"/>
        <v>48.85</v>
      </c>
      <c r="N9" s="22">
        <f>'19-05-2022'!$J$20</f>
        <v>0.7266946519977916</v>
      </c>
      <c r="O9" s="23">
        <f>'19-05-2022'!$O$20</f>
        <v>2.989691444630235</v>
      </c>
    </row>
    <row r="10" spans="1:18">
      <c r="D10" s="24">
        <f>'19-05-2022'!G23</f>
        <v>63</v>
      </c>
      <c r="E10" s="22">
        <f>'19-05-2022'!$H$23</f>
        <v>2.1732364917467599</v>
      </c>
      <c r="F10" s="23">
        <f>'19-05-2022'!$M$23</f>
        <v>1.4532337904895614</v>
      </c>
      <c r="M10" s="24">
        <f t="shared" si="1"/>
        <v>63</v>
      </c>
      <c r="N10" s="22">
        <f>'19-05-2022'!$J$23</f>
        <v>0.69660159421147139</v>
      </c>
      <c r="O10" s="23">
        <f>'19-05-2022'!$O$23</f>
        <v>3.1188455524504537</v>
      </c>
    </row>
    <row r="11" spans="1:18">
      <c r="D11" s="24">
        <f>'19-05-2022'!G26</f>
        <v>63</v>
      </c>
      <c r="E11" s="22">
        <f>'19-05-2022'!$H$26</f>
        <v>2.1753934163767035</v>
      </c>
      <c r="F11" s="23">
        <f>'19-05-2022'!$M$26</f>
        <v>1.4517928944510903</v>
      </c>
      <c r="M11" s="24">
        <f t="shared" si="1"/>
        <v>63</v>
      </c>
      <c r="N11" s="22">
        <f>'19-05-2022'!$J$26</f>
        <v>0.68715197553720042</v>
      </c>
      <c r="O11" s="23">
        <f>'19-05-2022'!$O$26</f>
        <v>3.1617354839704239</v>
      </c>
    </row>
    <row r="12" spans="1:18">
      <c r="D12" s="25">
        <f>'19-05-2022'!G29</f>
        <v>85.5</v>
      </c>
      <c r="E12" s="26">
        <f>'19-05-2022'!$H$29</f>
        <v>1.9973044639184334</v>
      </c>
      <c r="F12" s="27">
        <f>'19-05-2022'!$M$29</f>
        <v>1.5812414990228334</v>
      </c>
      <c r="M12" s="25">
        <f t="shared" si="1"/>
        <v>85.5</v>
      </c>
      <c r="N12" s="26">
        <f>'19-05-2022'!$J$29</f>
        <v>0.64840443869905695</v>
      </c>
      <c r="O12" s="27">
        <f>'19-05-2022'!$O$29</f>
        <v>3.3506753721417777</v>
      </c>
    </row>
    <row r="13" spans="1:18">
      <c r="E13" s="1"/>
      <c r="F13" s="1"/>
    </row>
    <row r="18" spans="1:11">
      <c r="A18" t="s">
        <v>34</v>
      </c>
      <c r="G18" t="s">
        <v>37</v>
      </c>
    </row>
    <row r="19" spans="1:11">
      <c r="B19" s="29" t="s">
        <v>12</v>
      </c>
      <c r="C19" s="29"/>
      <c r="D19" s="29" t="s">
        <v>11</v>
      </c>
      <c r="E19" s="29"/>
      <c r="H19" s="29" t="s">
        <v>12</v>
      </c>
      <c r="I19" s="29"/>
      <c r="J19" s="29" t="s">
        <v>11</v>
      </c>
      <c r="K19" s="29"/>
    </row>
    <row r="20" spans="1:11">
      <c r="B20" t="s">
        <v>35</v>
      </c>
      <c r="C20" t="s">
        <v>36</v>
      </c>
      <c r="D20" t="s">
        <v>35</v>
      </c>
      <c r="E20" t="s">
        <v>36</v>
      </c>
      <c r="H20" t="s">
        <v>35</v>
      </c>
      <c r="I20" t="s">
        <v>36</v>
      </c>
      <c r="J20" t="s">
        <v>35</v>
      </c>
      <c r="K20" t="s">
        <v>36</v>
      </c>
    </row>
    <row r="21" spans="1:11">
      <c r="A21" s="17">
        <v>44697</v>
      </c>
      <c r="B21" s="2">
        <f>B3</f>
        <v>3.2267768690332712</v>
      </c>
      <c r="C21" s="2">
        <f>B4</f>
        <v>1.9750670970007498</v>
      </c>
      <c r="D21" s="2">
        <f>K3</f>
        <v>2.7836563698070695</v>
      </c>
      <c r="E21" s="2">
        <f>K4</f>
        <v>0.63330489791713096</v>
      </c>
      <c r="G21" s="17">
        <v>44697</v>
      </c>
      <c r="H21" s="2">
        <f>C3</f>
        <v>1</v>
      </c>
      <c r="I21" s="2">
        <f>C4</f>
        <v>1.6337555690808241</v>
      </c>
      <c r="J21" s="2">
        <f>L3</f>
        <v>1</v>
      </c>
      <c r="K21" s="2">
        <f>L4</f>
        <v>3.4840764567597664</v>
      </c>
    </row>
    <row r="22" spans="1:11">
      <c r="A22" s="17">
        <v>44700</v>
      </c>
      <c r="B22" s="2">
        <f>E3</f>
        <v>3.1582207045313804</v>
      </c>
      <c r="C22" s="2">
        <f>E4</f>
        <v>1.8882266485576764</v>
      </c>
      <c r="D22" s="2">
        <f>N3</f>
        <v>2.1725927839363433</v>
      </c>
      <c r="E22" s="2">
        <f>N4</f>
        <v>0.62724103436229772</v>
      </c>
      <c r="G22" s="17">
        <v>44700</v>
      </c>
      <c r="H22" s="2">
        <f>F3</f>
        <v>1</v>
      </c>
      <c r="I22" s="2">
        <f>F4</f>
        <v>1.6725856013862479</v>
      </c>
      <c r="J22" s="2">
        <f>O3</f>
        <v>1</v>
      </c>
      <c r="K22" s="2">
        <f>O4</f>
        <v>3.4637287181715894</v>
      </c>
    </row>
    <row r="23" spans="1:11">
      <c r="A23" s="17">
        <v>44702</v>
      </c>
      <c r="B23" s="2">
        <f>G3</f>
        <v>3.2218096254810402</v>
      </c>
      <c r="C23" s="2">
        <f>G4</f>
        <v>1.98030926683218</v>
      </c>
      <c r="D23" s="2">
        <f>P3</f>
        <v>2.19349543476382</v>
      </c>
      <c r="E23" s="2">
        <f>P4</f>
        <v>0.69096333257906195</v>
      </c>
      <c r="G23" s="17">
        <v>44702</v>
      </c>
      <c r="H23" s="2" t="e">
        <f>H3</f>
        <v>#REF!</v>
      </c>
      <c r="I23" s="2" t="e">
        <f>H4</f>
        <v>#REF!</v>
      </c>
      <c r="J23" s="2">
        <f>Q3</f>
        <v>1</v>
      </c>
      <c r="K23" s="2">
        <f>Q4</f>
        <v>3.1748132637685398</v>
      </c>
    </row>
  </sheetData>
  <mergeCells count="9">
    <mergeCell ref="N1:O1"/>
    <mergeCell ref="B19:C19"/>
    <mergeCell ref="D19:E19"/>
    <mergeCell ref="H19:I19"/>
    <mergeCell ref="J19:K19"/>
    <mergeCell ref="B1:C1"/>
    <mergeCell ref="E1:F1"/>
    <mergeCell ref="G1:H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F16D-B2A6-C044-A43A-6C4BFDFA10D2}">
  <dimension ref="A1:P68"/>
  <sheetViews>
    <sheetView zoomScaleNormal="100" workbookViewId="0">
      <selection activeCell="C25" sqref="C25"/>
    </sheetView>
  </sheetViews>
  <sheetFormatPr baseColWidth="10" defaultRowHeight="13"/>
  <cols>
    <col min="1" max="1" width="25.1640625" customWidth="1"/>
    <col min="2" max="2" width="11.5" customWidth="1"/>
    <col min="3" max="3" width="12.83203125" customWidth="1"/>
    <col min="6" max="6" width="6.83203125" customWidth="1"/>
    <col min="7" max="7" width="24.83203125" style="2" customWidth="1"/>
    <col min="8" max="8" width="12.33203125" style="1" customWidth="1"/>
    <col min="9" max="11" width="10.83203125" style="1"/>
    <col min="12" max="12" width="16.6640625" style="2" bestFit="1" customWidth="1"/>
    <col min="13" max="16" width="10.83203125" style="1"/>
  </cols>
  <sheetData>
    <row r="1" spans="1:16">
      <c r="A1" s="9" t="s">
        <v>5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 t="s">
        <v>5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1</v>
      </c>
      <c r="N1" s="6" t="s">
        <v>2</v>
      </c>
      <c r="O1" s="6" t="s">
        <v>3</v>
      </c>
      <c r="P1" s="6" t="s">
        <v>4</v>
      </c>
    </row>
    <row r="2" spans="1:16">
      <c r="A2" s="6">
        <v>0</v>
      </c>
      <c r="B2" s="3">
        <v>3.22483618866482</v>
      </c>
      <c r="C2" s="3">
        <v>2.77325422539956</v>
      </c>
      <c r="D2" s="3">
        <v>2.20339245758041</v>
      </c>
      <c r="E2" s="3">
        <v>2.3800292334163999</v>
      </c>
      <c r="F2" s="3"/>
      <c r="G2" s="2">
        <f>AVERAGE(A2:A10)</f>
        <v>0</v>
      </c>
      <c r="H2" s="1">
        <f>AVERAGE(B2:B10)</f>
        <v>3.2267768690332712</v>
      </c>
      <c r="I2" s="1">
        <f>AVERAGE(C2:C10)</f>
        <v>2.7836563698070695</v>
      </c>
      <c r="J2" s="1">
        <f>AVERAGE(D2:D10)</f>
        <v>2.2064826847837233</v>
      </c>
      <c r="K2" s="1">
        <f>AVERAGE(E2:E10)</f>
        <v>2.3760711146576119</v>
      </c>
      <c r="L2" s="2">
        <f>AVERAGE(G2:G10)</f>
        <v>0</v>
      </c>
      <c r="M2" s="1">
        <f>$H$2/H2</f>
        <v>1</v>
      </c>
      <c r="N2" s="1">
        <f>$H$2/AVERAGE(I2:I10)</f>
        <v>1.1591864944367805</v>
      </c>
      <c r="O2" s="1">
        <f>$J$2/J2</f>
        <v>1</v>
      </c>
      <c r="P2" s="1">
        <f>$J$2/K2</f>
        <v>0.92862653443841647</v>
      </c>
    </row>
    <row r="3" spans="1:16">
      <c r="A3" s="6">
        <v>0</v>
      </c>
      <c r="B3" s="3">
        <v>3.22626397099256</v>
      </c>
      <c r="C3" s="3">
        <v>2.78175588459183</v>
      </c>
      <c r="D3" s="3">
        <v>2.2054759497101699</v>
      </c>
      <c r="E3" s="3">
        <v>2.3799562492270998</v>
      </c>
      <c r="F3" s="3"/>
    </row>
    <row r="4" spans="1:16">
      <c r="A4" s="6">
        <v>0</v>
      </c>
      <c r="B4" s="3">
        <v>3.2266071393376601</v>
      </c>
      <c r="C4" s="3">
        <v>2.78710958223343</v>
      </c>
      <c r="D4" s="3">
        <v>2.2063160905347501</v>
      </c>
      <c r="E4" s="3">
        <v>2.3772258166553302</v>
      </c>
      <c r="F4" s="3"/>
    </row>
    <row r="5" spans="1:16">
      <c r="A5" s="6">
        <v>0</v>
      </c>
      <c r="B5" s="3">
        <v>3.2267222859774201</v>
      </c>
      <c r="C5" s="3">
        <v>2.78266478942562</v>
      </c>
      <c r="D5" s="3">
        <v>2.2054248268766399</v>
      </c>
      <c r="E5" s="3">
        <v>2.3768656081687101</v>
      </c>
      <c r="F5" s="3"/>
    </row>
    <row r="6" spans="1:16">
      <c r="A6" s="6">
        <v>0</v>
      </c>
      <c r="B6" s="3">
        <v>3.22683848860453</v>
      </c>
      <c r="C6" s="3">
        <v>2.7899827294815598</v>
      </c>
      <c r="D6" s="3">
        <v>2.2070770263292898</v>
      </c>
      <c r="E6" s="3">
        <v>2.37595553439012</v>
      </c>
      <c r="F6" s="3"/>
    </row>
    <row r="7" spans="1:16">
      <c r="A7" s="6">
        <v>0</v>
      </c>
      <c r="B7" s="3">
        <v>3.2277870600516798</v>
      </c>
      <c r="C7" s="3">
        <v>2.7865112706704198</v>
      </c>
      <c r="D7" s="3">
        <v>2.2077785428485299</v>
      </c>
      <c r="E7" s="3">
        <v>2.3764070845464298</v>
      </c>
      <c r="F7" s="3"/>
    </row>
    <row r="8" spans="1:16">
      <c r="A8" s="6">
        <v>0</v>
      </c>
      <c r="B8" s="3">
        <v>3.2266942984701501</v>
      </c>
      <c r="C8" s="3">
        <v>2.7861968067875802</v>
      </c>
      <c r="D8" s="3">
        <v>2.2062957403125498</v>
      </c>
      <c r="E8" s="3">
        <v>2.37151483271629</v>
      </c>
      <c r="F8" s="3"/>
    </row>
    <row r="9" spans="1:16">
      <c r="A9" s="6">
        <v>0</v>
      </c>
      <c r="B9" s="3">
        <v>3.22729323847628</v>
      </c>
      <c r="C9" s="3">
        <v>2.7795907752503601</v>
      </c>
      <c r="D9" s="3">
        <v>2.2077726781034999</v>
      </c>
      <c r="E9" s="3">
        <v>2.3752525843189001</v>
      </c>
      <c r="F9" s="3"/>
    </row>
    <row r="10" spans="1:16">
      <c r="A10" s="7">
        <v>0</v>
      </c>
      <c r="B10" s="4">
        <v>3.2279491507243399</v>
      </c>
      <c r="C10" s="4">
        <v>2.78584126442327</v>
      </c>
      <c r="D10" s="4">
        <v>2.2088108507576698</v>
      </c>
      <c r="E10" s="4">
        <v>2.3714330884792298</v>
      </c>
      <c r="F10" s="3"/>
    </row>
    <row r="11" spans="1:16">
      <c r="A11" s="6">
        <v>99.5</v>
      </c>
      <c r="B11" s="3">
        <v>1.9745564949332199</v>
      </c>
      <c r="C11" s="3">
        <v>1.6547915300088101</v>
      </c>
      <c r="D11" s="3">
        <v>0.63312270245495395</v>
      </c>
      <c r="E11" s="3">
        <v>0.71298769769213299</v>
      </c>
      <c r="F11" s="3"/>
      <c r="G11" s="2">
        <f>AVERAGE(A11:A13)</f>
        <v>99.5</v>
      </c>
      <c r="H11" s="1">
        <f>AVERAGE(B11:B13)</f>
        <v>1.9750670970007498</v>
      </c>
      <c r="I11" s="1">
        <f>AVERAGE(C11:C13)</f>
        <v>1.6546373016849536</v>
      </c>
      <c r="J11" s="1">
        <f>AVERAGE(D11:D13)</f>
        <v>0.63330489791713096</v>
      </c>
      <c r="K11" s="1">
        <f>AVERAGE(E11:E13)</f>
        <v>0.71440649357212338</v>
      </c>
      <c r="L11" s="1">
        <f>G11</f>
        <v>99.5</v>
      </c>
      <c r="M11" s="1">
        <f>$H$2/H11</f>
        <v>1.6337555690808241</v>
      </c>
      <c r="N11" s="1">
        <f>$J$2/I11</f>
        <v>1.3335144097965237</v>
      </c>
      <c r="O11" s="1">
        <f>$J$2/J11</f>
        <v>3.4840764567597664</v>
      </c>
      <c r="P11" s="1">
        <f>$J$2/K11</f>
        <v>3.0885535120922953</v>
      </c>
    </row>
    <row r="12" spans="1:16">
      <c r="A12" s="6">
        <v>99.5</v>
      </c>
      <c r="B12" s="3">
        <v>1.97498104546091</v>
      </c>
      <c r="C12" s="3">
        <v>1.65441420177147</v>
      </c>
      <c r="D12" s="3">
        <v>0.63321772144811495</v>
      </c>
      <c r="E12" s="3">
        <v>0.71345685009814197</v>
      </c>
      <c r="F12" s="3"/>
    </row>
    <row r="13" spans="1:16">
      <c r="A13" s="7">
        <v>99.5</v>
      </c>
      <c r="B13" s="4">
        <v>1.9756637506081201</v>
      </c>
      <c r="C13" s="4">
        <v>1.65470617327458</v>
      </c>
      <c r="D13" s="4">
        <v>0.63357426984832399</v>
      </c>
      <c r="E13" s="4">
        <v>0.71677493292609495</v>
      </c>
      <c r="F13" s="3"/>
    </row>
    <row r="14" spans="1:16">
      <c r="A14" s="6">
        <v>24.97</v>
      </c>
      <c r="B14" s="3">
        <v>2.69834676940651</v>
      </c>
      <c r="C14" s="3">
        <v>2.2774783119945798</v>
      </c>
      <c r="D14" s="3">
        <v>0.88291257054263605</v>
      </c>
      <c r="E14" s="3">
        <v>0.95561260753632205</v>
      </c>
      <c r="F14" s="3"/>
      <c r="G14" s="2">
        <f>AVERAGE(A14:A22)</f>
        <v>24.976666666666667</v>
      </c>
      <c r="H14" s="1">
        <f>AVERAGE(B14:B22)</f>
        <v>2.6993444739771078</v>
      </c>
      <c r="I14" s="1">
        <f>AVERAGE(C14:C22)</f>
        <v>2.2792448483733847</v>
      </c>
      <c r="J14" s="1">
        <f>AVERAGE(D14:D22)</f>
        <v>0.88330502829577617</v>
      </c>
      <c r="K14" s="1">
        <f>AVERAGE(E14:E22)</f>
        <v>0.95320893148061658</v>
      </c>
      <c r="L14" s="2">
        <f>AVERAGE(G14:G22)</f>
        <v>24.976666666666667</v>
      </c>
      <c r="M14" s="1">
        <f>$H$2/H14</f>
        <v>1.1953927704080929</v>
      </c>
      <c r="N14" s="1">
        <f>$H$2/AVERAGE(I14:I22)</f>
        <v>1.4157219095333728</v>
      </c>
      <c r="O14" s="1">
        <f>$J$2/J14</f>
        <v>2.4979849701986288</v>
      </c>
      <c r="P14" s="1">
        <f>$J$2/K14</f>
        <v>2.3147943875813253</v>
      </c>
    </row>
    <row r="15" spans="1:16">
      <c r="A15" s="6">
        <v>24.97</v>
      </c>
      <c r="B15" s="3">
        <v>2.6988140764479001</v>
      </c>
      <c r="C15" s="3">
        <v>2.2764647265160001</v>
      </c>
      <c r="D15" s="3">
        <v>0.88326324160696701</v>
      </c>
      <c r="E15" s="3">
        <v>0.95620538629210605</v>
      </c>
      <c r="F15" s="3"/>
    </row>
    <row r="16" spans="1:16">
      <c r="A16" s="6">
        <v>24.97</v>
      </c>
      <c r="B16" s="3">
        <v>2.69911699334452</v>
      </c>
      <c r="C16" s="3">
        <v>2.2783816797580401</v>
      </c>
      <c r="D16" s="3">
        <v>0.88352862579945202</v>
      </c>
      <c r="E16" s="3">
        <v>0.95519004860942103</v>
      </c>
      <c r="F16" s="3"/>
    </row>
    <row r="17" spans="1:16">
      <c r="A17" s="6">
        <v>24.99</v>
      </c>
      <c r="B17" s="3">
        <v>2.6987051871549701</v>
      </c>
      <c r="C17" s="3">
        <v>2.2762874126430401</v>
      </c>
      <c r="D17" s="3">
        <v>0.88261455966618596</v>
      </c>
      <c r="E17" s="3">
        <v>0.95425023961327304</v>
      </c>
      <c r="F17" s="3"/>
    </row>
    <row r="18" spans="1:16">
      <c r="A18" s="6">
        <v>24.99</v>
      </c>
      <c r="B18" s="3">
        <v>2.6996957402667201</v>
      </c>
      <c r="C18" s="3">
        <v>2.2783810822141599</v>
      </c>
      <c r="D18" s="3">
        <v>0.88358245381724199</v>
      </c>
      <c r="E18" s="3">
        <v>0.95382215122787795</v>
      </c>
      <c r="F18" s="3"/>
    </row>
    <row r="19" spans="1:16">
      <c r="A19" s="6">
        <v>24.99</v>
      </c>
      <c r="B19" s="3">
        <v>2.70026217159245</v>
      </c>
      <c r="C19" s="3">
        <v>2.2781494915582101</v>
      </c>
      <c r="D19" s="3">
        <v>0.88389022396709604</v>
      </c>
      <c r="E19" s="3">
        <v>0.95199536175421395</v>
      </c>
      <c r="F19" s="3"/>
    </row>
    <row r="20" spans="1:16">
      <c r="A20" s="6">
        <v>24.97</v>
      </c>
      <c r="B20" s="3">
        <v>2.6994919487050399</v>
      </c>
      <c r="C20" s="3">
        <v>2.2768751977566302</v>
      </c>
      <c r="D20" s="3">
        <v>0.88300396918697899</v>
      </c>
      <c r="E20" s="3">
        <v>0.95382934781572204</v>
      </c>
      <c r="F20" s="3"/>
    </row>
    <row r="21" spans="1:16">
      <c r="A21" s="6">
        <v>24.97</v>
      </c>
      <c r="B21" s="3">
        <v>2.69960157669263</v>
      </c>
      <c r="C21" s="3">
        <v>2.2862108396531502</v>
      </c>
      <c r="D21" s="3">
        <v>0.88353206788188698</v>
      </c>
      <c r="E21" s="3">
        <v>0.94932514653065903</v>
      </c>
      <c r="F21" s="3"/>
    </row>
    <row r="22" spans="1:16">
      <c r="A22" s="7">
        <v>24.97</v>
      </c>
      <c r="B22" s="4">
        <v>2.70006580218323</v>
      </c>
      <c r="C22" s="4">
        <v>2.28497489326665</v>
      </c>
      <c r="D22" s="4">
        <v>0.88341754219354096</v>
      </c>
      <c r="E22" s="4">
        <v>0.94865009394595401</v>
      </c>
      <c r="F22" s="3"/>
    </row>
    <row r="23" spans="1:16">
      <c r="A23" s="6">
        <v>37.65</v>
      </c>
      <c r="B23" s="3">
        <v>2.52301752568424</v>
      </c>
      <c r="C23" s="3">
        <v>2.1338314704807901</v>
      </c>
      <c r="D23" s="3">
        <v>0.78585694800433403</v>
      </c>
      <c r="E23" s="3">
        <v>0.86379863733632301</v>
      </c>
      <c r="F23" s="3"/>
      <c r="G23" s="2">
        <f>AVERAGE(A23:A31)</f>
        <v>37.653333333333336</v>
      </c>
      <c r="H23" s="1">
        <f>AVERAGE(B23:B31)</f>
        <v>2.5236487664161817</v>
      </c>
      <c r="I23" s="1">
        <f>AVERAGE(C23:C31)</f>
        <v>2.139069117417447</v>
      </c>
      <c r="J23" s="1">
        <f>AVERAGE(D23:D31)</f>
        <v>0.7858869282812101</v>
      </c>
      <c r="K23" s="1">
        <f>AVERAGE(E23:E31)</f>
        <v>0.86392967975437351</v>
      </c>
      <c r="L23" s="2">
        <f>AVERAGE(G23:G31)</f>
        <v>37.653333333333336</v>
      </c>
      <c r="M23" s="1">
        <f>$H$2/H23</f>
        <v>1.2786156742467762</v>
      </c>
      <c r="N23" s="1">
        <f>$H$2/AVERAGE(I23:I31)</f>
        <v>1.5084958418403243</v>
      </c>
      <c r="O23" s="1">
        <f>$J$2/J23</f>
        <v>2.8076337770491437</v>
      </c>
      <c r="P23" s="1">
        <f>$J$2/K23</f>
        <v>2.5540072722250442</v>
      </c>
    </row>
    <row r="24" spans="1:16">
      <c r="A24" s="6">
        <v>37.65</v>
      </c>
      <c r="B24" s="3">
        <v>2.5235914030977198</v>
      </c>
      <c r="C24" s="3">
        <v>2.1356044401919001</v>
      </c>
      <c r="D24" s="3">
        <v>0.78581284007278296</v>
      </c>
      <c r="E24" s="3">
        <v>0.86568874139144802</v>
      </c>
      <c r="F24" s="3"/>
    </row>
    <row r="25" spans="1:16">
      <c r="A25" s="6">
        <v>37.65</v>
      </c>
      <c r="B25" s="3">
        <v>2.5240601674543899</v>
      </c>
      <c r="C25" s="3">
        <v>2.1397960321452199</v>
      </c>
      <c r="D25" s="3">
        <v>0.78640483955338303</v>
      </c>
      <c r="E25" s="3">
        <v>0.86602748489135295</v>
      </c>
      <c r="F25" s="3"/>
    </row>
    <row r="26" spans="1:16">
      <c r="A26" s="6">
        <v>37.65</v>
      </c>
      <c r="B26" s="3">
        <v>2.5232224774458798</v>
      </c>
      <c r="C26" s="3">
        <v>2.1409858159072801</v>
      </c>
      <c r="D26" s="3">
        <v>0.78578941627189203</v>
      </c>
      <c r="E26" s="3">
        <v>0.86354907482160703</v>
      </c>
      <c r="F26" s="3"/>
    </row>
    <row r="27" spans="1:16">
      <c r="A27" s="6">
        <v>37.65</v>
      </c>
      <c r="B27" s="3">
        <v>2.5238663091139801</v>
      </c>
      <c r="C27" s="3">
        <v>2.1385190621408601</v>
      </c>
      <c r="D27" s="3">
        <v>0.78569680497961003</v>
      </c>
      <c r="E27" s="3">
        <v>0.86390863119019801</v>
      </c>
      <c r="F27" s="3"/>
    </row>
    <row r="28" spans="1:16">
      <c r="A28" s="6">
        <v>37.65</v>
      </c>
      <c r="B28" s="3">
        <v>2.5237677508826302</v>
      </c>
      <c r="C28" s="3">
        <v>2.1391134382824002</v>
      </c>
      <c r="D28" s="3">
        <v>0.78586562128125603</v>
      </c>
      <c r="E28" s="3">
        <v>0.86508346597409602</v>
      </c>
      <c r="F28" s="3"/>
    </row>
    <row r="29" spans="1:16">
      <c r="A29" s="6">
        <v>37.659999999999997</v>
      </c>
      <c r="B29" s="3">
        <v>2.5238284144140701</v>
      </c>
      <c r="C29" s="3">
        <v>2.13736205143723</v>
      </c>
      <c r="D29" s="3">
        <v>0.78549363739022304</v>
      </c>
      <c r="E29" s="3">
        <v>0.85931008366404404</v>
      </c>
      <c r="F29" s="3"/>
    </row>
    <row r="30" spans="1:16">
      <c r="A30" s="6">
        <v>37.659999999999997</v>
      </c>
      <c r="B30" s="3">
        <v>2.52391756158173</v>
      </c>
      <c r="C30" s="3">
        <v>2.1416929441209702</v>
      </c>
      <c r="D30" s="3">
        <v>0.78603044956592405</v>
      </c>
      <c r="E30" s="3">
        <v>0.86166647511476702</v>
      </c>
      <c r="F30" s="3"/>
    </row>
    <row r="31" spans="1:16">
      <c r="A31" s="7">
        <v>37.659999999999997</v>
      </c>
      <c r="B31" s="4">
        <v>2.5235672880709998</v>
      </c>
      <c r="C31" s="4">
        <v>2.14471680205037</v>
      </c>
      <c r="D31" s="4">
        <v>0.78603179741148599</v>
      </c>
      <c r="E31" s="4">
        <v>0.86633452340552497</v>
      </c>
      <c r="F31" s="3"/>
    </row>
    <row r="32" spans="1:16">
      <c r="A32" s="6">
        <v>55.63</v>
      </c>
      <c r="B32" s="3">
        <v>2.3095156601745401</v>
      </c>
      <c r="C32" s="3">
        <v>1.92333988106299</v>
      </c>
      <c r="D32" s="3">
        <v>0.70610383941888799</v>
      </c>
      <c r="E32" s="3">
        <v>0.78524509775402596</v>
      </c>
      <c r="F32" s="3"/>
      <c r="G32" s="2">
        <f>AVERAGE(A32:A40)</f>
        <v>55.653333333333336</v>
      </c>
      <c r="H32" s="1">
        <f>AVERAGE(B32:B40)</f>
        <v>2.3108869944978969</v>
      </c>
      <c r="I32" s="1">
        <f>AVERAGE(C32:C40)</f>
        <v>1.9250423361497344</v>
      </c>
      <c r="J32" s="1">
        <f>AVERAGE(D32:D40)</f>
        <v>0.70577128601068218</v>
      </c>
      <c r="K32" s="1">
        <f>AVERAGE(E32:E40)</f>
        <v>0.78692091653103369</v>
      </c>
      <c r="L32" s="2">
        <f>AVERAGE(G32:G40)</f>
        <v>55.653333333333336</v>
      </c>
      <c r="M32" s="1">
        <f>$H$2/H32</f>
        <v>1.3963369375984465</v>
      </c>
      <c r="N32" s="1">
        <f>$H$2/AVERAGE(I32:I40)</f>
        <v>1.6762108595944587</v>
      </c>
      <c r="O32" s="1">
        <f>$J$2/J32</f>
        <v>3.1263423838842987</v>
      </c>
      <c r="P32" s="1">
        <f>$J$2/K32</f>
        <v>2.8039446384403059</v>
      </c>
    </row>
    <row r="33" spans="1:16">
      <c r="A33" s="6">
        <v>55.63</v>
      </c>
      <c r="B33" s="3">
        <v>2.3109007462976998</v>
      </c>
      <c r="C33" s="3">
        <v>1.9244431380026601</v>
      </c>
      <c r="D33" s="3">
        <v>0.70585766086159596</v>
      </c>
      <c r="E33" s="3">
        <v>0.78679690774432698</v>
      </c>
      <c r="F33" s="3"/>
    </row>
    <row r="34" spans="1:16">
      <c r="A34" s="6">
        <v>55.63</v>
      </c>
      <c r="B34" s="3">
        <v>2.3099662551883702</v>
      </c>
      <c r="C34" s="3">
        <v>1.92520030750851</v>
      </c>
      <c r="D34" s="3">
        <v>0.70637521697146699</v>
      </c>
      <c r="E34" s="3">
        <v>0.78913195930803703</v>
      </c>
      <c r="F34" s="3"/>
    </row>
    <row r="35" spans="1:16">
      <c r="A35" s="6">
        <v>55.65</v>
      </c>
      <c r="B35" s="3">
        <v>2.31056862091223</v>
      </c>
      <c r="C35" s="3">
        <v>1.9273125147705299</v>
      </c>
      <c r="D35" s="3">
        <v>0.70523824715267502</v>
      </c>
      <c r="E35" s="3">
        <v>0.78943682290863804</v>
      </c>
      <c r="F35" s="3"/>
    </row>
    <row r="36" spans="1:16">
      <c r="A36" s="6">
        <v>55.65</v>
      </c>
      <c r="B36" s="3">
        <v>2.3115666571579601</v>
      </c>
      <c r="C36" s="3">
        <v>1.92558432210827</v>
      </c>
      <c r="D36" s="3">
        <v>0.70576992338792699</v>
      </c>
      <c r="E36" s="3">
        <v>0.78526150831914499</v>
      </c>
      <c r="F36" s="3"/>
    </row>
    <row r="37" spans="1:16">
      <c r="A37" s="6">
        <v>55.65</v>
      </c>
      <c r="B37" s="3">
        <v>2.3115872920758198</v>
      </c>
      <c r="C37" s="3">
        <v>1.9257901497753001</v>
      </c>
      <c r="D37" s="3">
        <v>0.70580775839851395</v>
      </c>
      <c r="E37" s="3">
        <v>0.78773318201519904</v>
      </c>
      <c r="F37" s="3"/>
    </row>
    <row r="38" spans="1:16">
      <c r="A38" s="6">
        <v>55.68</v>
      </c>
      <c r="B38" s="3">
        <v>2.31099435195306</v>
      </c>
      <c r="C38" s="3">
        <v>1.9254854571497799</v>
      </c>
      <c r="D38" s="3">
        <v>0.70556660492426604</v>
      </c>
      <c r="E38" s="3">
        <v>0.78654114097314698</v>
      </c>
      <c r="F38" s="3"/>
    </row>
    <row r="39" spans="1:16">
      <c r="A39" s="6">
        <v>55.68</v>
      </c>
      <c r="B39" s="3">
        <v>2.31108847566116</v>
      </c>
      <c r="C39" s="3">
        <v>1.9224609321272701</v>
      </c>
      <c r="D39" s="3">
        <v>0.70554110011881899</v>
      </c>
      <c r="E39" s="3">
        <v>0.78551279431318999</v>
      </c>
      <c r="F39" s="3"/>
    </row>
    <row r="40" spans="1:16">
      <c r="A40" s="7">
        <v>55.68</v>
      </c>
      <c r="B40" s="4">
        <v>2.31179489106023</v>
      </c>
      <c r="C40" s="4">
        <v>1.9257643228423</v>
      </c>
      <c r="D40" s="4">
        <v>0.70568122286198698</v>
      </c>
      <c r="E40" s="4">
        <v>0.78662883544359496</v>
      </c>
      <c r="F40" s="3"/>
    </row>
    <row r="41" spans="1:16">
      <c r="A41" s="6">
        <v>65.849999999999994</v>
      </c>
      <c r="B41" s="3">
        <v>2.2277927983061701</v>
      </c>
      <c r="C41" s="3">
        <v>1.9479976191139701</v>
      </c>
      <c r="D41" s="3">
        <v>0.68347521201712402</v>
      </c>
      <c r="E41" s="3">
        <v>0.79205874530757403</v>
      </c>
      <c r="F41" s="3"/>
      <c r="G41" s="2">
        <f>AVERAGE(A41:A49)</f>
        <v>65.816666666666663</v>
      </c>
      <c r="H41" s="1">
        <f>AVERAGE(B41:B49)</f>
        <v>2.2284560682940002</v>
      </c>
      <c r="I41" s="1">
        <f>AVERAGE(C41:C49)</f>
        <v>1.9224050032202635</v>
      </c>
      <c r="J41" s="1">
        <f>AVERAGE(D41:D49)</f>
        <v>0.68322145435632331</v>
      </c>
      <c r="K41" s="1">
        <f>AVERAGE(E41:E49)</f>
        <v>0.78957144043521166</v>
      </c>
      <c r="L41" s="2">
        <f>AVERAGE(G41:G49)</f>
        <v>65.816666666666663</v>
      </c>
      <c r="M41" s="1">
        <f>$H$2/H41</f>
        <v>1.4479876516046994</v>
      </c>
      <c r="N41" s="1">
        <f>$H$2/AVERAGE(I41:I49)</f>
        <v>1.6785104406345308</v>
      </c>
      <c r="O41" s="1">
        <f>$J$2/J41</f>
        <v>3.2295278064159958</v>
      </c>
      <c r="P41" s="1">
        <f>$J$2/K41</f>
        <v>2.7945320357173893</v>
      </c>
    </row>
    <row r="42" spans="1:16">
      <c r="A42" s="6">
        <v>65.849999999999994</v>
      </c>
      <c r="B42" s="3">
        <v>2.2287421586242502</v>
      </c>
      <c r="C42" s="3">
        <v>1.9456860946246901</v>
      </c>
      <c r="D42" s="3">
        <v>0.68370595340431795</v>
      </c>
      <c r="E42" s="3">
        <v>0.79494792201560704</v>
      </c>
      <c r="F42" s="3"/>
    </row>
    <row r="43" spans="1:16">
      <c r="A43" s="6">
        <v>65.849999999999994</v>
      </c>
      <c r="B43" s="3">
        <v>2.2286672958357601</v>
      </c>
      <c r="C43" s="3">
        <v>1.9385090111724099</v>
      </c>
      <c r="D43" s="3">
        <v>0.68376216975623505</v>
      </c>
      <c r="E43" s="3">
        <v>0.78980044498909996</v>
      </c>
      <c r="F43" s="3"/>
    </row>
    <row r="44" spans="1:16">
      <c r="A44" s="6">
        <v>65.75</v>
      </c>
      <c r="B44" s="3">
        <v>2.2276025274507401</v>
      </c>
      <c r="C44" s="3">
        <v>1.9254348143129301</v>
      </c>
      <c r="D44" s="3">
        <v>0.683220676172415</v>
      </c>
      <c r="E44" s="3">
        <v>0.78984704477185996</v>
      </c>
      <c r="F44" s="3"/>
    </row>
    <row r="45" spans="1:16">
      <c r="A45" s="6">
        <v>65.75</v>
      </c>
      <c r="B45" s="3">
        <v>2.2281099847682801</v>
      </c>
      <c r="C45" s="3">
        <v>1.9215031478084601</v>
      </c>
      <c r="D45" s="3">
        <v>0.68363870303889795</v>
      </c>
      <c r="E45" s="3">
        <v>0.78889240923493198</v>
      </c>
      <c r="F45" s="3"/>
    </row>
    <row r="46" spans="1:16">
      <c r="A46" s="6">
        <v>65.75</v>
      </c>
      <c r="B46" s="3">
        <v>2.2279360893647699</v>
      </c>
      <c r="C46" s="3">
        <v>1.91944751259427</v>
      </c>
      <c r="D46" s="3">
        <v>0.68370296837941102</v>
      </c>
      <c r="E46" s="3">
        <v>0.78812880702018795</v>
      </c>
      <c r="F46" s="3"/>
    </row>
    <row r="47" spans="1:16">
      <c r="A47" s="6">
        <v>65.849999999999994</v>
      </c>
      <c r="B47" s="3">
        <v>2.2270660016130401</v>
      </c>
      <c r="C47" s="3">
        <v>1.9009082118146901</v>
      </c>
      <c r="D47" s="3">
        <v>0.683137708893368</v>
      </c>
      <c r="E47" s="3">
        <v>0.78659646604355504</v>
      </c>
      <c r="F47" s="3"/>
    </row>
    <row r="48" spans="1:16">
      <c r="A48" s="6">
        <v>65.849999999999994</v>
      </c>
      <c r="B48" s="3">
        <v>2.2300972237670602</v>
      </c>
      <c r="C48" s="3">
        <v>1.9062224468493001</v>
      </c>
      <c r="D48" s="3">
        <v>0.68218557892193199</v>
      </c>
      <c r="E48" s="3">
        <v>0.78967690864193696</v>
      </c>
      <c r="F48" s="3"/>
    </row>
    <row r="49" spans="1:16">
      <c r="A49" s="6">
        <v>65.849999999999994</v>
      </c>
      <c r="B49" s="3">
        <v>2.2300905349159299</v>
      </c>
      <c r="C49" s="3">
        <v>1.89593617069165</v>
      </c>
      <c r="D49" s="3">
        <v>0.68216411862320903</v>
      </c>
      <c r="E49" s="3">
        <v>0.78619421589215099</v>
      </c>
      <c r="F49" s="3"/>
    </row>
    <row r="52" spans="1:16" ht="18">
      <c r="A52" s="33" t="s">
        <v>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14" t="s">
        <v>12</v>
      </c>
      <c r="B54" s="14"/>
      <c r="C54" s="14"/>
      <c r="D54" s="14"/>
      <c r="E54" s="14"/>
      <c r="F54" s="14"/>
      <c r="G54" s="13" t="s">
        <v>11</v>
      </c>
    </row>
    <row r="55" spans="1:16">
      <c r="A55" t="s">
        <v>7</v>
      </c>
      <c r="G55" s="1" t="s">
        <v>7</v>
      </c>
    </row>
    <row r="56" spans="1:16">
      <c r="A56" t="s">
        <v>8</v>
      </c>
      <c r="G56" s="1" t="s">
        <v>8</v>
      </c>
    </row>
    <row r="57" spans="1:16">
      <c r="A57" s="11" t="s">
        <v>9</v>
      </c>
      <c r="G57" s="11" t="s">
        <v>9</v>
      </c>
    </row>
    <row r="58" spans="1:16">
      <c r="A58" s="10" t="s">
        <v>18</v>
      </c>
      <c r="B58" t="s">
        <v>13</v>
      </c>
      <c r="G58" s="10" t="s">
        <v>18</v>
      </c>
      <c r="H58" s="1" t="s">
        <v>13</v>
      </c>
    </row>
    <row r="59" spans="1:16">
      <c r="A59" s="10" t="s">
        <v>19</v>
      </c>
      <c r="B59" s="1">
        <v>2</v>
      </c>
      <c r="G59" s="10" t="s">
        <v>19</v>
      </c>
      <c r="H59" s="1">
        <v>2</v>
      </c>
    </row>
    <row r="60" spans="1:16">
      <c r="A60" s="10" t="s">
        <v>20</v>
      </c>
      <c r="B60" s="1">
        <v>6</v>
      </c>
      <c r="G60" s="10" t="s">
        <v>20</v>
      </c>
      <c r="H60" s="1">
        <v>6</v>
      </c>
    </row>
    <row r="61" spans="1:16">
      <c r="A61" s="10" t="s">
        <v>21</v>
      </c>
      <c r="B61" s="1">
        <v>1</v>
      </c>
      <c r="G61" s="10" t="s">
        <v>21</v>
      </c>
      <c r="H61" s="1">
        <v>1</v>
      </c>
    </row>
    <row r="62" spans="1:16">
      <c r="A62" s="10" t="s">
        <v>22</v>
      </c>
      <c r="B62" s="8">
        <v>5.2818000000000002E-5</v>
      </c>
      <c r="G62" s="10" t="s">
        <v>22</v>
      </c>
      <c r="H62" s="8">
        <v>3.3327999999999998E-4</v>
      </c>
    </row>
    <row r="63" spans="1:16">
      <c r="A63" s="10" t="s">
        <v>23</v>
      </c>
      <c r="B63" s="8">
        <v>1.0564000000000001E-5</v>
      </c>
      <c r="G63" s="10" t="s">
        <v>23</v>
      </c>
      <c r="H63" s="8">
        <v>6.6655999999999993E-5</v>
      </c>
    </row>
    <row r="64" spans="1:16">
      <c r="A64" s="10" t="s">
        <v>24</v>
      </c>
      <c r="B64">
        <v>-67.842487000000006</v>
      </c>
      <c r="G64" s="10" t="s">
        <v>24</v>
      </c>
      <c r="H64" s="1">
        <v>-56.789713800000001</v>
      </c>
    </row>
    <row r="65" spans="1:10">
      <c r="A65" s="10" t="s">
        <v>25</v>
      </c>
      <c r="B65">
        <v>-68.050727499999994</v>
      </c>
      <c r="G65" s="10" t="s">
        <v>25</v>
      </c>
      <c r="H65" s="1">
        <v>-56.997954300000004</v>
      </c>
    </row>
    <row r="66" spans="1:10">
      <c r="A66" s="11" t="s">
        <v>10</v>
      </c>
      <c r="G66" t="s">
        <v>10</v>
      </c>
    </row>
    <row r="67" spans="1:10">
      <c r="A67" s="10" t="s">
        <v>26</v>
      </c>
      <c r="B67" t="s">
        <v>16</v>
      </c>
      <c r="D67" t="s">
        <v>17</v>
      </c>
      <c r="G67" s="10" t="s">
        <v>26</v>
      </c>
      <c r="H67" s="1" t="s">
        <v>14</v>
      </c>
      <c r="J67" s="1" t="s">
        <v>15</v>
      </c>
    </row>
    <row r="68" spans="1:10">
      <c r="A68" s="10" t="s">
        <v>27</v>
      </c>
      <c r="B68">
        <v>1.127789E-2</v>
      </c>
      <c r="G68" s="10" t="s">
        <v>27</v>
      </c>
      <c r="H68" s="1">
        <v>0.14696699999999999</v>
      </c>
    </row>
  </sheetData>
  <mergeCells count="1">
    <mergeCell ref="A52:P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AA19-111C-C24F-BFF6-CED25608B227}">
  <dimension ref="A1:P51"/>
  <sheetViews>
    <sheetView tabSelected="1" workbookViewId="0">
      <selection activeCell="G38" sqref="G38"/>
    </sheetView>
  </sheetViews>
  <sheetFormatPr baseColWidth="10" defaultRowHeight="13"/>
  <cols>
    <col min="1" max="1" width="24" customWidth="1"/>
    <col min="7" max="7" width="24.6640625" customWidth="1"/>
    <col min="12" max="12" width="16.6640625" bestFit="1" customWidth="1"/>
  </cols>
  <sheetData>
    <row r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 t="s">
        <v>5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1</v>
      </c>
      <c r="N1" s="6" t="s">
        <v>2</v>
      </c>
      <c r="O1" s="6" t="s">
        <v>3</v>
      </c>
      <c r="P1" s="6" t="s">
        <v>4</v>
      </c>
    </row>
    <row r="2" spans="1:16">
      <c r="A2" s="6">
        <v>0</v>
      </c>
      <c r="B2" s="1">
        <v>3.14297848097205</v>
      </c>
      <c r="C2" s="1">
        <v>2.4816412217756101</v>
      </c>
      <c r="D2" s="1">
        <v>2.1622557569173901</v>
      </c>
      <c r="E2" s="1">
        <v>1.3402431909639501</v>
      </c>
      <c r="G2" s="2">
        <v>0</v>
      </c>
      <c r="H2" s="1">
        <f>AVERAGE(B2:B4)</f>
        <v>3.1582207045313804</v>
      </c>
      <c r="I2" s="1">
        <f t="shared" ref="I2:K2" si="0">AVERAGE(C2:C4)</f>
        <v>2.4936231683870003</v>
      </c>
      <c r="J2" s="1">
        <f t="shared" si="0"/>
        <v>2.1725927839363433</v>
      </c>
      <c r="K2" s="1">
        <f t="shared" si="0"/>
        <v>1.3410654328117768</v>
      </c>
      <c r="L2" s="2">
        <v>0</v>
      </c>
      <c r="M2" s="1">
        <f>H$2/H2</f>
        <v>1</v>
      </c>
      <c r="N2" s="1">
        <f>H$2/I2</f>
        <v>1.2665188327449952</v>
      </c>
      <c r="O2" s="1">
        <f>J$2/J2</f>
        <v>1</v>
      </c>
      <c r="P2" s="1">
        <f>J$2/K2</f>
        <v>1.6200497983018807</v>
      </c>
    </row>
    <row r="3" spans="1:16">
      <c r="A3" s="6">
        <v>0</v>
      </c>
      <c r="B3" s="1">
        <v>3.1674962307080001</v>
      </c>
      <c r="C3" s="1">
        <v>2.49510452759267</v>
      </c>
      <c r="D3" s="1">
        <v>2.1792983067137701</v>
      </c>
      <c r="E3" s="1">
        <v>1.3407500059250801</v>
      </c>
      <c r="G3" s="2"/>
      <c r="L3" s="2"/>
    </row>
    <row r="4" spans="1:16">
      <c r="A4" s="7">
        <v>0</v>
      </c>
      <c r="B4" s="12">
        <v>3.1641874019140901</v>
      </c>
      <c r="C4" s="12">
        <v>2.5041237557927198</v>
      </c>
      <c r="D4" s="12">
        <v>2.1762242881778699</v>
      </c>
      <c r="E4" s="12">
        <v>1.3422031015463001</v>
      </c>
      <c r="G4" s="2"/>
      <c r="L4" s="2"/>
    </row>
    <row r="5" spans="1:16">
      <c r="A5" s="6">
        <v>100</v>
      </c>
      <c r="B5" s="1">
        <v>1.88733188349514</v>
      </c>
      <c r="C5" s="1">
        <v>1.5066638812142199</v>
      </c>
      <c r="D5" s="1">
        <v>0.63542300612955405</v>
      </c>
      <c r="E5" s="1">
        <v>0.92664324729643799</v>
      </c>
      <c r="G5" s="2">
        <v>100</v>
      </c>
      <c r="H5" s="1">
        <f>AVERAGE(B5:B7)</f>
        <v>1.8882266485576764</v>
      </c>
      <c r="I5" s="1">
        <f t="shared" ref="I5" si="1">AVERAGE(C5:C7)</f>
        <v>1.5040409455065833</v>
      </c>
      <c r="J5" s="1">
        <f t="shared" ref="J5" si="2">AVERAGE(D5:D7)</f>
        <v>0.62724103436229772</v>
      </c>
      <c r="K5" s="1">
        <f t="shared" ref="K5" si="3">AVERAGE(E5:E7)</f>
        <v>0.92291671578681023</v>
      </c>
      <c r="L5" s="2">
        <v>100</v>
      </c>
      <c r="M5" s="1">
        <f>H$2/H5</f>
        <v>1.6725856013862479</v>
      </c>
      <c r="N5" s="1">
        <f>H$2/I5</f>
        <v>2.0998236211366206</v>
      </c>
      <c r="O5" s="1">
        <f>J$2/J5</f>
        <v>3.4637287181715894</v>
      </c>
      <c r="P5" s="1">
        <f>J$2/K5</f>
        <v>2.3540507466961977</v>
      </c>
    </row>
    <row r="6" spans="1:16">
      <c r="A6" s="6">
        <v>100</v>
      </c>
      <c r="B6" s="1">
        <v>1.9032999707689999</v>
      </c>
      <c r="C6" s="1">
        <v>1.49911708224794</v>
      </c>
      <c r="D6" s="1">
        <v>0.62793623305784496</v>
      </c>
      <c r="E6" s="1">
        <v>0.92020296479225205</v>
      </c>
      <c r="G6" s="2"/>
      <c r="L6" s="2"/>
    </row>
    <row r="7" spans="1:16">
      <c r="A7" s="7">
        <v>100</v>
      </c>
      <c r="B7" s="12">
        <v>1.8740480914088899</v>
      </c>
      <c r="C7" s="12">
        <v>1.5063418730575899</v>
      </c>
      <c r="D7" s="12">
        <v>0.61836386389949405</v>
      </c>
      <c r="E7" s="12">
        <v>0.92190393527174097</v>
      </c>
      <c r="G7" s="2"/>
      <c r="L7" s="2"/>
    </row>
    <row r="8" spans="1:16">
      <c r="A8" s="6">
        <v>10</v>
      </c>
      <c r="B8" s="1">
        <v>2.8270514363899002</v>
      </c>
      <c r="C8" s="1">
        <v>2.26341433419659</v>
      </c>
      <c r="D8" s="1">
        <v>1.03515611592051</v>
      </c>
      <c r="E8" s="1">
        <v>1.00536806357935</v>
      </c>
      <c r="G8" s="2">
        <v>13.8</v>
      </c>
      <c r="H8" s="1">
        <f>AVERAGE(B8:B10)</f>
        <v>2.8238826102051404</v>
      </c>
      <c r="I8" s="1">
        <f t="shared" ref="I8" si="4">AVERAGE(C8:C10)</f>
        <v>2.257241419253107</v>
      </c>
      <c r="J8" s="1">
        <f t="shared" ref="J8" si="5">AVERAGE(D8:D10)</f>
        <v>1.0362141020462001</v>
      </c>
      <c r="K8" s="1">
        <f t="shared" ref="K8" si="6">AVERAGE(E8:E10)</f>
        <v>1.0085714221891966</v>
      </c>
      <c r="L8" s="2">
        <v>13.8</v>
      </c>
      <c r="M8" s="1">
        <f>H$2/H8</f>
        <v>1.1183965980448287</v>
      </c>
      <c r="N8" s="1">
        <f>H$2/I8</f>
        <v>1.3991506081686187</v>
      </c>
      <c r="O8" s="1">
        <f>J$2/J8</f>
        <v>2.0966639805867815</v>
      </c>
      <c r="P8" s="1">
        <f>J$2/K8</f>
        <v>2.154128836231084</v>
      </c>
    </row>
    <row r="9" spans="1:16">
      <c r="A9" s="6">
        <v>10</v>
      </c>
      <c r="B9" s="1">
        <v>2.8223040086292999</v>
      </c>
      <c r="C9" s="1">
        <v>2.2624960030112899</v>
      </c>
      <c r="D9" s="1">
        <v>1.03675577522036</v>
      </c>
      <c r="E9" s="1">
        <v>1.0033189614984599</v>
      </c>
      <c r="G9" s="2"/>
      <c r="L9" s="2"/>
    </row>
    <row r="10" spans="1:16">
      <c r="A10" s="7">
        <v>10</v>
      </c>
      <c r="B10" s="12">
        <v>2.8222923855962199</v>
      </c>
      <c r="C10" s="12">
        <v>2.24581392055144</v>
      </c>
      <c r="D10" s="12">
        <v>1.0367304149977301</v>
      </c>
      <c r="E10" s="12">
        <v>1.0170272414897801</v>
      </c>
      <c r="G10" s="2"/>
      <c r="L10" s="2"/>
    </row>
    <row r="11" spans="1:16">
      <c r="A11" s="6">
        <v>20</v>
      </c>
      <c r="B11" s="1">
        <v>2.665879641678</v>
      </c>
      <c r="C11" s="1">
        <v>2.1205893117353201</v>
      </c>
      <c r="D11" s="1">
        <v>0.87910880907818101</v>
      </c>
      <c r="E11" s="1">
        <v>0.96559110477165899</v>
      </c>
      <c r="G11" s="2">
        <v>22.4</v>
      </c>
      <c r="H11" s="1">
        <f>AVERAGE(B11:B13)</f>
        <v>2.6704616871444364</v>
      </c>
      <c r="I11" s="1">
        <f t="shared" ref="I11" si="7">AVERAGE(C11:C13)</f>
        <v>2.1215614701635102</v>
      </c>
      <c r="J11" s="1">
        <f t="shared" ref="J11" si="8">AVERAGE(D11:D13)</f>
        <v>0.88453776758108005</v>
      </c>
      <c r="K11" s="1">
        <f t="shared" ref="K11" si="9">AVERAGE(E11:E13)</f>
        <v>0.96592080982245765</v>
      </c>
      <c r="L11" s="2">
        <v>22.4</v>
      </c>
      <c r="M11" s="1">
        <f>H$2/H11</f>
        <v>1.1826496967677944</v>
      </c>
      <c r="N11" s="1">
        <f>H$2/I11</f>
        <v>1.4886303078873195</v>
      </c>
      <c r="O11" s="1">
        <f>J$2/J11</f>
        <v>2.4561899599580355</v>
      </c>
      <c r="P11" s="1">
        <f>J$2/K11</f>
        <v>2.2492452402342171</v>
      </c>
    </row>
    <row r="12" spans="1:16">
      <c r="A12" s="6">
        <v>20</v>
      </c>
      <c r="B12" s="1">
        <v>2.6681642553547098</v>
      </c>
      <c r="C12" s="1">
        <v>2.1293873773127001</v>
      </c>
      <c r="D12" s="1">
        <v>0.88101227591707898</v>
      </c>
      <c r="E12" s="1">
        <v>0.96695341651924005</v>
      </c>
      <c r="G12" s="2"/>
      <c r="L12" s="2"/>
    </row>
    <row r="13" spans="1:16">
      <c r="A13" s="7">
        <v>20</v>
      </c>
      <c r="B13" s="12">
        <v>2.6773411644006</v>
      </c>
      <c r="C13" s="12">
        <v>2.1147077214425098</v>
      </c>
      <c r="D13" s="12">
        <v>0.89349221774798004</v>
      </c>
      <c r="E13" s="12">
        <v>0.96521790817647402</v>
      </c>
      <c r="G13" s="2"/>
      <c r="L13" s="2"/>
    </row>
    <row r="14" spans="1:16">
      <c r="A14" s="6">
        <v>30</v>
      </c>
      <c r="B14" s="1">
        <v>2.5640821230065298</v>
      </c>
      <c r="C14" s="1">
        <v>2.0092706072780699</v>
      </c>
      <c r="D14" s="1">
        <v>0.84320128437595698</v>
      </c>
      <c r="E14" s="1">
        <v>0.93968335142202597</v>
      </c>
      <c r="G14" s="2">
        <v>29.8</v>
      </c>
      <c r="H14" s="1">
        <f>AVERAGE(B14:B16)</f>
        <v>2.5618461461793065</v>
      </c>
      <c r="I14" s="1">
        <f t="shared" ref="I14" si="10">AVERAGE(C14:C16)</f>
        <v>2.0023866603814304</v>
      </c>
      <c r="J14" s="1">
        <f t="shared" ref="J14" si="11">AVERAGE(D14:D16)</f>
        <v>0.83820221857846267</v>
      </c>
      <c r="K14" s="1">
        <f t="shared" ref="K14" si="12">AVERAGE(E14:E16)</f>
        <v>0.93709974850334499</v>
      </c>
      <c r="L14" s="2">
        <v>29.8</v>
      </c>
      <c r="M14" s="1">
        <f>H$2/H14</f>
        <v>1.2327909344757086</v>
      </c>
      <c r="N14" s="1">
        <f>H$2/I14</f>
        <v>1.5772281982390841</v>
      </c>
      <c r="O14" s="1">
        <f>J$2/J14</f>
        <v>2.591967350815322</v>
      </c>
      <c r="P14" s="1">
        <f>J$2/K14</f>
        <v>2.3184221182496541</v>
      </c>
    </row>
    <row r="15" spans="1:16">
      <c r="A15" s="6">
        <v>30</v>
      </c>
      <c r="B15" s="1">
        <v>2.5698234427195299</v>
      </c>
      <c r="C15" s="1">
        <v>1.99271708022723</v>
      </c>
      <c r="D15" s="1">
        <v>0.84478125368936696</v>
      </c>
      <c r="E15" s="1">
        <v>0.94045224543228201</v>
      </c>
      <c r="G15" s="2"/>
      <c r="L15" s="2"/>
    </row>
    <row r="16" spans="1:16">
      <c r="A16" s="7">
        <v>30</v>
      </c>
      <c r="B16" s="12">
        <v>2.5516328728118598</v>
      </c>
      <c r="C16" s="12">
        <v>2.00517229363899</v>
      </c>
      <c r="D16" s="12">
        <v>0.82662411767006405</v>
      </c>
      <c r="E16" s="12">
        <v>0.93116364865572698</v>
      </c>
      <c r="G16" s="2"/>
      <c r="L16" s="2"/>
    </row>
    <row r="17" spans="1:16">
      <c r="A17" s="6">
        <v>40</v>
      </c>
      <c r="B17" s="1">
        <v>2.4110967479318401</v>
      </c>
      <c r="C17" s="1">
        <v>1.8960308020638901</v>
      </c>
      <c r="D17" s="1">
        <v>0.76703705939024902</v>
      </c>
      <c r="E17" s="1">
        <v>0.93604843990542597</v>
      </c>
      <c r="G17" s="2">
        <v>40.619999999999997</v>
      </c>
      <c r="H17" s="1">
        <f>AVERAGE(B17:B19)</f>
        <v>2.4164288398334834</v>
      </c>
      <c r="I17" s="1">
        <f t="shared" ref="I17" si="13">AVERAGE(C17:C19)</f>
        <v>1.8919472316863066</v>
      </c>
      <c r="J17" s="1">
        <f t="shared" ref="J17" si="14">AVERAGE(D17:D19)</f>
        <v>0.77639539665147872</v>
      </c>
      <c r="K17" s="1">
        <f t="shared" ref="K17" si="15">AVERAGE(E17:E19)</f>
        <v>0.92977953438622529</v>
      </c>
      <c r="L17" s="2">
        <v>40.619999999999997</v>
      </c>
      <c r="M17" s="1">
        <f>H$2/H17</f>
        <v>1.3069785679056098</v>
      </c>
      <c r="N17" s="1">
        <f>H$2/I17</f>
        <v>1.6692964008919184</v>
      </c>
      <c r="O17" s="1">
        <f>J$2/J17</f>
        <v>2.7983071426061183</v>
      </c>
      <c r="P17" s="1">
        <f>J$2/K17</f>
        <v>2.3366752048059816</v>
      </c>
    </row>
    <row r="18" spans="1:16">
      <c r="A18" s="6">
        <v>40</v>
      </c>
      <c r="B18" s="1">
        <v>2.4153548383782302</v>
      </c>
      <c r="C18" s="1">
        <v>1.89470681009446</v>
      </c>
      <c r="D18" s="1">
        <v>0.78036568619459301</v>
      </c>
      <c r="E18" s="1">
        <v>0.93061941422385397</v>
      </c>
      <c r="G18" s="2"/>
      <c r="L18" s="2"/>
    </row>
    <row r="19" spans="1:16">
      <c r="A19" s="7">
        <v>40</v>
      </c>
      <c r="B19" s="12">
        <v>2.42283493319038</v>
      </c>
      <c r="C19" s="12">
        <v>1.8851040829005701</v>
      </c>
      <c r="D19" s="12">
        <v>0.78178344436959402</v>
      </c>
      <c r="E19" s="12">
        <v>0.92267074902939605</v>
      </c>
      <c r="G19" s="2"/>
      <c r="L19" s="2"/>
    </row>
    <row r="20" spans="1:16">
      <c r="A20" s="6">
        <v>50</v>
      </c>
      <c r="B20" s="1">
        <v>2.3198322966498499</v>
      </c>
      <c r="C20" s="1">
        <v>1.8268624384482399</v>
      </c>
      <c r="D20" s="1">
        <v>0.73347082472119296</v>
      </c>
      <c r="E20" s="1">
        <v>0.93583428298129101</v>
      </c>
      <c r="G20" s="2">
        <v>48.85</v>
      </c>
      <c r="H20" s="1">
        <f>AVERAGE(B20:B22)</f>
        <v>2.3022966551994135</v>
      </c>
      <c r="I20" s="1">
        <f t="shared" ref="I20" si="16">AVERAGE(C20:C22)</f>
        <v>1.83133568315647</v>
      </c>
      <c r="J20" s="1">
        <f t="shared" ref="J20" si="17">AVERAGE(D20:D22)</f>
        <v>0.7266946519977916</v>
      </c>
      <c r="K20" s="1">
        <f t="shared" ref="K20" si="18">AVERAGE(E20:E22)</f>
        <v>0.93828460243763301</v>
      </c>
      <c r="L20" s="2">
        <v>48.85</v>
      </c>
      <c r="M20" s="1">
        <f>H$2/H20</f>
        <v>1.3717696620020634</v>
      </c>
      <c r="N20" s="1">
        <f>H$2/I20</f>
        <v>1.7245449502124623</v>
      </c>
      <c r="O20" s="1">
        <f>J$2/J20</f>
        <v>2.989691444630235</v>
      </c>
      <c r="P20" s="1">
        <f>J$2/K20</f>
        <v>2.3154944441079151</v>
      </c>
    </row>
    <row r="21" spans="1:16">
      <c r="A21" s="6">
        <v>50</v>
      </c>
      <c r="B21" s="1">
        <v>2.2936046758733299</v>
      </c>
      <c r="C21" s="1">
        <v>1.8539008756859501</v>
      </c>
      <c r="D21" s="1">
        <v>0.72245977995214306</v>
      </c>
      <c r="E21" s="1">
        <v>0.93922015562397998</v>
      </c>
      <c r="G21" s="2"/>
      <c r="L21" s="2"/>
    </row>
    <row r="22" spans="1:16">
      <c r="A22" s="7">
        <v>50</v>
      </c>
      <c r="B22" s="12">
        <v>2.2934529930750598</v>
      </c>
      <c r="C22" s="12">
        <v>1.81324373533522</v>
      </c>
      <c r="D22" s="12">
        <v>0.724153351320039</v>
      </c>
      <c r="E22" s="12">
        <v>0.93979936870762804</v>
      </c>
      <c r="G22" s="2"/>
      <c r="L22" s="2"/>
    </row>
    <row r="23" spans="1:16">
      <c r="A23" s="6">
        <v>63</v>
      </c>
      <c r="B23" s="1">
        <v>2.1477516254031199</v>
      </c>
      <c r="C23" s="1">
        <v>1.7227328701265301</v>
      </c>
      <c r="D23" s="1">
        <v>0.67761934425824299</v>
      </c>
      <c r="E23" s="1">
        <v>0.93773882829939403</v>
      </c>
      <c r="G23" s="2">
        <v>63</v>
      </c>
      <c r="H23" s="1">
        <f>AVERAGE(B23:B25)</f>
        <v>2.1732364917467599</v>
      </c>
      <c r="I23" s="1">
        <f t="shared" ref="I23" si="19">AVERAGE(C23:C25)</f>
        <v>1.7253005872302001</v>
      </c>
      <c r="J23" s="1">
        <f t="shared" ref="J23" si="20">AVERAGE(D23:D25)</f>
        <v>0.69660159421147139</v>
      </c>
      <c r="K23" s="1">
        <f t="shared" ref="K23" si="21">AVERAGE(E23:E25)</f>
        <v>0.93644637861891811</v>
      </c>
      <c r="L23" s="2">
        <v>63</v>
      </c>
      <c r="M23" s="1">
        <f>H$2/H23</f>
        <v>1.4532337904895614</v>
      </c>
      <c r="N23" s="1">
        <f>H$2/I23</f>
        <v>1.8305336055102097</v>
      </c>
      <c r="O23" s="1">
        <f>J$2/J23</f>
        <v>3.1188455524504537</v>
      </c>
      <c r="P23" s="1">
        <f>J$2/K23</f>
        <v>2.3200397092041811</v>
      </c>
    </row>
    <row r="24" spans="1:16">
      <c r="A24" s="6">
        <v>63</v>
      </c>
      <c r="B24" s="1">
        <v>2.1883617551955599</v>
      </c>
      <c r="C24" s="1">
        <v>1.7275730856979301</v>
      </c>
      <c r="D24" s="1">
        <v>0.70925304447625404</v>
      </c>
      <c r="E24" s="1">
        <v>0.93594754021390503</v>
      </c>
      <c r="G24" s="2"/>
      <c r="L24" s="2"/>
    </row>
    <row r="25" spans="1:16">
      <c r="A25" s="7">
        <v>63</v>
      </c>
      <c r="B25" s="12">
        <v>2.1835960946416</v>
      </c>
      <c r="C25" s="12">
        <v>1.72559580586614</v>
      </c>
      <c r="D25" s="12">
        <v>0.70293239389991702</v>
      </c>
      <c r="E25" s="12">
        <v>0.93565276734345504</v>
      </c>
      <c r="G25" s="2"/>
      <c r="L25" s="2"/>
    </row>
    <row r="26" spans="1:16">
      <c r="A26" s="6">
        <v>65</v>
      </c>
      <c r="B26" s="1">
        <v>2.1684863137535202</v>
      </c>
      <c r="C26" s="1">
        <v>1.6989337356537</v>
      </c>
      <c r="D26" s="1">
        <v>0.69038116910888103</v>
      </c>
      <c r="E26" s="1">
        <v>0.93496093191984397</v>
      </c>
      <c r="G26" s="2">
        <v>63</v>
      </c>
      <c r="H26" s="1">
        <f>AVERAGE(B26:B28)</f>
        <v>2.1753934163767035</v>
      </c>
      <c r="I26" s="1">
        <f t="shared" ref="I26" si="22">AVERAGE(C26:C28)</f>
        <v>1.7048816029482134</v>
      </c>
      <c r="J26" s="1">
        <f t="shared" ref="J26" si="23">AVERAGE(D26:D28)</f>
        <v>0.68715197553720042</v>
      </c>
      <c r="K26" s="1">
        <f t="shared" ref="K26" si="24">AVERAGE(E26:E28)</f>
        <v>0.93219137732190038</v>
      </c>
      <c r="L26" s="2">
        <v>63</v>
      </c>
      <c r="M26" s="1">
        <f>H$2/H26</f>
        <v>1.4517928944510903</v>
      </c>
      <c r="N26" s="1">
        <f>H$2/I26</f>
        <v>1.8524574956231215</v>
      </c>
      <c r="O26" s="1">
        <f>J$2/J26</f>
        <v>3.1617354839704239</v>
      </c>
      <c r="P26" s="1">
        <f>J$2/K26</f>
        <v>2.3306295646908914</v>
      </c>
    </row>
    <row r="27" spans="1:16">
      <c r="A27" s="6">
        <v>65</v>
      </c>
      <c r="B27" s="1">
        <v>2.1769257167682698</v>
      </c>
      <c r="C27" s="1">
        <v>1.70771730059106</v>
      </c>
      <c r="D27" s="1">
        <v>0.68434517585815602</v>
      </c>
      <c r="E27" s="1">
        <v>0.92955309031813904</v>
      </c>
      <c r="G27" s="2"/>
      <c r="L27" s="2"/>
    </row>
    <row r="28" spans="1:16">
      <c r="A28" s="7">
        <v>65</v>
      </c>
      <c r="B28" s="12">
        <v>2.1807682186083199</v>
      </c>
      <c r="C28" s="12">
        <v>1.7079937725998799</v>
      </c>
      <c r="D28" s="12">
        <v>0.68672958164456399</v>
      </c>
      <c r="E28" s="12">
        <v>0.93206010972771802</v>
      </c>
      <c r="G28" s="2"/>
      <c r="L28" s="2"/>
    </row>
    <row r="29" spans="1:16">
      <c r="A29" s="6">
        <v>85</v>
      </c>
      <c r="B29" s="1">
        <v>2.0003667446960498</v>
      </c>
      <c r="C29" s="1">
        <v>1.5733852248130999</v>
      </c>
      <c r="D29" s="1">
        <v>0.64599468074641897</v>
      </c>
      <c r="E29" s="1">
        <v>0.930714482698489</v>
      </c>
      <c r="G29" s="2">
        <v>85.5</v>
      </c>
      <c r="H29" s="1">
        <f>AVERAGE(B29:B31)</f>
        <v>1.9973044639184334</v>
      </c>
      <c r="I29" s="1">
        <f t="shared" ref="I29" si="25">AVERAGE(C29:C31)</f>
        <v>1.5754667199010501</v>
      </c>
      <c r="J29" s="1">
        <f t="shared" ref="J29" si="26">AVERAGE(D29:D31)</f>
        <v>0.64840443869905695</v>
      </c>
      <c r="K29" s="1">
        <f t="shared" ref="K29" si="27">AVERAGE(E29:E31)</f>
        <v>0.92850257254930779</v>
      </c>
      <c r="L29" s="2">
        <v>85.5</v>
      </c>
      <c r="M29" s="1">
        <f>H$2/H29</f>
        <v>1.5812414990228334</v>
      </c>
      <c r="N29" s="1">
        <f>H$2/I29</f>
        <v>2.0046254640845333</v>
      </c>
      <c r="O29" s="1">
        <f>J$2/J29</f>
        <v>3.3506753721417777</v>
      </c>
      <c r="P29" s="1">
        <f>J$2/K29</f>
        <v>2.3398888147086621</v>
      </c>
    </row>
    <row r="30" spans="1:16">
      <c r="A30" s="6">
        <v>85</v>
      </c>
      <c r="B30" s="1">
        <v>1.98168315770306</v>
      </c>
      <c r="C30" s="1">
        <v>1.5781022538778</v>
      </c>
      <c r="D30" s="1">
        <v>0.63969057534373996</v>
      </c>
      <c r="E30" s="1">
        <v>0.92119692506765105</v>
      </c>
      <c r="G30" s="2"/>
      <c r="L30" s="2"/>
    </row>
    <row r="31" spans="1:16">
      <c r="A31" s="6">
        <v>85</v>
      </c>
      <c r="B31" s="1">
        <v>2.00986348935619</v>
      </c>
      <c r="C31" s="1">
        <v>1.57491268101225</v>
      </c>
      <c r="D31" s="1">
        <v>0.65952806000701203</v>
      </c>
      <c r="E31" s="1">
        <v>0.93359630988178299</v>
      </c>
    </row>
    <row r="35" spans="1:16" ht="18">
      <c r="A35" s="33" t="s">
        <v>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ht="18">
      <c r="A36" s="5"/>
      <c r="B36" s="5"/>
      <c r="C36" s="5"/>
      <c r="D36" s="5"/>
      <c r="E36" s="5"/>
      <c r="F36" s="5"/>
      <c r="G36" s="5"/>
    </row>
    <row r="37" spans="1:16">
      <c r="A37" s="14" t="s">
        <v>12</v>
      </c>
      <c r="G37" s="13" t="s">
        <v>11</v>
      </c>
    </row>
    <row r="38" spans="1:16">
      <c r="A38" t="s">
        <v>7</v>
      </c>
      <c r="G38" t="s">
        <v>7</v>
      </c>
    </row>
    <row r="39" spans="1:16">
      <c r="A39" t="s">
        <v>8</v>
      </c>
      <c r="G39" t="s">
        <v>8</v>
      </c>
    </row>
    <row r="40" spans="1:16">
      <c r="A40" s="11" t="s">
        <v>9</v>
      </c>
      <c r="G40" s="11" t="s">
        <v>9</v>
      </c>
    </row>
    <row r="41" spans="1:16">
      <c r="A41" s="10" t="s">
        <v>18</v>
      </c>
      <c r="B41" t="s">
        <v>13</v>
      </c>
      <c r="G41" s="10" t="s">
        <v>18</v>
      </c>
      <c r="H41" t="s">
        <v>13</v>
      </c>
    </row>
    <row r="42" spans="1:16">
      <c r="A42" s="10" t="s">
        <v>19</v>
      </c>
      <c r="B42">
        <v>3</v>
      </c>
      <c r="G42" s="10" t="s">
        <v>19</v>
      </c>
      <c r="H42">
        <v>3</v>
      </c>
    </row>
    <row r="43" spans="1:16">
      <c r="A43" s="10" t="s">
        <v>20</v>
      </c>
      <c r="B43">
        <v>10</v>
      </c>
      <c r="G43" s="10" t="s">
        <v>20</v>
      </c>
      <c r="H43">
        <v>10</v>
      </c>
    </row>
    <row r="44" spans="1:16">
      <c r="A44" s="10" t="s">
        <v>21</v>
      </c>
      <c r="B44">
        <v>1</v>
      </c>
      <c r="G44" s="10" t="s">
        <v>21</v>
      </c>
      <c r="H44">
        <v>1</v>
      </c>
    </row>
    <row r="45" spans="1:16">
      <c r="A45" s="10" t="s">
        <v>22</v>
      </c>
      <c r="B45" s="8">
        <v>3.4804999999999998E-4</v>
      </c>
      <c r="G45" s="10" t="s">
        <v>22</v>
      </c>
      <c r="H45">
        <v>1.23219E-2</v>
      </c>
    </row>
    <row r="46" spans="1:16">
      <c r="A46" s="10" t="s">
        <v>23</v>
      </c>
      <c r="B46" s="8">
        <v>3.8673000000000001E-5</v>
      </c>
      <c r="G46" s="10" t="s">
        <v>23</v>
      </c>
      <c r="H46">
        <v>1.3691E-3</v>
      </c>
    </row>
    <row r="47" spans="1:16">
      <c r="A47" s="10" t="s">
        <v>24</v>
      </c>
      <c r="B47">
        <v>-100.657408</v>
      </c>
      <c r="G47" s="10" t="s">
        <v>24</v>
      </c>
      <c r="H47">
        <v>-64.989618199999995</v>
      </c>
    </row>
    <row r="48" spans="1:16">
      <c r="A48" s="10" t="s">
        <v>25</v>
      </c>
      <c r="B48">
        <v>-100.354823</v>
      </c>
      <c r="G48" s="10" t="s">
        <v>25</v>
      </c>
      <c r="H48">
        <v>-64.687033099999994</v>
      </c>
    </row>
    <row r="49" spans="1:10">
      <c r="A49" s="11" t="s">
        <v>10</v>
      </c>
      <c r="G49" s="11" t="s">
        <v>10</v>
      </c>
    </row>
    <row r="50" spans="1:10">
      <c r="A50" s="10" t="s">
        <v>26</v>
      </c>
      <c r="B50" t="s">
        <v>29</v>
      </c>
      <c r="D50" t="s">
        <v>28</v>
      </c>
      <c r="G50" s="10" t="s">
        <v>26</v>
      </c>
      <c r="H50" t="s">
        <v>30</v>
      </c>
      <c r="J50" t="s">
        <v>31</v>
      </c>
    </row>
    <row r="51" spans="1:10">
      <c r="A51" s="10" t="s">
        <v>27</v>
      </c>
      <c r="B51">
        <v>1.110733E-2</v>
      </c>
      <c r="G51" s="10" t="s">
        <v>27</v>
      </c>
      <c r="H51">
        <v>0.1555357</v>
      </c>
    </row>
  </sheetData>
  <mergeCells count="1">
    <mergeCell ref="A35:P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16-05-2022</vt:lpstr>
      <vt:lpstr>19-05-2022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Silvia Elisabeth Zieger</cp:lastModifiedBy>
  <dcterms:created xsi:type="dcterms:W3CDTF">2022-05-30T06:41:34Z</dcterms:created>
  <dcterms:modified xsi:type="dcterms:W3CDTF">2023-11-05T21:39:30Z</dcterms:modified>
</cp:coreProperties>
</file>