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simabiondi/Desktop/Posner/antitrust/"/>
    </mc:Choice>
  </mc:AlternateContent>
  <xr:revisionPtr revIDLastSave="0" documentId="13_ncr:1_{41B7CD9E-7018-F144-B310-B939D70DA535}" xr6:coauthVersionLast="36" xr6:coauthVersionMax="47" xr10:uidLastSave="{00000000-0000-0000-0000-000000000000}"/>
  <bookViews>
    <workbookView xWindow="0" yWindow="460" windowWidth="25600" windowHeight="14200" xr2:uid="{00000000-000D-0000-FFFF-FFFF00000000}"/>
  </bookViews>
  <sheets>
    <sheet name="Data" sheetId="1" r:id="rId1"/>
    <sheet name="Codebook" sheetId="3" r:id="rId2"/>
    <sheet name="Sources" sheetId="2" r:id="rId3"/>
    <sheet name="Calc"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2" i="1"/>
  <c r="D30" i="4"/>
  <c r="E53" i="4"/>
  <c r="E52" i="4"/>
  <c r="F52" i="4" s="1"/>
  <c r="E51" i="4"/>
  <c r="E50" i="4"/>
  <c r="E49" i="4"/>
  <c r="E48" i="4"/>
  <c r="E47" i="4"/>
  <c r="E46" i="4"/>
  <c r="E45" i="4"/>
  <c r="E44" i="4"/>
  <c r="E43" i="4"/>
  <c r="E39" i="4"/>
  <c r="D51" i="4"/>
  <c r="D50" i="4"/>
  <c r="D49" i="4"/>
  <c r="D48" i="4"/>
  <c r="D47" i="4"/>
  <c r="D46" i="4"/>
  <c r="D45" i="4"/>
  <c r="D55" i="4" s="1"/>
  <c r="D44" i="4"/>
  <c r="D43" i="4"/>
  <c r="E40" i="4"/>
  <c r="F40" i="4" s="1"/>
  <c r="E38" i="4"/>
  <c r="E37" i="4"/>
  <c r="E36" i="4"/>
  <c r="E35" i="4"/>
  <c r="E34" i="4"/>
  <c r="E33" i="4"/>
  <c r="E32" i="4"/>
  <c r="E30" i="4"/>
  <c r="E31" i="4"/>
  <c r="D38" i="4"/>
  <c r="D37" i="4"/>
  <c r="D36" i="4"/>
  <c r="D35" i="4"/>
  <c r="D34" i="4"/>
  <c r="D33" i="4"/>
  <c r="D32" i="4"/>
  <c r="D31" i="4"/>
  <c r="F53" i="4"/>
  <c r="F39" i="4"/>
  <c r="D4" i="4"/>
  <c r="D13" i="4"/>
  <c r="E13" i="4" s="1"/>
  <c r="D12" i="4"/>
  <c r="E12" i="4" s="1"/>
  <c r="D11" i="4"/>
  <c r="D10" i="4"/>
  <c r="D8" i="4"/>
  <c r="D9" i="4"/>
  <c r="D7" i="4"/>
  <c r="D6" i="4"/>
  <c r="D5" i="4"/>
  <c r="D3" i="4"/>
  <c r="C10" i="4"/>
  <c r="C9" i="4"/>
  <c r="C8" i="4"/>
  <c r="C11" i="4"/>
  <c r="C7" i="4"/>
  <c r="C6" i="4"/>
  <c r="C5" i="4"/>
  <c r="C4" i="4"/>
  <c r="C3" i="4"/>
  <c r="E54" i="4" l="1"/>
  <c r="D41" i="4"/>
  <c r="E41" i="4"/>
  <c r="C14" i="4"/>
  <c r="D42" i="4"/>
  <c r="E55" i="4"/>
  <c r="G53" i="4" s="1"/>
  <c r="F43" i="4"/>
  <c r="F44" i="4"/>
  <c r="F45" i="4"/>
  <c r="F46" i="4"/>
  <c r="G46" i="4" s="1"/>
  <c r="F47" i="4"/>
  <c r="F48" i="4"/>
  <c r="G48" i="4" s="1"/>
  <c r="F49" i="4"/>
  <c r="F50" i="4"/>
  <c r="G50" i="4" s="1"/>
  <c r="F51" i="4"/>
  <c r="G52" i="4"/>
  <c r="E42" i="4"/>
  <c r="G40" i="4" s="1"/>
  <c r="F30" i="4"/>
  <c r="F31" i="4"/>
  <c r="F32" i="4"/>
  <c r="F33" i="4"/>
  <c r="G33" i="4" s="1"/>
  <c r="F34" i="4"/>
  <c r="F35" i="4"/>
  <c r="F36" i="4"/>
  <c r="F37" i="4"/>
  <c r="G37" i="4" s="1"/>
  <c r="F38" i="4"/>
  <c r="D14" i="4"/>
  <c r="F12" i="4" s="1"/>
  <c r="E3" i="4"/>
  <c r="E5" i="4"/>
  <c r="F5" i="4" s="1"/>
  <c r="E6" i="4"/>
  <c r="E7" i="4"/>
  <c r="F7" i="4" s="1"/>
  <c r="E9" i="4"/>
  <c r="E8" i="4"/>
  <c r="F8" i="4" s="1"/>
  <c r="E10" i="4"/>
  <c r="E11" i="4"/>
  <c r="F11" i="4" s="1"/>
  <c r="E4" i="4"/>
  <c r="G44" i="4" l="1"/>
  <c r="G39" i="4"/>
  <c r="G35" i="4"/>
  <c r="G31" i="4"/>
  <c r="F41" i="4"/>
  <c r="G41" i="4" s="1"/>
  <c r="F13" i="4"/>
  <c r="F9" i="4"/>
  <c r="F3" i="4"/>
  <c r="G38" i="4"/>
  <c r="G34" i="4"/>
  <c r="G30" i="4"/>
  <c r="G51" i="4"/>
  <c r="G47" i="4"/>
  <c r="G43" i="4"/>
  <c r="F4" i="4"/>
  <c r="F10" i="4"/>
  <c r="F6" i="4"/>
  <c r="G36" i="4"/>
  <c r="G32" i="4"/>
  <c r="G49" i="4"/>
  <c r="G45" i="4"/>
  <c r="D54" i="4"/>
  <c r="F54" i="4"/>
  <c r="G5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tc={6C5127F1-6C66-4D83-95EF-412A0EA42299}</author>
  </authors>
  <commentList>
    <comment ref="B9" authorId="0" shapeId="0" xr:uid="{6C5127F1-6C66-4D83-95EF-412A0EA422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Repeat</t>
        </r>
      </text>
    </comment>
  </commentList>
</comments>
</file>

<file path=xl/sharedStrings.xml><?xml version="1.0" encoding="utf-8"?>
<sst xmlns="http://schemas.openxmlformats.org/spreadsheetml/2006/main" count="2295" uniqueCount="798">
  <si>
    <t>Suffix</t>
  </si>
  <si>
    <t>Confirmed</t>
  </si>
  <si>
    <t>Employer</t>
  </si>
  <si>
    <t>Education</t>
  </si>
  <si>
    <t>Generalized previous experience</t>
  </si>
  <si>
    <t>Following position</t>
  </si>
  <si>
    <t>Generalized following experience</t>
  </si>
  <si>
    <t>Source</t>
  </si>
  <si>
    <t>Source2</t>
  </si>
  <si>
    <t>Source3</t>
  </si>
  <si>
    <t>Notes</t>
  </si>
  <si>
    <t>James</t>
  </si>
  <si>
    <t>M.</t>
  </si>
  <si>
    <t>Landis</t>
  </si>
  <si>
    <t>Commissioner</t>
  </si>
  <si>
    <t>D</t>
  </si>
  <si>
    <t>FTC</t>
  </si>
  <si>
    <t>LLB</t>
  </si>
  <si>
    <t>Professor (Harvard Law); previously: SCOTUS clerk</t>
  </si>
  <si>
    <t>Academia</t>
  </si>
  <si>
    <t>Member of SEC, dean of Harvard Law, US Office of Civilian Defense, various other government positions, law firm (Landis, Feldman, Reily &amp; Akers)</t>
  </si>
  <si>
    <t>Government</t>
  </si>
  <si>
    <t>Political, law firm, academia</t>
  </si>
  <si>
    <t>Landis, Feldman, Reily &amp; Akers</t>
  </si>
  <si>
    <t>Wiki</t>
  </si>
  <si>
    <t>NYT</t>
  </si>
  <si>
    <t>Donald</t>
  </si>
  <si>
    <t>F.</t>
  </si>
  <si>
    <t>Turner</t>
  </si>
  <si>
    <t>AAG antitrust</t>
  </si>
  <si>
    <t>LBJ</t>
  </si>
  <si>
    <t>NA</t>
  </si>
  <si>
    <t>DOJ</t>
  </si>
  <si>
    <t>JD, PhD</t>
  </si>
  <si>
    <t>Professor (Harvard Law)</t>
  </si>
  <si>
    <t>link</t>
  </si>
  <si>
    <t>William</t>
  </si>
  <si>
    <t>Baxter</t>
  </si>
  <si>
    <t>Reagan</t>
  </si>
  <si>
    <t>Professor (Stanford Law); Citibank consultant</t>
  </si>
  <si>
    <t>Professor (Stanford Law)</t>
  </si>
  <si>
    <t>Joshua</t>
  </si>
  <si>
    <t>D.</t>
  </si>
  <si>
    <t>Wright</t>
  </si>
  <si>
    <t>R</t>
  </si>
  <si>
    <t>JD, PhD/BA (economics)</t>
  </si>
  <si>
    <t>Professor (George Mason Law); previously: scholar-in-residence at FTC, clerked for federal judge</t>
  </si>
  <si>
    <t>Professor (George Mason law) specializing in antitrust, also law firm (Wilson Sonsini Goodrich and Rosati)</t>
  </si>
  <si>
    <t>Academia, law firm</t>
  </si>
  <si>
    <t>Wilson Sonsini Goodrich and Rosati</t>
  </si>
  <si>
    <t>FTC bio</t>
  </si>
  <si>
    <t>Accepted Google funding for academic research</t>
  </si>
  <si>
    <t>I.</t>
  </si>
  <si>
    <t>Baker</t>
  </si>
  <si>
    <t>Ford</t>
  </si>
  <si>
    <t>Law</t>
  </si>
  <si>
    <t>Professor (Cornell Law); previously: deputy AAG of antitrust, staff lawyer in antitrust at DOJ</t>
  </si>
  <si>
    <t>Academia, civil service</t>
  </si>
  <si>
    <t>Law firm</t>
  </si>
  <si>
    <t>Unknown</t>
  </si>
  <si>
    <t>American Antitrust Institute (see full remarks)</t>
  </si>
  <si>
    <t>Dennis</t>
  </si>
  <si>
    <t>A</t>
  </si>
  <si>
    <t>Yao</t>
  </si>
  <si>
    <t>PhD, MBA, BSE</t>
  </si>
  <si>
    <t>Professor (UPenn Business); previously: analyst at Ford motor company</t>
  </si>
  <si>
    <t>Academia, industry</t>
  </si>
  <si>
    <t>Professor (UPenn Business), professor (Harvard Business)</t>
  </si>
  <si>
    <t>See "Documents" folder</t>
  </si>
  <si>
    <t>Terry</t>
  </si>
  <si>
    <t>Calvani</t>
  </si>
  <si>
    <t>Acting chair/commissioner</t>
  </si>
  <si>
    <t>JD</t>
  </si>
  <si>
    <t>Professor (Vanderbilt Law); previously: law firm (Pillsbury)</t>
  </si>
  <si>
    <t>Law firms (Pillsbury, Freshfields Bruckhaus Deringer), on Ireland's FTC equivalent</t>
  </si>
  <si>
    <t>Pillsbury, Freshfields Bruckhaus Deringer</t>
  </si>
  <si>
    <t>Robert</t>
  </si>
  <si>
    <t>Pitofsky</t>
  </si>
  <si>
    <t>Chair</t>
  </si>
  <si>
    <t>Professor (Georgetown); previously: dean/professor (Georgetown Law), law firm (Arnold &amp; Porter), FTC commissioner, director of Bureau of Consumer Protection, lecturer (NYU Law), law firm (Dewey, Ballantine, Bushby, Palmer &amp; Wood), civil appellate division of DOJ</t>
  </si>
  <si>
    <t>Law firm (Arnold &amp; Porter), visiting lecturer at Columbia</t>
  </si>
  <si>
    <t>Arnold &amp; Porter</t>
  </si>
  <si>
    <t>NYT obit</t>
  </si>
  <si>
    <t>FTCWatch</t>
  </si>
  <si>
    <t>Thomas</t>
  </si>
  <si>
    <t>E.</t>
  </si>
  <si>
    <t>Kauper</t>
  </si>
  <si>
    <t>Nixon</t>
  </si>
  <si>
    <t>Deputy AAG in Office of Legal Counsel; previously: professor (University of Michigan Law), private practice, SCOTUS clerk</t>
  </si>
  <si>
    <t>Academia, political</t>
  </si>
  <si>
    <t>Professor (University of Michigan Law)</t>
  </si>
  <si>
    <t>Timothy</t>
  </si>
  <si>
    <t>J.</t>
  </si>
  <si>
    <t>Muris</t>
  </si>
  <si>
    <t>JD, BA (economics)</t>
  </si>
  <si>
    <t>Professor (George Mason Law); previously: Executive Associate Director of OMB, various law firms (Collier, Shannon, Rill &amp; Scot/Howrey), director at various FTC bureaus, deputy counsel on VP Taskforce on regulatory relief, professor (University of Miami Law)</t>
  </si>
  <si>
    <t>Academia, political, law firm</t>
  </si>
  <si>
    <t>Professor (George Mason law) specializing in antitrust, also law firms (O’Melveny &amp; Myers/Kirkland &amp; Ellis/Sidley Austin)</t>
  </si>
  <si>
    <t>O'Melveny, Kirkland &amp; Ellis, Sidley Austin</t>
  </si>
  <si>
    <t>Kovacic</t>
  </si>
  <si>
    <t>Chair/commissioner</t>
  </si>
  <si>
    <t>Professor (George Mason and GW Law); previously: FTC general counsel, law firm associate (Bryan Cave), FTC staff attorney (bureau of Competition), law clerk for district court judge</t>
  </si>
  <si>
    <t>Professor (GW law)</t>
  </si>
  <si>
    <t>San Jose Mercury News</t>
  </si>
  <si>
    <t>Abram</t>
  </si>
  <si>
    <t xml:space="preserve">F. </t>
  </si>
  <si>
    <t>Myers</t>
  </si>
  <si>
    <t>Senior attorney at DOJ on antitrust; previously: DOJ staff attorney</t>
  </si>
  <si>
    <t>Civil service</t>
  </si>
  <si>
    <t>General counsel and board chairman of the Allied States Association of Motion Picture Exhibitors</t>
  </si>
  <si>
    <t>Industry</t>
  </si>
  <si>
    <t>MPPDA digital archive</t>
  </si>
  <si>
    <t>Freer</t>
  </si>
  <si>
    <t>Chair (x3)/commissioner</t>
  </si>
  <si>
    <t>LLB, LLM</t>
  </si>
  <si>
    <t>special counsel for the Senate Committee for Interstate Commerce; previously: attorney at Interstate Commerce Commission, Army, private law practice</t>
  </si>
  <si>
    <t>Law firm (unclear), hearing examiner for Federal Power Commission</t>
  </si>
  <si>
    <t>unclear</t>
  </si>
  <si>
    <t>NYT2</t>
  </si>
  <si>
    <t>"quit to 'create financial security for my family'" (NYT2)</t>
  </si>
  <si>
    <t>Wendell</t>
  </si>
  <si>
    <t>Berge</t>
  </si>
  <si>
    <t>FDR</t>
  </si>
  <si>
    <t>AAG of criminal division; previously: lawyer at DOJ, private practice</t>
  </si>
  <si>
    <t>Chairman of Small Manufacturers Emergency Committee (died shortly thereafter)</t>
  </si>
  <si>
    <t>Herbert</t>
  </si>
  <si>
    <t>Bergson</t>
  </si>
  <si>
    <t>Truman</t>
  </si>
  <si>
    <t>Acting AAG of claims division; previously: spent 14 years at DOJ</t>
  </si>
  <si>
    <t>Private practice</t>
  </si>
  <si>
    <t>NYT-bio</t>
  </si>
  <si>
    <t>NYT-investigation</t>
  </si>
  <si>
    <t>WaPo obit</t>
  </si>
  <si>
    <t>Later investigated by House Judiciary committee for taking fees from business interests</t>
  </si>
  <si>
    <t>C.</t>
  </si>
  <si>
    <t>Kern</t>
  </si>
  <si>
    <t>Assistant director of FTC's litigation section; previously: staff lawyer at FTC</t>
  </si>
  <si>
    <t>Likely retired (died soon after)</t>
  </si>
  <si>
    <t>Retired</t>
  </si>
  <si>
    <t>Son of Senate majority leader</t>
  </si>
  <si>
    <t xml:space="preserve">A. </t>
  </si>
  <si>
    <t>Bicks</t>
  </si>
  <si>
    <t>Eisenhower</t>
  </si>
  <si>
    <t>Legal assistant to AAG of antitrust; previously unclear</t>
  </si>
  <si>
    <t>Law firm (Whitman Breed Abbott &amp; Morgan)</t>
  </si>
  <si>
    <t>Whitman Breed Abbott &amp; Morgan</t>
  </si>
  <si>
    <t>"widely regarded as the division's principal policy maker" NYT</t>
  </si>
  <si>
    <t>Earl</t>
  </si>
  <si>
    <t>W.</t>
  </si>
  <si>
    <t>Kintner</t>
  </si>
  <si>
    <t xml:space="preserve">General Counsel of FTC; previously: trial attorney for FTC, other government positions, </t>
  </si>
  <si>
    <t>Partner in law firm (Arent Fox Kintner Plotkin &amp; Kahn)</t>
  </si>
  <si>
    <t>Arent Fox Kintner Plotkin &amp; Kahn</t>
  </si>
  <si>
    <t>Indiana law</t>
  </si>
  <si>
    <t>Directed law firm's antitrust practice</t>
  </si>
  <si>
    <t>Philip</t>
  </si>
  <si>
    <t>Elman</t>
  </si>
  <si>
    <t>Independent</t>
  </si>
  <si>
    <t>Assistant to US Solicitor General; previously: DOJ staff lawyer, SCOTUS and federal judge clerk, FCC staff lawyer</t>
  </si>
  <si>
    <t>Law firm (Wald Harkrader &amp; Ross), taught law (Georgetown)</t>
  </si>
  <si>
    <t>Wald Harkrader &amp; Ross</t>
  </si>
  <si>
    <t>Book (pg 391)</t>
  </si>
  <si>
    <t>Everette</t>
  </si>
  <si>
    <t>McIntyre</t>
  </si>
  <si>
    <t>General counsel for House committee on small business; previously: staff director of House committee, ran House investigation of monopolistic procedures, chief of FTC antitrust trials division, FTC trial lawyer</t>
  </si>
  <si>
    <t>Law firm (McKean and McIntyre and others)</t>
  </si>
  <si>
    <t>McKean &amp; McIntyre</t>
  </si>
  <si>
    <t>Paul</t>
  </si>
  <si>
    <t>R.</t>
  </si>
  <si>
    <t>Dixon</t>
  </si>
  <si>
    <t>Chair/commissioner/acting chair</t>
  </si>
  <si>
    <t>counsel and staff director for the Senate Antitrust and Monopoly Subcommittee; previously: FTC staff</t>
  </si>
  <si>
    <t>Unclear, died soon after</t>
  </si>
  <si>
    <t>Died</t>
  </si>
  <si>
    <t>Charles</t>
  </si>
  <si>
    <t>Rule</t>
  </si>
  <si>
    <t>Principal Deputy Assistant Attorney General of antitrust; previously: federal clerk</t>
  </si>
  <si>
    <t>Law firms (Covington Burling, Fried Frank, Cadwalader, Paul Weiss)</t>
  </si>
  <si>
    <t>Covington Burling, Fried Frank, Paul Weiss</t>
  </si>
  <si>
    <t>Paul Weiss</t>
  </si>
  <si>
    <t>ABA Journal</t>
  </si>
  <si>
    <t>"antitrust rainmaker"</t>
  </si>
  <si>
    <t>Hewitt</t>
  </si>
  <si>
    <t>Pate</t>
  </si>
  <si>
    <t>GWB</t>
  </si>
  <si>
    <t>Deputy AAG of regulatory affairs; previously: unclear related to international antitrust, SCOTUS law clerk for Powell and Kennedy</t>
  </si>
  <si>
    <t>Law firm (Hunton &amp; Williams, heads global competition practice), General counsel of Chevron</t>
  </si>
  <si>
    <t>Law firm, industry</t>
  </si>
  <si>
    <t>Hunton &amp; Williams</t>
  </si>
  <si>
    <t>Justice</t>
  </si>
  <si>
    <t>Chevron</t>
  </si>
  <si>
    <t>John</t>
  </si>
  <si>
    <t>Nugent</t>
  </si>
  <si>
    <t>US Senator (Idaho); previously: law practice, local municipal prosecuting attorney</t>
  </si>
  <si>
    <t>Electoral</t>
  </si>
  <si>
    <t>Unsuccessfully ran for Senate again, law firm (Nugent and O'Hara)</t>
  </si>
  <si>
    <t>Electoral, law firm</t>
  </si>
  <si>
    <t>Nugent &amp; O'Hara</t>
  </si>
  <si>
    <t>Ewin</t>
  </si>
  <si>
    <t>L.</t>
  </si>
  <si>
    <t>Davis</t>
  </si>
  <si>
    <t>Chair(x3)/commissioner</t>
  </si>
  <si>
    <t>Member of House (TN); previously: director Traders National Bank of Tullahoma, judge of the seventh judicial circuit of TN, Chairman of the district exemption board</t>
  </si>
  <si>
    <t>House bios</t>
  </si>
  <si>
    <t>Seems like a landing spot after losing an election?</t>
  </si>
  <si>
    <t>A.</t>
  </si>
  <si>
    <t>Ayers</t>
  </si>
  <si>
    <t>Member of House (KS); previously: municipal prosecuting attorney, clerk for Court of Appeals of Kansas, private practice</t>
  </si>
  <si>
    <t>Congress bio</t>
  </si>
  <si>
    <t>Mead</t>
  </si>
  <si>
    <t>Unclear, probably none</t>
  </si>
  <si>
    <t>US Senator (NY)/failed to win NY governorship; previously: member of House (NY), NY state assembly, police officer, railroad worker</t>
  </si>
  <si>
    <t>Director of Washington DC office of NY Dept of Commerce, retired</t>
  </si>
  <si>
    <t>Political</t>
  </si>
  <si>
    <t>T.</t>
  </si>
  <si>
    <t>Secrest</t>
  </si>
  <si>
    <t>Member of House (OH); previously: legal supervisor of Library of Congress, member of House (OH), local superintendent</t>
  </si>
  <si>
    <t>OH Director of Commerce, member of House (OH), member of OH state senate</t>
  </si>
  <si>
    <t>Sigurd</t>
  </si>
  <si>
    <t>Anderson</t>
  </si>
  <si>
    <t>Governor of SD; previously: AG of SD, state attorney in SD, law practice</t>
  </si>
  <si>
    <t>Law firm (unclear), SD circuit judge</t>
  </si>
  <si>
    <t>Law firm, political</t>
  </si>
  <si>
    <t>Unclear</t>
  </si>
  <si>
    <t>South Dakota Uni</t>
  </si>
  <si>
    <t>David</t>
  </si>
  <si>
    <t>Short</t>
  </si>
  <si>
    <t>Dennison</t>
  </si>
  <si>
    <t xml:space="preserve">Jr. </t>
  </si>
  <si>
    <t>Consultant for 1959 Civil Rights Commission; previously: unsuccessfully ran for House (after), member of House (OH), special assistant to OH state AG, private practice</t>
  </si>
  <si>
    <t>Business executive</t>
  </si>
  <si>
    <t>Gwynne</t>
  </si>
  <si>
    <t>Member of House (Iowa); previously: county attorney, judge of the municipal court, private practice, farmer</t>
  </si>
  <si>
    <t>Electoral, political</t>
  </si>
  <si>
    <t>Law practice (Iowa)</t>
  </si>
  <si>
    <t>Edward</t>
  </si>
  <si>
    <t>N.</t>
  </si>
  <si>
    <t>Hurley</t>
  </si>
  <si>
    <t>None</t>
  </si>
  <si>
    <t>President of Hurley Machine Company; previously: president of National Bank of Wheaton, additional private corporations</t>
  </si>
  <si>
    <t>Chairman of US Shipping Board (government position), member of US World War debt funding commission, involved with Dem and Rep party conventions, involved with 1933 Chicago World Fair</t>
  </si>
  <si>
    <t>Will</t>
  </si>
  <si>
    <t>H.</t>
  </si>
  <si>
    <t>Parry</t>
  </si>
  <si>
    <t>Progressive</t>
  </si>
  <si>
    <t>Undergrad</t>
  </si>
  <si>
    <t>Manager of Alaska-Yukon Exposition of Seattle; previously: shipping executive, Seattle Alderman/comptroller, journalist</t>
  </si>
  <si>
    <t>Hunt</t>
  </si>
  <si>
    <t>Chair(x2)/commissioner</t>
  </si>
  <si>
    <t>Secretary of Iowa Farm Bureau Federation; previously: other farm bureau positions, member of Iowa state legislature, teacher/farmer</t>
  </si>
  <si>
    <t>Iowa leg</t>
  </si>
  <si>
    <t>Difficult renomination process: Sen King (UT) asserted "that Hunt was a reactionary and was not enforcing the law"</t>
  </si>
  <si>
    <t>George</t>
  </si>
  <si>
    <t>Douglas</t>
  </si>
  <si>
    <t>PhD (economist)</t>
  </si>
  <si>
    <t>President of Southwest Econometrics; previously: Brookings fellowship at Dept of Transportation, professor (UNC)</t>
  </si>
  <si>
    <t>Economics business (assuming continuation of Southwest Econometrics)</t>
  </si>
  <si>
    <t>obit in local paper</t>
  </si>
  <si>
    <t>Also younger</t>
  </si>
  <si>
    <t>Christine</t>
  </si>
  <si>
    <t>S.</t>
  </si>
  <si>
    <t>Wilson</t>
  </si>
  <si>
    <t>Senior VP at Delta (legal regulatory); previously: law firms (Kirkland &amp; Ellis/ O'Melveny &amp; Myers/ Howrey), chief of staff/consultant of FTC Commissioner Muris, law firms (Howrey/Shannon Rill and Scott), law clerk at FTC</t>
  </si>
  <si>
    <t>Industry, law firm, political, civil servant</t>
  </si>
  <si>
    <t>Nomination document</t>
  </si>
  <si>
    <t>Nicholson</t>
  </si>
  <si>
    <t>Law firm (Cadick Burns Duck &amp; Neighbors); previously: unsuccessful candidate for House of Representatives</t>
  </si>
  <si>
    <t>Commerce committee nomination docs</t>
  </si>
  <si>
    <t>Richard</t>
  </si>
  <si>
    <t>McLaren</t>
  </si>
  <si>
    <t>Law firm (unclear, Chicago area); previously: private practice in NY, Army Air Corps</t>
  </si>
  <si>
    <t>Federal judge (US District Court, IL)</t>
  </si>
  <si>
    <t>Miles</t>
  </si>
  <si>
    <t>Kirkpatrick</t>
  </si>
  <si>
    <t>Law firm as antitrust specialist (Morgan, Lewis &amp; Brockius), led ABA investigation of FTC</t>
  </si>
  <si>
    <t>Law firm (unclear likely Morgan, Lewis &amp; Brockius)</t>
  </si>
  <si>
    <t>Morgan Lewis &amp; Brockius</t>
  </si>
  <si>
    <t>NYT1</t>
  </si>
  <si>
    <t>NYT obit: "[Kirkpatrick] commission that examined the F.T.C. ... concluded that too many high-level employees were incompetent or were do-nothings, and that the commission wasted time pursuing ''trivial matters.''"; Nixon not sad to see him go</t>
  </si>
  <si>
    <t>Stephen</t>
  </si>
  <si>
    <t>Nye</t>
  </si>
  <si>
    <t>Law firm partner and antitrust litigator (Sullivan, Jones and Archer); previously: general counsel of Competitive Capital Fund, law firm (Pillsbury)</t>
  </si>
  <si>
    <t>Law firm (Howrey and Simon), died</t>
  </si>
  <si>
    <t>Howrey &amp; Simon</t>
  </si>
  <si>
    <t>Sanford</t>
  </si>
  <si>
    <t>Litvack</t>
  </si>
  <si>
    <t>Carter</t>
  </si>
  <si>
    <t>Law firm; previously: participated in AG honors program at DOJ</t>
  </si>
  <si>
    <t>Law firms, Disney general counsel</t>
  </si>
  <si>
    <t xml:space="preserve"> Unclear</t>
  </si>
  <si>
    <t>Law.com</t>
  </si>
  <si>
    <t>Rill</t>
  </si>
  <si>
    <t>GHWB</t>
  </si>
  <si>
    <t>Senior partner of law firm (Collier, Shannon Rill &amp; Scott); chair of ABA section on antitrust</t>
  </si>
  <si>
    <t>Law firms (Collier Shannon Rill &amp; Scott, Howery, Baker Botts), appointed by AG Reno to co-chair International Competition Policy Advisory Committee in 1997</t>
  </si>
  <si>
    <t>Collier Shannon Rill &amp; Scott, Howery, Baker Botts</t>
  </si>
  <si>
    <t>interview</t>
  </si>
  <si>
    <t>Baker Botts profile</t>
  </si>
  <si>
    <t>IPAC report</t>
  </si>
  <si>
    <t>Edith</t>
  </si>
  <si>
    <t>Ramirez</t>
  </si>
  <si>
    <t>Law firm (Quinn Emanuel Urquhart &amp; Sullivan/Gibson Dunn &amp; Crutcher); previously: federal court clerk</t>
  </si>
  <si>
    <t>Law firm (Hogan Lovells)</t>
  </si>
  <si>
    <t>Hogan Lovells</t>
  </si>
  <si>
    <t>Bloomberg</t>
  </si>
  <si>
    <t>Renata</t>
  </si>
  <si>
    <t>Hesse</t>
  </si>
  <si>
    <t>No</t>
  </si>
  <si>
    <t>acting</t>
  </si>
  <si>
    <t xml:space="preserve">Law firm (Wilson Sonsini Goodrich &amp; Rosati) </t>
  </si>
  <si>
    <t>Law firm (Sullivan &amp; Cromwell)</t>
  </si>
  <si>
    <t>Sullivan &amp; Cromwell</t>
  </si>
  <si>
    <t>Intercept</t>
  </si>
  <si>
    <t>Law profile</t>
  </si>
  <si>
    <t>Baer</t>
  </si>
  <si>
    <t>Yes</t>
  </si>
  <si>
    <t>Obama</t>
  </si>
  <si>
    <t>Law firm (Arnold &amp; Porter); previously: worked for the FTC</t>
  </si>
  <si>
    <t>Law firm, civil service</t>
  </si>
  <si>
    <t>Law firm (Arnold &amp; Porter)</t>
  </si>
  <si>
    <t xml:space="preserve"> Arnold &amp; Porter</t>
  </si>
  <si>
    <t>B.</t>
  </si>
  <si>
    <t>Leary</t>
  </si>
  <si>
    <t>Law firm (Hogan &amp; Hartson); previously: Assistant General Counsel of General Motors, law firm (White &amp; Case)</t>
  </si>
  <si>
    <t>Open Secrets</t>
  </si>
  <si>
    <t>ABA bio</t>
  </si>
  <si>
    <t>Walker</t>
  </si>
  <si>
    <t>Comegys</t>
  </si>
  <si>
    <t>Deputy AAG of antitrust; previously: law firm partner (Goodwin, Procter &amp; Hoar)</t>
  </si>
  <si>
    <t>Law firm (Mintz, Levin, Cohn &amp; Glovsky)</t>
  </si>
  <si>
    <t>Mintz Levin Cohn &amp; Glovsky</t>
  </si>
  <si>
    <t>Prabook</t>
  </si>
  <si>
    <t>Find better sourcing</t>
  </si>
  <si>
    <t>Law firm (Dewey Ballantine?); previously: director of Bureau of Consumer Protection, lecturer (NYU Law), law firm (Dewey, Ballantine, Bushby, Palmer &amp; Wood), civil appellate division of DOJ</t>
  </si>
  <si>
    <t>Professor/dean (Georgetown), law firm (Arnold &amp; Porter), visiting lecturer at Columbia</t>
  </si>
  <si>
    <t>Deborah</t>
  </si>
  <si>
    <t>K.</t>
  </si>
  <si>
    <t>Owen</t>
  </si>
  <si>
    <t>Law firm managing partner (McNair); previously: Associate Counsel to President Reagan, General Counsel for Senate Judiciary Committee head Sen Thurmond, minority council for House Judiciary, law firm (Piper and Maubury)</t>
  </si>
  <si>
    <t>GWB Presidential papers</t>
  </si>
  <si>
    <t>Pamela</t>
  </si>
  <si>
    <t>Jones</t>
  </si>
  <si>
    <t>Harbour</t>
  </si>
  <si>
    <t>Law firm antitrust partner (Kaye Scholer); previously: assistant First Deputy NY AG, Deputy NY AG of public advocacy division, staff lawyer in NY AG office</t>
  </si>
  <si>
    <t>Law firm (Fulbright &amp; Jaworski, Baker Hostetler), legal officer/VP of Herbalife</t>
  </si>
  <si>
    <t>Fulbright &amp; Jaworski, Baker Hostetler</t>
  </si>
  <si>
    <t>LinkedIn</t>
  </si>
  <si>
    <t>Platt</t>
  </si>
  <si>
    <t>Majoras</t>
  </si>
  <si>
    <t>Law firm partner (Jones Day); previously: Deputy AAG of DOJ antitrust, law firm (Jones Day), law clerk for federal district court</t>
  </si>
  <si>
    <t>Senior VP/general counsel at Procter &amp; Gamble, chief legal officer/secretary of P&amp;G</t>
  </si>
  <si>
    <t>Rosch</t>
  </si>
  <si>
    <t>Law firm partner in antitrust group (Latham &amp; Watkins); previously: director of FTC bureau of competition, law firm (McCutchen, Doyle, Brown &amp; Enersen)</t>
  </si>
  <si>
    <t>Law firm (Latham Watkins)</t>
  </si>
  <si>
    <t>Latham Watkins</t>
  </si>
  <si>
    <t>Law firm bio</t>
  </si>
  <si>
    <t>Garza</t>
  </si>
  <si>
    <t>Deputy Assistant Attorney General for regulatory affairs; previously law firm partner (Fried Frank Harris Shriver &amp; Jacobson)</t>
  </si>
  <si>
    <t>Law firm (Covington &amp; Burling)</t>
  </si>
  <si>
    <t>Covington &amp; Burling</t>
  </si>
  <si>
    <t>Varney</t>
  </si>
  <si>
    <t>JD, MPA</t>
  </si>
  <si>
    <t>Law firm (Hogan &amp; Hartson); previously: FTC Commissioner under Clinton, then partner at Hogan and Hartson (Internet practice group), registered lobbyist</t>
  </si>
  <si>
    <t>Partner at law firm (Cravath Swaine and Moore) advising on mergers, joined Columbia Law faculty</t>
  </si>
  <si>
    <t>Cravath</t>
  </si>
  <si>
    <t>Makan</t>
  </si>
  <si>
    <t>Delrahim</t>
  </si>
  <si>
    <t>Trump</t>
  </si>
  <si>
    <t>JD,  MS in biotech</t>
  </si>
  <si>
    <t>Law firm ( Brownstein Hyatt Farber Schreck) with Apple and Google as clients; previously: in and out of government earlier in his career (NIH, Senate Judiciary Committee, DOJ under Bush)</t>
  </si>
  <si>
    <t>Adjunct lecturer at Penn</t>
  </si>
  <si>
    <t>Maureen</t>
  </si>
  <si>
    <t>Ohlhausen</t>
  </si>
  <si>
    <t>Commissioner/Acting chair</t>
  </si>
  <si>
    <t>Law firm partner (Wilkinson Barker Knauer); previously: various positions at FTC (from legal staff to director of office of policy planning), technology policy counsel at Business Software Alliance, , adjunct faculty at George Mason Law, federal court law clerk for US court of appeals and federal claims court</t>
  </si>
  <si>
    <t>Law firm, political, industry</t>
  </si>
  <si>
    <t>Partner and co-chair of antitrust practice at law firm (Baker Botts)</t>
  </si>
  <si>
    <t>Baker Botts</t>
  </si>
  <si>
    <t>Nomination document can be found in the "Documents" folder</t>
  </si>
  <si>
    <t>Nominated by Trump to federal judiciary but decided to go back to law firm</t>
  </si>
  <si>
    <t>Joseph</t>
  </si>
  <si>
    <t>Simons</t>
  </si>
  <si>
    <t>Law firm (Paul Weiss); previously: director of FTC bureau of competition, board member/VP at Madison Oil company, law firms (Wachtell, Lipton, Rosen &amp; Katz/ Collier, Shannon, Rill &amp; Scott/Clifford Chance), assistant to several FTC bureau directors, law firms' associates (Wald, Harkrader &amp; Ross/Skkaden)</t>
  </si>
  <si>
    <t>Law firm (Paul Weiss)</t>
  </si>
  <si>
    <t>Harris</t>
  </si>
  <si>
    <t>Director of US Census Bureau; previously: state senator (GA), secretary of Sen Clay, insurance business, banking</t>
  </si>
  <si>
    <t>Senator of Georgia, died</t>
  </si>
  <si>
    <t>Rublee</t>
  </si>
  <si>
    <t>Antitrust reform advisor to Wilson; previously: political advisor on economic matters for Theodore Roosevelt and Robert La Follette, assistant to lawyer for Wall Street corporation (?)</t>
  </si>
  <si>
    <t>US rep to Allied Maritime Transportation Council, partner at law firm (Covington &amp; Burling), advisor to US ambassador in Mexico</t>
  </si>
  <si>
    <t>Political, law firm</t>
  </si>
  <si>
    <t>Head of Bureau of Corporations (FTC predecessor); previously: high-level campaign staff on Wilson's campaign, private practice, chairman of WI Democratic Party</t>
  </si>
  <si>
    <t>Unsuccessfully ran for Senate, economic advisor to US during Paris Peace conference, law firm (defended Ford in famous case against IRS), Ambassador to USSR, additional political/diplomatic appointments</t>
  </si>
  <si>
    <t>Bureau of Corporations job was a reward for helping Wilson to win the election</t>
  </si>
  <si>
    <t>Colver</t>
  </si>
  <si>
    <t>Member of US gov WWI price fixing board; previously: journalist/editor, local law practice</t>
  </si>
  <si>
    <t>Newspaper editor</t>
  </si>
  <si>
    <t>Wife received obituary in NYT on the basis of her association with him</t>
  </si>
  <si>
    <t>Huston</t>
  </si>
  <si>
    <t>Thompson</t>
  </si>
  <si>
    <t>US AAG of DOJ; previously: AAG of Colorado, law practice</t>
  </si>
  <si>
    <t>Unclear, special counsel to FDR</t>
  </si>
  <si>
    <t>NYT: "Old friend of Wilson's"</t>
  </si>
  <si>
    <t>Garland</t>
  </si>
  <si>
    <t>Pollard</t>
  </si>
  <si>
    <t>volunteered with YMCA in Europe during WWI; previously: unsuccessfully ran for VA governor, VA AG, law practice, various state/local Democratic political organizations</t>
  </si>
  <si>
    <t>Dean (William and Mary), VA governor</t>
  </si>
  <si>
    <t>Academia, electoral</t>
  </si>
  <si>
    <t>Secured job from Wilson after period of unemployment due to VA governor race</t>
  </si>
  <si>
    <t>Edgar</t>
  </si>
  <si>
    <t>Mcculloch</t>
  </si>
  <si>
    <t>Chief Justice of AR Supreme Court; previously: Associate Justice of AR Supreme Court, private practice</t>
  </si>
  <si>
    <t>March</t>
  </si>
  <si>
    <t>President of the Minnesota Farmers and Bankers Council; previously: member of MN state commission on Public Safety, mayor, MN state Republican operative, law practice (March Brothers)</t>
  </si>
  <si>
    <t>NYT obit: swung MN delegation for Coolidge preceding appointment</t>
  </si>
  <si>
    <t xml:space="preserve">H. </t>
  </si>
  <si>
    <t>Jackson</t>
  </si>
  <si>
    <t>Attended law school but did not graduate with a degree</t>
  </si>
  <si>
    <t>Assistant Attorney General of Tax Division of DOJ; previously, Assistant General Counsel of Treasury's Bureau of Internal Revenue (now IRS), active in Roosevelt presidential campaign, private practice in NY</t>
  </si>
  <si>
    <t>US Solicitor General, Attorney General, Associate Justice of SCOTUS, US Chief of Counsel on the International Military Tribunal (Nuremberg)</t>
  </si>
  <si>
    <t>Sonnett</t>
  </si>
  <si>
    <t>AAG of claims division; previously: US Attorney for Southern District of NY, special assistant to secretary of Navy</t>
  </si>
  <si>
    <t>Law firm senior partner (Cahill Gordon Sonnett Reindel &amp; Ohl)</t>
  </si>
  <si>
    <t>Cahill Gordon Sonnett Reindel &amp; Ohl</t>
  </si>
  <si>
    <t>Stanley</t>
  </si>
  <si>
    <t>Barnes</t>
  </si>
  <si>
    <t>Presiding judge on LA Superior Court; previously: private practice, lecturer at USC</t>
  </si>
  <si>
    <t>Federal judge (US Court of Appeals 9th Circuit)</t>
  </si>
  <si>
    <t>political organizer for Republicans in CA</t>
  </si>
  <si>
    <t>Victor</t>
  </si>
  <si>
    <t>Hansen</t>
  </si>
  <si>
    <t>Judge on LA Superior Court; previously: private practice</t>
  </si>
  <si>
    <t>Tait</t>
  </si>
  <si>
    <t>Executive director of SEC; previously: special assistant for Eisenhower, "lesser federal posts", private practice</t>
  </si>
  <si>
    <t>Private business</t>
  </si>
  <si>
    <t>Horsley</t>
  </si>
  <si>
    <t>Orrick</t>
  </si>
  <si>
    <t>Jr.</t>
  </si>
  <si>
    <t>JFK</t>
  </si>
  <si>
    <t>Deputy Undersecretary of State for Administration at State Dept; previously: AAG of civil division of DOJ, law firm</t>
  </si>
  <si>
    <t>Law firm (unclear), federal judge (N CA District Court)</t>
  </si>
  <si>
    <t>Lewis</t>
  </si>
  <si>
    <t>Engman</t>
  </si>
  <si>
    <t>Assistant director of WH domestic policy council; previously: legislative counsel and general counsel to the President's special assistant for consumer affairs, law practice (Michigan)</t>
  </si>
  <si>
    <t>Pharmaceutical industry spokesman, law firm (Winston &amp; Strawn)</t>
  </si>
  <si>
    <t>Elizabeth</t>
  </si>
  <si>
    <t>Hanford</t>
  </si>
  <si>
    <t>Dole</t>
  </si>
  <si>
    <t>Head of White House Office of Consumer Affairs under Nixon; previously: worked for LBJ's President’s Committee for Consumer Interests and HHS dept</t>
  </si>
  <si>
    <t>Assistant for public liaison for Reagan, Secretary of Transportation, Secretary of Labor, NC senator</t>
  </si>
  <si>
    <t>UVA website</t>
  </si>
  <si>
    <t>Appointed prior to marriage to Sen Bob Dole</t>
  </si>
  <si>
    <t>Clanton</t>
  </si>
  <si>
    <t>Legislative assistant to the assistant Senate minority leader; previously: minority staff council for Senate Commerce, legislative assistant to Sen Griffin</t>
  </si>
  <si>
    <t>Law firm (Baker McKenzie)</t>
  </si>
  <si>
    <t>Baker McKenzie</t>
  </si>
  <si>
    <t>Super Lawyers profile</t>
  </si>
  <si>
    <t>NYT2: "In fact, a study of the commission by Mr. Reagan's transition team had recommended that neither Mr. Clanton nor Patricia Bailey, the commission's other Republican, be appointed chairman because neither shared ''the President's basic philosophy.''"; also quite young</t>
  </si>
  <si>
    <t>Calvin</t>
  </si>
  <si>
    <t>Collier</t>
  </si>
  <si>
    <t>FTC's general counsel; previously: associate director of OMB with purview over FTC under Ford, director of urban program coordination for Dept of HUD, law clerk for DC court of appeals</t>
  </si>
  <si>
    <t>Law firm (Kirkland, Ellis, Hodson, Chaffetz &amp; Masters, Hughes Hubbard), various positions at Kraft Inc. (Senior VP, General Counsel, Secretary)</t>
  </si>
  <si>
    <t>Kirkland Ellis, Chaffetz &amp; Masters, Hughes Hubbard</t>
  </si>
  <si>
    <t>NYT: "A young lawyer of some note among Government officials but anonymous by national standards", "youngest person ever"</t>
  </si>
  <si>
    <t>Michael</t>
  </si>
  <si>
    <t>Pertschuk</t>
  </si>
  <si>
    <t>Chief counsel/staff director of Senate Commerce; previously: legislative assistant for OR Senator, law firm (Hart, Rockwood, Davies, Biggs &amp; Strayer), law clerk for district court judge</t>
  </si>
  <si>
    <t>scholar in-residence at Wilson Center, founder/co-director of Advocacy Institute</t>
  </si>
  <si>
    <t xml:space="preserve">Controversial figure, fought with Congress about role of FTC, quoted in NYT: "The current FTC leadership [Chairman Miller] has been consumed with single-minded determination to undo the past... the very foundation of antitrust"; NYT1 notes lack of staff available </t>
  </si>
  <si>
    <t>Patricia</t>
  </si>
  <si>
    <t>P.</t>
  </si>
  <si>
    <t>Bailey</t>
  </si>
  <si>
    <t>JD, MA</t>
  </si>
  <si>
    <t>Executive legal assistant to the General Counsel at the Merit Systems Protection Board; previously: special assistant to AAG for Improvements in the Administration of Justice at DOJ, Rockefeller campaign staff, staff assistant in House for Rep Morse, worked several positions at USAID</t>
  </si>
  <si>
    <t>Law firm (Squire, Sanders and Dempsey)</t>
  </si>
  <si>
    <t>Squire Sanders &amp; Dempsey</t>
  </si>
  <si>
    <t>APP</t>
  </si>
  <si>
    <t>CSPAN</t>
  </si>
  <si>
    <t>Wife of political advisor to influential Senator</t>
  </si>
  <si>
    <t>Margot</t>
  </si>
  <si>
    <t>Machol</t>
  </si>
  <si>
    <t>MBA</t>
  </si>
  <si>
    <t>Special assistant to the Chairman for the Council of Economic Advisers in Washington; previously: Executive Assistant to the Under Secretary for Monetary Affairs at the Department of the Treasury, chief legislative assistant for Rep Marks</t>
  </si>
  <si>
    <t>Commissioner of the National Commission on Employment Policy, chief of staff of the Millenium Challenge Corporation, staff director of the National H.E.L.P. Commission, author of books/articles on entrepreneurship</t>
  </si>
  <si>
    <t>Political, industry</t>
  </si>
  <si>
    <t>Mark</t>
  </si>
  <si>
    <t>Gidley</t>
  </si>
  <si>
    <t>JD, BS</t>
  </si>
  <si>
    <t>Deputy Assistant Attorney General for Regulated Industries in the Antitrust Division; previously: Associate Deputy Attorney General under Deputy AG Barr</t>
  </si>
  <si>
    <t>Law firm (Shaw Pittman, then White &amp; Case)</t>
  </si>
  <si>
    <t>Shaw Pittman, White &amp; Case</t>
  </si>
  <si>
    <t>Bio</t>
  </si>
  <si>
    <t>"Mark Gidley has an excellent reputation for cartel defense matters."</t>
  </si>
  <si>
    <t>Joel</t>
  </si>
  <si>
    <t>Klein</t>
  </si>
  <si>
    <t>Clinton</t>
  </si>
  <si>
    <t xml:space="preserve">Principal Deputy AAG of antitrust; previously: WH Counsel's office under President Clinton </t>
  </si>
  <si>
    <t>Lawyer for international media group (Bertelsmann), NYC School Chancellor</t>
  </si>
  <si>
    <t>Industry, electoral</t>
  </si>
  <si>
    <t>Orson</t>
  </si>
  <si>
    <t>Swindle</t>
  </si>
  <si>
    <t>Twice unsuccessful candidate for House (HI); previously: Assistant Secretary of Commerce under Reagan</t>
  </si>
  <si>
    <t>Law firm (Hunton &amp; Williams)</t>
  </si>
  <si>
    <t>Jon</t>
  </si>
  <si>
    <t>Leibowitz</t>
  </si>
  <si>
    <t>VP of Congressional affairs for Motion Pictures Association of America; previously: chief counsel/staff director of Senate antitrust/terrorism and technology/juvenile justice subcommittees, chief counsel to Sen Kohl, counsel to Sen Simon, private practice (unknown)</t>
  </si>
  <si>
    <t>Law firm partner/counsel (Davis Pollack &amp; Wardwell)</t>
  </si>
  <si>
    <t>Davis Pollack &amp; Wardwell</t>
  </si>
  <si>
    <t>Wikipedia: successfully advocated for repeal of Obama-era regulations for current clients</t>
  </si>
  <si>
    <t>Mathews</t>
  </si>
  <si>
    <t>BA (economist?)</t>
  </si>
  <si>
    <t>Director of Wisconsin Public Utilities Commission; previously: professor of public utilities at Northwestern, rate expert for Wisconsin Railroad Commission, public accounting firm</t>
  </si>
  <si>
    <t>Political, academia</t>
  </si>
  <si>
    <t>Member of SEC, VP for Northern States Power company, executive VP for Standard Gas and Electric company</t>
  </si>
  <si>
    <t>Miller</t>
  </si>
  <si>
    <t>III</t>
  </si>
  <si>
    <t>BBA, PhD (economics)</t>
  </si>
  <si>
    <t>executive director of VP GHWB's Presidential Task Force on Regulatory Relief; previously: administrator of the Office of Information and Regulatory Affairs, scholar/co-director of AEI's center on government regulation, assistant professor</t>
  </si>
  <si>
    <t>Budget Director for Reagan, law firms (Howrey, Husch Blackwell), member of Board of Governors of the U.S. Postal Service, private equity, scholar</t>
  </si>
  <si>
    <t>Howrey Husch Blackwell</t>
  </si>
  <si>
    <t>Personal website</t>
  </si>
  <si>
    <t>NYT: "But his thoughts of leaving predate all that. Mr. Miller is not a rich man, and he needs a higher salary to help him pay the tuitions of three children."</t>
  </si>
  <si>
    <t>Ginsburg</t>
  </si>
  <si>
    <t>Principal Deputy AAG of antitrust; previously: Administrator of Office of Info and Regulatory Affairs, OMB in Reagan administration, professor at Harvard Law</t>
  </si>
  <si>
    <t>Federal judge (DC Court of Appeals), adjunct at George Mason law, nominated for SCOTUS</t>
  </si>
  <si>
    <t>Carson</t>
  </si>
  <si>
    <t xml:space="preserve">Information director for Cooperative League of US; previously: government (economic advisor for Sen Couzens, clerked Senate committees, member on Consumers Council) journalist </t>
  </si>
  <si>
    <t>Political, civil servant</t>
  </si>
  <si>
    <t>Senate hearing records</t>
  </si>
  <si>
    <t>Leonard</t>
  </si>
  <si>
    <t>Bessman</t>
  </si>
  <si>
    <t>Assistant Attorney General of Wisconsin in charge of antitrust; previously: special attorney for antitrust division of DOJ</t>
  </si>
  <si>
    <t>Private practice, chairman of Wisconsin public service commission, US bankruptcy judge</t>
  </si>
  <si>
    <t>Obit in local paper</t>
  </si>
  <si>
    <t>In nomination testimony Bessman states that AAG for antitrust created "1 year ago"</t>
  </si>
  <si>
    <t>Spingarn</t>
  </si>
  <si>
    <t>Administrative Assistant to President Truman; previously: Special Counsel to President Truman, lawyer at Dept of Treasury</t>
  </si>
  <si>
    <t>Unclear, served on Democratic National Committee Small Business Advisor Committee</t>
  </si>
  <si>
    <t>JFK library</t>
  </si>
  <si>
    <t>Graham</t>
  </si>
  <si>
    <t>Morison</t>
  </si>
  <si>
    <t>Acting Deputy Attorney General; previously: AAG of civil division, executive assistant to AG, special assistant to AG, other government roles during WWII, private practice</t>
  </si>
  <si>
    <t>Truman library</t>
  </si>
  <si>
    <t>Truman library oral history</t>
  </si>
  <si>
    <t>Lee</t>
  </si>
  <si>
    <t>Loevinger</t>
  </si>
  <si>
    <t>Judge (MN Supreme Court); previously: trial lawyer for National Labor Relations Board in NY, lawyer at DOJ antitrust</t>
  </si>
  <si>
    <t>member of FCC</t>
  </si>
  <si>
    <t>Reilly</t>
  </si>
  <si>
    <t>Aide to AG Kennedy; previously: Kennedy campaign, trial lawyer for DOJ antitrust</t>
  </si>
  <si>
    <t>Law firm (Pierson, Ball &amp; Dowd, Winston &amp; Strawn), other Democratic campaigns</t>
  </si>
  <si>
    <t>Pierson, Ball &amp; Dowd, Winston &amp; Strawn</t>
  </si>
  <si>
    <t>Close ally of Kennedys</t>
  </si>
  <si>
    <t>Vernon</t>
  </si>
  <si>
    <t>Van Fleet</t>
  </si>
  <si>
    <t>special assistant to AG; previously: judge of Indiana Superior Court, member of Indiana House of Representatives, involved with Indiana state Republican party</t>
  </si>
  <si>
    <t>Political, civil service</t>
  </si>
  <si>
    <t>Private practice (unclear)</t>
  </si>
  <si>
    <t>Mary</t>
  </si>
  <si>
    <t>Azcuenaga</t>
  </si>
  <si>
    <t>Assistant General Counsel for Legal Counsel at FTC; previously: staff lawyer for FTC (various positions)</t>
  </si>
  <si>
    <t>Law firm (Heller Ehrman, Baker &amp; McKenzie), independent consultant for regulatory reform</t>
  </si>
  <si>
    <t>Heller Ehrman, Baker &amp; McKenzie</t>
  </si>
  <si>
    <t>Andrew</t>
  </si>
  <si>
    <t>Strenio</t>
  </si>
  <si>
    <t>JD, MPP</t>
  </si>
  <si>
    <t>member of the Interstate Commerce Commission; previously: assistant director for regulatory evaluation at FTC, staff economist/lawyer for President's Council of Economic Advisers</t>
  </si>
  <si>
    <t>Law firm (Fox, Bennett &amp; Turner)</t>
  </si>
  <si>
    <t>Fox Bennett &amp; Turner</t>
  </si>
  <si>
    <t>Bloomberg bio</t>
  </si>
  <si>
    <t>Also very young</t>
  </si>
  <si>
    <t>Roscoe</t>
  </si>
  <si>
    <t>Starek</t>
  </si>
  <si>
    <t>Deputy Assistant to President GHWB and Deputy Director of Presidential Personnel; previously: several positions at State Dept, House committees, Ford White House</t>
  </si>
  <si>
    <t>Franklin</t>
  </si>
  <si>
    <t>Fort</t>
  </si>
  <si>
    <t>US Special Envoy to Santo Domingo/Haiti/Dominican Republic; previously: governor of NJ, state judge (State Supreme Court, District Court in Newark)</t>
  </si>
  <si>
    <t>Political, electoral</t>
  </si>
  <si>
    <t>Raymond</t>
  </si>
  <si>
    <t>Stevens</t>
  </si>
  <si>
    <t>Advisor in foreign affairs to King of Siam; previously: VP of US Shipping Board, US rep to Allied Maritime Council, FTC special counsel, member of House (NH), state house member (NH), private practice</t>
  </si>
  <si>
    <t>Advisor in foreign affairs to King of Saigon, member of Federal Tarriff Commission</t>
  </si>
  <si>
    <t>Thurman</t>
  </si>
  <si>
    <t>Arnold</t>
  </si>
  <si>
    <t>Special assistant to general counsel of Agricultural Adjustment Administration; previously: state representative/mayor Wyoming, faculty at various law schools, private law practice in Chicago and WY</t>
  </si>
  <si>
    <t>Federal Judge (DC Court of Appeals), resigned in 1945 and went into private practice (co-founded Arnold and Porter)</t>
  </si>
  <si>
    <t>FJC</t>
  </si>
  <si>
    <t>Caspar</t>
  </si>
  <si>
    <t>Weinberger</t>
  </si>
  <si>
    <t>CA state director of finance; previously: chairman of Commission on California State Government Organization and Economy, chairman of CA Republican Party, CA Assemblyman, law firm (unknown), law clerk for federal judge</t>
  </si>
  <si>
    <t>Deputy director of OMB, director of OMB, Secretary of HHS, VP and General Counsel of Bechtel Corp, Secretary of Defense, publisher of Forbes</t>
  </si>
  <si>
    <t>Murdock</t>
  </si>
  <si>
    <t>Primary</t>
  </si>
  <si>
    <t>War correspondent; previously: chairman of National Committee of the Progressive Party, House member from KS, clerk at KS appellate court, newspaper editor, journalist</t>
  </si>
  <si>
    <t>Journalist</t>
  </si>
  <si>
    <t>Political, electoral, industry</t>
  </si>
  <si>
    <t>Janet</t>
  </si>
  <si>
    <t>Steiger</t>
  </si>
  <si>
    <t>BA</t>
  </si>
  <si>
    <t>Chairman of the Postal Rate Commission; previously: private company, research associate at the National Academy of Public Administration</t>
  </si>
  <si>
    <t>WaPo</t>
  </si>
  <si>
    <t>Wife of Congressman</t>
  </si>
  <si>
    <t>Rohit</t>
  </si>
  <si>
    <t>Chopra</t>
  </si>
  <si>
    <t>Special Adviser to the Secretary of Education; previously: mostly government (CFPB, Dept. of Education) as well as McKinsey</t>
  </si>
  <si>
    <t>FTC bios</t>
  </si>
  <si>
    <t>See "Documents"</t>
  </si>
  <si>
    <t>Gardiner</t>
  </si>
  <si>
    <t>Lawyer in DOJ antitrust division; previously: law firm (Donovan, Leisure, Newton &amp; Irvine), analyst Office of Strategic Services</t>
  </si>
  <si>
    <t>VP at Western Union Telegraph Company, Law lecturer (University of Illinois), founder/president of Consumer Interest Research Institute</t>
  </si>
  <si>
    <t>Shifted political affiliation over life from Republican to Democrat</t>
  </si>
  <si>
    <t>Shenefield</t>
  </si>
  <si>
    <t>Deputy Assistant Attorney General of antitrust (?); previously: law firm (Hunton and Williams), professor of economics</t>
  </si>
  <si>
    <t>Law firm (Morgan, Lewis &amp; Bockius)</t>
  </si>
  <si>
    <t>Morgan Lewis &amp; Bockius</t>
  </si>
  <si>
    <t>McGrath</t>
  </si>
  <si>
    <t>AAG of Civil Division; previously: law firm partner (Dewey, Ballantine, Bushby &amp; Wood)</t>
  </si>
  <si>
    <t>General counsel at various corporations (AlliedSignal Engineered Materials, FMC Corporation, etc.)</t>
  </si>
  <si>
    <t>NJ Star-Ledger obit</t>
  </si>
  <si>
    <t>Daniel</t>
  </si>
  <si>
    <t>Oliver</t>
  </si>
  <si>
    <t>Reagan admin General Counsel of the Department of Agriculture; previously: General Counsel at the Department of Education, director of American Conservative Union, law firm (Hawkins, Delafield &amp; Wood, Alexander &amp; Green)</t>
  </si>
  <si>
    <t>Fellow at Heritage Foundation, other think-tanks, chairman of private company</t>
  </si>
  <si>
    <t>Independent Institute</t>
  </si>
  <si>
    <t>Deputy AAG of antitrust; previously: law firm (Jones Day), Assistant to Director of FTC's Bureau of Competition</t>
  </si>
  <si>
    <t>Law firm (Jones Day)</t>
  </si>
  <si>
    <t>Jones Day</t>
  </si>
  <si>
    <t>Assistant to President Clinton and Secretary of the Cabinet; previously: law firm (Hogan &amp; Hartson), general counsel for Dem National Committee, various Clinton 1992 campaign positions</t>
  </si>
  <si>
    <t>Law firm (Hogan &amp; Hartson), AAG of DOJ antitrust, law firm partner (Cravath)</t>
  </si>
  <si>
    <t>Hogan &amp; Hartson, Cravath</t>
  </si>
  <si>
    <t>ACS bio</t>
  </si>
  <si>
    <t>Cravath bio</t>
  </si>
  <si>
    <t>Sheila</t>
  </si>
  <si>
    <t>Anthony</t>
  </si>
  <si>
    <t>AAG of legislative affairs at DOJ; previously: law firm (Dow, Lohnes &amp; Albertson)</t>
  </si>
  <si>
    <t>Mozelle</t>
  </si>
  <si>
    <t>Principal Deputy Assistant Secretary at Treasury Dept; previously: various positions in NY state government's AG office, law firm (Skadden, Arps, Slate, Meagher &amp; Flom), law clerk for federal judge</t>
  </si>
  <si>
    <t>Founder/CEO of Thompson Strategic Consulting (clients are big tech and entertainment companies)</t>
  </si>
  <si>
    <t>ABA interview</t>
  </si>
  <si>
    <t>Melamed</t>
  </si>
  <si>
    <t>Principal Deputy AAG of antitrust; previously: partner at law firm (Wilmer, Cutler and Pickering)</t>
  </si>
  <si>
    <t>Law firm (chair of antitrust group at WilmerHale), senior VP and General Counsel of Intel, professor at Stanford Law</t>
  </si>
  <si>
    <t>Law firm, industry, academia</t>
  </si>
  <si>
    <t>WilmerHale</t>
  </si>
  <si>
    <t>link2</t>
  </si>
  <si>
    <t>Law firm (Jones Day, chaired antitrust division); previously: Acting AAG of antitrust, Deputy AAG of antitrust, Assistant to Director of FTC's Bureau of Competition</t>
  </si>
  <si>
    <t>VP and General Counsel of Chevron-Texaco, adjunct prof ASU Law</t>
  </si>
  <si>
    <t>O.</t>
  </si>
  <si>
    <t>Barnett</t>
  </si>
  <si>
    <t>JD, MS in Economics</t>
  </si>
  <si>
    <t>Deputy  AAG of civil enforcement; previously: partner at law firm (Covington &amp; Burling, vice chair of antitrust group), only public service prior is federal clerk</t>
  </si>
  <si>
    <t>Law firm (co-chair of antitrust group at Covington)</t>
  </si>
  <si>
    <t>Covington</t>
  </si>
  <si>
    <t>Julie</t>
  </si>
  <si>
    <t>Brill</t>
  </si>
  <si>
    <t>Senior Deputy AG of antitrust in North Carolina; previously: Vermont AAG for antitrust, law firm (Paul Weiss), clerked for federal court</t>
  </si>
  <si>
    <t>Partner at law firm (Hogan Lovells), VP/general counsel at Microsoft</t>
  </si>
  <si>
    <t>Wayland</t>
  </si>
  <si>
    <t>Senior counsel at FTC; previously: law firm (Wilson Sonsini Goodrich &amp; Rosati) and DOJ staff attorney</t>
  </si>
  <si>
    <t>Deputy Assistant Attorney General (unclear division), law firm partner (Sullivan &amp; Cromwell)</t>
  </si>
  <si>
    <t>Terrell</t>
  </si>
  <si>
    <t>McSweeny</t>
  </si>
  <si>
    <t>Chief counsel for section of DOJ antitrust; previously: Deputy Assistant to President Obama, VP Biden Domestic Policy Advisor, Biden Senate staff, counsel for Senate Judiciary committee, law firm (O'Melveny &amp; Myers)</t>
  </si>
  <si>
    <t>Partner at law firm (Covington &amp; Burling)</t>
  </si>
  <si>
    <t>Rebecca</t>
  </si>
  <si>
    <t>Slaughter</t>
  </si>
  <si>
    <t>Acting chair</t>
  </si>
  <si>
    <t>Chief Counsel for Sen. Schumer; previously: law firm experience (Sidley Austin LLP)</t>
  </si>
  <si>
    <t>Noah</t>
  </si>
  <si>
    <t>Phillips</t>
  </si>
  <si>
    <t>Chief Counsel for Sen. Cornyn; previously: advised Judiciary committee, law firms (unclear)</t>
  </si>
  <si>
    <t>Sharis</t>
  </si>
  <si>
    <t>Pozen</t>
  </si>
  <si>
    <t>Chief of Staff at DOJ; previously: law firm partner (Hogan &amp; Hartson), staff attorney at FTC (10+ years)</t>
  </si>
  <si>
    <t>Political, law firm, civil service</t>
  </si>
  <si>
    <t>Law firm partner, competition and antitrust counsel at GE</t>
  </si>
  <si>
    <t>Donovan</t>
  </si>
  <si>
    <t>Coolidge</t>
  </si>
  <si>
    <t>AAG of Criminal Division; previously: state AG, private practice</t>
  </si>
  <si>
    <t>Political, private practice</t>
  </si>
  <si>
    <t>Private practice; intelligence community work</t>
  </si>
  <si>
    <t>DOJ website</t>
  </si>
  <si>
    <t>Mills</t>
  </si>
  <si>
    <t>Unclear likely private law practice; previously: mayor, organized for Eisenhower</t>
  </si>
  <si>
    <t>Leon</t>
  </si>
  <si>
    <t>Higginbotham</t>
  </si>
  <si>
    <t>Law practice; previously: assistant district attorney for Philadelphia</t>
  </si>
  <si>
    <t>Federal judge (PA district court), LBJ advisor, US Court of Appeals judge, adjunct professor, law firm (Paul Weiss)</t>
  </si>
  <si>
    <t>NYT (offensive name in headline)</t>
  </si>
  <si>
    <t>Very young when appointed</t>
  </si>
  <si>
    <t>Edwin</t>
  </si>
  <si>
    <t>Zimmerman</t>
  </si>
  <si>
    <t>Deputy AAG in antitrust; previously: private practice, lecturer at Stanford Law, SCOTUS law clerk</t>
  </si>
  <si>
    <t>Law firm (Covington and Burling)</t>
  </si>
  <si>
    <t>Ferguson</t>
  </si>
  <si>
    <t>Chair (x4)/commissioner</t>
  </si>
  <si>
    <t>Law practice in NC; previously: assistant general counsel for shipping company, law practice</t>
  </si>
  <si>
    <t>Likely retired</t>
  </si>
  <si>
    <t>Anne</t>
  </si>
  <si>
    <t>Bingaman</t>
  </si>
  <si>
    <t>Private lawyer; previously: professor (U of New Mexico Law)</t>
  </si>
  <si>
    <t>Lawyer at telecom company (unknown), founder/CEO of telecom company</t>
  </si>
  <si>
    <t>Stanford Law</t>
  </si>
  <si>
    <t>Lots of media rhetoric about AAG reversing Reagan trends (https://www.nytimes.com/1993/07/25/business/profile-anne-k-bingaman-rousing-antitrust-law-from-its-12-year-nap.html); would be interesting to see if it made a difference; Senator's wife</t>
  </si>
  <si>
    <t>Albert</t>
  </si>
  <si>
    <t>Carretta</t>
  </si>
  <si>
    <t>Economics, law</t>
  </si>
  <si>
    <t>Law practice (unknown) and law lecturer; previously: worked for SEC, taught economics</t>
  </si>
  <si>
    <t>Private practice, civil servant</t>
  </si>
  <si>
    <t>Law practice (represented corporations and trade associations before federal agencies)</t>
  </si>
  <si>
    <t>Howrey</t>
  </si>
  <si>
    <t>Private law practice in DC and Chicago; previously: DOJ attorney in antitrust division</t>
  </si>
  <si>
    <t>Law firm (Howrey) founder and specializes in antitrust</t>
  </si>
  <si>
    <t>Lowell</t>
  </si>
  <si>
    <t xml:space="preserve">B. </t>
  </si>
  <si>
    <t>Mason</t>
  </si>
  <si>
    <t>Private practice (unknown but practiced in front of the FTC); previously: counsel for various Senate committees, General Counsel, National Industrial Review Board, member of Illinois State Senate</t>
  </si>
  <si>
    <t>Private practice, civil servant, electoral</t>
  </si>
  <si>
    <t>Law practice (unclear)</t>
  </si>
  <si>
    <t>NYT: compares 10k salary of FTC commissioner to 37k salary of lawyer; son of a former Republican Senator</t>
  </si>
  <si>
    <t>Humphrey</t>
  </si>
  <si>
    <t xml:space="preserve">Law practice; previously: member of House representing WA, ran for Senate unsuccessfully </t>
  </si>
  <si>
    <t>Private practice, electoral</t>
  </si>
  <si>
    <t>Successfully sued FDR for termination that violated presidential powers, died before resolution</t>
  </si>
  <si>
    <t>Lord</t>
  </si>
  <si>
    <t>O'Brian</t>
  </si>
  <si>
    <t>Hoover</t>
  </si>
  <si>
    <t>Private practice; previously: US Attorney for Western District of NY, Head of War Emergency Division of DOJ</t>
  </si>
  <si>
    <t>Private practice (in Buffalo and later Covington &amp; Burlin)</t>
  </si>
  <si>
    <t>Private practice, law firm</t>
  </si>
  <si>
    <t>NY obit</t>
  </si>
  <si>
    <t>Nelson</t>
  </si>
  <si>
    <t>Burr</t>
  </si>
  <si>
    <t>Gaskill</t>
  </si>
  <si>
    <t>Unclear; previously: NJ Assistant Attorney General, NJ National Guard</t>
  </si>
  <si>
    <t>Coolidge docs</t>
  </si>
  <si>
    <t>Not reappointed by Coolidge in 1925 (replaced by pro-business commissioner)</t>
  </si>
  <si>
    <t>Mayo</t>
  </si>
  <si>
    <t>BS, LLB</t>
  </si>
  <si>
    <t>Unclear (probably law firm)</t>
  </si>
  <si>
    <t>Newell</t>
  </si>
  <si>
    <t>Clapp</t>
  </si>
  <si>
    <t>Unknown; likely DOJ staff because acting position; confirmed served in Truman admin</t>
  </si>
  <si>
    <t>Type of previous position</t>
  </si>
  <si>
    <t>Anyone who works in government</t>
  </si>
  <si>
    <t>Law firm with a name</t>
  </si>
  <si>
    <t>Law practice but name unknown</t>
  </si>
  <si>
    <t>Professors</t>
  </si>
  <si>
    <t xml:space="preserve">Private businesses </t>
  </si>
  <si>
    <t>Worked in journalism</t>
  </si>
  <si>
    <t>Not known with certainty</t>
  </si>
  <si>
    <t>Civil servant</t>
  </si>
  <si>
    <t>Elected official</t>
  </si>
  <si>
    <t>Government work that is appointed</t>
  </si>
  <si>
    <t>Law firm with name in ()</t>
  </si>
  <si>
    <t xml:space="preserve">Law practice </t>
  </si>
  <si>
    <t>Other</t>
  </si>
  <si>
    <t>List of AAGs</t>
  </si>
  <si>
    <t>List of FTC Comissioners</t>
  </si>
  <si>
    <t>S1</t>
  </si>
  <si>
    <t>Difference (total)</t>
  </si>
  <si>
    <t>Difference (percent)</t>
  </si>
  <si>
    <t>Unlisted</t>
  </si>
  <si>
    <t>Sum</t>
  </si>
  <si>
    <t>S2</t>
  </si>
  <si>
    <t>S3</t>
  </si>
  <si>
    <t>Prior to 1976</t>
  </si>
  <si>
    <t>Alt: Sum of retired, died, unclear, unlisted, NA, or journalist</t>
  </si>
  <si>
    <t>Post-1975</t>
  </si>
  <si>
    <t>S4</t>
  </si>
  <si>
    <t>TPP pre-76</t>
  </si>
  <si>
    <t>TFP pre-76</t>
  </si>
  <si>
    <t>Diff (total) pre-76</t>
  </si>
  <si>
    <t>Diff (%) pre-76</t>
  </si>
  <si>
    <t>TPP post-75</t>
  </si>
  <si>
    <t>Diff (total) post-75</t>
  </si>
  <si>
    <t>Diff (%) post-75</t>
  </si>
  <si>
    <t>Alt (sum of retired, died, unclear, unlisted, NA, Journalist)</t>
  </si>
  <si>
    <t>S5</t>
  </si>
  <si>
    <t>S6</t>
  </si>
  <si>
    <t>Alternate path (sum of retired, died, unclear, unlisted, NA, journalist)</t>
  </si>
  <si>
    <t>First_name</t>
  </si>
  <si>
    <t>Middle_name</t>
  </si>
  <si>
    <t>Last_name</t>
  </si>
  <si>
    <t>Job_title</t>
  </si>
  <si>
    <t>Year_started</t>
  </si>
  <si>
    <t>Year_ended</t>
  </si>
  <si>
    <t>Administration_appointee</t>
  </si>
  <si>
    <t>Party_affiliation</t>
  </si>
  <si>
    <t>FTC_seat</t>
  </si>
  <si>
    <t>Previous_position</t>
  </si>
  <si>
    <t>Type_of_previous_position</t>
  </si>
  <si>
    <t>Generalized_previous_experience</t>
  </si>
  <si>
    <t>Following_position</t>
  </si>
  <si>
    <t>Type_of_following_position</t>
  </si>
  <si>
    <t>Following_law_firms</t>
  </si>
  <si>
    <t>Birth_year</t>
  </si>
  <si>
    <t>Appointment_age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</si>
</sst>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2" fillId="0" borderId="0" xfId="1"/>
    <xf numFmtId="0" fontId="1" fillId="0" borderId="0" xfId="0" applyFont="1"/>
    <xf numFmtId="0" fontId="0" fillId="0" borderId="0" xfId="0" applyFont="1"/>
    <xf numFmtId="0" fontId="2" fillId="0" borderId="0" xfId="1" applyFont="1"/>
    <xf numFmtId="0" fontId="0" fillId="0" borderId="0" xfId="0" applyAlignment="1"/>
    <xf numFmtId="0" fontId="0" fillId="0" borderId="0" xfId="0" applyFill="1"/>
    <xf numFmtId="0" fontId="0" fillId="0" borderId="0" xfId="0" applyFont="1" applyFill="1"/>
    <xf numFmtId="0" fontId="0" fillId="2" borderId="0" xfId="0" applyFill="1"/>
    <xf numFmtId="0" fontId="0" fillId="0" borderId="0" xfId="0" applyAlignment="1">
      <alignment wrapText="1"/>
    </xf>
    <xf numFmtId="0" fontId="0"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Previous to following 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Calc!$C$2</c:f>
              <c:strCache>
                <c:ptCount val="1"/>
                <c:pt idx="0">
                  <c:v>Type of previous position</c:v>
                </c:pt>
              </c:strCache>
            </c:strRef>
          </c:tx>
          <c:spPr>
            <a:solidFill>
              <a:schemeClr val="accent1"/>
            </a:solidFill>
            <a:ln>
              <a:noFill/>
            </a:ln>
            <a:effectLst/>
          </c:spPr>
          <c:invertIfNegative val="0"/>
          <c:cat>
            <c:strRef>
              <c:f>Calc!$B$3:$B$7</c:f>
              <c:strCache>
                <c:ptCount val="5"/>
                <c:pt idx="0">
                  <c:v>Government</c:v>
                </c:pt>
                <c:pt idx="1">
                  <c:v>Law firm</c:v>
                </c:pt>
                <c:pt idx="2">
                  <c:v>Private practice</c:v>
                </c:pt>
                <c:pt idx="3">
                  <c:v>Academia</c:v>
                </c:pt>
                <c:pt idx="4">
                  <c:v>Industry</c:v>
                </c:pt>
              </c:strCache>
            </c:strRef>
          </c:cat>
          <c:val>
            <c:numRef>
              <c:f>Calc!$C$3:$C$7</c:f>
              <c:numCache>
                <c:formatCode>General</c:formatCode>
                <c:ptCount val="5"/>
                <c:pt idx="0">
                  <c:v>83</c:v>
                </c:pt>
                <c:pt idx="1">
                  <c:v>20</c:v>
                </c:pt>
                <c:pt idx="2">
                  <c:v>9</c:v>
                </c:pt>
                <c:pt idx="3">
                  <c:v>10</c:v>
                </c:pt>
                <c:pt idx="4">
                  <c:v>7</c:v>
                </c:pt>
              </c:numCache>
            </c:numRef>
          </c:val>
          <c:extLst>
            <c:ext xmlns:c16="http://schemas.microsoft.com/office/drawing/2014/chart" uri="{C3380CC4-5D6E-409C-BE32-E72D297353CC}">
              <c16:uniqueId val="{00000001-1EB5-4A10-913F-E1441EFD907C}"/>
            </c:ext>
          </c:extLst>
        </c:ser>
        <c:ser>
          <c:idx val="1"/>
          <c:order val="1"/>
          <c:tx>
            <c:strRef>
              <c:f>Calc!$D$2</c:f>
              <c:strCache>
                <c:ptCount val="1"/>
                <c:pt idx="0">
                  <c:v>Following position</c:v>
                </c:pt>
              </c:strCache>
            </c:strRef>
          </c:tx>
          <c:spPr>
            <a:solidFill>
              <a:schemeClr val="accent2"/>
            </a:solidFill>
            <a:ln>
              <a:noFill/>
            </a:ln>
            <a:effectLst/>
          </c:spPr>
          <c:invertIfNegative val="0"/>
          <c:cat>
            <c:strRef>
              <c:f>Calc!$B$3:$B$7</c:f>
              <c:strCache>
                <c:ptCount val="5"/>
                <c:pt idx="0">
                  <c:v>Government</c:v>
                </c:pt>
                <c:pt idx="1">
                  <c:v>Law firm</c:v>
                </c:pt>
                <c:pt idx="2">
                  <c:v>Private practice</c:v>
                </c:pt>
                <c:pt idx="3">
                  <c:v>Academia</c:v>
                </c:pt>
                <c:pt idx="4">
                  <c:v>Industry</c:v>
                </c:pt>
              </c:strCache>
            </c:strRef>
          </c:cat>
          <c:val>
            <c:numRef>
              <c:f>Calc!$D$3:$D$7</c:f>
              <c:numCache>
                <c:formatCode>General</c:formatCode>
                <c:ptCount val="5"/>
                <c:pt idx="0">
                  <c:v>22</c:v>
                </c:pt>
                <c:pt idx="1">
                  <c:v>48</c:v>
                </c:pt>
                <c:pt idx="2">
                  <c:v>7</c:v>
                </c:pt>
                <c:pt idx="3">
                  <c:v>12</c:v>
                </c:pt>
                <c:pt idx="4">
                  <c:v>14</c:v>
                </c:pt>
              </c:numCache>
            </c:numRef>
          </c:val>
          <c:extLst>
            <c:ext xmlns:c16="http://schemas.microsoft.com/office/drawing/2014/chart" uri="{C3380CC4-5D6E-409C-BE32-E72D297353CC}">
              <c16:uniqueId val="{00000003-1EB5-4A10-913F-E1441EFD907C}"/>
            </c:ext>
          </c:extLst>
        </c:ser>
        <c:dLbls>
          <c:showLegendKey val="0"/>
          <c:showVal val="0"/>
          <c:showCatName val="0"/>
          <c:showSerName val="0"/>
          <c:showPercent val="0"/>
          <c:showBubbleSize val="0"/>
        </c:dLbls>
        <c:gapWidth val="219"/>
        <c:overlap val="-27"/>
        <c:axId val="1575694344"/>
        <c:axId val="1395510024"/>
      </c:barChart>
      <c:catAx>
        <c:axId val="1575694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10024"/>
        <c:crosses val="autoZero"/>
        <c:auto val="1"/>
        <c:lblAlgn val="ctr"/>
        <c:lblOffset val="100"/>
        <c:noMultiLvlLbl val="0"/>
      </c:catAx>
      <c:valAx>
        <c:axId val="1395510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94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Difference</c:v>
          </c:tx>
          <c:spPr>
            <a:solidFill>
              <a:schemeClr val="accent1"/>
            </a:solidFill>
            <a:ln>
              <a:noFill/>
            </a:ln>
            <a:effectLst/>
          </c:spPr>
          <c:invertIfNegative val="0"/>
          <c:cat>
            <c:strRef>
              <c:f>Calc!$B$17:$B$27</c:f>
              <c:strCache>
                <c:ptCount val="11"/>
                <c:pt idx="0">
                  <c:v>Government</c:v>
                </c:pt>
                <c:pt idx="1">
                  <c:v>Law firm</c:v>
                </c:pt>
                <c:pt idx="2">
                  <c:v>Private practice</c:v>
                </c:pt>
                <c:pt idx="3">
                  <c:v>Academia</c:v>
                </c:pt>
                <c:pt idx="4">
                  <c:v>Industry</c:v>
                </c:pt>
                <c:pt idx="5">
                  <c:v>Journalist</c:v>
                </c:pt>
                <c:pt idx="6">
                  <c:v>NA</c:v>
                </c:pt>
                <c:pt idx="7">
                  <c:v>Unlisted</c:v>
                </c:pt>
                <c:pt idx="8">
                  <c:v>Unclear</c:v>
                </c:pt>
                <c:pt idx="9">
                  <c:v>Died</c:v>
                </c:pt>
                <c:pt idx="10">
                  <c:v>Retired</c:v>
                </c:pt>
              </c:strCache>
            </c:strRef>
          </c:cat>
          <c:val>
            <c:numRef>
              <c:f>Calc!$C$17:$C$27</c:f>
              <c:numCache>
                <c:formatCode>General</c:formatCode>
                <c:ptCount val="11"/>
                <c:pt idx="0">
                  <c:v>-0.45522388059701491</c:v>
                </c:pt>
                <c:pt idx="1">
                  <c:v>0.20149253731343283</c:v>
                </c:pt>
                <c:pt idx="2">
                  <c:v>-7.462686567164179E-3</c:v>
                </c:pt>
                <c:pt idx="3">
                  <c:v>2.2388059701492536E-2</c:v>
                </c:pt>
                <c:pt idx="4">
                  <c:v>4.4776119402985072E-2</c:v>
                </c:pt>
                <c:pt idx="5">
                  <c:v>7.462686567164179E-3</c:v>
                </c:pt>
                <c:pt idx="6">
                  <c:v>3.7313432835820892E-2</c:v>
                </c:pt>
                <c:pt idx="7">
                  <c:v>-1.4925373134328358E-2</c:v>
                </c:pt>
                <c:pt idx="8">
                  <c:v>8.2089552238805971E-2</c:v>
                </c:pt>
                <c:pt idx="9">
                  <c:v>6.7164179104477612E-2</c:v>
                </c:pt>
                <c:pt idx="10">
                  <c:v>1.4925373134328358E-2</c:v>
                </c:pt>
              </c:numCache>
            </c:numRef>
          </c:val>
          <c:extLst>
            <c:ext xmlns:c16="http://schemas.microsoft.com/office/drawing/2014/chart" uri="{C3380CC4-5D6E-409C-BE32-E72D297353CC}">
              <c16:uniqueId val="{00000001-BDDC-44BF-8C57-9E7CF464D128}"/>
            </c:ext>
          </c:extLst>
        </c:ser>
        <c:dLbls>
          <c:showLegendKey val="0"/>
          <c:showVal val="0"/>
          <c:showCatName val="0"/>
          <c:showSerName val="0"/>
          <c:showPercent val="0"/>
          <c:showBubbleSize val="0"/>
        </c:dLbls>
        <c:gapWidth val="219"/>
        <c:overlap val="-27"/>
        <c:axId val="1575685608"/>
        <c:axId val="1395537240"/>
      </c:barChart>
      <c:catAx>
        <c:axId val="157568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37240"/>
        <c:crosses val="autoZero"/>
        <c:auto val="1"/>
        <c:lblAlgn val="ctr"/>
        <c:lblOffset val="100"/>
        <c:noMultiLvlLbl val="0"/>
      </c:catAx>
      <c:valAx>
        <c:axId val="139553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85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 in compositions of high-ranking DoJ and FTC officials (pre-1976 and post-1975)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Difference (%) pre-76</c:v>
          </c:tx>
          <c:spPr>
            <a:solidFill>
              <a:srgbClr val="C6E0B4"/>
            </a:solidFill>
            <a:ln>
              <a:noFill/>
            </a:ln>
            <a:effectLst/>
          </c:spPr>
          <c:invertIfNegative val="0"/>
          <c:cat>
            <c:strRef>
              <c:f>Calc!$B$94:$B$99</c:f>
              <c:strCache>
                <c:ptCount val="6"/>
                <c:pt idx="0">
                  <c:v>Government</c:v>
                </c:pt>
                <c:pt idx="1">
                  <c:v>Law firm</c:v>
                </c:pt>
                <c:pt idx="2">
                  <c:v>Private practice</c:v>
                </c:pt>
                <c:pt idx="3">
                  <c:v>Academia</c:v>
                </c:pt>
                <c:pt idx="4">
                  <c:v>Industry</c:v>
                </c:pt>
                <c:pt idx="5">
                  <c:v>Alternate path (sum of retired, died, unclear, unlisted, NA, journalist)</c:v>
                </c:pt>
              </c:strCache>
            </c:strRef>
          </c:cat>
          <c:val>
            <c:numRef>
              <c:f>Calc!$C$94:$C$99</c:f>
              <c:numCache>
                <c:formatCode>General</c:formatCode>
                <c:ptCount val="6"/>
                <c:pt idx="0">
                  <c:v>-0.44444444444444442</c:v>
                </c:pt>
                <c:pt idx="1">
                  <c:v>0.15277777777777779</c:v>
                </c:pt>
                <c:pt idx="2">
                  <c:v>0</c:v>
                </c:pt>
                <c:pt idx="3">
                  <c:v>1.3888888888888888E-2</c:v>
                </c:pt>
                <c:pt idx="4">
                  <c:v>2.7777777777777776E-2</c:v>
                </c:pt>
                <c:pt idx="5">
                  <c:v>0.25</c:v>
                </c:pt>
              </c:numCache>
            </c:numRef>
          </c:val>
          <c:extLst>
            <c:ext xmlns:c16="http://schemas.microsoft.com/office/drawing/2014/chart" uri="{C3380CC4-5D6E-409C-BE32-E72D297353CC}">
              <c16:uniqueId val="{00000001-66C9-4BC4-A62E-BBFAB83F47EE}"/>
            </c:ext>
          </c:extLst>
        </c:ser>
        <c:ser>
          <c:idx val="1"/>
          <c:order val="1"/>
          <c:tx>
            <c:v>Difference (%) post-75</c:v>
          </c:tx>
          <c:spPr>
            <a:solidFill>
              <a:srgbClr val="8EA9DB"/>
            </a:solidFill>
            <a:ln>
              <a:noFill/>
            </a:ln>
            <a:effectLst/>
          </c:spPr>
          <c:invertIfNegative val="0"/>
          <c:cat>
            <c:strRef>
              <c:f>Calc!$B$94:$B$99</c:f>
              <c:strCache>
                <c:ptCount val="6"/>
                <c:pt idx="0">
                  <c:v>Government</c:v>
                </c:pt>
                <c:pt idx="1">
                  <c:v>Law firm</c:v>
                </c:pt>
                <c:pt idx="2">
                  <c:v>Private practice</c:v>
                </c:pt>
                <c:pt idx="3">
                  <c:v>Academia</c:v>
                </c:pt>
                <c:pt idx="4">
                  <c:v>Industry</c:v>
                </c:pt>
                <c:pt idx="5">
                  <c:v>Alternate path (sum of retired, died, unclear, unlisted, NA, journalist)</c:v>
                </c:pt>
              </c:strCache>
            </c:strRef>
          </c:cat>
          <c:val>
            <c:numRef>
              <c:f>Calc!$D$94:$D$99</c:f>
              <c:numCache>
                <c:formatCode>General</c:formatCode>
                <c:ptCount val="6"/>
                <c:pt idx="0">
                  <c:v>-0.47540983606557374</c:v>
                </c:pt>
                <c:pt idx="1">
                  <c:v>0.26229508196721313</c:v>
                </c:pt>
                <c:pt idx="2">
                  <c:v>-1.6393442622950821E-2</c:v>
                </c:pt>
                <c:pt idx="3">
                  <c:v>3.2786885245901641E-2</c:v>
                </c:pt>
                <c:pt idx="4">
                  <c:v>6.5573770491803282E-2</c:v>
                </c:pt>
                <c:pt idx="5">
                  <c:v>0</c:v>
                </c:pt>
              </c:numCache>
            </c:numRef>
          </c:val>
          <c:extLst>
            <c:ext xmlns:c16="http://schemas.microsoft.com/office/drawing/2014/chart" uri="{C3380CC4-5D6E-409C-BE32-E72D297353CC}">
              <c16:uniqueId val="{00000003-66C9-4BC4-A62E-BBFAB83F47EE}"/>
            </c:ext>
          </c:extLst>
        </c:ser>
        <c:dLbls>
          <c:showLegendKey val="0"/>
          <c:showVal val="0"/>
          <c:showCatName val="0"/>
          <c:showSerName val="0"/>
          <c:showPercent val="0"/>
          <c:showBubbleSize val="0"/>
        </c:dLbls>
        <c:gapWidth val="219"/>
        <c:overlap val="-27"/>
        <c:axId val="544754888"/>
        <c:axId val="571916520"/>
      </c:barChart>
      <c:catAx>
        <c:axId val="54475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916520"/>
        <c:crosses val="autoZero"/>
        <c:auto val="1"/>
        <c:lblAlgn val="ctr"/>
        <c:lblOffset val="100"/>
        <c:noMultiLvlLbl val="0"/>
      </c:catAx>
      <c:valAx>
        <c:axId val="571916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754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 in compositions of high-ranking DoJ and FTC officials (pre-1976 and post-1975)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Difference (#) pre-76</c:v>
          </c:tx>
          <c:spPr>
            <a:solidFill>
              <a:schemeClr val="accent1"/>
            </a:solidFill>
            <a:ln>
              <a:noFill/>
            </a:ln>
            <a:effectLst/>
          </c:spPr>
          <c:invertIfNegative val="0"/>
          <c:cat>
            <c:strRef>
              <c:f>Calc!$B$68:$B$73</c:f>
              <c:strCache>
                <c:ptCount val="6"/>
                <c:pt idx="0">
                  <c:v>Government</c:v>
                </c:pt>
                <c:pt idx="1">
                  <c:v>Law firm</c:v>
                </c:pt>
                <c:pt idx="2">
                  <c:v>Private practice</c:v>
                </c:pt>
                <c:pt idx="3">
                  <c:v>Academia</c:v>
                </c:pt>
                <c:pt idx="4">
                  <c:v>Industry</c:v>
                </c:pt>
                <c:pt idx="5">
                  <c:v>Alt (sum of retired, died, unclear, unlisted, NA, Journalist)</c:v>
                </c:pt>
              </c:strCache>
            </c:strRef>
          </c:cat>
          <c:val>
            <c:numRef>
              <c:f>Calc!$C$68:$C$73</c:f>
              <c:numCache>
                <c:formatCode>General</c:formatCode>
                <c:ptCount val="6"/>
                <c:pt idx="0">
                  <c:v>-32</c:v>
                </c:pt>
                <c:pt idx="1">
                  <c:v>11</c:v>
                </c:pt>
                <c:pt idx="2">
                  <c:v>0</c:v>
                </c:pt>
                <c:pt idx="3">
                  <c:v>1</c:v>
                </c:pt>
                <c:pt idx="4">
                  <c:v>2</c:v>
                </c:pt>
                <c:pt idx="5">
                  <c:v>18</c:v>
                </c:pt>
              </c:numCache>
            </c:numRef>
          </c:val>
          <c:extLst>
            <c:ext xmlns:c16="http://schemas.microsoft.com/office/drawing/2014/chart" uri="{C3380CC4-5D6E-409C-BE32-E72D297353CC}">
              <c16:uniqueId val="{00000001-A979-401D-9452-6D0518DE0B34}"/>
            </c:ext>
          </c:extLst>
        </c:ser>
        <c:ser>
          <c:idx val="1"/>
          <c:order val="1"/>
          <c:tx>
            <c:v>Differnce (#) post-75</c:v>
          </c:tx>
          <c:spPr>
            <a:solidFill>
              <a:schemeClr val="accent2"/>
            </a:solidFill>
            <a:ln>
              <a:noFill/>
            </a:ln>
            <a:effectLst/>
          </c:spPr>
          <c:invertIfNegative val="0"/>
          <c:cat>
            <c:strRef>
              <c:f>Calc!$B$68:$B$73</c:f>
              <c:strCache>
                <c:ptCount val="6"/>
                <c:pt idx="0">
                  <c:v>Government</c:v>
                </c:pt>
                <c:pt idx="1">
                  <c:v>Law firm</c:v>
                </c:pt>
                <c:pt idx="2">
                  <c:v>Private practice</c:v>
                </c:pt>
                <c:pt idx="3">
                  <c:v>Academia</c:v>
                </c:pt>
                <c:pt idx="4">
                  <c:v>Industry</c:v>
                </c:pt>
                <c:pt idx="5">
                  <c:v>Alt (sum of retired, died, unclear, unlisted, NA, Journalist)</c:v>
                </c:pt>
              </c:strCache>
            </c:strRef>
          </c:cat>
          <c:val>
            <c:numRef>
              <c:f>Calc!$D$68:$D$73</c:f>
              <c:numCache>
                <c:formatCode>General</c:formatCode>
                <c:ptCount val="6"/>
                <c:pt idx="0">
                  <c:v>-29</c:v>
                </c:pt>
                <c:pt idx="1">
                  <c:v>16</c:v>
                </c:pt>
                <c:pt idx="2">
                  <c:v>-1</c:v>
                </c:pt>
                <c:pt idx="3">
                  <c:v>2</c:v>
                </c:pt>
                <c:pt idx="4">
                  <c:v>4</c:v>
                </c:pt>
                <c:pt idx="5">
                  <c:v>0</c:v>
                </c:pt>
              </c:numCache>
            </c:numRef>
          </c:val>
          <c:extLst>
            <c:ext xmlns:c16="http://schemas.microsoft.com/office/drawing/2014/chart" uri="{C3380CC4-5D6E-409C-BE32-E72D297353CC}">
              <c16:uniqueId val="{00000003-A979-401D-9452-6D0518DE0B34}"/>
            </c:ext>
          </c:extLst>
        </c:ser>
        <c:dLbls>
          <c:showLegendKey val="0"/>
          <c:showVal val="0"/>
          <c:showCatName val="0"/>
          <c:showSerName val="0"/>
          <c:showPercent val="0"/>
          <c:showBubbleSize val="0"/>
        </c:dLbls>
        <c:gapWidth val="219"/>
        <c:overlap val="-27"/>
        <c:axId val="2054277335"/>
        <c:axId val="1940040951"/>
      </c:barChart>
      <c:catAx>
        <c:axId val="2054277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040951"/>
        <c:crosses val="autoZero"/>
        <c:auto val="1"/>
        <c:lblAlgn val="ctr"/>
        <c:lblOffset val="100"/>
        <c:noMultiLvlLbl val="0"/>
      </c:catAx>
      <c:valAx>
        <c:axId val="1940040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77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219075</xdr:colOff>
      <xdr:row>0</xdr:row>
      <xdr:rowOff>104775</xdr:rowOff>
    </xdr:from>
    <xdr:to>
      <xdr:col>17</xdr:col>
      <xdr:colOff>523875</xdr:colOff>
      <xdr:row>14</xdr:row>
      <xdr:rowOff>180975</xdr:rowOff>
    </xdr:to>
    <xdr:graphicFrame macro="">
      <xdr:nvGraphicFramePr>
        <xdr:cNvPr id="10" name="Chart 9">
          <a:extLst>
            <a:ext uri="{FF2B5EF4-FFF2-40B4-BE49-F238E27FC236}">
              <a16:creationId xmlns:a16="http://schemas.microsoft.com/office/drawing/2014/main" id="{73AD3C3B-00D1-4147-8A36-9354DDEE2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425450</xdr:colOff>
      <xdr:row>4</xdr:row>
      <xdr:rowOff>184150</xdr:rowOff>
    </xdr:from>
    <xdr:to>
      <xdr:col>18</xdr:col>
      <xdr:colOff>212725</xdr:colOff>
      <xdr:row>23</xdr:row>
      <xdr:rowOff>60325</xdr:rowOff>
    </xdr:to>
    <xdr:graphicFrame macro="">
      <xdr:nvGraphicFramePr>
        <xdr:cNvPr id="12" name="Chart 11">
          <a:extLst>
            <a:ext uri="{FF2B5EF4-FFF2-40B4-BE49-F238E27FC236}">
              <a16:creationId xmlns:a16="http://schemas.microsoft.com/office/drawing/2014/main" id="{3DDDD59D-5780-43F3-A246-FB0F1FBDB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100</xdr:row>
      <xdr:rowOff>47625</xdr:rowOff>
    </xdr:from>
    <xdr:to>
      <xdr:col>6</xdr:col>
      <xdr:colOff>1171575</xdr:colOff>
      <xdr:row>115</xdr:row>
      <xdr:rowOff>0</xdr:rowOff>
    </xdr:to>
    <xdr:graphicFrame macro="">
      <xdr:nvGraphicFramePr>
        <xdr:cNvPr id="2" name="Chart 1">
          <a:extLst>
            <a:ext uri="{FF2B5EF4-FFF2-40B4-BE49-F238E27FC236}">
              <a16:creationId xmlns:a16="http://schemas.microsoft.com/office/drawing/2014/main" id="{EC2DAFD1-49F3-4C52-AF70-972CFDB3A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209550</xdr:colOff>
      <xdr:row>73</xdr:row>
      <xdr:rowOff>142875</xdr:rowOff>
    </xdr:from>
    <xdr:to>
      <xdr:col>7</xdr:col>
      <xdr:colOff>314325</xdr:colOff>
      <xdr:row>89</xdr:row>
      <xdr:rowOff>76200</xdr:rowOff>
    </xdr:to>
    <xdr:graphicFrame macro="">
      <xdr:nvGraphicFramePr>
        <xdr:cNvPr id="3" name="Chart 2">
          <a:extLst>
            <a:ext uri="{FF2B5EF4-FFF2-40B4-BE49-F238E27FC236}">
              <a16:creationId xmlns:a16="http://schemas.microsoft.com/office/drawing/2014/main" id="{130DCAF3-02CF-4035-9FFC-F4D1C783F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ima Biondi" id="{0812B33D-9D16-45C2-8F56-9D699F94E4D9}"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9" dT="2021-04-23T15:42:08.90" personId="{0812B33D-9D16-45C2-8F56-9D699F94E4D9}" id="{6C5127F1-6C66-4D83-95EF-412A0EA42299}">
    <text>Repeat</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independent.org/aboutus/person_detail.asp?id=1636" TargetMode="External"/><Relationship Id="rId21" Type="http://schemas.openxmlformats.org/officeDocument/2006/relationships/hyperlink" Target="https://www.justice.gov/criminal/history/assistant-attorneys-general/william-j-donovan" TargetMode="External"/><Relationship Id="rId42" Type="http://schemas.openxmlformats.org/officeDocument/2006/relationships/hyperlink" Target="https://en.wikipedia.org/wiki/John_H._Shenefield" TargetMode="External"/><Relationship Id="rId63" Type="http://schemas.openxmlformats.org/officeDocument/2006/relationships/hyperlink" Target="https://www.bloomberg.com/profile/person/3500294" TargetMode="External"/><Relationship Id="rId84" Type="http://schemas.openxmlformats.org/officeDocument/2006/relationships/hyperlink" Target="https://www.sdstate.edu/sdsu-archives-and-special-collections/sigurd-anderson-papers" TargetMode="External"/><Relationship Id="rId138" Type="http://schemas.openxmlformats.org/officeDocument/2006/relationships/hyperlink" Target="https://www.nytimes.com/2018/10/11/obituaries/robert-pitofsky-dead.html" TargetMode="External"/><Relationship Id="rId159" Type="http://schemas.openxmlformats.org/officeDocument/2006/relationships/hyperlink" Target="https://timesmachine.nytimes.com/timesmachine/1998/12/15/431222.html?pageNumber=42" TargetMode="External"/><Relationship Id="rId170" Type="http://schemas.openxmlformats.org/officeDocument/2006/relationships/hyperlink" Target="https://www.nytimes.com/1981/03/24/us/resignation-leaves-a-vacency-on-ftc.html?searchResultPosition=1" TargetMode="External"/><Relationship Id="rId191" Type="http://schemas.openxmlformats.org/officeDocument/2006/relationships/hyperlink" Target="https://en.wikipedia.org/wiki/Philip_Elman" TargetMode="External"/><Relationship Id="rId205" Type="http://schemas.openxmlformats.org/officeDocument/2006/relationships/hyperlink" Target="https://www.bloomberg.com/profile/person/17578627" TargetMode="External"/><Relationship Id="rId226" Type="http://schemas.openxmlformats.org/officeDocument/2006/relationships/hyperlink" Target="https://www.opensecrets.org/revolving/rev_summary.php?id=75027" TargetMode="External"/><Relationship Id="rId107" Type="http://schemas.openxmlformats.org/officeDocument/2006/relationships/hyperlink" Target="https://timesmachine.nytimes.com/timesmachine/1959/04/09/89121028.html?pageNumber=25" TargetMode="External"/><Relationship Id="rId11" Type="http://schemas.openxmlformats.org/officeDocument/2006/relationships/hyperlink" Target="https://en.wikipedia.org/wiki/Charles_James_(attorney)" TargetMode="External"/><Relationship Id="rId32" Type="http://schemas.openxmlformats.org/officeDocument/2006/relationships/hyperlink" Target="https://www.justice.gov/atr/icpac" TargetMode="External"/><Relationship Id="rId53" Type="http://schemas.openxmlformats.org/officeDocument/2006/relationships/hyperlink" Target="https://www.trumanlibrary.gov/library/oral-histories/morison" TargetMode="External"/><Relationship Id="rId74" Type="http://schemas.openxmlformats.org/officeDocument/2006/relationships/hyperlink" Target="https://en.wikipedia.org/wiki/William_E._Humphrey" TargetMode="External"/><Relationship Id="rId128" Type="http://schemas.openxmlformats.org/officeDocument/2006/relationships/hyperlink" Target="https://bioguide.congress.gov/search/bio/A000354" TargetMode="External"/><Relationship Id="rId149" Type="http://schemas.openxmlformats.org/officeDocument/2006/relationships/hyperlink" Target="https://en.wikipedia.org/wiki/William_Byron_Colver" TargetMode="External"/><Relationship Id="rId5" Type="http://schemas.openxmlformats.org/officeDocument/2006/relationships/hyperlink" Target="https://www.ftc.gov/about-ftc/biographies/rohit-chopra" TargetMode="External"/><Relationship Id="rId95" Type="http://schemas.openxmlformats.org/officeDocument/2006/relationships/hyperlink" Target="https://en.wikipedia.org/wiki/Robert_Pitofsky" TargetMode="External"/><Relationship Id="rId160" Type="http://schemas.openxmlformats.org/officeDocument/2006/relationships/hyperlink" Target="https://www.nytimes.com/2008/10/16/us/16reilly.html" TargetMode="External"/><Relationship Id="rId181" Type="http://schemas.openxmlformats.org/officeDocument/2006/relationships/hyperlink" Target="https://timesmachine.nytimes.com/timesmachine/1945/08/29/88287001.html?pageNumber=23" TargetMode="External"/><Relationship Id="rId216" Type="http://schemas.openxmlformats.org/officeDocument/2006/relationships/hyperlink" Target="https://www.mercurynews.com/2008/03/26/white-house-taps-commissioner-william-kovacic-to-chair-ftc/" TargetMode="External"/><Relationship Id="rId237" Type="http://schemas.openxmlformats.org/officeDocument/2006/relationships/printerSettings" Target="../printerSettings/printerSettings1.bin"/><Relationship Id="rId22" Type="http://schemas.openxmlformats.org/officeDocument/2006/relationships/hyperlink" Target="https://en.wikipedia.org/wiki/William_J._Donovan" TargetMode="External"/><Relationship Id="rId43" Type="http://schemas.openxmlformats.org/officeDocument/2006/relationships/hyperlink" Target="https://www.nytimes.com/1977/05/05/archives/shenefield-moves-closer-to-heading-antitrust-unit.html" TargetMode="External"/><Relationship Id="rId64" Type="http://schemas.openxmlformats.org/officeDocument/2006/relationships/hyperlink" Target="https://www.linkedin.com/in/deborah-garza-6062a51b/" TargetMode="External"/><Relationship Id="rId118" Type="http://schemas.openxmlformats.org/officeDocument/2006/relationships/hyperlink" Target="https://prabook.com/web/daniel.oliver/598825" TargetMode="External"/><Relationship Id="rId139" Type="http://schemas.openxmlformats.org/officeDocument/2006/relationships/hyperlink" Target="https://en.wikipedia.org/wiki/Robert_Pitofsky" TargetMode="External"/><Relationship Id="rId85" Type="http://schemas.openxmlformats.org/officeDocument/2006/relationships/hyperlink" Target="https://www.nytimes.com/2010/01/08/us/08jones.html" TargetMode="External"/><Relationship Id="rId150" Type="http://schemas.openxmlformats.org/officeDocument/2006/relationships/hyperlink" Target="https://timesmachine.nytimes.com/timesmachine/1931/09/19/118425524.html?pageNumber=17" TargetMode="External"/><Relationship Id="rId171" Type="http://schemas.openxmlformats.org/officeDocument/2006/relationships/hyperlink" Target="https://en.wikipedia.org/wiki/David_A._Clanton" TargetMode="External"/><Relationship Id="rId192" Type="http://schemas.openxmlformats.org/officeDocument/2006/relationships/hyperlink" Target="https://www.nytimes.com/1999/12/05/us/philip-elman-81-government-lawyer-in-1954-desegregation-case.html" TargetMode="External"/><Relationship Id="rId206" Type="http://schemas.openxmlformats.org/officeDocument/2006/relationships/hyperlink" Target="https://en.wikipedia.org/wiki/Edith_Ramirez" TargetMode="External"/><Relationship Id="rId227" Type="http://schemas.openxmlformats.org/officeDocument/2006/relationships/hyperlink" Target="https://en.wikipedia.org/wiki/Mozelle_W._Thompson" TargetMode="External"/><Relationship Id="rId12" Type="http://schemas.openxmlformats.org/officeDocument/2006/relationships/hyperlink" Target="https://en.wikipedia.org/wiki/Douglas_H._Ginsburg" TargetMode="External"/><Relationship Id="rId33" Type="http://schemas.openxmlformats.org/officeDocument/2006/relationships/hyperlink" Target="https://www.justice.gov/atr/james-f-rill-biography" TargetMode="External"/><Relationship Id="rId108" Type="http://schemas.openxmlformats.org/officeDocument/2006/relationships/hyperlink" Target="https://bioguideretro.congress.gov/Home/MemberDetails?memIndex=G000543" TargetMode="External"/><Relationship Id="rId129" Type="http://schemas.openxmlformats.org/officeDocument/2006/relationships/hyperlink" Target="https://en.wikipedia.org/wiki/William_Augustus_Ayres" TargetMode="External"/><Relationship Id="rId54" Type="http://schemas.openxmlformats.org/officeDocument/2006/relationships/hyperlink" Target="https://www.trumanlibrary.gov/library/oral-histories/morison1" TargetMode="External"/><Relationship Id="rId75" Type="http://schemas.openxmlformats.org/officeDocument/2006/relationships/hyperlink" Target="https://timesmachine.nytimes.com/timesmachine/1946/07/14/109353582.html?pageNumber=38" TargetMode="External"/><Relationship Id="rId96" Type="http://schemas.openxmlformats.org/officeDocument/2006/relationships/hyperlink" Target="http://https/www.mlexwatch.com/articles/3314/print?section=ftcwatch" TargetMode="External"/><Relationship Id="rId140" Type="http://schemas.openxmlformats.org/officeDocument/2006/relationships/hyperlink" Target="http://www.mlexwatch.com/articles/3314/print?section=ftcwatch" TargetMode="External"/><Relationship Id="rId161" Type="http://schemas.openxmlformats.org/officeDocument/2006/relationships/hyperlink" Target="https://en.wikipedia.org/wiki/John_R._Reilly" TargetMode="External"/><Relationship Id="rId182" Type="http://schemas.openxmlformats.org/officeDocument/2006/relationships/hyperlink" Target="https://en.wikipedia.org/wiki/Charles_H._March" TargetMode="External"/><Relationship Id="rId217" Type="http://schemas.openxmlformats.org/officeDocument/2006/relationships/hyperlink" Target="https://en.wikipedia.org/wiki/William_Kovacic" TargetMode="External"/><Relationship Id="rId6" Type="http://schemas.openxmlformats.org/officeDocument/2006/relationships/hyperlink" Target="https://www.ftc.gov/about-ftc/biographies/noah-joshua-phillips" TargetMode="External"/><Relationship Id="rId238" Type="http://schemas.openxmlformats.org/officeDocument/2006/relationships/vmlDrawing" Target="../drawings/vmlDrawing1.vml"/><Relationship Id="rId23" Type="http://schemas.openxmlformats.org/officeDocument/2006/relationships/hyperlink" Target="https://www.justice.gov/atr/thomas-o-barnett-assistant-attorney-general-antitrust" TargetMode="External"/><Relationship Id="rId119" Type="http://schemas.openxmlformats.org/officeDocument/2006/relationships/hyperlink" Target="https://bioguide.congress.gov/search/bio/H000259" TargetMode="External"/><Relationship Id="rId44" Type="http://schemas.openxmlformats.org/officeDocument/2006/relationships/hyperlink" Target="https://www.antitrustinstitute.org/donald-i-baker-receives-antitrust-lifetime-achievement-award-2/" TargetMode="External"/><Relationship Id="rId65" Type="http://schemas.openxmlformats.org/officeDocument/2006/relationships/hyperlink" Target="https://www.bloomberg.com/profile/person/3592464" TargetMode="External"/><Relationship Id="rId86" Type="http://schemas.openxmlformats.org/officeDocument/2006/relationships/hyperlink" Target="https://www.google.com/search?client=firefox-b-1-d&amp;q=Mary%09Gardiner%09Jones" TargetMode="External"/><Relationship Id="rId130" Type="http://schemas.openxmlformats.org/officeDocument/2006/relationships/hyperlink" Target="https://timesmachine.nytimes.com/timesmachine/1996/12/05/603139.html?pageNumber=55" TargetMode="External"/><Relationship Id="rId151" Type="http://schemas.openxmlformats.org/officeDocument/2006/relationships/hyperlink" Target="https://en.wikipedia.org/wiki/John_F._Nugent" TargetMode="External"/><Relationship Id="rId172" Type="http://schemas.openxmlformats.org/officeDocument/2006/relationships/hyperlink" Target="https://profiles.superlawyers.com/washington-dc/washington/lawyer/david-a-clanton/cecb5dac-bc21-46ab-9d33-7285148eb5b8.html" TargetMode="External"/><Relationship Id="rId193" Type="http://schemas.openxmlformats.org/officeDocument/2006/relationships/hyperlink" Target="https://bioguide.congress.gov/search/bio/D000246" TargetMode="External"/><Relationship Id="rId207" Type="http://schemas.openxmlformats.org/officeDocument/2006/relationships/hyperlink" Target="https://www.ftc.gov/about-ftc/biographies/julie-brill" TargetMode="External"/><Relationship Id="rId228" Type="http://schemas.openxmlformats.org/officeDocument/2006/relationships/hyperlink" Target="https://www.americanbar.org/groups/business_law/publications/blt/2013/05/member_spotlight/" TargetMode="External"/><Relationship Id="rId13" Type="http://schemas.openxmlformats.org/officeDocument/2006/relationships/hyperlink" Target="https://www.fjc.gov/node/1384786" TargetMode="External"/><Relationship Id="rId109" Type="http://schemas.openxmlformats.org/officeDocument/2006/relationships/hyperlink" Target="https://en.wikipedia.org/wiki/John_W._Gwynne" TargetMode="External"/><Relationship Id="rId34" Type="http://schemas.openxmlformats.org/officeDocument/2006/relationships/hyperlink" Target="https://heinonline.org/HOL/LandingPage?handle=hein.journals/antitruma5&amp;div=6&amp;id=&amp;page=" TargetMode="External"/><Relationship Id="rId55" Type="http://schemas.openxmlformats.org/officeDocument/2006/relationships/hyperlink" Target="https://www.newspapers.com/image/?clipping_id=38450315&amp;article=6109925c-299f-41a1-ae77-fd41233ed08b&amp;fcfToken=eyJhbGciOiJIUzI1NiIsInR5cCI6IkpXVCJ9.eyJmcmVlLXZpZXctaWQiOjQ5OTQ0OTM3LCJpYXQiOjE2MTg5NTc1MzcsImV4cCI6MTYxOTA0MzkzN30.jZiP5tzFzuuKHdr92q99l-kH3RxpqZelIDsCKpofveg" TargetMode="External"/><Relationship Id="rId76" Type="http://schemas.openxmlformats.org/officeDocument/2006/relationships/hyperlink" Target="https://en.wikipedia.org/wiki/George_C._Mathews" TargetMode="External"/><Relationship Id="rId97" Type="http://schemas.openxmlformats.org/officeDocument/2006/relationships/hyperlink" Target="https://timesmachine.nytimes.com/timesmachine/1917/04/22/102336446.html?pageNumber=21" TargetMode="External"/><Relationship Id="rId120" Type="http://schemas.openxmlformats.org/officeDocument/2006/relationships/hyperlink" Target="https://en.wikipedia.org/wiki/William_J._Harris" TargetMode="External"/><Relationship Id="rId141" Type="http://schemas.openxmlformats.org/officeDocument/2006/relationships/hyperlink" Target="https://www.nytimes.com/1982/12/16/business/senate-panel-backs-nomination-of-douglas-to-ftc.html" TargetMode="External"/><Relationship Id="rId7" Type="http://schemas.openxmlformats.org/officeDocument/2006/relationships/hyperlink" Target="https://en.wikipedia.org/wiki/Christine_A._Varney" TargetMode="External"/><Relationship Id="rId162" Type="http://schemas.openxmlformats.org/officeDocument/2006/relationships/hyperlink" Target="https://www.google.com/books/edition/Nominations_Hearings_90_1_1968/8d9ZaYwu56YC?hl=en&amp;gbpv=1&amp;dq=James%09M.%09Nicholson+trade+federal&amp;pg=PA111&amp;printsec=frontcover" TargetMode="External"/><Relationship Id="rId183" Type="http://schemas.openxmlformats.org/officeDocument/2006/relationships/hyperlink" Target="https://www.trumanlibrary.gov/library/personal-papers/lowell-b-mason-papers" TargetMode="External"/><Relationship Id="rId218" Type="http://schemas.openxmlformats.org/officeDocument/2006/relationships/hyperlink" Target="https://en.wikipedia.org/wiki/Pamela_Jones_Harbour" TargetMode="External"/><Relationship Id="rId239" Type="http://schemas.openxmlformats.org/officeDocument/2006/relationships/comments" Target="../comments1.xml"/><Relationship Id="rId24" Type="http://schemas.openxmlformats.org/officeDocument/2006/relationships/hyperlink" Target="https://www.cov.com/en/professionals/b/thomas-barnett" TargetMode="External"/><Relationship Id="rId45" Type="http://schemas.openxmlformats.org/officeDocument/2006/relationships/hyperlink" Target="https://www.nytimes.com/1976/07/28/archives/article-3-no-title-donald-i-baker-is-expected-to-take-over-next.html" TargetMode="External"/><Relationship Id="rId66" Type="http://schemas.openxmlformats.org/officeDocument/2006/relationships/hyperlink" Target="https://www.bloomberg.com/profile/person/4702524" TargetMode="External"/><Relationship Id="rId87" Type="http://schemas.openxmlformats.org/officeDocument/2006/relationships/hyperlink" Target="https://millercenter.org/president/essays/dole-1989-secretary-of-labor" TargetMode="External"/><Relationship Id="rId110" Type="http://schemas.openxmlformats.org/officeDocument/2006/relationships/hyperlink" Target="https://www.repository.law.indiana.edu/notablealumni/169/" TargetMode="External"/><Relationship Id="rId131" Type="http://schemas.openxmlformats.org/officeDocument/2006/relationships/hyperlink" Target="https://en.wikipedia.org/wiki/Robert_T._Secrest" TargetMode="External"/><Relationship Id="rId152" Type="http://schemas.openxmlformats.org/officeDocument/2006/relationships/hyperlink" Target="https://en.wikipedia.org/wiki/Garland_S._Ferguson" TargetMode="External"/><Relationship Id="rId173" Type="http://schemas.openxmlformats.org/officeDocument/2006/relationships/hyperlink" Target="https://en.wikipedia.org/wiki/Terry_Calvani" TargetMode="External"/><Relationship Id="rId194" Type="http://schemas.openxmlformats.org/officeDocument/2006/relationships/hyperlink" Target="https://en.wikipedia.org/wiki/David_S._Dennison_Jr." TargetMode="External"/><Relationship Id="rId208" Type="http://schemas.openxmlformats.org/officeDocument/2006/relationships/hyperlink" Target="https://www.linkedin.com/in/julie-brill-3326512a/" TargetMode="External"/><Relationship Id="rId229" Type="http://schemas.openxmlformats.org/officeDocument/2006/relationships/hyperlink" Target="https://www.ftc.gov/about-ftc/biographies/sheila-f-anthony" TargetMode="External"/><Relationship Id="rId240" Type="http://schemas.microsoft.com/office/2017/10/relationships/threadedComment" Target="../threadedComments/threadedComment1.xml"/><Relationship Id="rId14" Type="http://schemas.openxmlformats.org/officeDocument/2006/relationships/hyperlink" Target="https://en.wikipedia.org/wiki/Donald_F._Turner" TargetMode="External"/><Relationship Id="rId35" Type="http://schemas.openxmlformats.org/officeDocument/2006/relationships/hyperlink" Target="https://www.bakerbotts.com/news/2011/03/awardwinning-global-antitrust-practice-group-joi__" TargetMode="External"/><Relationship Id="rId56" Type="http://schemas.openxmlformats.org/officeDocument/2006/relationships/hyperlink" Target="https://timesmachine.nytimes.com/timesmachine/1950/09/15/89744502.html?pageNumber=20" TargetMode="External"/><Relationship Id="rId77" Type="http://schemas.openxmlformats.org/officeDocument/2006/relationships/hyperlink" Target="https://timesmachine.nytimes.com/timesmachine/1949/01/01/96609398.html?pageNumber=19" TargetMode="External"/><Relationship Id="rId100" Type="http://schemas.openxmlformats.org/officeDocument/2006/relationships/hyperlink" Target="https://en.wikipedia.org/wiki/Charles_W._Hunt" TargetMode="External"/><Relationship Id="rId8" Type="http://schemas.openxmlformats.org/officeDocument/2006/relationships/hyperlink" Target="https://en.wikipedia.org/wiki/Douglas_Melamed" TargetMode="External"/><Relationship Id="rId98" Type="http://schemas.openxmlformats.org/officeDocument/2006/relationships/hyperlink" Target="https://en.wikipedia.org/wiki/Victor_Murdock" TargetMode="External"/><Relationship Id="rId121" Type="http://schemas.openxmlformats.org/officeDocument/2006/relationships/hyperlink" Target="https://en.wikipedia.org/wiki/Samuel_Huston_Thompson" TargetMode="External"/><Relationship Id="rId142" Type="http://schemas.openxmlformats.org/officeDocument/2006/relationships/hyperlink" Target="https://www.dignitymemorial.com/obituaries/austin-tx/george-douglas-8214382" TargetMode="External"/><Relationship Id="rId163" Type="http://schemas.openxmlformats.org/officeDocument/2006/relationships/hyperlink" Target="https://timesmachine.nytimes.com/timesmachine/1967/12/05/82164019.html?pageNumber=29" TargetMode="External"/><Relationship Id="rId184" Type="http://schemas.openxmlformats.org/officeDocument/2006/relationships/hyperlink" Target="https://timesmachine.nytimes.com/timesmachine/1946/07/14/109354325.html?pageNumber=101" TargetMode="External"/><Relationship Id="rId219" Type="http://schemas.openxmlformats.org/officeDocument/2006/relationships/hyperlink" Target="https://www.linkedin.com/in/pamelajonesharbour/" TargetMode="External"/><Relationship Id="rId230" Type="http://schemas.openxmlformats.org/officeDocument/2006/relationships/hyperlink" Target="https://www.linkedin.com/in/mary-azcuenaga-90445a17/" TargetMode="External"/><Relationship Id="rId25" Type="http://schemas.openxmlformats.org/officeDocument/2006/relationships/hyperlink" Target="https://www.justice.gov/atr/r-hewitt-pate-biography" TargetMode="External"/><Relationship Id="rId46" Type="http://schemas.openxmlformats.org/officeDocument/2006/relationships/hyperlink" Target="https://en.wikipedia.org/wiki/Thomas_E._Kauper" TargetMode="External"/><Relationship Id="rId67" Type="http://schemas.openxmlformats.org/officeDocument/2006/relationships/hyperlink" Target="https://www.washingtonpost.com/archive/local/2004/04/06/janet-steiger-dies/cd49b36a-bc24-4ac7-8af2-94c027c28c67/" TargetMode="External"/><Relationship Id="rId88" Type="http://schemas.openxmlformats.org/officeDocument/2006/relationships/hyperlink" Target="https://history.house.gov/People/detail/12577" TargetMode="External"/><Relationship Id="rId111" Type="http://schemas.openxmlformats.org/officeDocument/2006/relationships/hyperlink" Target="https://en.wikipedia.org/wiki/Earl_W._Kintner" TargetMode="External"/><Relationship Id="rId132" Type="http://schemas.openxmlformats.org/officeDocument/2006/relationships/hyperlink" Target="https://timesmachine.nytimes.com/timesmachine/1997/06/12/594431.html?pageNumber=47" TargetMode="External"/><Relationship Id="rId153" Type="http://schemas.openxmlformats.org/officeDocument/2006/relationships/hyperlink" Target="https://timesmachine.nytimes.com/timesmachine/1963/04/13/90566612.html?pageNumber=16" TargetMode="External"/><Relationship Id="rId174" Type="http://schemas.openxmlformats.org/officeDocument/2006/relationships/hyperlink" Target="https://en.wikipedia.org/wiki/Joseph_E._Davies" TargetMode="External"/><Relationship Id="rId195" Type="http://schemas.openxmlformats.org/officeDocument/2006/relationships/hyperlink" Target="https://www.washingtonpost.com/archive/local/1979/05/27/stephen-nye-member-of-ftc-author-of-letters-by-wffred-bunch-dies/b2aeb2a6-17b4-4832-a108-4e456be0a800/" TargetMode="External"/><Relationship Id="rId209" Type="http://schemas.openxmlformats.org/officeDocument/2006/relationships/hyperlink" Target="https://en.wikipedia.org/wiki/Julie_Brill" TargetMode="External"/><Relationship Id="rId190" Type="http://schemas.openxmlformats.org/officeDocument/2006/relationships/hyperlink" Target="http://proxy.uchicago.edu/login?url=https://search.ebscohost.com/login.aspx?direct=true&amp;db=e000xna&amp;AN=376429&amp;site=ehost-live&amp;scope=site&amp;ebv=EB&amp;ppid=pp_391" TargetMode="External"/><Relationship Id="rId204" Type="http://schemas.openxmlformats.org/officeDocument/2006/relationships/hyperlink" Target="https://en.wikipedia.org/wiki/Terrell_McSweeny" TargetMode="External"/><Relationship Id="rId220" Type="http://schemas.openxmlformats.org/officeDocument/2006/relationships/hyperlink" Target="https://www.bloomberg.com/profile/person/6424563" TargetMode="External"/><Relationship Id="rId225" Type="http://schemas.openxmlformats.org/officeDocument/2006/relationships/hyperlink" Target="https://en.wikipedia.org/wiki/Orson_Swindle" TargetMode="External"/><Relationship Id="rId15" Type="http://schemas.openxmlformats.org/officeDocument/2006/relationships/hyperlink" Target="https://www.nytimes.com/2004/05/08/us/lee-loevinger-91-kennedy-era-antitrust-chief.html" TargetMode="External"/><Relationship Id="rId36" Type="http://schemas.openxmlformats.org/officeDocument/2006/relationships/hyperlink" Target="https://www.paulweiss.com/professionals/partners-and-counsel/charles-f-rick-rule" TargetMode="External"/><Relationship Id="rId57" Type="http://schemas.openxmlformats.org/officeDocument/2006/relationships/hyperlink" Target="https://timesmachine.nytimes.com/timesmachine/1952/08/08/84342593.html?pageNumber=32" TargetMode="External"/><Relationship Id="rId106" Type="http://schemas.openxmlformats.org/officeDocument/2006/relationships/hyperlink" Target="https://www.jfklibrary.org/asset-viewer/archives/SJSPP" TargetMode="External"/><Relationship Id="rId127" Type="http://schemas.openxmlformats.org/officeDocument/2006/relationships/hyperlink" Target="https://en.wikipedia.org/wiki/James_M._Landis" TargetMode="External"/><Relationship Id="rId10" Type="http://schemas.openxmlformats.org/officeDocument/2006/relationships/hyperlink" Target="https://en.wikipedia.org/wiki/Joel_Klein" TargetMode="External"/><Relationship Id="rId31" Type="http://schemas.openxmlformats.org/officeDocument/2006/relationships/hyperlink" Target="https://law.stanford.edu/stanford-lawyer/articles/the-bingamans-the-power-couple-two-step/" TargetMode="External"/><Relationship Id="rId52" Type="http://schemas.openxmlformats.org/officeDocument/2006/relationships/hyperlink" Target="https://en.wikipedia.org/wiki/Stanley_Barnes" TargetMode="External"/><Relationship Id="rId73" Type="http://schemas.openxmlformats.org/officeDocument/2006/relationships/hyperlink" Target="https://bioguide.congress.gov/search/bio/H000958" TargetMode="External"/><Relationship Id="rId78" Type="http://schemas.openxmlformats.org/officeDocument/2006/relationships/hyperlink" Target="https://timesmachine.nytimes.com/timesmachine/1947/12/29/88789709.html?pageNumber=28" TargetMode="External"/><Relationship Id="rId94" Type="http://schemas.openxmlformats.org/officeDocument/2006/relationships/hyperlink" Target="https://www.nytimes.com/2018/10/11/obituaries/robert-pitofsky-dead.html" TargetMode="External"/><Relationship Id="rId99" Type="http://schemas.openxmlformats.org/officeDocument/2006/relationships/hyperlink" Target="https://bioguide.congress.gov/search/bio/M001083" TargetMode="External"/><Relationship Id="rId101" Type="http://schemas.openxmlformats.org/officeDocument/2006/relationships/hyperlink" Target="https://www.legis.iowa.gov/legislators/legislator?ga=34&amp;personID=3150" TargetMode="External"/><Relationship Id="rId122" Type="http://schemas.openxmlformats.org/officeDocument/2006/relationships/hyperlink" Target="https://timesmachine.nytimes.com/timesmachine/1933/01/24/105113134.html?pageNumber=19" TargetMode="External"/><Relationship Id="rId143" Type="http://schemas.openxmlformats.org/officeDocument/2006/relationships/hyperlink" Target="https://authors.bloomberglaw.com/strenio-jr-andrew-m17179895063/" TargetMode="External"/><Relationship Id="rId148" Type="http://schemas.openxmlformats.org/officeDocument/2006/relationships/hyperlink" Target="https://timesmachine.nytimes.com/timesmachine/1926/05/29/98848768.html?pageNumber=15" TargetMode="External"/><Relationship Id="rId164" Type="http://schemas.openxmlformats.org/officeDocument/2006/relationships/hyperlink" Target="https://en.wikipedia.org/wiki/Caspar_Weinberger" TargetMode="External"/><Relationship Id="rId169" Type="http://schemas.openxmlformats.org/officeDocument/2006/relationships/hyperlink" Target="https://www.nytimes.com/1995/07/13/obituaries/lewis-engman-59-us-official-and-drug-industry-spokesman.html" TargetMode="External"/><Relationship Id="rId185" Type="http://schemas.openxmlformats.org/officeDocument/2006/relationships/hyperlink" Target="https://en.wikipedia.org/wiki/Lowell_B._Mason" TargetMode="External"/><Relationship Id="rId4" Type="http://schemas.openxmlformats.org/officeDocument/2006/relationships/hyperlink" Target="https://theintercept.com/2021/01/18/biden-big-tech-antitrust-renata-hesse/" TargetMode="External"/><Relationship Id="rId9" Type="http://schemas.openxmlformats.org/officeDocument/2006/relationships/hyperlink" Target="https://www.justice.gov/archive/opa/pr/1996/Oct96/499at.htm" TargetMode="External"/><Relationship Id="rId180" Type="http://schemas.openxmlformats.org/officeDocument/2006/relationships/hyperlink" Target="https://mppda.flinders.edu.au/people/442" TargetMode="External"/><Relationship Id="rId210" Type="http://schemas.openxmlformats.org/officeDocument/2006/relationships/hyperlink" Target="https://en.wikipedia.org/wiki/Joshua_D._Wright" TargetMode="External"/><Relationship Id="rId215" Type="http://schemas.openxmlformats.org/officeDocument/2006/relationships/hyperlink" Target="https://en.wikipedia.org/wiki/J._Thomas_Rosch" TargetMode="External"/><Relationship Id="rId236" Type="http://schemas.openxmlformats.org/officeDocument/2006/relationships/hyperlink" Target="https://www.sullcrom.com/lawyers/renata-b-hesse" TargetMode="External"/><Relationship Id="rId26" Type="http://schemas.openxmlformats.org/officeDocument/2006/relationships/hyperlink" Target="https://www.chevron.com/about/leadership/r-hewitt-pate" TargetMode="External"/><Relationship Id="rId231" Type="http://schemas.openxmlformats.org/officeDocument/2006/relationships/hyperlink" Target="https://www.ftc.gov/about-ftc/biographies/mary-l-azcuenaga" TargetMode="External"/><Relationship Id="rId47" Type="http://schemas.openxmlformats.org/officeDocument/2006/relationships/hyperlink" Target="http://https/www.nytimes.com/1972/06/10/archives/antitrust-division-chief-quits-professor-is-named-successor.html" TargetMode="External"/><Relationship Id="rId68" Type="http://schemas.openxmlformats.org/officeDocument/2006/relationships/hyperlink" Target="https://en.wikipedia.org/wiki/Janet_Dempsey_Steiger" TargetMode="External"/><Relationship Id="rId89" Type="http://schemas.openxmlformats.org/officeDocument/2006/relationships/hyperlink" Target="https://www.presidency.ucsb.edu/documents/federal-trade-commission-nomination-patricia-p-bailey-be-commissioner-0" TargetMode="External"/><Relationship Id="rId112" Type="http://schemas.openxmlformats.org/officeDocument/2006/relationships/hyperlink" Target="https://en.wikipedia.org/wiki/Paul_Rand_Dixon" TargetMode="External"/><Relationship Id="rId133" Type="http://schemas.openxmlformats.org/officeDocument/2006/relationships/hyperlink" Target="https://en.wikipedia.org/wiki/Everette_MacIntyre" TargetMode="External"/><Relationship Id="rId154" Type="http://schemas.openxmlformats.org/officeDocument/2006/relationships/hyperlink" Target="https://www.nytimes.com/1964/03/16/archives/exsenator-mead-of-new-york-dies-exsenator-mead-of-new-york-dies.html" TargetMode="External"/><Relationship Id="rId175" Type="http://schemas.openxmlformats.org/officeDocument/2006/relationships/hyperlink" Target="https://en.wikipedia.org/wiki/John_Garland_Pollard" TargetMode="External"/><Relationship Id="rId196" Type="http://schemas.openxmlformats.org/officeDocument/2006/relationships/hyperlink" Target="https://timesmachine.nytimes.com/timesmachine/1984/08/29/163980.html?pageNumber=30" TargetMode="External"/><Relationship Id="rId200" Type="http://schemas.openxmlformats.org/officeDocument/2006/relationships/hyperlink" Target="https://www.linkedin.com/in/joseph-simons-6493557/" TargetMode="External"/><Relationship Id="rId16" Type="http://schemas.openxmlformats.org/officeDocument/2006/relationships/hyperlink" Target="https://www.fjc.gov/node/1377276" TargetMode="External"/><Relationship Id="rId221" Type="http://schemas.openxmlformats.org/officeDocument/2006/relationships/hyperlink" Target="https://en.wikipedia.org/wiki/Deborah_Platt_Majoras" TargetMode="External"/><Relationship Id="rId37" Type="http://schemas.openxmlformats.org/officeDocument/2006/relationships/hyperlink" Target="https://www.abajournal.com/news/article/four_cadwalader_lawyers_jump_to_paul_weiss_including_antitrust_rainmaker_ri" TargetMode="External"/><Relationship Id="rId58" Type="http://schemas.openxmlformats.org/officeDocument/2006/relationships/hyperlink" Target="https://www.washingtonpost.com/archive/local/1977/05/17/herbert-a-bergson-dies-justice-department-aide/c82351e9-5050-46ff-932e-a64bc63cb2d6/" TargetMode="External"/><Relationship Id="rId79" Type="http://schemas.openxmlformats.org/officeDocument/2006/relationships/hyperlink" Target="https://en.wikipedia.org/wiki/Robert_E._Freer" TargetMode="External"/><Relationship Id="rId102" Type="http://schemas.openxmlformats.org/officeDocument/2006/relationships/hyperlink" Target="https://www.nytimes.com/1938/08/18/archives/c-w-hunt-exmember-of-trade-commission-served-on-federal-agency.html?searchResultPosition=3" TargetMode="External"/><Relationship Id="rId123" Type="http://schemas.openxmlformats.org/officeDocument/2006/relationships/hyperlink" Target="https://en.wikipedia.org/wiki/Edgar_A._McCulloch" TargetMode="External"/><Relationship Id="rId144" Type="http://schemas.openxmlformats.org/officeDocument/2006/relationships/hyperlink" Target="https://www.nytimes.com/1986/01/28/business/a-nomination-for-ftc-post.html?searchResultPosition=6" TargetMode="External"/><Relationship Id="rId90" Type="http://schemas.openxmlformats.org/officeDocument/2006/relationships/hyperlink" Target="https://www.c-span.org/person/?patriciabailey" TargetMode="External"/><Relationship Id="rId165" Type="http://schemas.openxmlformats.org/officeDocument/2006/relationships/hyperlink" Target="https://www.nytimes.com/1973/01/11/archives/miles-kirkpatrick-quits-post-as-ftc-chairman.html" TargetMode="External"/><Relationship Id="rId186" Type="http://schemas.openxmlformats.org/officeDocument/2006/relationships/hyperlink" Target="https://timesmachine.nytimes.com/timesmachine/1960/10/15/119111877.html?pageNumber=15" TargetMode="External"/><Relationship Id="rId211" Type="http://schemas.openxmlformats.org/officeDocument/2006/relationships/hyperlink" Target="https://www.ftc.gov/about-ftc/biographies/joshua-d-wright" TargetMode="External"/><Relationship Id="rId232" Type="http://schemas.openxmlformats.org/officeDocument/2006/relationships/hyperlink" Target="https://en.wikipedia.org/wiki/Christine_A._Varney" TargetMode="External"/><Relationship Id="rId27" Type="http://schemas.openxmlformats.org/officeDocument/2006/relationships/hyperlink" Target="https://en.wikipedia.org/wiki/Charles_James_(attorney)" TargetMode="External"/><Relationship Id="rId48" Type="http://schemas.openxmlformats.org/officeDocument/2006/relationships/hyperlink" Target="https://prabook.com/web/walker.comegys/1203380" TargetMode="External"/><Relationship Id="rId69" Type="http://schemas.openxmlformats.org/officeDocument/2006/relationships/hyperlink" Target="https://en.wikipedia.org/wiki/George_Rublee" TargetMode="External"/><Relationship Id="rId113" Type="http://schemas.openxmlformats.org/officeDocument/2006/relationships/hyperlink" Target="http://www.jimmiller.org/" TargetMode="External"/><Relationship Id="rId134" Type="http://schemas.openxmlformats.org/officeDocument/2006/relationships/hyperlink" Target="https://prabook.com/web/mayo_j.thompson/1401167" TargetMode="External"/><Relationship Id="rId80" Type="http://schemas.openxmlformats.org/officeDocument/2006/relationships/hyperlink" Target="https://timesmachine.nytimes.com/timesmachine/1949/09/20/84220929.html?pageNumber=24" TargetMode="External"/><Relationship Id="rId155" Type="http://schemas.openxmlformats.org/officeDocument/2006/relationships/hyperlink" Target="https://en.wikipedia.org/wiki/James_M._Mead" TargetMode="External"/><Relationship Id="rId176" Type="http://schemas.openxmlformats.org/officeDocument/2006/relationships/hyperlink" Target="https://en.wikipedia.org/wiki/Vernon_W._Van_Fleet" TargetMode="External"/><Relationship Id="rId197" Type="http://schemas.openxmlformats.org/officeDocument/2006/relationships/hyperlink" Target="https://en.wikipedia.org/wiki/Michael_Pertschuk" TargetMode="External"/><Relationship Id="rId201" Type="http://schemas.openxmlformats.org/officeDocument/2006/relationships/hyperlink" Target="https://www.congress.gov/event/115th-congress/senate-event/LC64861/text" TargetMode="External"/><Relationship Id="rId222" Type="http://schemas.openxmlformats.org/officeDocument/2006/relationships/hyperlink" Target="https://www.ftc.gov/about-ftc/biographies/thomas-b-leary" TargetMode="External"/><Relationship Id="rId17" Type="http://schemas.openxmlformats.org/officeDocument/2006/relationships/hyperlink" Target="https://en.wikipedia.org/wiki/Thurman_Arnold" TargetMode="External"/><Relationship Id="rId38" Type="http://schemas.openxmlformats.org/officeDocument/2006/relationships/hyperlink" Target="https://www.nytimes.com/1984/01/10/business/antitrust-chief-gives-his-views.html" TargetMode="External"/><Relationship Id="rId59" Type="http://schemas.openxmlformats.org/officeDocument/2006/relationships/hyperlink" Target="https://timesmachine.nytimes.com/timesmachine/1955/09/26/84156613.html?pageNumber=23" TargetMode="External"/><Relationship Id="rId103" Type="http://schemas.openxmlformats.org/officeDocument/2006/relationships/hyperlink" Target="https://en.wikipedia.org/wiki/Ewin_L._Davis" TargetMode="External"/><Relationship Id="rId124" Type="http://schemas.openxmlformats.org/officeDocument/2006/relationships/hyperlink" Target="https://en.wikipedia.org/wiki/Raymond_Bartlett_Stevens" TargetMode="External"/><Relationship Id="rId70" Type="http://schemas.openxmlformats.org/officeDocument/2006/relationships/hyperlink" Target="https://en.wikipedia.org/wiki/John_Franklin_Fort" TargetMode="External"/><Relationship Id="rId91" Type="http://schemas.openxmlformats.org/officeDocument/2006/relationships/hyperlink" Target="https://www.presidency.ucsb.edu/documents/nomination-margot-e-machol-be-member-the-federal-trade-commission" TargetMode="External"/><Relationship Id="rId145" Type="http://schemas.openxmlformats.org/officeDocument/2006/relationships/hyperlink" Target="https://www.nytimes.com/1991/07/16/business/ftc-official-leaves.html" TargetMode="External"/><Relationship Id="rId166" Type="http://schemas.openxmlformats.org/officeDocument/2006/relationships/hyperlink" Target="https://www.nytimes.com/1998/05/17/business/miles-kirkpatrick-79-lawyer-who-oversaw-ftc-reform.html" TargetMode="External"/><Relationship Id="rId187" Type="http://schemas.openxmlformats.org/officeDocument/2006/relationships/hyperlink" Target="https://www.nytimes.com/2001/03/14/business/edward-t-tait-federal-official-80.html" TargetMode="External"/><Relationship Id="rId1" Type="http://schemas.openxmlformats.org/officeDocument/2006/relationships/hyperlink" Target="https://en.wikipedia.org/wiki/Makan_Delrahim" TargetMode="External"/><Relationship Id="rId212" Type="http://schemas.openxmlformats.org/officeDocument/2006/relationships/hyperlink" Target="https://en.wikipedia.org/wiki/Jon_Leibowitz" TargetMode="External"/><Relationship Id="rId233" Type="http://schemas.openxmlformats.org/officeDocument/2006/relationships/hyperlink" Target="https://www.acslaw.org/person/christine-a-varney/" TargetMode="External"/><Relationship Id="rId28" Type="http://schemas.openxmlformats.org/officeDocument/2006/relationships/hyperlink" Target="https://web.archive.org/web/20080126114309/http:/www.usdoj.gov/atr/jamesbio.htm" TargetMode="External"/><Relationship Id="rId49" Type="http://schemas.openxmlformats.org/officeDocument/2006/relationships/hyperlink" Target="https://www.washingtonpost.com/local/obituaries/2012/10/12/a82773a6-14aa-11e2-be82-c3411b7680a9_story.html?_=ddid-5-1618939500" TargetMode="External"/><Relationship Id="rId114" Type="http://schemas.openxmlformats.org/officeDocument/2006/relationships/hyperlink" Target="https://en.wikipedia.org/wiki/James_C._Miller_III" TargetMode="External"/><Relationship Id="rId60" Type="http://schemas.openxmlformats.org/officeDocument/2006/relationships/hyperlink" Target="https://timesmachine.nytimes.com/timesmachine/1969/08/01/78388239.html?pageNumber=33" TargetMode="External"/><Relationship Id="rId81" Type="http://schemas.openxmlformats.org/officeDocument/2006/relationships/hyperlink" Target="https://books.google.com/books/content?id=EMPH73IqN9EC&amp;pg=PA242&amp;img=1&amp;zoom=3&amp;hl=en&amp;bul=1&amp;sig=ACfU3U2oijRc0pM0xTTLqriio30GO8ajHw&amp;ci=50%2C447%2C854%2C951&amp;edge=0" TargetMode="External"/><Relationship Id="rId135" Type="http://schemas.openxmlformats.org/officeDocument/2006/relationships/hyperlink" Target="https://prabook.com/web/calvin_j.collier/1243251" TargetMode="External"/><Relationship Id="rId156" Type="http://schemas.openxmlformats.org/officeDocument/2006/relationships/hyperlink" Target="https://timesmachine.nytimes.com/timesmachine/1967/11/12/83645042.html?pageNumber=87" TargetMode="External"/><Relationship Id="rId177" Type="http://schemas.openxmlformats.org/officeDocument/2006/relationships/hyperlink" Target="https://www.nytimes.com/1932/02/20/archives/vernon-w-van-fleet-dead-in-washington-former-chairman-of-federal.html" TargetMode="External"/><Relationship Id="rId198" Type="http://schemas.openxmlformats.org/officeDocument/2006/relationships/hyperlink" Target="https://timesmachine.nytimes.com/timesmachine/1983/01/28/200543.html?pageNumber=18" TargetMode="External"/><Relationship Id="rId202" Type="http://schemas.openxmlformats.org/officeDocument/2006/relationships/hyperlink" Target="https://en.wikipedia.org/wiki/Maureen_Ohlhausen" TargetMode="External"/><Relationship Id="rId223" Type="http://schemas.openxmlformats.org/officeDocument/2006/relationships/hyperlink" Target="https://www.opensecrets.org/revolving/rev_summary.php?id=75028" TargetMode="External"/><Relationship Id="rId18" Type="http://schemas.openxmlformats.org/officeDocument/2006/relationships/hyperlink" Target="https://en.wikipedia.org/wiki/Robert_H._Jackson" TargetMode="External"/><Relationship Id="rId39" Type="http://schemas.openxmlformats.org/officeDocument/2006/relationships/hyperlink" Target="https://obits.nj.com/obituaries/starledger/obituary.aspx?n=j-paul-mcgrath&amp;pid=165806329&amp;fhid=17300" TargetMode="External"/><Relationship Id="rId50" Type="http://schemas.openxmlformats.org/officeDocument/2006/relationships/hyperlink" Target="https://en.wikipedia.org/wiki/William_H._Orrick_Jr." TargetMode="External"/><Relationship Id="rId104" Type="http://schemas.openxmlformats.org/officeDocument/2006/relationships/hyperlink" Target="https://bioguide.congress.gov/search/bio/D000098" TargetMode="External"/><Relationship Id="rId125" Type="http://schemas.openxmlformats.org/officeDocument/2006/relationships/hyperlink" Target="https://bioguide.congress.gov/search/bio/S000885" TargetMode="External"/><Relationship Id="rId146" Type="http://schemas.openxmlformats.org/officeDocument/2006/relationships/hyperlink" Target="http://https/timesmachine.nytimes.com/timesmachine/1933/11/15/105818139.html?pageNumber=21" TargetMode="External"/><Relationship Id="rId167" Type="http://schemas.openxmlformats.org/officeDocument/2006/relationships/hyperlink" Target="https://en.wikipedia.org/wiki/Miles_Kirkpatrick" TargetMode="External"/><Relationship Id="rId188" Type="http://schemas.openxmlformats.org/officeDocument/2006/relationships/hyperlink" Target="https://timesmachine.nytimes.com/timesmachine/1960/10/15/119111877.html?pageNumber=15" TargetMode="External"/><Relationship Id="rId71" Type="http://schemas.openxmlformats.org/officeDocument/2006/relationships/hyperlink" Target="https://en.wikipedia.org/wiki/Nelson_B._Gaskill" TargetMode="External"/><Relationship Id="rId92" Type="http://schemas.openxmlformats.org/officeDocument/2006/relationships/hyperlink" Target="https://en.wikipedia.org/wiki/Margot_Machol" TargetMode="External"/><Relationship Id="rId213" Type="http://schemas.openxmlformats.org/officeDocument/2006/relationships/hyperlink" Target="https://www.linkedin.com/in/jon-leibowitz-14091679/" TargetMode="External"/><Relationship Id="rId234" Type="http://schemas.openxmlformats.org/officeDocument/2006/relationships/hyperlink" Target="https://www.cravath.com/people/christine-a-varney.html" TargetMode="External"/><Relationship Id="rId2" Type="http://schemas.openxmlformats.org/officeDocument/2006/relationships/hyperlink" Target="https://en.wikipedia.org/wiki/William_Baer_(antitrust_lawyer)" TargetMode="External"/><Relationship Id="rId29" Type="http://schemas.openxmlformats.org/officeDocument/2006/relationships/hyperlink" Target="https://web.archive.org/web/20080126114309/http:/www.usdoj.gov/atr/jamesbio.htm" TargetMode="External"/><Relationship Id="rId40" Type="http://schemas.openxmlformats.org/officeDocument/2006/relationships/hyperlink" Target="https://www.nytimes.com/1998/12/02/business/w-f-baxter-69-ex-antitrust-chief-is-dead.html?_r=0" TargetMode="External"/><Relationship Id="rId115" Type="http://schemas.openxmlformats.org/officeDocument/2006/relationships/hyperlink" Target="https://www.nytimes.com/1987/11/25/us/washington-talk-briefing-for-miller-a-move.html?searchResultPosition=4" TargetMode="External"/><Relationship Id="rId136" Type="http://schemas.openxmlformats.org/officeDocument/2006/relationships/hyperlink" Target="https://www.nytimes.com/1976/07/11/archives/ftcchief-stays-out-of-headlines-collier-in-three-months-avoids.html?searchResultPosition=5" TargetMode="External"/><Relationship Id="rId157" Type="http://schemas.openxmlformats.org/officeDocument/2006/relationships/hyperlink" Target="https://en.wikipedia.org/wiki/A._Leon_Higginbotham_Jr." TargetMode="External"/><Relationship Id="rId178" Type="http://schemas.openxmlformats.org/officeDocument/2006/relationships/hyperlink" Target="https://www.nytimes.com/1926/07/18/archives/leaves-trade-commission-vw-van-fleet-resigns-to-resume-law-practice.html?searchResultPosition=1" TargetMode="External"/><Relationship Id="rId61" Type="http://schemas.openxmlformats.org/officeDocument/2006/relationships/hyperlink" Target="https://www.whitecase.com/people/j-mark-gidley" TargetMode="External"/><Relationship Id="rId82" Type="http://schemas.openxmlformats.org/officeDocument/2006/relationships/hyperlink" Target="https://en.wikipedia.org/wiki/Edward_F._Howrey" TargetMode="External"/><Relationship Id="rId199" Type="http://schemas.openxmlformats.org/officeDocument/2006/relationships/hyperlink" Target="https://www.congress.gov/event/115th-congress/senate-event/LC64861/text" TargetMode="External"/><Relationship Id="rId203" Type="http://schemas.openxmlformats.org/officeDocument/2006/relationships/hyperlink" Target="https://www.linkedin.com/in/terrell-mcsweeny-a7a184149/" TargetMode="External"/><Relationship Id="rId19" Type="http://schemas.openxmlformats.org/officeDocument/2006/relationships/hyperlink" Target="https://en.wikipedia.org/wiki/John_Lord_O%27Brian" TargetMode="External"/><Relationship Id="rId224" Type="http://schemas.openxmlformats.org/officeDocument/2006/relationships/hyperlink" Target="https://www.americanbar.org/groups/antitrust_law/resources/oral-history-videos/oh-thomasleary/" TargetMode="External"/><Relationship Id="rId30" Type="http://schemas.openxmlformats.org/officeDocument/2006/relationships/hyperlink" Target="http://https/www.nytimes.com/1993/07/25/business/profile-anne-k-bingaman-rousing-antitrust-law-from-its-12-year-nap.html" TargetMode="External"/><Relationship Id="rId105" Type="http://schemas.openxmlformats.org/officeDocument/2006/relationships/hyperlink" Target="https://en.wikipedia.org/wiki/Stephen_J._Spingarn" TargetMode="External"/><Relationship Id="rId126" Type="http://schemas.openxmlformats.org/officeDocument/2006/relationships/hyperlink" Target="https://timesmachine.nytimes.com/timesmachine/1963/08/03/81820244.html?pageNumber=45" TargetMode="External"/><Relationship Id="rId147" Type="http://schemas.openxmlformats.org/officeDocument/2006/relationships/hyperlink" Target="https://en.wikipedia.org/wiki/Edward_N._Hurley" TargetMode="External"/><Relationship Id="rId168" Type="http://schemas.openxmlformats.org/officeDocument/2006/relationships/hyperlink" Target="https://en.wikipedia.org/wiki/Lewis_A._Engman" TargetMode="External"/><Relationship Id="rId51" Type="http://schemas.openxmlformats.org/officeDocument/2006/relationships/hyperlink" Target="https://www.nytimes.com/2002/12/26/us/robert-bicks-75-trustbuster-in-eisenhower-era.html" TargetMode="External"/><Relationship Id="rId72" Type="http://schemas.openxmlformats.org/officeDocument/2006/relationships/hyperlink" Target="http://lcweb2.loc.gov:8081/ammem/amrlhtml/dtfedtr.html" TargetMode="External"/><Relationship Id="rId93" Type="http://schemas.openxmlformats.org/officeDocument/2006/relationships/hyperlink" Target="https://books.google.com/books/content?id=OW9QAQAAMAAJ&amp;pg=PA539&amp;img=1&amp;zoom=3&amp;hl=en&amp;bul=1&amp;sig=ACfU3U2x_rx6gJLbnZ1lwgub1hjkvM3aOw&amp;ci=42%2C612%2C892%2C410&amp;edge=0" TargetMode="External"/><Relationship Id="rId189" Type="http://schemas.openxmlformats.org/officeDocument/2006/relationships/hyperlink" Target="https://www.nytimes.com/1964/08/09/archives/edward-mills-jr-exus-aide-dead-former-morristown-mayor-was-member.html" TargetMode="External"/><Relationship Id="rId3" Type="http://schemas.openxmlformats.org/officeDocument/2006/relationships/hyperlink" Target="https://www.ftc.gov/about-ftc/biographies/rebecca-kelly-slaughter" TargetMode="External"/><Relationship Id="rId214" Type="http://schemas.openxmlformats.org/officeDocument/2006/relationships/hyperlink" Target="https://www.lw.com/news/in-memoriam-of-tom-rosch" TargetMode="External"/><Relationship Id="rId235" Type="http://schemas.openxmlformats.org/officeDocument/2006/relationships/hyperlink" Target="https://www.ftc.gov/about-ftc/biographies/roscoe-b-starek-iii" TargetMode="External"/><Relationship Id="rId116" Type="http://schemas.openxmlformats.org/officeDocument/2006/relationships/hyperlink" Target="https://en.wikipedia.org/wiki/Daniel_Oliver_(policymaker)" TargetMode="External"/><Relationship Id="rId137" Type="http://schemas.openxmlformats.org/officeDocument/2006/relationships/hyperlink" Target="https://en.wikipedia.org/wiki/Calvin_J._Collier" TargetMode="External"/><Relationship Id="rId158" Type="http://schemas.openxmlformats.org/officeDocument/2006/relationships/hyperlink" Target="https://timesmachine.nytimes.com/timesmachine/1962/09/27/90886866.html?pageNumber=29" TargetMode="External"/><Relationship Id="rId20" Type="http://schemas.openxmlformats.org/officeDocument/2006/relationships/hyperlink" Target="https://www.nytimes.com/1973/04/11/archives/john-lord-obrian-dies-at-98-dean-of-the-supreme-court-bar-capital.html" TargetMode="External"/><Relationship Id="rId41" Type="http://schemas.openxmlformats.org/officeDocument/2006/relationships/hyperlink" Target="http://https/www.law.com/americanlawyer/2019/02/05/seasoned-trial-lawyer-ex-disney-gc-lands-at-chaffetz-lindsey/?slreturn=20210319163832" TargetMode="External"/><Relationship Id="rId62" Type="http://schemas.openxmlformats.org/officeDocument/2006/relationships/hyperlink" Target="https://www.linkedin.com/in/markgidley/" TargetMode="External"/><Relationship Id="rId83" Type="http://schemas.openxmlformats.org/officeDocument/2006/relationships/hyperlink" Target="https://en.wikipedia.org/wiki/Sigurd_Anderson" TargetMode="External"/><Relationship Id="rId179" Type="http://schemas.openxmlformats.org/officeDocument/2006/relationships/hyperlink" Target="https://en.wikipedia.org/wiki/Abram_F._Myers"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ftc.gov/about-ftc/commissioners" TargetMode="External"/><Relationship Id="rId1" Type="http://schemas.openxmlformats.org/officeDocument/2006/relationships/hyperlink" Target="https://en.wikipedia.org/wiki/United_States_Assistant_Attorney_Genera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A134"/>
  <sheetViews>
    <sheetView tabSelected="1" topLeftCell="E1" zoomScale="115" zoomScaleNormal="256" workbookViewId="0">
      <pane ySplit="1" topLeftCell="A2" activePane="bottomLeft" state="frozen"/>
      <selection pane="bottomLeft" activeCell="W75" sqref="W75"/>
    </sheetView>
  </sheetViews>
  <sheetFormatPr baseColWidth="10" defaultColWidth="8.83203125" defaultRowHeight="15" x14ac:dyDescent="0.2"/>
  <cols>
    <col min="4" max="5" width="9.1640625" customWidth="1"/>
    <col min="6" max="6" width="17.6640625" customWidth="1"/>
    <col min="7" max="7" width="13.5" customWidth="1"/>
    <col min="8" max="9" width="9.5" bestFit="1" customWidth="1"/>
    <col min="14" max="14" width="12.83203125" customWidth="1"/>
    <col min="15" max="15" width="34" style="5" customWidth="1"/>
    <col min="16" max="16" width="20.1640625" customWidth="1"/>
    <col min="17" max="17" width="18.6640625" customWidth="1"/>
    <col min="18" max="18" width="27.33203125" style="5" customWidth="1"/>
    <col min="19" max="19" width="14.6640625" customWidth="1"/>
    <col min="20" max="20" width="14" customWidth="1"/>
    <col min="21" max="23" width="27.33203125" customWidth="1"/>
  </cols>
  <sheetData>
    <row r="1" spans="2:27" s="2" customFormat="1" x14ac:dyDescent="0.2">
      <c r="B1" s="2" t="s">
        <v>781</v>
      </c>
      <c r="C1" s="2" t="s">
        <v>782</v>
      </c>
      <c r="D1" s="2" t="s">
        <v>783</v>
      </c>
      <c r="E1" s="2" t="s">
        <v>0</v>
      </c>
      <c r="F1" s="2" t="s">
        <v>784</v>
      </c>
      <c r="G1" s="2" t="s">
        <v>1</v>
      </c>
      <c r="H1" s="2" t="s">
        <v>785</v>
      </c>
      <c r="I1" s="2" t="s">
        <v>786</v>
      </c>
      <c r="J1" s="2" t="s">
        <v>787</v>
      </c>
      <c r="K1" s="2" t="s">
        <v>788</v>
      </c>
      <c r="L1" s="2" t="s">
        <v>2</v>
      </c>
      <c r="M1" s="2" t="s">
        <v>789</v>
      </c>
      <c r="N1" s="2" t="s">
        <v>3</v>
      </c>
      <c r="O1" s="2" t="s">
        <v>790</v>
      </c>
      <c r="P1" s="2" t="s">
        <v>791</v>
      </c>
      <c r="Q1" s="2" t="s">
        <v>792</v>
      </c>
      <c r="R1" s="2" t="s">
        <v>793</v>
      </c>
      <c r="S1" s="2" t="s">
        <v>794</v>
      </c>
      <c r="T1" s="2" t="s">
        <v>6</v>
      </c>
      <c r="U1" s="2" t="s">
        <v>795</v>
      </c>
      <c r="V1" s="2" t="s">
        <v>796</v>
      </c>
      <c r="W1" s="2" t="s">
        <v>797</v>
      </c>
      <c r="X1" s="2" t="s">
        <v>7</v>
      </c>
      <c r="Y1" s="2" t="s">
        <v>8</v>
      </c>
      <c r="Z1" s="2" t="s">
        <v>9</v>
      </c>
      <c r="AA1" s="2" t="s">
        <v>10</v>
      </c>
    </row>
    <row r="2" spans="2:27" x14ac:dyDescent="0.2">
      <c r="B2" t="s">
        <v>11</v>
      </c>
      <c r="C2" t="s">
        <v>12</v>
      </c>
      <c r="D2" t="s">
        <v>13</v>
      </c>
      <c r="F2" t="s">
        <v>14</v>
      </c>
      <c r="H2">
        <v>1933</v>
      </c>
      <c r="I2">
        <v>1934</v>
      </c>
      <c r="K2" t="s">
        <v>15</v>
      </c>
      <c r="L2" t="s">
        <v>16</v>
      </c>
      <c r="M2" s="6">
        <v>3</v>
      </c>
      <c r="N2" t="s">
        <v>17</v>
      </c>
      <c r="O2" s="5" t="s">
        <v>18</v>
      </c>
      <c r="P2" t="s">
        <v>19</v>
      </c>
      <c r="Q2" t="s">
        <v>19</v>
      </c>
      <c r="R2" s="5" t="s">
        <v>20</v>
      </c>
      <c r="S2" t="s">
        <v>21</v>
      </c>
      <c r="T2" t="s">
        <v>22</v>
      </c>
      <c r="U2" t="s">
        <v>23</v>
      </c>
      <c r="V2">
        <v>1899</v>
      </c>
      <c r="W2">
        <f>IF(H2-V2 &lt; 100, H2-V2, "NA")</f>
        <v>34</v>
      </c>
      <c r="X2" s="1" t="s">
        <v>24</v>
      </c>
      <c r="Y2" s="1" t="s">
        <v>25</v>
      </c>
    </row>
    <row r="3" spans="2:27" x14ac:dyDescent="0.2">
      <c r="B3" t="s">
        <v>26</v>
      </c>
      <c r="C3" t="s">
        <v>27</v>
      </c>
      <c r="D3" t="s">
        <v>28</v>
      </c>
      <c r="F3" t="s">
        <v>29</v>
      </c>
      <c r="H3">
        <v>1965</v>
      </c>
      <c r="I3">
        <v>1968</v>
      </c>
      <c r="J3" t="s">
        <v>30</v>
      </c>
      <c r="K3" s="3" t="s">
        <v>31</v>
      </c>
      <c r="L3" s="3" t="s">
        <v>32</v>
      </c>
      <c r="M3" s="3" t="s">
        <v>31</v>
      </c>
      <c r="N3" t="s">
        <v>33</v>
      </c>
      <c r="O3" s="5" t="s">
        <v>34</v>
      </c>
      <c r="P3" t="s">
        <v>19</v>
      </c>
      <c r="Q3" t="s">
        <v>19</v>
      </c>
      <c r="R3" s="5" t="s">
        <v>34</v>
      </c>
      <c r="S3" t="s">
        <v>19</v>
      </c>
      <c r="T3" t="s">
        <v>19</v>
      </c>
      <c r="V3">
        <v>1921</v>
      </c>
      <c r="W3">
        <f t="shared" ref="W3:W66" si="0">IF(H3-V3 &lt; 100, H3-V3, "NA")</f>
        <v>44</v>
      </c>
      <c r="X3" s="1" t="s">
        <v>35</v>
      </c>
    </row>
    <row r="4" spans="2:27" x14ac:dyDescent="0.2">
      <c r="B4" t="s">
        <v>36</v>
      </c>
      <c r="D4" t="s">
        <v>37</v>
      </c>
      <c r="F4" t="s">
        <v>29</v>
      </c>
      <c r="H4">
        <v>1981</v>
      </c>
      <c r="I4">
        <v>1983</v>
      </c>
      <c r="J4" t="s">
        <v>38</v>
      </c>
      <c r="K4" s="3" t="s">
        <v>31</v>
      </c>
      <c r="L4" s="3" t="s">
        <v>32</v>
      </c>
      <c r="M4" s="3" t="s">
        <v>31</v>
      </c>
      <c r="N4" t="s">
        <v>17</v>
      </c>
      <c r="O4" s="5" t="s">
        <v>39</v>
      </c>
      <c r="P4" t="s">
        <v>19</v>
      </c>
      <c r="Q4" t="s">
        <v>19</v>
      </c>
      <c r="R4" s="5" t="s">
        <v>40</v>
      </c>
      <c r="S4" t="s">
        <v>19</v>
      </c>
      <c r="T4" t="s">
        <v>19</v>
      </c>
      <c r="V4">
        <v>1928</v>
      </c>
      <c r="W4">
        <f t="shared" si="0"/>
        <v>53</v>
      </c>
      <c r="X4" s="1" t="s">
        <v>25</v>
      </c>
    </row>
    <row r="5" spans="2:27" x14ac:dyDescent="0.2">
      <c r="B5" t="s">
        <v>41</v>
      </c>
      <c r="C5" t="s">
        <v>42</v>
      </c>
      <c r="D5" t="s">
        <v>43</v>
      </c>
      <c r="F5" s="3" t="s">
        <v>14</v>
      </c>
      <c r="H5">
        <v>2013</v>
      </c>
      <c r="I5">
        <v>2015</v>
      </c>
      <c r="K5" t="s">
        <v>44</v>
      </c>
      <c r="L5" s="3" t="s">
        <v>16</v>
      </c>
      <c r="M5" s="7">
        <v>5</v>
      </c>
      <c r="N5" t="s">
        <v>45</v>
      </c>
      <c r="O5" s="5" t="s">
        <v>46</v>
      </c>
      <c r="P5" t="s">
        <v>19</v>
      </c>
      <c r="Q5" t="s">
        <v>19</v>
      </c>
      <c r="R5" s="5" t="s">
        <v>47</v>
      </c>
      <c r="S5" t="s">
        <v>19</v>
      </c>
      <c r="T5" t="s">
        <v>48</v>
      </c>
      <c r="U5" t="s">
        <v>49</v>
      </c>
      <c r="V5">
        <v>1977</v>
      </c>
      <c r="W5">
        <f t="shared" si="0"/>
        <v>36</v>
      </c>
      <c r="X5" s="1" t="s">
        <v>24</v>
      </c>
      <c r="Y5" s="1" t="s">
        <v>50</v>
      </c>
      <c r="AA5" t="s">
        <v>51</v>
      </c>
    </row>
    <row r="6" spans="2:27" x14ac:dyDescent="0.2">
      <c r="B6" t="s">
        <v>26</v>
      </c>
      <c r="C6" t="s">
        <v>52</v>
      </c>
      <c r="D6" t="s">
        <v>53</v>
      </c>
      <c r="F6" t="s">
        <v>29</v>
      </c>
      <c r="H6">
        <v>1976</v>
      </c>
      <c r="I6">
        <v>1977</v>
      </c>
      <c r="J6" t="s">
        <v>54</v>
      </c>
      <c r="K6" s="3" t="s">
        <v>31</v>
      </c>
      <c r="L6" s="3" t="s">
        <v>32</v>
      </c>
      <c r="M6" s="3" t="s">
        <v>31</v>
      </c>
      <c r="N6" t="s">
        <v>55</v>
      </c>
      <c r="O6" s="5" t="s">
        <v>56</v>
      </c>
      <c r="P6" t="s">
        <v>19</v>
      </c>
      <c r="Q6" t="s">
        <v>57</v>
      </c>
      <c r="R6" s="5" t="s">
        <v>58</v>
      </c>
      <c r="S6" t="s">
        <v>58</v>
      </c>
      <c r="T6" t="s">
        <v>58</v>
      </c>
      <c r="U6" t="s">
        <v>59</v>
      </c>
      <c r="V6">
        <v>1934</v>
      </c>
      <c r="W6">
        <f t="shared" si="0"/>
        <v>42</v>
      </c>
      <c r="X6" s="1" t="s">
        <v>25</v>
      </c>
      <c r="Y6" s="1" t="s">
        <v>60</v>
      </c>
    </row>
    <row r="7" spans="2:27" x14ac:dyDescent="0.2">
      <c r="B7" t="s">
        <v>61</v>
      </c>
      <c r="C7" t="s">
        <v>62</v>
      </c>
      <c r="D7" t="s">
        <v>63</v>
      </c>
      <c r="F7" t="s">
        <v>14</v>
      </c>
      <c r="H7">
        <v>1991</v>
      </c>
      <c r="I7">
        <v>1994</v>
      </c>
      <c r="K7" t="s">
        <v>15</v>
      </c>
      <c r="L7" t="s">
        <v>16</v>
      </c>
      <c r="M7" s="6">
        <v>3</v>
      </c>
      <c r="N7" t="s">
        <v>64</v>
      </c>
      <c r="O7" s="5" t="s">
        <v>65</v>
      </c>
      <c r="P7" t="s">
        <v>19</v>
      </c>
      <c r="Q7" t="s">
        <v>66</v>
      </c>
      <c r="R7" s="5" t="s">
        <v>67</v>
      </c>
      <c r="S7" t="s">
        <v>19</v>
      </c>
      <c r="T7" t="s">
        <v>19</v>
      </c>
      <c r="V7" s="9">
        <v>1953</v>
      </c>
      <c r="W7">
        <f t="shared" si="0"/>
        <v>38</v>
      </c>
      <c r="X7" t="s">
        <v>68</v>
      </c>
    </row>
    <row r="8" spans="2:27" x14ac:dyDescent="0.2">
      <c r="B8" t="s">
        <v>69</v>
      </c>
      <c r="D8" t="s">
        <v>70</v>
      </c>
      <c r="F8" t="s">
        <v>71</v>
      </c>
      <c r="H8">
        <v>1983</v>
      </c>
      <c r="I8">
        <v>1990</v>
      </c>
      <c r="K8" t="s">
        <v>44</v>
      </c>
      <c r="L8" t="s">
        <v>16</v>
      </c>
      <c r="M8" s="6">
        <v>4</v>
      </c>
      <c r="N8" t="s">
        <v>72</v>
      </c>
      <c r="O8" s="5" t="s">
        <v>73</v>
      </c>
      <c r="P8" t="s">
        <v>19</v>
      </c>
      <c r="Q8" t="s">
        <v>48</v>
      </c>
      <c r="R8" s="5" t="s">
        <v>74</v>
      </c>
      <c r="S8" t="s">
        <v>58</v>
      </c>
      <c r="T8" t="s">
        <v>58</v>
      </c>
      <c r="U8" t="s">
        <v>75</v>
      </c>
      <c r="V8">
        <v>1947</v>
      </c>
      <c r="W8">
        <f t="shared" si="0"/>
        <v>36</v>
      </c>
      <c r="X8" s="1" t="s">
        <v>24</v>
      </c>
    </row>
    <row r="9" spans="2:27" x14ac:dyDescent="0.2">
      <c r="B9" t="s">
        <v>76</v>
      </c>
      <c r="D9" t="s">
        <v>77</v>
      </c>
      <c r="F9" t="s">
        <v>78</v>
      </c>
      <c r="H9">
        <v>1995</v>
      </c>
      <c r="I9">
        <v>2001</v>
      </c>
      <c r="K9" t="s">
        <v>15</v>
      </c>
      <c r="L9" t="s">
        <v>16</v>
      </c>
      <c r="M9">
        <v>1</v>
      </c>
      <c r="N9" t="s">
        <v>17</v>
      </c>
      <c r="O9" s="5" t="s">
        <v>79</v>
      </c>
      <c r="P9" t="s">
        <v>19</v>
      </c>
      <c r="Q9" t="s">
        <v>48</v>
      </c>
      <c r="R9" s="5" t="s">
        <v>80</v>
      </c>
      <c r="S9" t="s">
        <v>58</v>
      </c>
      <c r="T9" t="s">
        <v>58</v>
      </c>
      <c r="U9" t="s">
        <v>81</v>
      </c>
      <c r="V9">
        <v>1929</v>
      </c>
      <c r="W9">
        <f t="shared" si="0"/>
        <v>66</v>
      </c>
      <c r="X9" s="1" t="s">
        <v>82</v>
      </c>
      <c r="Y9" s="1" t="s">
        <v>24</v>
      </c>
      <c r="Z9" s="1" t="s">
        <v>83</v>
      </c>
    </row>
    <row r="10" spans="2:27" x14ac:dyDescent="0.2">
      <c r="B10" t="s">
        <v>84</v>
      </c>
      <c r="C10" t="s">
        <v>85</v>
      </c>
      <c r="D10" t="s">
        <v>86</v>
      </c>
      <c r="F10" t="s">
        <v>29</v>
      </c>
      <c r="H10">
        <v>1972</v>
      </c>
      <c r="I10">
        <v>1976</v>
      </c>
      <c r="J10" t="s">
        <v>87</v>
      </c>
      <c r="K10" s="3" t="s">
        <v>31</v>
      </c>
      <c r="L10" s="3" t="s">
        <v>32</v>
      </c>
      <c r="M10" s="3" t="s">
        <v>31</v>
      </c>
      <c r="N10" t="s">
        <v>72</v>
      </c>
      <c r="O10" s="5" t="s">
        <v>88</v>
      </c>
      <c r="P10" t="s">
        <v>21</v>
      </c>
      <c r="Q10" t="s">
        <v>89</v>
      </c>
      <c r="R10" s="5" t="s">
        <v>90</v>
      </c>
      <c r="S10" t="s">
        <v>19</v>
      </c>
      <c r="T10" t="s">
        <v>19</v>
      </c>
      <c r="V10">
        <v>1935</v>
      </c>
      <c r="W10">
        <f t="shared" si="0"/>
        <v>37</v>
      </c>
      <c r="X10" s="1" t="s">
        <v>24</v>
      </c>
    </row>
    <row r="11" spans="2:27" x14ac:dyDescent="0.2">
      <c r="B11" t="s">
        <v>91</v>
      </c>
      <c r="C11" t="s">
        <v>92</v>
      </c>
      <c r="D11" t="s">
        <v>93</v>
      </c>
      <c r="F11" s="3" t="s">
        <v>78</v>
      </c>
      <c r="H11">
        <v>2001</v>
      </c>
      <c r="I11">
        <v>2004</v>
      </c>
      <c r="K11" t="s">
        <v>44</v>
      </c>
      <c r="L11" s="3" t="s">
        <v>16</v>
      </c>
      <c r="M11" s="7">
        <v>1</v>
      </c>
      <c r="N11" t="s">
        <v>94</v>
      </c>
      <c r="O11" s="5" t="s">
        <v>95</v>
      </c>
      <c r="P11" t="s">
        <v>19</v>
      </c>
      <c r="Q11" t="s">
        <v>96</v>
      </c>
      <c r="R11" s="5" t="s">
        <v>97</v>
      </c>
      <c r="S11" t="s">
        <v>19</v>
      </c>
      <c r="T11" t="s">
        <v>48</v>
      </c>
      <c r="U11" t="s">
        <v>98</v>
      </c>
      <c r="V11" s="9">
        <v>1948</v>
      </c>
      <c r="W11">
        <f t="shared" si="0"/>
        <v>53</v>
      </c>
      <c r="X11" t="s">
        <v>68</v>
      </c>
    </row>
    <row r="12" spans="2:27" x14ac:dyDescent="0.2">
      <c r="B12" t="s">
        <v>36</v>
      </c>
      <c r="C12" t="s">
        <v>85</v>
      </c>
      <c r="D12" t="s">
        <v>99</v>
      </c>
      <c r="F12" t="s">
        <v>100</v>
      </c>
      <c r="H12">
        <v>2006</v>
      </c>
      <c r="I12">
        <v>2011</v>
      </c>
      <c r="K12" t="s">
        <v>44</v>
      </c>
      <c r="L12" s="3" t="s">
        <v>16</v>
      </c>
      <c r="M12" s="7">
        <v>4</v>
      </c>
      <c r="N12" t="s">
        <v>72</v>
      </c>
      <c r="O12" s="5" t="s">
        <v>101</v>
      </c>
      <c r="P12" t="s">
        <v>19</v>
      </c>
      <c r="Q12" t="s">
        <v>96</v>
      </c>
      <c r="R12" s="5" t="s">
        <v>102</v>
      </c>
      <c r="S12" t="s">
        <v>19</v>
      </c>
      <c r="T12" t="s">
        <v>19</v>
      </c>
      <c r="V12">
        <v>1952</v>
      </c>
      <c r="W12">
        <f t="shared" si="0"/>
        <v>54</v>
      </c>
      <c r="X12" s="1" t="s">
        <v>24</v>
      </c>
      <c r="Y12" t="s">
        <v>68</v>
      </c>
      <c r="Z12" s="1" t="s">
        <v>103</v>
      </c>
    </row>
    <row r="13" spans="2:27" x14ac:dyDescent="0.2">
      <c r="B13" t="s">
        <v>104</v>
      </c>
      <c r="C13" t="s">
        <v>105</v>
      </c>
      <c r="D13" t="s">
        <v>106</v>
      </c>
      <c r="F13" t="s">
        <v>100</v>
      </c>
      <c r="H13">
        <v>1926</v>
      </c>
      <c r="I13">
        <v>1929</v>
      </c>
      <c r="K13" t="s">
        <v>44</v>
      </c>
      <c r="L13" t="s">
        <v>16</v>
      </c>
      <c r="M13" s="6">
        <v>5</v>
      </c>
      <c r="N13" t="s">
        <v>55</v>
      </c>
      <c r="O13" s="5" t="s">
        <v>107</v>
      </c>
      <c r="P13" t="s">
        <v>21</v>
      </c>
      <c r="Q13" t="s">
        <v>108</v>
      </c>
      <c r="R13" s="5" t="s">
        <v>109</v>
      </c>
      <c r="S13" t="s">
        <v>110</v>
      </c>
      <c r="T13" t="s">
        <v>110</v>
      </c>
      <c r="V13">
        <v>1889</v>
      </c>
      <c r="W13">
        <f t="shared" si="0"/>
        <v>37</v>
      </c>
      <c r="X13" s="1" t="s">
        <v>24</v>
      </c>
      <c r="Y13" s="1" t="s">
        <v>111</v>
      </c>
    </row>
    <row r="14" spans="2:27" x14ac:dyDescent="0.2">
      <c r="B14" t="s">
        <v>76</v>
      </c>
      <c r="C14" t="s">
        <v>85</v>
      </c>
      <c r="D14" t="s">
        <v>112</v>
      </c>
      <c r="F14" t="s">
        <v>113</v>
      </c>
      <c r="H14">
        <v>1935</v>
      </c>
      <c r="I14">
        <v>1948</v>
      </c>
      <c r="K14" t="s">
        <v>44</v>
      </c>
      <c r="L14" t="s">
        <v>16</v>
      </c>
      <c r="M14">
        <v>1</v>
      </c>
      <c r="N14" t="s">
        <v>114</v>
      </c>
      <c r="O14" s="5" t="s">
        <v>115</v>
      </c>
      <c r="P14" t="s">
        <v>21</v>
      </c>
      <c r="Q14" t="s">
        <v>108</v>
      </c>
      <c r="R14" s="5" t="s">
        <v>116</v>
      </c>
      <c r="S14" t="s">
        <v>58</v>
      </c>
      <c r="T14" t="s">
        <v>58</v>
      </c>
      <c r="U14" t="s">
        <v>117</v>
      </c>
      <c r="V14">
        <v>1896</v>
      </c>
      <c r="W14">
        <f t="shared" si="0"/>
        <v>39</v>
      </c>
      <c r="X14" s="1" t="s">
        <v>25</v>
      </c>
      <c r="Y14" s="1" t="s">
        <v>24</v>
      </c>
      <c r="Z14" s="1" t="s">
        <v>118</v>
      </c>
      <c r="AA14" t="s">
        <v>119</v>
      </c>
    </row>
    <row r="15" spans="2:27" x14ac:dyDescent="0.2">
      <c r="B15" t="s">
        <v>120</v>
      </c>
      <c r="D15" t="s">
        <v>121</v>
      </c>
      <c r="F15" t="s">
        <v>29</v>
      </c>
      <c r="H15">
        <v>1943</v>
      </c>
      <c r="I15">
        <v>1947</v>
      </c>
      <c r="J15" t="s">
        <v>122</v>
      </c>
      <c r="K15" s="3" t="s">
        <v>31</v>
      </c>
      <c r="L15" s="3" t="s">
        <v>32</v>
      </c>
      <c r="M15" s="3" t="s">
        <v>31</v>
      </c>
      <c r="N15" t="s">
        <v>55</v>
      </c>
      <c r="O15" s="5" t="s">
        <v>123</v>
      </c>
      <c r="P15" t="s">
        <v>21</v>
      </c>
      <c r="Q15" t="s">
        <v>108</v>
      </c>
      <c r="R15" s="5" t="s">
        <v>124</v>
      </c>
      <c r="S15" t="s">
        <v>110</v>
      </c>
      <c r="T15" t="s">
        <v>110</v>
      </c>
      <c r="V15">
        <v>1903</v>
      </c>
      <c r="W15">
        <f t="shared" si="0"/>
        <v>40</v>
      </c>
      <c r="X15" s="1" t="s">
        <v>82</v>
      </c>
    </row>
    <row r="16" spans="2:27" x14ac:dyDescent="0.2">
      <c r="B16" t="s">
        <v>125</v>
      </c>
      <c r="D16" t="s">
        <v>126</v>
      </c>
      <c r="F16" t="s">
        <v>29</v>
      </c>
      <c r="H16">
        <v>1948</v>
      </c>
      <c r="I16">
        <v>1950</v>
      </c>
      <c r="J16" t="s">
        <v>127</v>
      </c>
      <c r="K16" s="3" t="s">
        <v>31</v>
      </c>
      <c r="L16" s="3" t="s">
        <v>32</v>
      </c>
      <c r="M16" s="3" t="s">
        <v>31</v>
      </c>
      <c r="N16" t="s">
        <v>55</v>
      </c>
      <c r="O16" s="5" t="s">
        <v>128</v>
      </c>
      <c r="P16" t="s">
        <v>21</v>
      </c>
      <c r="Q16" t="s">
        <v>108</v>
      </c>
      <c r="R16" s="5" t="s">
        <v>129</v>
      </c>
      <c r="S16" t="s">
        <v>129</v>
      </c>
      <c r="T16" t="s">
        <v>129</v>
      </c>
      <c r="V16">
        <v>1905</v>
      </c>
      <c r="W16">
        <f t="shared" si="0"/>
        <v>43</v>
      </c>
      <c r="X16" s="1" t="s">
        <v>130</v>
      </c>
      <c r="Y16" s="1" t="s">
        <v>131</v>
      </c>
      <c r="Z16" s="1" t="s">
        <v>132</v>
      </c>
      <c r="AA16" t="s">
        <v>133</v>
      </c>
    </row>
    <row r="17" spans="2:27" x14ac:dyDescent="0.2">
      <c r="B17" t="s">
        <v>36</v>
      </c>
      <c r="C17" t="s">
        <v>134</v>
      </c>
      <c r="D17" t="s">
        <v>135</v>
      </c>
      <c r="F17" t="s">
        <v>14</v>
      </c>
      <c r="H17">
        <v>1955</v>
      </c>
      <c r="I17">
        <v>1962</v>
      </c>
      <c r="K17" t="s">
        <v>15</v>
      </c>
      <c r="L17" t="s">
        <v>16</v>
      </c>
      <c r="M17">
        <v>4</v>
      </c>
      <c r="N17" t="s">
        <v>55</v>
      </c>
      <c r="O17" s="5" t="s">
        <v>136</v>
      </c>
      <c r="P17" t="s">
        <v>21</v>
      </c>
      <c r="Q17" t="s">
        <v>108</v>
      </c>
      <c r="R17" s="5" t="s">
        <v>137</v>
      </c>
      <c r="S17" t="s">
        <v>138</v>
      </c>
      <c r="T17" t="s">
        <v>138</v>
      </c>
      <c r="V17">
        <v>1902</v>
      </c>
      <c r="W17">
        <f t="shared" si="0"/>
        <v>53</v>
      </c>
      <c r="X17" s="1" t="s">
        <v>82</v>
      </c>
      <c r="AA17" t="s">
        <v>139</v>
      </c>
    </row>
    <row r="18" spans="2:27" x14ac:dyDescent="0.2">
      <c r="B18" t="s">
        <v>76</v>
      </c>
      <c r="C18" t="s">
        <v>140</v>
      </c>
      <c r="D18" t="s">
        <v>141</v>
      </c>
      <c r="F18" t="s">
        <v>29</v>
      </c>
      <c r="H18">
        <v>1959</v>
      </c>
      <c r="I18">
        <v>1961</v>
      </c>
      <c r="J18" t="s">
        <v>142</v>
      </c>
      <c r="K18" s="3" t="s">
        <v>31</v>
      </c>
      <c r="L18" s="3" t="s">
        <v>32</v>
      </c>
      <c r="M18" s="3" t="s">
        <v>31</v>
      </c>
      <c r="N18" t="s">
        <v>55</v>
      </c>
      <c r="O18" s="5" t="s">
        <v>143</v>
      </c>
      <c r="P18" t="s">
        <v>21</v>
      </c>
      <c r="Q18" t="s">
        <v>108</v>
      </c>
      <c r="R18" s="5" t="s">
        <v>144</v>
      </c>
      <c r="S18" t="s">
        <v>58</v>
      </c>
      <c r="T18" t="s">
        <v>58</v>
      </c>
      <c r="U18" t="s">
        <v>145</v>
      </c>
      <c r="V18">
        <v>1927</v>
      </c>
      <c r="W18">
        <f t="shared" si="0"/>
        <v>32</v>
      </c>
      <c r="X18" s="1" t="s">
        <v>25</v>
      </c>
      <c r="AA18" t="s">
        <v>146</v>
      </c>
    </row>
    <row r="19" spans="2:27" x14ac:dyDescent="0.2">
      <c r="B19" t="s">
        <v>147</v>
      </c>
      <c r="C19" t="s">
        <v>148</v>
      </c>
      <c r="D19" t="s">
        <v>149</v>
      </c>
      <c r="F19" t="s">
        <v>78</v>
      </c>
      <c r="H19">
        <v>1959</v>
      </c>
      <c r="I19">
        <v>1961</v>
      </c>
      <c r="K19" t="s">
        <v>44</v>
      </c>
      <c r="L19" t="s">
        <v>16</v>
      </c>
      <c r="M19">
        <v>2</v>
      </c>
      <c r="N19" t="s">
        <v>55</v>
      </c>
      <c r="O19" s="5" t="s">
        <v>150</v>
      </c>
      <c r="P19" t="s">
        <v>21</v>
      </c>
      <c r="Q19" t="s">
        <v>108</v>
      </c>
      <c r="R19" s="5" t="s">
        <v>151</v>
      </c>
      <c r="S19" t="s">
        <v>58</v>
      </c>
      <c r="T19" t="s">
        <v>58</v>
      </c>
      <c r="U19" t="s">
        <v>152</v>
      </c>
      <c r="V19">
        <v>1912</v>
      </c>
      <c r="W19">
        <f t="shared" si="0"/>
        <v>47</v>
      </c>
      <c r="X19" s="1" t="s">
        <v>24</v>
      </c>
      <c r="Y19" s="1" t="s">
        <v>153</v>
      </c>
      <c r="AA19" t="s">
        <v>154</v>
      </c>
    </row>
    <row r="20" spans="2:27" x14ac:dyDescent="0.2">
      <c r="B20" t="s">
        <v>155</v>
      </c>
      <c r="D20" t="s">
        <v>156</v>
      </c>
      <c r="F20" t="s">
        <v>14</v>
      </c>
      <c r="H20">
        <v>1961</v>
      </c>
      <c r="I20">
        <v>1970</v>
      </c>
      <c r="K20" t="s">
        <v>157</v>
      </c>
      <c r="L20" t="s">
        <v>16</v>
      </c>
      <c r="M20" s="6">
        <v>5</v>
      </c>
      <c r="N20" t="s">
        <v>55</v>
      </c>
      <c r="O20" s="5" t="s">
        <v>158</v>
      </c>
      <c r="P20" t="s">
        <v>21</v>
      </c>
      <c r="Q20" t="s">
        <v>108</v>
      </c>
      <c r="R20" s="5" t="s">
        <v>159</v>
      </c>
      <c r="S20" t="s">
        <v>58</v>
      </c>
      <c r="T20" t="s">
        <v>58</v>
      </c>
      <c r="U20" t="s">
        <v>160</v>
      </c>
      <c r="V20">
        <v>1918</v>
      </c>
      <c r="W20">
        <f t="shared" si="0"/>
        <v>43</v>
      </c>
      <c r="X20" s="1" t="s">
        <v>24</v>
      </c>
      <c r="Y20" s="1" t="s">
        <v>82</v>
      </c>
      <c r="Z20" s="1" t="s">
        <v>161</v>
      </c>
    </row>
    <row r="21" spans="2:27" x14ac:dyDescent="0.2">
      <c r="B21" t="s">
        <v>162</v>
      </c>
      <c r="D21" t="s">
        <v>163</v>
      </c>
      <c r="F21" t="s">
        <v>71</v>
      </c>
      <c r="H21">
        <v>1961</v>
      </c>
      <c r="I21">
        <v>1973</v>
      </c>
      <c r="K21" t="s">
        <v>15</v>
      </c>
      <c r="L21" t="s">
        <v>16</v>
      </c>
      <c r="M21" s="6">
        <v>3</v>
      </c>
      <c r="N21" t="s">
        <v>72</v>
      </c>
      <c r="O21" s="5" t="s">
        <v>164</v>
      </c>
      <c r="P21" t="s">
        <v>21</v>
      </c>
      <c r="Q21" t="s">
        <v>108</v>
      </c>
      <c r="R21" s="5" t="s">
        <v>165</v>
      </c>
      <c r="S21" t="s">
        <v>58</v>
      </c>
      <c r="T21" t="s">
        <v>58</v>
      </c>
      <c r="U21" t="s">
        <v>166</v>
      </c>
      <c r="V21">
        <v>1901</v>
      </c>
      <c r="W21">
        <f t="shared" si="0"/>
        <v>60</v>
      </c>
      <c r="X21" s="1" t="s">
        <v>24</v>
      </c>
      <c r="Y21" s="1" t="s">
        <v>82</v>
      </c>
    </row>
    <row r="22" spans="2:27" x14ac:dyDescent="0.2">
      <c r="B22" t="s">
        <v>167</v>
      </c>
      <c r="C22" t="s">
        <v>168</v>
      </c>
      <c r="D22" t="s">
        <v>169</v>
      </c>
      <c r="F22" t="s">
        <v>170</v>
      </c>
      <c r="H22">
        <v>1961</v>
      </c>
      <c r="I22">
        <v>1981</v>
      </c>
      <c r="K22" t="s">
        <v>15</v>
      </c>
      <c r="L22" t="s">
        <v>16</v>
      </c>
      <c r="M22">
        <v>2</v>
      </c>
      <c r="N22" t="s">
        <v>72</v>
      </c>
      <c r="O22" s="5" t="s">
        <v>171</v>
      </c>
      <c r="P22" t="s">
        <v>21</v>
      </c>
      <c r="Q22" t="s">
        <v>108</v>
      </c>
      <c r="R22" s="5" t="s">
        <v>172</v>
      </c>
      <c r="S22" t="s">
        <v>173</v>
      </c>
      <c r="T22" t="s">
        <v>173</v>
      </c>
      <c r="V22">
        <v>1913</v>
      </c>
      <c r="W22">
        <f t="shared" si="0"/>
        <v>48</v>
      </c>
      <c r="X22" s="1" t="s">
        <v>24</v>
      </c>
    </row>
    <row r="23" spans="2:27" x14ac:dyDescent="0.2">
      <c r="B23" t="s">
        <v>174</v>
      </c>
      <c r="D23" t="s">
        <v>175</v>
      </c>
      <c r="F23" t="s">
        <v>29</v>
      </c>
      <c r="H23">
        <v>1986</v>
      </c>
      <c r="I23">
        <v>1989</v>
      </c>
      <c r="J23" t="s">
        <v>38</v>
      </c>
      <c r="K23" s="3" t="s">
        <v>31</v>
      </c>
      <c r="L23" s="3" t="s">
        <v>32</v>
      </c>
      <c r="M23" s="3" t="s">
        <v>31</v>
      </c>
      <c r="N23" t="s">
        <v>72</v>
      </c>
      <c r="O23" s="5" t="s">
        <v>176</v>
      </c>
      <c r="P23" t="s">
        <v>21</v>
      </c>
      <c r="Q23" t="s">
        <v>108</v>
      </c>
      <c r="R23" s="5" t="s">
        <v>177</v>
      </c>
      <c r="S23" t="s">
        <v>58</v>
      </c>
      <c r="T23" t="s">
        <v>58</v>
      </c>
      <c r="U23" t="s">
        <v>178</v>
      </c>
      <c r="V23" s="9">
        <v>1956</v>
      </c>
      <c r="W23">
        <f t="shared" si="0"/>
        <v>30</v>
      </c>
      <c r="X23" s="1" t="s">
        <v>179</v>
      </c>
      <c r="Y23" s="1" t="s">
        <v>180</v>
      </c>
      <c r="AA23" t="s">
        <v>181</v>
      </c>
    </row>
    <row r="24" spans="2:27" x14ac:dyDescent="0.2">
      <c r="B24" t="s">
        <v>168</v>
      </c>
      <c r="C24" t="s">
        <v>182</v>
      </c>
      <c r="D24" t="s">
        <v>183</v>
      </c>
      <c r="F24" t="s">
        <v>29</v>
      </c>
      <c r="H24">
        <v>2003</v>
      </c>
      <c r="I24">
        <v>2005</v>
      </c>
      <c r="J24" t="s">
        <v>184</v>
      </c>
      <c r="K24" s="3" t="s">
        <v>31</v>
      </c>
      <c r="L24" s="3" t="s">
        <v>32</v>
      </c>
      <c r="M24" s="3" t="s">
        <v>31</v>
      </c>
      <c r="N24" t="s">
        <v>72</v>
      </c>
      <c r="O24" s="5" t="s">
        <v>185</v>
      </c>
      <c r="P24" t="s">
        <v>21</v>
      </c>
      <c r="Q24" t="s">
        <v>108</v>
      </c>
      <c r="R24" s="5" t="s">
        <v>186</v>
      </c>
      <c r="S24" t="s">
        <v>58</v>
      </c>
      <c r="T24" t="s">
        <v>187</v>
      </c>
      <c r="U24" t="s">
        <v>188</v>
      </c>
      <c r="V24" s="9">
        <v>1963</v>
      </c>
      <c r="W24">
        <f t="shared" si="0"/>
        <v>40</v>
      </c>
      <c r="X24" s="1" t="s">
        <v>189</v>
      </c>
      <c r="Y24" s="1" t="s">
        <v>190</v>
      </c>
    </row>
    <row r="25" spans="2:27" x14ac:dyDescent="0.2">
      <c r="B25" t="s">
        <v>191</v>
      </c>
      <c r="C25" t="s">
        <v>27</v>
      </c>
      <c r="D25" t="s">
        <v>192</v>
      </c>
      <c r="F25" t="s">
        <v>100</v>
      </c>
      <c r="H25">
        <v>1921</v>
      </c>
      <c r="I25">
        <v>1927</v>
      </c>
      <c r="K25" t="s">
        <v>15</v>
      </c>
      <c r="L25" t="s">
        <v>16</v>
      </c>
      <c r="M25">
        <v>4</v>
      </c>
      <c r="N25" t="s">
        <v>55</v>
      </c>
      <c r="O25" s="5" t="s">
        <v>193</v>
      </c>
      <c r="P25" t="s">
        <v>21</v>
      </c>
      <c r="Q25" t="s">
        <v>194</v>
      </c>
      <c r="R25" s="5" t="s">
        <v>195</v>
      </c>
      <c r="S25" t="s">
        <v>21</v>
      </c>
      <c r="T25" t="s">
        <v>196</v>
      </c>
      <c r="U25" t="s">
        <v>197</v>
      </c>
      <c r="V25">
        <v>1868</v>
      </c>
      <c r="W25">
        <f t="shared" si="0"/>
        <v>53</v>
      </c>
      <c r="X25" s="1" t="s">
        <v>24</v>
      </c>
      <c r="Y25" s="1" t="s">
        <v>82</v>
      </c>
    </row>
    <row r="26" spans="2:27" x14ac:dyDescent="0.2">
      <c r="B26" t="s">
        <v>198</v>
      </c>
      <c r="C26" t="s">
        <v>199</v>
      </c>
      <c r="D26" t="s">
        <v>200</v>
      </c>
      <c r="F26" t="s">
        <v>201</v>
      </c>
      <c r="H26">
        <v>1933</v>
      </c>
      <c r="I26">
        <v>1949</v>
      </c>
      <c r="K26" t="s">
        <v>15</v>
      </c>
      <c r="L26" t="s">
        <v>16</v>
      </c>
      <c r="M26">
        <v>2</v>
      </c>
      <c r="N26" t="s">
        <v>55</v>
      </c>
      <c r="O26" s="5" t="s">
        <v>202</v>
      </c>
      <c r="P26" t="s">
        <v>21</v>
      </c>
      <c r="Q26" t="s">
        <v>194</v>
      </c>
      <c r="R26" s="5" t="s">
        <v>173</v>
      </c>
      <c r="S26" t="s">
        <v>173</v>
      </c>
      <c r="T26" t="s">
        <v>173</v>
      </c>
      <c r="V26">
        <v>1876</v>
      </c>
      <c r="W26">
        <f t="shared" si="0"/>
        <v>57</v>
      </c>
      <c r="X26" s="1" t="s">
        <v>24</v>
      </c>
      <c r="Y26" s="1" t="s">
        <v>203</v>
      </c>
      <c r="AA26" t="s">
        <v>204</v>
      </c>
    </row>
    <row r="27" spans="2:27" x14ac:dyDescent="0.2">
      <c r="B27" t="s">
        <v>36</v>
      </c>
      <c r="C27" t="s">
        <v>205</v>
      </c>
      <c r="D27" t="s">
        <v>206</v>
      </c>
      <c r="F27" t="s">
        <v>113</v>
      </c>
      <c r="H27">
        <v>1934</v>
      </c>
      <c r="I27">
        <v>1952</v>
      </c>
      <c r="K27" t="s">
        <v>15</v>
      </c>
      <c r="L27" t="s">
        <v>16</v>
      </c>
      <c r="M27" s="6">
        <v>3</v>
      </c>
      <c r="N27" t="s">
        <v>55</v>
      </c>
      <c r="O27" s="5" t="s">
        <v>207</v>
      </c>
      <c r="P27" t="s">
        <v>21</v>
      </c>
      <c r="Q27" t="s">
        <v>194</v>
      </c>
      <c r="R27" s="5" t="s">
        <v>173</v>
      </c>
      <c r="S27" t="s">
        <v>173</v>
      </c>
      <c r="T27" t="s">
        <v>173</v>
      </c>
      <c r="V27">
        <v>1867</v>
      </c>
      <c r="W27">
        <f t="shared" si="0"/>
        <v>67</v>
      </c>
      <c r="X27" s="1" t="s">
        <v>24</v>
      </c>
      <c r="Y27" s="1" t="s">
        <v>208</v>
      </c>
    </row>
    <row r="28" spans="2:27" x14ac:dyDescent="0.2">
      <c r="B28" t="s">
        <v>11</v>
      </c>
      <c r="C28" t="s">
        <v>12</v>
      </c>
      <c r="D28" t="s">
        <v>209</v>
      </c>
      <c r="F28" t="s">
        <v>100</v>
      </c>
      <c r="H28">
        <v>1949</v>
      </c>
      <c r="I28">
        <v>1955</v>
      </c>
      <c r="K28" t="s">
        <v>15</v>
      </c>
      <c r="L28" t="s">
        <v>16</v>
      </c>
      <c r="M28">
        <v>4</v>
      </c>
      <c r="N28" t="s">
        <v>210</v>
      </c>
      <c r="O28" s="5" t="s">
        <v>211</v>
      </c>
      <c r="P28" t="s">
        <v>21</v>
      </c>
      <c r="Q28" t="s">
        <v>194</v>
      </c>
      <c r="R28" s="5" t="s">
        <v>212</v>
      </c>
      <c r="S28" t="s">
        <v>21</v>
      </c>
      <c r="T28" t="s">
        <v>213</v>
      </c>
      <c r="V28">
        <v>1885</v>
      </c>
      <c r="W28">
        <f t="shared" si="0"/>
        <v>64</v>
      </c>
      <c r="X28" s="1" t="s">
        <v>24</v>
      </c>
      <c r="Y28" s="1" t="s">
        <v>82</v>
      </c>
    </row>
    <row r="29" spans="2:27" x14ac:dyDescent="0.2">
      <c r="B29" t="s">
        <v>76</v>
      </c>
      <c r="C29" t="s">
        <v>214</v>
      </c>
      <c r="D29" t="s">
        <v>215</v>
      </c>
      <c r="F29" t="s">
        <v>14</v>
      </c>
      <c r="H29">
        <v>1954</v>
      </c>
      <c r="I29">
        <v>1961</v>
      </c>
      <c r="K29" t="s">
        <v>15</v>
      </c>
      <c r="L29" t="s">
        <v>16</v>
      </c>
      <c r="M29" s="6">
        <v>3</v>
      </c>
      <c r="N29" t="s">
        <v>55</v>
      </c>
      <c r="O29" s="5" t="s">
        <v>216</v>
      </c>
      <c r="P29" t="s">
        <v>21</v>
      </c>
      <c r="Q29" t="s">
        <v>194</v>
      </c>
      <c r="R29" s="5" t="s">
        <v>217</v>
      </c>
      <c r="S29" t="s">
        <v>21</v>
      </c>
      <c r="T29" t="s">
        <v>194</v>
      </c>
      <c r="V29">
        <v>1904</v>
      </c>
      <c r="W29">
        <f t="shared" si="0"/>
        <v>50</v>
      </c>
      <c r="X29" s="1" t="s">
        <v>24</v>
      </c>
    </row>
    <row r="30" spans="2:27" x14ac:dyDescent="0.2">
      <c r="B30" t="s">
        <v>218</v>
      </c>
      <c r="D30" t="s">
        <v>219</v>
      </c>
      <c r="F30" t="s">
        <v>14</v>
      </c>
      <c r="H30">
        <v>1955</v>
      </c>
      <c r="I30">
        <v>1964</v>
      </c>
      <c r="K30" t="s">
        <v>44</v>
      </c>
      <c r="L30" t="s">
        <v>16</v>
      </c>
      <c r="M30">
        <v>1</v>
      </c>
      <c r="N30" t="s">
        <v>17</v>
      </c>
      <c r="O30" s="5" t="s">
        <v>220</v>
      </c>
      <c r="P30" t="s">
        <v>21</v>
      </c>
      <c r="Q30" t="s">
        <v>194</v>
      </c>
      <c r="R30" s="5" t="s">
        <v>221</v>
      </c>
      <c r="S30" t="s">
        <v>222</v>
      </c>
      <c r="T30" t="s">
        <v>58</v>
      </c>
      <c r="U30" t="s">
        <v>223</v>
      </c>
      <c r="V30">
        <v>1904</v>
      </c>
      <c r="W30">
        <f t="shared" si="0"/>
        <v>51</v>
      </c>
      <c r="X30" s="1" t="s">
        <v>24</v>
      </c>
      <c r="Y30" s="1" t="s">
        <v>224</v>
      </c>
    </row>
    <row r="31" spans="2:27" x14ac:dyDescent="0.2">
      <c r="B31" t="s">
        <v>225</v>
      </c>
      <c r="C31" t="s">
        <v>226</v>
      </c>
      <c r="D31" t="s">
        <v>227</v>
      </c>
      <c r="E31" t="s">
        <v>228</v>
      </c>
      <c r="F31" t="s">
        <v>14</v>
      </c>
      <c r="H31">
        <v>1970</v>
      </c>
      <c r="I31">
        <v>1973</v>
      </c>
      <c r="K31" t="s">
        <v>44</v>
      </c>
      <c r="L31" t="s">
        <v>16</v>
      </c>
      <c r="M31" s="6">
        <v>5</v>
      </c>
      <c r="N31" t="s">
        <v>55</v>
      </c>
      <c r="O31" s="5" t="s">
        <v>229</v>
      </c>
      <c r="P31" t="s">
        <v>21</v>
      </c>
      <c r="Q31" t="s">
        <v>194</v>
      </c>
      <c r="R31" s="5" t="s">
        <v>230</v>
      </c>
      <c r="S31" t="s">
        <v>110</v>
      </c>
      <c r="T31" t="s">
        <v>110</v>
      </c>
      <c r="V31">
        <v>1918</v>
      </c>
      <c r="W31">
        <f t="shared" si="0"/>
        <v>52</v>
      </c>
      <c r="X31" s="1" t="s">
        <v>24</v>
      </c>
      <c r="Y31" s="1" t="s">
        <v>208</v>
      </c>
    </row>
    <row r="32" spans="2:27" x14ac:dyDescent="0.2">
      <c r="B32" t="s">
        <v>191</v>
      </c>
      <c r="C32" t="s">
        <v>148</v>
      </c>
      <c r="D32" t="s">
        <v>231</v>
      </c>
      <c r="F32" t="s">
        <v>100</v>
      </c>
      <c r="H32">
        <v>1953</v>
      </c>
      <c r="I32">
        <v>1959</v>
      </c>
      <c r="K32" t="s">
        <v>44</v>
      </c>
      <c r="L32" t="s">
        <v>16</v>
      </c>
      <c r="M32">
        <v>2</v>
      </c>
      <c r="N32" t="s">
        <v>55</v>
      </c>
      <c r="O32" s="5" t="s">
        <v>232</v>
      </c>
      <c r="P32" t="s">
        <v>21</v>
      </c>
      <c r="Q32" t="s">
        <v>233</v>
      </c>
      <c r="R32" s="5" t="s">
        <v>234</v>
      </c>
      <c r="S32" t="s">
        <v>129</v>
      </c>
      <c r="T32" t="s">
        <v>129</v>
      </c>
      <c r="V32">
        <v>1889</v>
      </c>
      <c r="W32">
        <f t="shared" si="0"/>
        <v>64</v>
      </c>
      <c r="X32" s="1" t="s">
        <v>24</v>
      </c>
      <c r="Y32" s="1" t="s">
        <v>203</v>
      </c>
      <c r="Z32" s="1" t="s">
        <v>25</v>
      </c>
    </row>
    <row r="33" spans="2:27" x14ac:dyDescent="0.2">
      <c r="B33" t="s">
        <v>235</v>
      </c>
      <c r="C33" t="s">
        <v>236</v>
      </c>
      <c r="D33" t="s">
        <v>237</v>
      </c>
      <c r="F33" t="s">
        <v>100</v>
      </c>
      <c r="H33">
        <v>1915</v>
      </c>
      <c r="I33">
        <v>1917</v>
      </c>
      <c r="K33" t="s">
        <v>15</v>
      </c>
      <c r="L33" t="s">
        <v>16</v>
      </c>
      <c r="M33">
        <v>4</v>
      </c>
      <c r="N33" t="s">
        <v>238</v>
      </c>
      <c r="O33" s="5" t="s">
        <v>239</v>
      </c>
      <c r="P33" t="s">
        <v>110</v>
      </c>
      <c r="Q33" t="s">
        <v>110</v>
      </c>
      <c r="R33" s="5" t="s">
        <v>240</v>
      </c>
      <c r="S33" t="s">
        <v>21</v>
      </c>
      <c r="T33" t="s">
        <v>213</v>
      </c>
      <c r="V33">
        <v>1864</v>
      </c>
      <c r="W33">
        <f t="shared" si="0"/>
        <v>51</v>
      </c>
      <c r="X33" s="1" t="s">
        <v>24</v>
      </c>
      <c r="Y33" s="1" t="s">
        <v>82</v>
      </c>
    </row>
    <row r="34" spans="2:27" x14ac:dyDescent="0.2">
      <c r="B34" t="s">
        <v>241</v>
      </c>
      <c r="C34" t="s">
        <v>242</v>
      </c>
      <c r="D34" t="s">
        <v>243</v>
      </c>
      <c r="F34" t="s">
        <v>14</v>
      </c>
      <c r="H34">
        <v>1915</v>
      </c>
      <c r="I34">
        <v>1917</v>
      </c>
      <c r="K34" t="s">
        <v>244</v>
      </c>
      <c r="L34" t="s">
        <v>16</v>
      </c>
      <c r="M34">
        <v>2</v>
      </c>
      <c r="N34" t="s">
        <v>245</v>
      </c>
      <c r="O34" s="5" t="s">
        <v>246</v>
      </c>
      <c r="P34" t="s">
        <v>110</v>
      </c>
      <c r="Q34" t="s">
        <v>110</v>
      </c>
      <c r="R34" s="5" t="s">
        <v>173</v>
      </c>
      <c r="S34" t="s">
        <v>173</v>
      </c>
      <c r="T34" t="s">
        <v>173</v>
      </c>
      <c r="V34">
        <v>1864</v>
      </c>
      <c r="W34">
        <f t="shared" si="0"/>
        <v>51</v>
      </c>
      <c r="X34" s="1" t="s">
        <v>82</v>
      </c>
    </row>
    <row r="35" spans="2:27" x14ac:dyDescent="0.2">
      <c r="B35" t="s">
        <v>174</v>
      </c>
      <c r="C35" t="s">
        <v>148</v>
      </c>
      <c r="D35" t="s">
        <v>247</v>
      </c>
      <c r="F35" t="s">
        <v>248</v>
      </c>
      <c r="H35">
        <v>1924</v>
      </c>
      <c r="I35">
        <v>1932</v>
      </c>
      <c r="K35" t="s">
        <v>44</v>
      </c>
      <c r="L35" t="s">
        <v>16</v>
      </c>
      <c r="M35">
        <v>2</v>
      </c>
      <c r="N35" t="s">
        <v>245</v>
      </c>
      <c r="O35" s="5" t="s">
        <v>249</v>
      </c>
      <c r="P35" t="s">
        <v>110</v>
      </c>
      <c r="Q35" t="s">
        <v>110</v>
      </c>
      <c r="R35" s="5" t="s">
        <v>173</v>
      </c>
      <c r="S35" t="s">
        <v>173</v>
      </c>
      <c r="T35" t="s">
        <v>173</v>
      </c>
      <c r="V35">
        <v>1864</v>
      </c>
      <c r="W35">
        <f t="shared" si="0"/>
        <v>60</v>
      </c>
      <c r="X35" s="1" t="s">
        <v>24</v>
      </c>
      <c r="Y35" s="1" t="s">
        <v>250</v>
      </c>
      <c r="Z35" s="1" t="s">
        <v>82</v>
      </c>
      <c r="AA35" t="s">
        <v>251</v>
      </c>
    </row>
    <row r="36" spans="2:27" x14ac:dyDescent="0.2">
      <c r="B36" t="s">
        <v>252</v>
      </c>
      <c r="C36" t="s">
        <v>148</v>
      </c>
      <c r="D36" t="s">
        <v>253</v>
      </c>
      <c r="F36" t="s">
        <v>14</v>
      </c>
      <c r="H36">
        <v>1982</v>
      </c>
      <c r="I36">
        <v>1985</v>
      </c>
      <c r="K36" t="s">
        <v>15</v>
      </c>
      <c r="L36" t="s">
        <v>16</v>
      </c>
      <c r="M36" s="6">
        <v>3</v>
      </c>
      <c r="N36" t="s">
        <v>254</v>
      </c>
      <c r="O36" s="5" t="s">
        <v>255</v>
      </c>
      <c r="P36" t="s">
        <v>110</v>
      </c>
      <c r="Q36" t="s">
        <v>110</v>
      </c>
      <c r="R36" s="5" t="s">
        <v>256</v>
      </c>
      <c r="S36" t="s">
        <v>110</v>
      </c>
      <c r="T36" t="s">
        <v>110</v>
      </c>
      <c r="V36" s="9">
        <v>1938</v>
      </c>
      <c r="W36">
        <f t="shared" si="0"/>
        <v>44</v>
      </c>
      <c r="X36" s="1" t="s">
        <v>25</v>
      </c>
      <c r="Y36" s="1" t="s">
        <v>257</v>
      </c>
      <c r="AA36" t="s">
        <v>258</v>
      </c>
    </row>
    <row r="37" spans="2:27" x14ac:dyDescent="0.2">
      <c r="B37" t="s">
        <v>259</v>
      </c>
      <c r="C37" t="s">
        <v>260</v>
      </c>
      <c r="D37" t="s">
        <v>261</v>
      </c>
      <c r="F37" s="3" t="s">
        <v>14</v>
      </c>
      <c r="H37">
        <v>2018</v>
      </c>
      <c r="I37" t="s">
        <v>31</v>
      </c>
      <c r="K37" t="s">
        <v>44</v>
      </c>
      <c r="L37" s="3" t="s">
        <v>16</v>
      </c>
      <c r="M37" s="7">
        <v>4</v>
      </c>
      <c r="N37" t="s">
        <v>72</v>
      </c>
      <c r="O37" s="5" t="s">
        <v>262</v>
      </c>
      <c r="P37" t="s">
        <v>110</v>
      </c>
      <c r="Q37" t="s">
        <v>263</v>
      </c>
      <c r="R37" s="5" t="s">
        <v>31</v>
      </c>
      <c r="S37" t="s">
        <v>31</v>
      </c>
      <c r="T37" t="s">
        <v>31</v>
      </c>
      <c r="V37">
        <v>1958</v>
      </c>
      <c r="W37">
        <f t="shared" si="0"/>
        <v>60</v>
      </c>
      <c r="X37" s="1" t="s">
        <v>264</v>
      </c>
    </row>
    <row r="38" spans="2:27" x14ac:dyDescent="0.2">
      <c r="B38" t="s">
        <v>11</v>
      </c>
      <c r="C38" t="s">
        <v>12</v>
      </c>
      <c r="D38" t="s">
        <v>265</v>
      </c>
      <c r="F38" t="s">
        <v>14</v>
      </c>
      <c r="H38">
        <v>1967</v>
      </c>
      <c r="I38">
        <v>1969</v>
      </c>
      <c r="K38" t="s">
        <v>15</v>
      </c>
      <c r="L38" t="s">
        <v>16</v>
      </c>
      <c r="M38">
        <v>4</v>
      </c>
      <c r="N38" t="s">
        <v>17</v>
      </c>
      <c r="O38" s="5" t="s">
        <v>266</v>
      </c>
      <c r="P38" t="s">
        <v>58</v>
      </c>
      <c r="Q38" t="s">
        <v>58</v>
      </c>
      <c r="R38" s="5" t="s">
        <v>223</v>
      </c>
      <c r="S38" t="s">
        <v>223</v>
      </c>
      <c r="T38" t="s">
        <v>223</v>
      </c>
      <c r="V38">
        <v>1928</v>
      </c>
      <c r="W38">
        <f t="shared" si="0"/>
        <v>39</v>
      </c>
      <c r="X38" s="1" t="s">
        <v>25</v>
      </c>
      <c r="Y38" s="1" t="s">
        <v>267</v>
      </c>
    </row>
    <row r="39" spans="2:27" x14ac:dyDescent="0.2">
      <c r="B39" t="s">
        <v>268</v>
      </c>
      <c r="C39" t="s">
        <v>148</v>
      </c>
      <c r="D39" t="s">
        <v>269</v>
      </c>
      <c r="F39" t="s">
        <v>29</v>
      </c>
      <c r="H39">
        <v>1969</v>
      </c>
      <c r="I39">
        <v>1972</v>
      </c>
      <c r="J39" t="s">
        <v>87</v>
      </c>
      <c r="K39" s="3" t="s">
        <v>31</v>
      </c>
      <c r="L39" s="3" t="s">
        <v>32</v>
      </c>
      <c r="M39" s="3" t="s">
        <v>31</v>
      </c>
      <c r="N39" t="s">
        <v>17</v>
      </c>
      <c r="O39" s="5" t="s">
        <v>270</v>
      </c>
      <c r="P39" t="s">
        <v>58</v>
      </c>
      <c r="Q39" t="s">
        <v>58</v>
      </c>
      <c r="R39" s="5" t="s">
        <v>271</v>
      </c>
      <c r="S39" t="s">
        <v>21</v>
      </c>
      <c r="T39" t="s">
        <v>213</v>
      </c>
      <c r="V39">
        <v>1918</v>
      </c>
      <c r="W39">
        <f t="shared" si="0"/>
        <v>51</v>
      </c>
      <c r="X39" s="1" t="s">
        <v>35</v>
      </c>
    </row>
    <row r="40" spans="2:27" x14ac:dyDescent="0.2">
      <c r="B40" t="s">
        <v>272</v>
      </c>
      <c r="C40" t="s">
        <v>148</v>
      </c>
      <c r="D40" t="s">
        <v>273</v>
      </c>
      <c r="F40" t="s">
        <v>78</v>
      </c>
      <c r="H40">
        <v>1970</v>
      </c>
      <c r="I40">
        <v>1973</v>
      </c>
      <c r="K40" t="s">
        <v>44</v>
      </c>
      <c r="L40" t="s">
        <v>16</v>
      </c>
      <c r="M40" s="6">
        <v>4</v>
      </c>
      <c r="N40" t="s">
        <v>55</v>
      </c>
      <c r="O40" s="5" t="s">
        <v>274</v>
      </c>
      <c r="P40" t="s">
        <v>58</v>
      </c>
      <c r="Q40" t="s">
        <v>58</v>
      </c>
      <c r="R40" s="5" t="s">
        <v>275</v>
      </c>
      <c r="S40" t="s">
        <v>58</v>
      </c>
      <c r="T40" t="s">
        <v>58</v>
      </c>
      <c r="U40" t="s">
        <v>276</v>
      </c>
      <c r="V40">
        <v>1919</v>
      </c>
      <c r="W40">
        <f t="shared" si="0"/>
        <v>51</v>
      </c>
      <c r="X40" s="1" t="s">
        <v>24</v>
      </c>
      <c r="Y40" s="1" t="s">
        <v>82</v>
      </c>
      <c r="Z40" s="1" t="s">
        <v>277</v>
      </c>
      <c r="AA40" t="s">
        <v>278</v>
      </c>
    </row>
    <row r="41" spans="2:27" x14ac:dyDescent="0.2">
      <c r="B41" t="s">
        <v>279</v>
      </c>
      <c r="C41" t="s">
        <v>140</v>
      </c>
      <c r="D41" t="s">
        <v>280</v>
      </c>
      <c r="F41" t="s">
        <v>14</v>
      </c>
      <c r="H41">
        <v>1974</v>
      </c>
      <c r="I41">
        <v>1976</v>
      </c>
      <c r="K41" t="s">
        <v>44</v>
      </c>
      <c r="L41" t="s">
        <v>16</v>
      </c>
      <c r="M41" s="6">
        <v>5</v>
      </c>
      <c r="N41" t="s">
        <v>72</v>
      </c>
      <c r="O41" s="5" t="s">
        <v>281</v>
      </c>
      <c r="P41" t="s">
        <v>58</v>
      </c>
      <c r="Q41" t="s">
        <v>58</v>
      </c>
      <c r="R41" s="5" t="s">
        <v>282</v>
      </c>
      <c r="S41" t="s">
        <v>58</v>
      </c>
      <c r="T41" t="s">
        <v>58</v>
      </c>
      <c r="U41" t="s">
        <v>283</v>
      </c>
      <c r="V41" s="9">
        <v>1936</v>
      </c>
      <c r="W41">
        <f t="shared" si="0"/>
        <v>38</v>
      </c>
      <c r="X41" s="1" t="s">
        <v>132</v>
      </c>
    </row>
    <row r="42" spans="2:27" x14ac:dyDescent="0.2">
      <c r="B42" t="s">
        <v>284</v>
      </c>
      <c r="D42" t="s">
        <v>285</v>
      </c>
      <c r="F42" t="s">
        <v>29</v>
      </c>
      <c r="H42">
        <v>1979</v>
      </c>
      <c r="I42">
        <v>1981</v>
      </c>
      <c r="J42" t="s">
        <v>286</v>
      </c>
      <c r="K42" s="3" t="s">
        <v>31</v>
      </c>
      <c r="L42" s="3" t="s">
        <v>32</v>
      </c>
      <c r="M42" s="3" t="s">
        <v>31</v>
      </c>
      <c r="N42" t="s">
        <v>17</v>
      </c>
      <c r="O42" s="5" t="s">
        <v>287</v>
      </c>
      <c r="P42" t="s">
        <v>58</v>
      </c>
      <c r="Q42" t="s">
        <v>58</v>
      </c>
      <c r="R42" s="5" t="s">
        <v>288</v>
      </c>
      <c r="S42" t="s">
        <v>58</v>
      </c>
      <c r="T42" t="s">
        <v>187</v>
      </c>
      <c r="U42" t="s">
        <v>289</v>
      </c>
      <c r="V42" s="9">
        <v>1937</v>
      </c>
      <c r="W42">
        <f t="shared" si="0"/>
        <v>42</v>
      </c>
      <c r="X42" s="1" t="s">
        <v>290</v>
      </c>
    </row>
    <row r="43" spans="2:27" x14ac:dyDescent="0.2">
      <c r="B43" t="s">
        <v>11</v>
      </c>
      <c r="C43" t="s">
        <v>27</v>
      </c>
      <c r="D43" t="s">
        <v>291</v>
      </c>
      <c r="F43" t="s">
        <v>29</v>
      </c>
      <c r="H43">
        <v>1989</v>
      </c>
      <c r="I43">
        <v>1992</v>
      </c>
      <c r="J43" t="s">
        <v>292</v>
      </c>
      <c r="K43" s="3" t="s">
        <v>31</v>
      </c>
      <c r="L43" s="3" t="s">
        <v>32</v>
      </c>
      <c r="M43" s="3" t="s">
        <v>31</v>
      </c>
      <c r="N43" t="s">
        <v>17</v>
      </c>
      <c r="O43" s="5" t="s">
        <v>293</v>
      </c>
      <c r="P43" t="s">
        <v>58</v>
      </c>
      <c r="Q43" t="s">
        <v>58</v>
      </c>
      <c r="R43" s="5" t="s">
        <v>294</v>
      </c>
      <c r="S43" t="s">
        <v>58</v>
      </c>
      <c r="T43" t="s">
        <v>58</v>
      </c>
      <c r="U43" t="s">
        <v>295</v>
      </c>
      <c r="V43" s="9">
        <v>1936</v>
      </c>
      <c r="W43">
        <f t="shared" si="0"/>
        <v>53</v>
      </c>
      <c r="X43" s="1" t="s">
        <v>189</v>
      </c>
      <c r="Y43" s="1" t="s">
        <v>296</v>
      </c>
      <c r="Z43" s="1" t="s">
        <v>297</v>
      </c>
      <c r="AA43" s="1" t="s">
        <v>298</v>
      </c>
    </row>
    <row r="44" spans="2:27" x14ac:dyDescent="0.2">
      <c r="B44" t="s">
        <v>299</v>
      </c>
      <c r="D44" t="s">
        <v>300</v>
      </c>
      <c r="F44" t="s">
        <v>100</v>
      </c>
      <c r="H44">
        <v>2010</v>
      </c>
      <c r="I44">
        <v>2017</v>
      </c>
      <c r="K44" t="s">
        <v>15</v>
      </c>
      <c r="L44" s="3" t="s">
        <v>16</v>
      </c>
      <c r="M44" s="7">
        <v>1</v>
      </c>
      <c r="N44" t="s">
        <v>72</v>
      </c>
      <c r="O44" s="5" t="s">
        <v>301</v>
      </c>
      <c r="P44" t="s">
        <v>58</v>
      </c>
      <c r="Q44" t="s">
        <v>58</v>
      </c>
      <c r="R44" s="5" t="s">
        <v>302</v>
      </c>
      <c r="S44" t="s">
        <v>58</v>
      </c>
      <c r="T44" t="s">
        <v>58</v>
      </c>
      <c r="U44" t="s">
        <v>303</v>
      </c>
      <c r="V44" s="9">
        <v>1967</v>
      </c>
      <c r="W44">
        <f t="shared" si="0"/>
        <v>43</v>
      </c>
      <c r="X44" s="1" t="s">
        <v>24</v>
      </c>
      <c r="Y44" s="1" t="s">
        <v>304</v>
      </c>
    </row>
    <row r="45" spans="2:27" x14ac:dyDescent="0.2">
      <c r="B45" s="3" t="s">
        <v>305</v>
      </c>
      <c r="C45" s="3"/>
      <c r="D45" s="3" t="s">
        <v>306</v>
      </c>
      <c r="E45" s="3"/>
      <c r="F45" s="3" t="s">
        <v>29</v>
      </c>
      <c r="G45" s="3" t="s">
        <v>307</v>
      </c>
      <c r="H45" s="3">
        <v>2012</v>
      </c>
      <c r="I45" s="3">
        <v>2013</v>
      </c>
      <c r="J45" s="3" t="s">
        <v>308</v>
      </c>
      <c r="K45" s="3" t="s">
        <v>31</v>
      </c>
      <c r="L45" s="3" t="s">
        <v>32</v>
      </c>
      <c r="M45" s="3" t="s">
        <v>31</v>
      </c>
      <c r="N45" s="3" t="s">
        <v>72</v>
      </c>
      <c r="O45" s="11" t="s">
        <v>309</v>
      </c>
      <c r="P45" s="3" t="s">
        <v>58</v>
      </c>
      <c r="Q45" s="3" t="s">
        <v>58</v>
      </c>
      <c r="R45" s="11" t="s">
        <v>310</v>
      </c>
      <c r="S45" s="3" t="s">
        <v>58</v>
      </c>
      <c r="T45" s="3" t="s">
        <v>58</v>
      </c>
      <c r="U45" s="3" t="s">
        <v>311</v>
      </c>
      <c r="V45" s="9">
        <v>1963</v>
      </c>
      <c r="W45">
        <f t="shared" si="0"/>
        <v>49</v>
      </c>
      <c r="X45" s="1" t="s">
        <v>312</v>
      </c>
      <c r="Y45" s="1" t="s">
        <v>313</v>
      </c>
      <c r="Z45" s="1" t="s">
        <v>304</v>
      </c>
    </row>
    <row r="46" spans="2:27" x14ac:dyDescent="0.2">
      <c r="B46" s="3" t="s">
        <v>36</v>
      </c>
      <c r="C46" s="3"/>
      <c r="D46" s="3" t="s">
        <v>314</v>
      </c>
      <c r="E46" s="3"/>
      <c r="F46" s="3" t="s">
        <v>29</v>
      </c>
      <c r="G46" s="3" t="s">
        <v>315</v>
      </c>
      <c r="H46" s="3">
        <v>2012</v>
      </c>
      <c r="I46" s="3">
        <v>2016</v>
      </c>
      <c r="J46" s="3" t="s">
        <v>316</v>
      </c>
      <c r="K46" s="3" t="s">
        <v>31</v>
      </c>
      <c r="L46" s="3" t="s">
        <v>32</v>
      </c>
      <c r="M46" s="3" t="s">
        <v>31</v>
      </c>
      <c r="N46" s="3" t="s">
        <v>72</v>
      </c>
      <c r="O46" s="11" t="s">
        <v>317</v>
      </c>
      <c r="P46" s="3" t="s">
        <v>58</v>
      </c>
      <c r="Q46" s="3" t="s">
        <v>318</v>
      </c>
      <c r="R46" s="11" t="s">
        <v>319</v>
      </c>
      <c r="S46" s="3" t="s">
        <v>58</v>
      </c>
      <c r="T46" s="3" t="s">
        <v>58</v>
      </c>
      <c r="U46" s="3" t="s">
        <v>320</v>
      </c>
      <c r="V46" s="3">
        <v>1950</v>
      </c>
      <c r="W46">
        <f t="shared" si="0"/>
        <v>62</v>
      </c>
      <c r="X46" s="4" t="s">
        <v>35</v>
      </c>
    </row>
    <row r="47" spans="2:27" x14ac:dyDescent="0.2">
      <c r="B47" t="s">
        <v>84</v>
      </c>
      <c r="C47" t="s">
        <v>321</v>
      </c>
      <c r="D47" t="s">
        <v>322</v>
      </c>
      <c r="F47" s="3" t="s">
        <v>14</v>
      </c>
      <c r="H47">
        <v>1999</v>
      </c>
      <c r="I47">
        <v>2005</v>
      </c>
      <c r="K47" t="s">
        <v>44</v>
      </c>
      <c r="L47" s="3" t="s">
        <v>16</v>
      </c>
      <c r="M47" s="7">
        <v>5</v>
      </c>
      <c r="N47" t="s">
        <v>94</v>
      </c>
      <c r="O47" s="5" t="s">
        <v>323</v>
      </c>
      <c r="P47" t="s">
        <v>58</v>
      </c>
      <c r="Q47" t="s">
        <v>187</v>
      </c>
      <c r="R47" s="5" t="s">
        <v>302</v>
      </c>
      <c r="S47" t="s">
        <v>58</v>
      </c>
      <c r="T47" t="s">
        <v>58</v>
      </c>
      <c r="U47" t="s">
        <v>303</v>
      </c>
      <c r="W47" t="str">
        <f t="shared" si="0"/>
        <v>NA</v>
      </c>
      <c r="X47" s="1" t="s">
        <v>50</v>
      </c>
      <c r="Y47" s="1" t="s">
        <v>324</v>
      </c>
      <c r="Z47" s="1" t="s">
        <v>325</v>
      </c>
    </row>
    <row r="48" spans="2:27" x14ac:dyDescent="0.2">
      <c r="B48" t="s">
        <v>326</v>
      </c>
      <c r="C48" t="s">
        <v>321</v>
      </c>
      <c r="D48" t="s">
        <v>327</v>
      </c>
      <c r="F48" t="s">
        <v>29</v>
      </c>
      <c r="H48">
        <v>1972</v>
      </c>
      <c r="I48">
        <v>1972</v>
      </c>
      <c r="J48" t="s">
        <v>308</v>
      </c>
      <c r="K48" s="3" t="s">
        <v>31</v>
      </c>
      <c r="L48" s="3" t="s">
        <v>32</v>
      </c>
      <c r="M48" s="3" t="s">
        <v>31</v>
      </c>
      <c r="N48" t="s">
        <v>17</v>
      </c>
      <c r="O48" s="5" t="s">
        <v>328</v>
      </c>
      <c r="P48" t="s">
        <v>21</v>
      </c>
      <c r="Q48" t="s">
        <v>222</v>
      </c>
      <c r="R48" s="5" t="s">
        <v>329</v>
      </c>
      <c r="S48" t="s">
        <v>58</v>
      </c>
      <c r="T48" t="s">
        <v>58</v>
      </c>
      <c r="U48" t="s">
        <v>330</v>
      </c>
      <c r="V48">
        <v>1929</v>
      </c>
      <c r="W48">
        <f t="shared" si="0"/>
        <v>43</v>
      </c>
      <c r="X48" s="1" t="s">
        <v>25</v>
      </c>
      <c r="Y48" s="1" t="s">
        <v>331</v>
      </c>
      <c r="AA48" t="s">
        <v>332</v>
      </c>
    </row>
    <row r="49" spans="2:27" x14ac:dyDescent="0.2">
      <c r="B49" t="s">
        <v>76</v>
      </c>
      <c r="D49" t="s">
        <v>77</v>
      </c>
      <c r="F49" t="s">
        <v>14</v>
      </c>
      <c r="H49">
        <v>1978</v>
      </c>
      <c r="I49">
        <v>1981</v>
      </c>
      <c r="K49" t="s">
        <v>15</v>
      </c>
      <c r="L49" t="s">
        <v>16</v>
      </c>
      <c r="M49" s="6">
        <v>3</v>
      </c>
      <c r="N49" t="s">
        <v>17</v>
      </c>
      <c r="O49" s="5" t="s">
        <v>333</v>
      </c>
      <c r="P49" t="s">
        <v>58</v>
      </c>
      <c r="Q49" t="s">
        <v>222</v>
      </c>
      <c r="R49" s="5" t="s">
        <v>334</v>
      </c>
      <c r="S49" t="s">
        <v>19</v>
      </c>
      <c r="T49" t="s">
        <v>48</v>
      </c>
      <c r="U49" t="s">
        <v>81</v>
      </c>
      <c r="V49">
        <v>1929</v>
      </c>
      <c r="W49">
        <f t="shared" si="0"/>
        <v>49</v>
      </c>
      <c r="X49" s="1" t="s">
        <v>82</v>
      </c>
      <c r="Y49" s="1" t="s">
        <v>24</v>
      </c>
      <c r="Z49" s="1" t="s">
        <v>83</v>
      </c>
    </row>
    <row r="50" spans="2:27" x14ac:dyDescent="0.2">
      <c r="B50" t="s">
        <v>335</v>
      </c>
      <c r="C50" t="s">
        <v>336</v>
      </c>
      <c r="D50" t="s">
        <v>337</v>
      </c>
      <c r="F50" t="s">
        <v>14</v>
      </c>
      <c r="H50">
        <v>1989</v>
      </c>
      <c r="I50">
        <v>1994</v>
      </c>
      <c r="K50" t="s">
        <v>44</v>
      </c>
      <c r="L50" t="s">
        <v>16</v>
      </c>
      <c r="M50">
        <v>1</v>
      </c>
      <c r="N50" t="s">
        <v>72</v>
      </c>
      <c r="O50" s="5" t="s">
        <v>338</v>
      </c>
      <c r="P50" t="s">
        <v>58</v>
      </c>
      <c r="Q50" t="s">
        <v>222</v>
      </c>
      <c r="R50" s="5" t="s">
        <v>223</v>
      </c>
      <c r="S50" t="s">
        <v>223</v>
      </c>
      <c r="T50" t="s">
        <v>223</v>
      </c>
      <c r="V50">
        <v>1950</v>
      </c>
      <c r="W50">
        <f t="shared" si="0"/>
        <v>39</v>
      </c>
      <c r="X50" s="1" t="s">
        <v>339</v>
      </c>
    </row>
    <row r="51" spans="2:27" x14ac:dyDescent="0.2">
      <c r="B51" t="s">
        <v>340</v>
      </c>
      <c r="C51" t="s">
        <v>341</v>
      </c>
      <c r="D51" t="s">
        <v>342</v>
      </c>
      <c r="F51" s="3" t="s">
        <v>14</v>
      </c>
      <c r="H51">
        <v>2003</v>
      </c>
      <c r="I51">
        <v>2010</v>
      </c>
      <c r="K51" t="s">
        <v>157</v>
      </c>
      <c r="L51" s="3" t="s">
        <v>16</v>
      </c>
      <c r="M51" s="7">
        <v>2</v>
      </c>
      <c r="N51" t="s">
        <v>72</v>
      </c>
      <c r="O51" s="5" t="s">
        <v>343</v>
      </c>
      <c r="P51" t="s">
        <v>58</v>
      </c>
      <c r="Q51" t="s">
        <v>222</v>
      </c>
      <c r="R51" s="5" t="s">
        <v>344</v>
      </c>
      <c r="S51" t="s">
        <v>58</v>
      </c>
      <c r="T51" t="s">
        <v>187</v>
      </c>
      <c r="U51" t="s">
        <v>345</v>
      </c>
      <c r="V51" s="9">
        <v>1959</v>
      </c>
      <c r="W51">
        <f t="shared" si="0"/>
        <v>44</v>
      </c>
      <c r="X51" s="1" t="s">
        <v>24</v>
      </c>
      <c r="Y51" s="1" t="s">
        <v>346</v>
      </c>
    </row>
    <row r="52" spans="2:27" x14ac:dyDescent="0.2">
      <c r="B52" t="s">
        <v>335</v>
      </c>
      <c r="C52" t="s">
        <v>347</v>
      </c>
      <c r="D52" t="s">
        <v>348</v>
      </c>
      <c r="F52" t="s">
        <v>78</v>
      </c>
      <c r="H52">
        <v>2004</v>
      </c>
      <c r="I52">
        <v>2008</v>
      </c>
      <c r="K52" t="s">
        <v>44</v>
      </c>
      <c r="L52" s="3" t="s">
        <v>16</v>
      </c>
      <c r="M52" s="7">
        <v>1</v>
      </c>
      <c r="N52" t="s">
        <v>72</v>
      </c>
      <c r="O52" s="5" t="s">
        <v>349</v>
      </c>
      <c r="P52" t="s">
        <v>58</v>
      </c>
      <c r="Q52" t="s">
        <v>222</v>
      </c>
      <c r="R52" s="5" t="s">
        <v>350</v>
      </c>
      <c r="S52" t="s">
        <v>110</v>
      </c>
      <c r="T52" t="s">
        <v>110</v>
      </c>
      <c r="V52">
        <v>1966</v>
      </c>
      <c r="W52">
        <f t="shared" si="0"/>
        <v>38</v>
      </c>
      <c r="X52" s="1" t="s">
        <v>24</v>
      </c>
      <c r="Y52" s="1" t="s">
        <v>304</v>
      </c>
    </row>
    <row r="53" spans="2:27" x14ac:dyDescent="0.2">
      <c r="B53" t="s">
        <v>92</v>
      </c>
      <c r="C53" t="s">
        <v>84</v>
      </c>
      <c r="D53" t="s">
        <v>351</v>
      </c>
      <c r="F53" t="s">
        <v>14</v>
      </c>
      <c r="H53">
        <v>2006</v>
      </c>
      <c r="I53">
        <v>2013</v>
      </c>
      <c r="K53" t="s">
        <v>44</v>
      </c>
      <c r="L53" s="3" t="s">
        <v>16</v>
      </c>
      <c r="M53" s="7">
        <v>5</v>
      </c>
      <c r="N53" t="s">
        <v>17</v>
      </c>
      <c r="O53" s="5" t="s">
        <v>352</v>
      </c>
      <c r="P53" t="s">
        <v>58</v>
      </c>
      <c r="Q53" t="s">
        <v>222</v>
      </c>
      <c r="R53" s="5" t="s">
        <v>353</v>
      </c>
      <c r="S53" t="s">
        <v>58</v>
      </c>
      <c r="T53" t="s">
        <v>58</v>
      </c>
      <c r="U53" t="s">
        <v>354</v>
      </c>
      <c r="V53">
        <v>1939</v>
      </c>
      <c r="W53">
        <f t="shared" si="0"/>
        <v>67</v>
      </c>
      <c r="X53" s="1" t="s">
        <v>24</v>
      </c>
      <c r="Y53" t="s">
        <v>68</v>
      </c>
      <c r="Z53" s="1" t="s">
        <v>355</v>
      </c>
    </row>
    <row r="54" spans="2:27" x14ac:dyDescent="0.2">
      <c r="B54" t="s">
        <v>335</v>
      </c>
      <c r="C54" t="s">
        <v>140</v>
      </c>
      <c r="D54" t="s">
        <v>356</v>
      </c>
      <c r="F54" t="s">
        <v>29</v>
      </c>
      <c r="H54">
        <v>2008</v>
      </c>
      <c r="I54">
        <v>2009</v>
      </c>
      <c r="J54" s="3" t="s">
        <v>308</v>
      </c>
      <c r="K54" s="3" t="s">
        <v>31</v>
      </c>
      <c r="L54" s="3" t="s">
        <v>32</v>
      </c>
      <c r="M54" s="3" t="s">
        <v>31</v>
      </c>
      <c r="N54" t="s">
        <v>72</v>
      </c>
      <c r="O54" s="5" t="s">
        <v>357</v>
      </c>
      <c r="P54" t="s">
        <v>21</v>
      </c>
      <c r="Q54" t="s">
        <v>222</v>
      </c>
      <c r="R54" s="5" t="s">
        <v>358</v>
      </c>
      <c r="S54" t="s">
        <v>58</v>
      </c>
      <c r="T54" t="s">
        <v>58</v>
      </c>
      <c r="U54" t="s">
        <v>359</v>
      </c>
      <c r="V54" s="9">
        <v>1956</v>
      </c>
      <c r="W54">
        <f t="shared" si="0"/>
        <v>52</v>
      </c>
      <c r="X54" s="1" t="s">
        <v>304</v>
      </c>
      <c r="Y54" s="1" t="s">
        <v>346</v>
      </c>
    </row>
    <row r="55" spans="2:27" x14ac:dyDescent="0.2">
      <c r="B55" t="s">
        <v>259</v>
      </c>
      <c r="C55" t="s">
        <v>205</v>
      </c>
      <c r="D55" t="s">
        <v>360</v>
      </c>
      <c r="F55" t="s">
        <v>29</v>
      </c>
      <c r="H55">
        <v>2009</v>
      </c>
      <c r="I55">
        <v>2011</v>
      </c>
      <c r="J55" s="3" t="s">
        <v>316</v>
      </c>
      <c r="K55" s="3" t="s">
        <v>31</v>
      </c>
      <c r="L55" s="3" t="s">
        <v>32</v>
      </c>
      <c r="M55" s="3" t="s">
        <v>31</v>
      </c>
      <c r="N55" t="s">
        <v>361</v>
      </c>
      <c r="O55" s="5" t="s">
        <v>362</v>
      </c>
      <c r="P55" t="s">
        <v>58</v>
      </c>
      <c r="Q55" t="s">
        <v>222</v>
      </c>
      <c r="R55" s="5" t="s">
        <v>363</v>
      </c>
      <c r="S55" t="s">
        <v>58</v>
      </c>
      <c r="T55" t="s">
        <v>58</v>
      </c>
      <c r="U55" t="s">
        <v>364</v>
      </c>
      <c r="V55">
        <v>1955</v>
      </c>
      <c r="W55">
        <f t="shared" si="0"/>
        <v>54</v>
      </c>
      <c r="X55" s="1" t="s">
        <v>24</v>
      </c>
    </row>
    <row r="56" spans="2:27" x14ac:dyDescent="0.2">
      <c r="B56" s="3" t="s">
        <v>365</v>
      </c>
      <c r="C56" s="3"/>
      <c r="D56" s="3" t="s">
        <v>366</v>
      </c>
      <c r="E56" s="3"/>
      <c r="F56" s="3" t="s">
        <v>29</v>
      </c>
      <c r="G56" s="3" t="s">
        <v>315</v>
      </c>
      <c r="H56" s="3">
        <v>2017</v>
      </c>
      <c r="I56" s="3">
        <v>2021</v>
      </c>
      <c r="J56" s="3" t="s">
        <v>367</v>
      </c>
      <c r="K56" s="3" t="s">
        <v>31</v>
      </c>
      <c r="L56" s="3" t="s">
        <v>32</v>
      </c>
      <c r="M56" s="3" t="s">
        <v>31</v>
      </c>
      <c r="N56" s="3" t="s">
        <v>368</v>
      </c>
      <c r="O56" s="11" t="s">
        <v>369</v>
      </c>
      <c r="P56" s="3" t="s">
        <v>58</v>
      </c>
      <c r="Q56" s="3" t="s">
        <v>222</v>
      </c>
      <c r="R56" s="11" t="s">
        <v>370</v>
      </c>
      <c r="S56" s="3" t="s">
        <v>19</v>
      </c>
      <c r="T56" s="3" t="s">
        <v>19</v>
      </c>
      <c r="U56" s="3"/>
      <c r="V56">
        <v>1969</v>
      </c>
      <c r="W56">
        <f t="shared" si="0"/>
        <v>48</v>
      </c>
      <c r="X56" s="4" t="s">
        <v>35</v>
      </c>
    </row>
    <row r="57" spans="2:27" x14ac:dyDescent="0.2">
      <c r="B57" t="s">
        <v>371</v>
      </c>
      <c r="C57" t="s">
        <v>336</v>
      </c>
      <c r="D57" t="s">
        <v>372</v>
      </c>
      <c r="F57" s="3" t="s">
        <v>373</v>
      </c>
      <c r="H57">
        <v>2012</v>
      </c>
      <c r="I57">
        <v>2018</v>
      </c>
      <c r="K57" t="s">
        <v>44</v>
      </c>
      <c r="L57" s="3" t="s">
        <v>16</v>
      </c>
      <c r="M57" s="7">
        <v>4</v>
      </c>
      <c r="N57" t="s">
        <v>72</v>
      </c>
      <c r="O57" s="5" t="s">
        <v>374</v>
      </c>
      <c r="P57" t="s">
        <v>58</v>
      </c>
      <c r="Q57" t="s">
        <v>375</v>
      </c>
      <c r="R57" s="5" t="s">
        <v>376</v>
      </c>
      <c r="S57" t="s">
        <v>58</v>
      </c>
      <c r="T57" t="s">
        <v>58</v>
      </c>
      <c r="U57" t="s">
        <v>377</v>
      </c>
      <c r="V57">
        <v>1962</v>
      </c>
      <c r="W57">
        <f t="shared" si="0"/>
        <v>50</v>
      </c>
      <c r="X57" s="1" t="s">
        <v>24</v>
      </c>
      <c r="Y57" t="s">
        <v>378</v>
      </c>
      <c r="AA57" t="s">
        <v>379</v>
      </c>
    </row>
    <row r="58" spans="2:27" x14ac:dyDescent="0.2">
      <c r="B58" t="s">
        <v>380</v>
      </c>
      <c r="C58" t="s">
        <v>92</v>
      </c>
      <c r="D58" t="s">
        <v>381</v>
      </c>
      <c r="F58" t="s">
        <v>78</v>
      </c>
      <c r="H58">
        <v>2018</v>
      </c>
      <c r="I58">
        <v>2021</v>
      </c>
      <c r="K58" t="s">
        <v>44</v>
      </c>
      <c r="L58" s="3" t="s">
        <v>16</v>
      </c>
      <c r="M58" s="7">
        <v>3</v>
      </c>
      <c r="N58" t="s">
        <v>72</v>
      </c>
      <c r="O58" s="5" t="s">
        <v>382</v>
      </c>
      <c r="P58" t="s">
        <v>58</v>
      </c>
      <c r="Q58" t="s">
        <v>375</v>
      </c>
      <c r="R58" s="5" t="s">
        <v>383</v>
      </c>
      <c r="S58" t="s">
        <v>58</v>
      </c>
      <c r="T58" t="s">
        <v>58</v>
      </c>
      <c r="U58" t="s">
        <v>179</v>
      </c>
      <c r="V58">
        <v>1958</v>
      </c>
      <c r="W58">
        <f t="shared" si="0"/>
        <v>60</v>
      </c>
      <c r="X58" s="1" t="s">
        <v>264</v>
      </c>
      <c r="Y58" s="1" t="s">
        <v>346</v>
      </c>
    </row>
    <row r="59" spans="2:27" x14ac:dyDescent="0.2">
      <c r="B59" t="s">
        <v>36</v>
      </c>
      <c r="C59" t="s">
        <v>92</v>
      </c>
      <c r="D59" t="s">
        <v>384</v>
      </c>
      <c r="F59" t="s">
        <v>100</v>
      </c>
      <c r="H59">
        <v>1915</v>
      </c>
      <c r="I59">
        <v>1918</v>
      </c>
      <c r="K59" t="s">
        <v>15</v>
      </c>
      <c r="L59" t="s">
        <v>16</v>
      </c>
      <c r="M59" s="6">
        <v>3</v>
      </c>
      <c r="N59" t="s">
        <v>245</v>
      </c>
      <c r="O59" s="5" t="s">
        <v>385</v>
      </c>
      <c r="P59" t="s">
        <v>21</v>
      </c>
      <c r="Q59" t="s">
        <v>213</v>
      </c>
      <c r="R59" s="5" t="s">
        <v>386</v>
      </c>
      <c r="S59" t="s">
        <v>21</v>
      </c>
      <c r="T59" t="s">
        <v>194</v>
      </c>
      <c r="V59">
        <v>1868</v>
      </c>
      <c r="W59">
        <f t="shared" si="0"/>
        <v>47</v>
      </c>
      <c r="X59" s="1" t="s">
        <v>24</v>
      </c>
      <c r="Y59" s="1" t="s">
        <v>208</v>
      </c>
    </row>
    <row r="60" spans="2:27" x14ac:dyDescent="0.2">
      <c r="B60" t="s">
        <v>252</v>
      </c>
      <c r="D60" t="s">
        <v>387</v>
      </c>
      <c r="F60" t="s">
        <v>14</v>
      </c>
      <c r="H60">
        <v>1915</v>
      </c>
      <c r="I60">
        <v>1916</v>
      </c>
      <c r="K60" t="s">
        <v>244</v>
      </c>
      <c r="L60" t="s">
        <v>16</v>
      </c>
      <c r="M60">
        <v>1</v>
      </c>
      <c r="N60" t="s">
        <v>55</v>
      </c>
      <c r="O60" s="5" t="s">
        <v>388</v>
      </c>
      <c r="P60" t="s">
        <v>21</v>
      </c>
      <c r="Q60" t="s">
        <v>213</v>
      </c>
      <c r="R60" s="5" t="s">
        <v>389</v>
      </c>
      <c r="S60" t="s">
        <v>21</v>
      </c>
      <c r="T60" t="s">
        <v>390</v>
      </c>
      <c r="U60" t="s">
        <v>359</v>
      </c>
      <c r="V60">
        <v>1868</v>
      </c>
      <c r="W60">
        <f t="shared" si="0"/>
        <v>47</v>
      </c>
      <c r="X60" s="1" t="s">
        <v>24</v>
      </c>
    </row>
    <row r="61" spans="2:27" x14ac:dyDescent="0.2">
      <c r="B61" t="s">
        <v>380</v>
      </c>
      <c r="C61" t="s">
        <v>85</v>
      </c>
      <c r="D61" t="s">
        <v>200</v>
      </c>
      <c r="F61" t="s">
        <v>100</v>
      </c>
      <c r="H61">
        <v>1916</v>
      </c>
      <c r="I61">
        <v>1918</v>
      </c>
      <c r="K61" t="s">
        <v>15</v>
      </c>
      <c r="L61" t="s">
        <v>16</v>
      </c>
      <c r="M61" s="6">
        <v>5</v>
      </c>
      <c r="N61" t="s">
        <v>55</v>
      </c>
      <c r="O61" s="5" t="s">
        <v>391</v>
      </c>
      <c r="P61" t="s">
        <v>21</v>
      </c>
      <c r="Q61" t="s">
        <v>213</v>
      </c>
      <c r="R61" s="5" t="s">
        <v>392</v>
      </c>
      <c r="S61" t="s">
        <v>21</v>
      </c>
      <c r="T61" t="s">
        <v>213</v>
      </c>
      <c r="V61">
        <v>1876</v>
      </c>
      <c r="W61">
        <f t="shared" si="0"/>
        <v>40</v>
      </c>
      <c r="X61" s="1" t="s">
        <v>24</v>
      </c>
      <c r="AA61" t="s">
        <v>393</v>
      </c>
    </row>
    <row r="62" spans="2:27" x14ac:dyDescent="0.2">
      <c r="B62" t="s">
        <v>36</v>
      </c>
      <c r="C62" t="s">
        <v>321</v>
      </c>
      <c r="D62" t="s">
        <v>394</v>
      </c>
      <c r="F62" t="s">
        <v>100</v>
      </c>
      <c r="H62">
        <v>1917</v>
      </c>
      <c r="I62">
        <v>1920</v>
      </c>
      <c r="K62" t="s">
        <v>15</v>
      </c>
      <c r="L62" t="s">
        <v>16</v>
      </c>
      <c r="M62">
        <v>4</v>
      </c>
      <c r="N62" t="s">
        <v>55</v>
      </c>
      <c r="O62" s="5" t="s">
        <v>395</v>
      </c>
      <c r="P62" t="s">
        <v>21</v>
      </c>
      <c r="Q62" t="s">
        <v>213</v>
      </c>
      <c r="R62" s="5" t="s">
        <v>396</v>
      </c>
      <c r="S62" t="s">
        <v>110</v>
      </c>
      <c r="T62" t="s">
        <v>110</v>
      </c>
      <c r="V62">
        <v>1870</v>
      </c>
      <c r="W62">
        <f t="shared" si="0"/>
        <v>47</v>
      </c>
      <c r="X62" s="1" t="s">
        <v>82</v>
      </c>
      <c r="Y62" s="1" t="s">
        <v>24</v>
      </c>
      <c r="AA62" t="s">
        <v>397</v>
      </c>
    </row>
    <row r="63" spans="2:27" x14ac:dyDescent="0.2">
      <c r="B63" t="s">
        <v>398</v>
      </c>
      <c r="D63" t="s">
        <v>399</v>
      </c>
      <c r="F63" t="s">
        <v>248</v>
      </c>
      <c r="H63">
        <v>1919</v>
      </c>
      <c r="I63">
        <v>1926</v>
      </c>
      <c r="K63" t="s">
        <v>15</v>
      </c>
      <c r="L63" t="s">
        <v>16</v>
      </c>
      <c r="M63" s="6">
        <v>3</v>
      </c>
      <c r="N63" t="s">
        <v>55</v>
      </c>
      <c r="O63" s="5" t="s">
        <v>400</v>
      </c>
      <c r="P63" t="s">
        <v>21</v>
      </c>
      <c r="Q63" t="s">
        <v>213</v>
      </c>
      <c r="R63" s="5" t="s">
        <v>401</v>
      </c>
      <c r="S63" t="s">
        <v>223</v>
      </c>
      <c r="T63" t="s">
        <v>223</v>
      </c>
      <c r="V63">
        <v>1875</v>
      </c>
      <c r="W63">
        <f t="shared" si="0"/>
        <v>44</v>
      </c>
      <c r="X63" s="1" t="s">
        <v>24</v>
      </c>
      <c r="AA63" t="s">
        <v>402</v>
      </c>
    </row>
    <row r="64" spans="2:27" x14ac:dyDescent="0.2">
      <c r="B64" t="s">
        <v>191</v>
      </c>
      <c r="C64" t="s">
        <v>403</v>
      </c>
      <c r="D64" t="s">
        <v>404</v>
      </c>
      <c r="F64" t="s">
        <v>14</v>
      </c>
      <c r="H64">
        <v>1920</v>
      </c>
      <c r="I64">
        <v>1921</v>
      </c>
      <c r="K64" t="s">
        <v>15</v>
      </c>
      <c r="L64" t="s">
        <v>16</v>
      </c>
      <c r="M64" s="6">
        <v>5</v>
      </c>
      <c r="N64" t="s">
        <v>17</v>
      </c>
      <c r="O64" s="5" t="s">
        <v>405</v>
      </c>
      <c r="P64" t="s">
        <v>21</v>
      </c>
      <c r="Q64" t="s">
        <v>213</v>
      </c>
      <c r="R64" s="5" t="s">
        <v>406</v>
      </c>
      <c r="S64" t="s">
        <v>19</v>
      </c>
      <c r="T64" t="s">
        <v>407</v>
      </c>
      <c r="V64">
        <v>1871</v>
      </c>
      <c r="W64">
        <f t="shared" si="0"/>
        <v>49</v>
      </c>
      <c r="X64" s="1" t="s">
        <v>24</v>
      </c>
      <c r="AA64" t="s">
        <v>408</v>
      </c>
    </row>
    <row r="65" spans="2:27" x14ac:dyDescent="0.2">
      <c r="B65" t="s">
        <v>409</v>
      </c>
      <c r="C65" t="s">
        <v>205</v>
      </c>
      <c r="D65" t="s">
        <v>410</v>
      </c>
      <c r="F65" t="s">
        <v>100</v>
      </c>
      <c r="H65">
        <v>1927</v>
      </c>
      <c r="I65">
        <v>1933</v>
      </c>
      <c r="K65" t="s">
        <v>15</v>
      </c>
      <c r="L65" t="s">
        <v>16</v>
      </c>
      <c r="M65" s="6">
        <v>3</v>
      </c>
      <c r="N65" t="s">
        <v>55</v>
      </c>
      <c r="O65" s="5" t="s">
        <v>411</v>
      </c>
      <c r="P65" t="s">
        <v>21</v>
      </c>
      <c r="Q65" t="s">
        <v>213</v>
      </c>
      <c r="R65" s="5" t="s">
        <v>173</v>
      </c>
      <c r="S65" t="s">
        <v>173</v>
      </c>
      <c r="T65" t="s">
        <v>173</v>
      </c>
      <c r="V65">
        <v>1861</v>
      </c>
      <c r="W65">
        <f t="shared" si="0"/>
        <v>66</v>
      </c>
      <c r="X65" s="1" t="s">
        <v>24</v>
      </c>
      <c r="Y65" s="1" t="s">
        <v>82</v>
      </c>
    </row>
    <row r="66" spans="2:27" x14ac:dyDescent="0.2">
      <c r="B66" t="s">
        <v>174</v>
      </c>
      <c r="C66" t="s">
        <v>242</v>
      </c>
      <c r="D66" t="s">
        <v>412</v>
      </c>
      <c r="F66" t="s">
        <v>100</v>
      </c>
      <c r="H66">
        <v>1929</v>
      </c>
      <c r="I66">
        <v>1945</v>
      </c>
      <c r="K66" t="s">
        <v>44</v>
      </c>
      <c r="L66" t="s">
        <v>16</v>
      </c>
      <c r="M66" s="6">
        <v>5</v>
      </c>
      <c r="N66" t="s">
        <v>55</v>
      </c>
      <c r="O66" s="5" t="s">
        <v>413</v>
      </c>
      <c r="P66" t="s">
        <v>110</v>
      </c>
      <c r="Q66" t="s">
        <v>213</v>
      </c>
      <c r="R66" s="5" t="s">
        <v>173</v>
      </c>
      <c r="S66" t="s">
        <v>173</v>
      </c>
      <c r="T66" t="s">
        <v>173</v>
      </c>
      <c r="V66">
        <v>1870</v>
      </c>
      <c r="W66">
        <f t="shared" si="0"/>
        <v>59</v>
      </c>
      <c r="X66" s="1" t="s">
        <v>24</v>
      </c>
      <c r="Y66" s="1" t="s">
        <v>82</v>
      </c>
      <c r="AA66" t="s">
        <v>414</v>
      </c>
    </row>
    <row r="67" spans="2:27" x14ac:dyDescent="0.2">
      <c r="B67" t="s">
        <v>76</v>
      </c>
      <c r="C67" t="s">
        <v>415</v>
      </c>
      <c r="D67" t="s">
        <v>416</v>
      </c>
      <c r="F67" t="s">
        <v>29</v>
      </c>
      <c r="H67">
        <v>1937</v>
      </c>
      <c r="I67">
        <v>1938</v>
      </c>
      <c r="J67" t="s">
        <v>122</v>
      </c>
      <c r="K67" s="3" t="s">
        <v>31</v>
      </c>
      <c r="L67" s="3" t="s">
        <v>32</v>
      </c>
      <c r="M67" s="3" t="s">
        <v>31</v>
      </c>
      <c r="N67" t="s">
        <v>417</v>
      </c>
      <c r="O67" s="5" t="s">
        <v>418</v>
      </c>
      <c r="P67" t="s">
        <v>21</v>
      </c>
      <c r="Q67" t="s">
        <v>213</v>
      </c>
      <c r="R67" s="5" t="s">
        <v>419</v>
      </c>
      <c r="S67" t="s">
        <v>21</v>
      </c>
      <c r="T67" t="s">
        <v>213</v>
      </c>
      <c r="V67">
        <v>1892</v>
      </c>
      <c r="W67">
        <f t="shared" ref="W67:W130" si="1">IF(H67-V67 &lt; 100, H67-V67, "NA")</f>
        <v>45</v>
      </c>
      <c r="X67" s="1" t="s">
        <v>24</v>
      </c>
    </row>
    <row r="68" spans="2:27" x14ac:dyDescent="0.2">
      <c r="B68" t="s">
        <v>191</v>
      </c>
      <c r="C68" t="s">
        <v>27</v>
      </c>
      <c r="D68" t="s">
        <v>420</v>
      </c>
      <c r="F68" t="s">
        <v>29</v>
      </c>
      <c r="H68">
        <v>1947</v>
      </c>
      <c r="I68">
        <v>1948</v>
      </c>
      <c r="J68" t="s">
        <v>127</v>
      </c>
      <c r="K68" s="3" t="s">
        <v>31</v>
      </c>
      <c r="L68" s="3" t="s">
        <v>32</v>
      </c>
      <c r="M68" s="3" t="s">
        <v>31</v>
      </c>
      <c r="N68" t="s">
        <v>55</v>
      </c>
      <c r="O68" s="5" t="s">
        <v>421</v>
      </c>
      <c r="P68" t="s">
        <v>21</v>
      </c>
      <c r="Q68" t="s">
        <v>213</v>
      </c>
      <c r="R68" s="5" t="s">
        <v>422</v>
      </c>
      <c r="S68" t="s">
        <v>58</v>
      </c>
      <c r="T68" t="s">
        <v>58</v>
      </c>
      <c r="U68" t="s">
        <v>423</v>
      </c>
      <c r="V68">
        <v>1912</v>
      </c>
      <c r="W68">
        <f t="shared" si="1"/>
        <v>35</v>
      </c>
      <c r="X68" s="1" t="s">
        <v>82</v>
      </c>
    </row>
    <row r="69" spans="2:27" x14ac:dyDescent="0.2">
      <c r="B69" t="s">
        <v>424</v>
      </c>
      <c r="D69" t="s">
        <v>425</v>
      </c>
      <c r="F69" t="s">
        <v>29</v>
      </c>
      <c r="H69">
        <v>1953</v>
      </c>
      <c r="I69">
        <v>1956</v>
      </c>
      <c r="J69" t="s">
        <v>142</v>
      </c>
      <c r="K69" s="3" t="s">
        <v>31</v>
      </c>
      <c r="L69" s="3" t="s">
        <v>32</v>
      </c>
      <c r="M69" s="3" t="s">
        <v>31</v>
      </c>
      <c r="N69" t="s">
        <v>72</v>
      </c>
      <c r="O69" s="5" t="s">
        <v>426</v>
      </c>
      <c r="P69" t="s">
        <v>21</v>
      </c>
      <c r="Q69" t="s">
        <v>213</v>
      </c>
      <c r="R69" s="5" t="s">
        <v>427</v>
      </c>
      <c r="S69" t="s">
        <v>21</v>
      </c>
      <c r="T69" t="s">
        <v>213</v>
      </c>
      <c r="V69">
        <v>1900</v>
      </c>
      <c r="W69">
        <f t="shared" si="1"/>
        <v>53</v>
      </c>
      <c r="X69" s="1" t="s">
        <v>24</v>
      </c>
      <c r="AA69" t="s">
        <v>428</v>
      </c>
    </row>
    <row r="70" spans="2:27" x14ac:dyDescent="0.2">
      <c r="B70" t="s">
        <v>429</v>
      </c>
      <c r="C70" t="s">
        <v>168</v>
      </c>
      <c r="D70" t="s">
        <v>430</v>
      </c>
      <c r="F70" t="s">
        <v>29</v>
      </c>
      <c r="H70">
        <v>1956</v>
      </c>
      <c r="I70">
        <v>1959</v>
      </c>
      <c r="J70" t="s">
        <v>142</v>
      </c>
      <c r="K70" s="3" t="s">
        <v>31</v>
      </c>
      <c r="L70" s="3" t="s">
        <v>32</v>
      </c>
      <c r="M70" s="3" t="s">
        <v>31</v>
      </c>
      <c r="N70" t="s">
        <v>55</v>
      </c>
      <c r="O70" s="5" t="s">
        <v>431</v>
      </c>
      <c r="P70" t="s">
        <v>21</v>
      </c>
      <c r="Q70" t="s">
        <v>213</v>
      </c>
      <c r="R70" s="5" t="s">
        <v>223</v>
      </c>
      <c r="S70" t="s">
        <v>223</v>
      </c>
      <c r="T70" t="s">
        <v>223</v>
      </c>
      <c r="V70">
        <v>1904</v>
      </c>
      <c r="W70">
        <f t="shared" si="1"/>
        <v>52</v>
      </c>
      <c r="X70" t="s">
        <v>68</v>
      </c>
    </row>
    <row r="71" spans="2:27" x14ac:dyDescent="0.2">
      <c r="B71" t="s">
        <v>235</v>
      </c>
      <c r="C71" t="s">
        <v>214</v>
      </c>
      <c r="D71" t="s">
        <v>432</v>
      </c>
      <c r="F71" t="s">
        <v>14</v>
      </c>
      <c r="H71">
        <v>1956</v>
      </c>
      <c r="I71">
        <v>1960</v>
      </c>
      <c r="K71" t="s">
        <v>44</v>
      </c>
      <c r="L71" t="s">
        <v>16</v>
      </c>
      <c r="M71" s="6">
        <v>5</v>
      </c>
      <c r="N71" t="s">
        <v>55</v>
      </c>
      <c r="O71" s="5" t="s">
        <v>433</v>
      </c>
      <c r="P71" t="s">
        <v>21</v>
      </c>
      <c r="Q71" t="s">
        <v>213</v>
      </c>
      <c r="R71" s="5" t="s">
        <v>434</v>
      </c>
      <c r="S71" t="s">
        <v>110</v>
      </c>
      <c r="T71" t="s">
        <v>110</v>
      </c>
      <c r="V71">
        <v>1920</v>
      </c>
      <c r="W71">
        <f t="shared" si="1"/>
        <v>36</v>
      </c>
      <c r="X71" s="1" t="s">
        <v>82</v>
      </c>
      <c r="Y71" s="1" t="s">
        <v>277</v>
      </c>
    </row>
    <row r="72" spans="2:27" x14ac:dyDescent="0.2">
      <c r="B72" t="s">
        <v>36</v>
      </c>
      <c r="C72" t="s">
        <v>435</v>
      </c>
      <c r="D72" t="s">
        <v>436</v>
      </c>
      <c r="E72" t="s">
        <v>437</v>
      </c>
      <c r="F72" t="s">
        <v>29</v>
      </c>
      <c r="H72">
        <v>1963</v>
      </c>
      <c r="I72">
        <v>1965</v>
      </c>
      <c r="J72" t="s">
        <v>438</v>
      </c>
      <c r="K72" s="3" t="s">
        <v>31</v>
      </c>
      <c r="L72" s="3" t="s">
        <v>32</v>
      </c>
      <c r="M72" s="3" t="s">
        <v>31</v>
      </c>
      <c r="N72" t="s">
        <v>17</v>
      </c>
      <c r="O72" s="5" t="s">
        <v>439</v>
      </c>
      <c r="P72" t="s">
        <v>21</v>
      </c>
      <c r="Q72" t="s">
        <v>213</v>
      </c>
      <c r="R72" s="5" t="s">
        <v>440</v>
      </c>
      <c r="S72" t="s">
        <v>58</v>
      </c>
      <c r="T72" t="s">
        <v>222</v>
      </c>
      <c r="U72" t="s">
        <v>223</v>
      </c>
      <c r="V72">
        <v>1915</v>
      </c>
      <c r="W72">
        <f t="shared" si="1"/>
        <v>48</v>
      </c>
      <c r="X72" s="1" t="s">
        <v>24</v>
      </c>
    </row>
    <row r="73" spans="2:27" x14ac:dyDescent="0.2">
      <c r="B73" t="s">
        <v>441</v>
      </c>
      <c r="C73" t="s">
        <v>140</v>
      </c>
      <c r="D73" t="s">
        <v>442</v>
      </c>
      <c r="F73" t="s">
        <v>78</v>
      </c>
      <c r="H73">
        <v>1973</v>
      </c>
      <c r="I73">
        <v>1975</v>
      </c>
      <c r="K73" t="s">
        <v>44</v>
      </c>
      <c r="L73" t="s">
        <v>16</v>
      </c>
      <c r="M73" s="6">
        <v>4</v>
      </c>
      <c r="N73" t="s">
        <v>55</v>
      </c>
      <c r="O73" s="5" t="s">
        <v>443</v>
      </c>
      <c r="P73" t="s">
        <v>21</v>
      </c>
      <c r="Q73" t="s">
        <v>213</v>
      </c>
      <c r="R73" s="5" t="s">
        <v>444</v>
      </c>
      <c r="S73" t="s">
        <v>110</v>
      </c>
      <c r="T73" t="s">
        <v>110</v>
      </c>
      <c r="V73">
        <v>1936</v>
      </c>
      <c r="W73">
        <f t="shared" si="1"/>
        <v>37</v>
      </c>
      <c r="X73" s="1" t="s">
        <v>24</v>
      </c>
      <c r="Y73" s="1" t="s">
        <v>82</v>
      </c>
    </row>
    <row r="74" spans="2:27" x14ac:dyDescent="0.2">
      <c r="B74" t="s">
        <v>445</v>
      </c>
      <c r="C74" t="s">
        <v>446</v>
      </c>
      <c r="D74" t="s">
        <v>447</v>
      </c>
      <c r="F74" t="s">
        <v>14</v>
      </c>
      <c r="H74">
        <v>1973</v>
      </c>
      <c r="I74">
        <v>1979</v>
      </c>
      <c r="K74" t="s">
        <v>157</v>
      </c>
      <c r="L74" t="s">
        <v>16</v>
      </c>
      <c r="M74">
        <v>1</v>
      </c>
      <c r="N74" t="s">
        <v>72</v>
      </c>
      <c r="O74" s="5" t="s">
        <v>448</v>
      </c>
      <c r="P74" t="s">
        <v>21</v>
      </c>
      <c r="Q74" t="s">
        <v>213</v>
      </c>
      <c r="R74" s="5" t="s">
        <v>449</v>
      </c>
      <c r="S74" t="s">
        <v>21</v>
      </c>
      <c r="T74" t="s">
        <v>213</v>
      </c>
      <c r="V74">
        <v>1936</v>
      </c>
      <c r="W74">
        <f t="shared" si="1"/>
        <v>37</v>
      </c>
      <c r="X74" s="1" t="s">
        <v>450</v>
      </c>
      <c r="Y74" s="1" t="s">
        <v>203</v>
      </c>
      <c r="AA74" t="s">
        <v>451</v>
      </c>
    </row>
    <row r="75" spans="2:27" x14ac:dyDescent="0.2">
      <c r="B75" t="s">
        <v>225</v>
      </c>
      <c r="C75" t="s">
        <v>140</v>
      </c>
      <c r="D75" t="s">
        <v>452</v>
      </c>
      <c r="F75" t="s">
        <v>71</v>
      </c>
      <c r="H75">
        <v>1976</v>
      </c>
      <c r="I75">
        <v>1983</v>
      </c>
      <c r="K75" t="s">
        <v>44</v>
      </c>
      <c r="L75" t="s">
        <v>16</v>
      </c>
      <c r="M75" s="6">
        <v>4</v>
      </c>
      <c r="N75" t="s">
        <v>72</v>
      </c>
      <c r="O75" s="5" t="s">
        <v>453</v>
      </c>
      <c r="P75" t="s">
        <v>21</v>
      </c>
      <c r="Q75" t="s">
        <v>213</v>
      </c>
      <c r="R75" s="5" t="s">
        <v>454</v>
      </c>
      <c r="S75" t="s">
        <v>58</v>
      </c>
      <c r="T75" t="s">
        <v>58</v>
      </c>
      <c r="U75" t="s">
        <v>455</v>
      </c>
      <c r="V75">
        <v>1944</v>
      </c>
      <c r="W75">
        <f t="shared" si="1"/>
        <v>32</v>
      </c>
      <c r="X75" s="1" t="s">
        <v>24</v>
      </c>
      <c r="Y75" s="1" t="s">
        <v>456</v>
      </c>
      <c r="Z75" s="1" t="s">
        <v>118</v>
      </c>
      <c r="AA75" t="s">
        <v>457</v>
      </c>
    </row>
    <row r="76" spans="2:27" x14ac:dyDescent="0.2">
      <c r="B76" t="s">
        <v>458</v>
      </c>
      <c r="C76" t="s">
        <v>92</v>
      </c>
      <c r="D76" t="s">
        <v>459</v>
      </c>
      <c r="F76" t="s">
        <v>14</v>
      </c>
      <c r="H76">
        <v>1976</v>
      </c>
      <c r="I76">
        <v>1977</v>
      </c>
      <c r="K76" t="s">
        <v>44</v>
      </c>
      <c r="L76" t="s">
        <v>16</v>
      </c>
      <c r="M76" s="6">
        <v>3</v>
      </c>
      <c r="N76" t="s">
        <v>17</v>
      </c>
      <c r="O76" s="5" t="s">
        <v>460</v>
      </c>
      <c r="P76" t="s">
        <v>21</v>
      </c>
      <c r="Q76" t="s">
        <v>213</v>
      </c>
      <c r="R76" s="5" t="s">
        <v>461</v>
      </c>
      <c r="S76" t="s">
        <v>58</v>
      </c>
      <c r="T76" t="s">
        <v>187</v>
      </c>
      <c r="U76" t="s">
        <v>462</v>
      </c>
      <c r="V76">
        <v>1942</v>
      </c>
      <c r="W76">
        <f t="shared" si="1"/>
        <v>34</v>
      </c>
      <c r="X76" s="1" t="s">
        <v>24</v>
      </c>
      <c r="Y76" s="1" t="s">
        <v>25</v>
      </c>
      <c r="Z76" s="1" t="s">
        <v>331</v>
      </c>
      <c r="AA76" t="s">
        <v>463</v>
      </c>
    </row>
    <row r="77" spans="2:27" x14ac:dyDescent="0.2">
      <c r="B77" t="s">
        <v>464</v>
      </c>
      <c r="D77" t="s">
        <v>465</v>
      </c>
      <c r="F77" t="s">
        <v>100</v>
      </c>
      <c r="H77">
        <v>1977</v>
      </c>
      <c r="I77">
        <v>1984</v>
      </c>
      <c r="K77" t="s">
        <v>15</v>
      </c>
      <c r="L77" t="s">
        <v>16</v>
      </c>
      <c r="M77" s="6">
        <v>5</v>
      </c>
      <c r="N77" t="s">
        <v>72</v>
      </c>
      <c r="O77" s="5" t="s">
        <v>466</v>
      </c>
      <c r="P77" t="s">
        <v>21</v>
      </c>
      <c r="Q77" t="s">
        <v>213</v>
      </c>
      <c r="R77" s="5" t="s">
        <v>467</v>
      </c>
      <c r="S77" t="s">
        <v>19</v>
      </c>
      <c r="T77" t="s">
        <v>19</v>
      </c>
      <c r="V77">
        <v>1933</v>
      </c>
      <c r="W77">
        <f t="shared" si="1"/>
        <v>44</v>
      </c>
      <c r="X77" s="1" t="s">
        <v>24</v>
      </c>
      <c r="Y77" s="1" t="s">
        <v>25</v>
      </c>
      <c r="Z77" s="1" t="s">
        <v>277</v>
      </c>
      <c r="AA77" t="s">
        <v>468</v>
      </c>
    </row>
    <row r="78" spans="2:27" x14ac:dyDescent="0.2">
      <c r="B78" t="s">
        <v>469</v>
      </c>
      <c r="C78" t="s">
        <v>470</v>
      </c>
      <c r="D78" t="s">
        <v>471</v>
      </c>
      <c r="F78" t="s">
        <v>14</v>
      </c>
      <c r="H78">
        <v>1979</v>
      </c>
      <c r="I78">
        <v>1988</v>
      </c>
      <c r="K78" t="s">
        <v>44</v>
      </c>
      <c r="L78" t="s">
        <v>16</v>
      </c>
      <c r="M78">
        <v>1</v>
      </c>
      <c r="N78" t="s">
        <v>472</v>
      </c>
      <c r="O78" s="5" t="s">
        <v>473</v>
      </c>
      <c r="P78" t="s">
        <v>21</v>
      </c>
      <c r="Q78" t="s">
        <v>213</v>
      </c>
      <c r="R78" s="5" t="s">
        <v>474</v>
      </c>
      <c r="S78" t="s">
        <v>58</v>
      </c>
      <c r="T78" t="s">
        <v>58</v>
      </c>
      <c r="U78" t="s">
        <v>475</v>
      </c>
      <c r="V78">
        <v>1937</v>
      </c>
      <c r="W78">
        <f t="shared" si="1"/>
        <v>42</v>
      </c>
      <c r="X78" s="1" t="s">
        <v>476</v>
      </c>
      <c r="Y78" s="1" t="s">
        <v>477</v>
      </c>
      <c r="AA78" t="s">
        <v>478</v>
      </c>
    </row>
    <row r="79" spans="2:27" x14ac:dyDescent="0.2">
      <c r="B79" t="s">
        <v>479</v>
      </c>
      <c r="C79" t="s">
        <v>168</v>
      </c>
      <c r="D79" t="s">
        <v>480</v>
      </c>
      <c r="F79" t="s">
        <v>14</v>
      </c>
      <c r="H79">
        <v>1988</v>
      </c>
      <c r="I79">
        <v>1989</v>
      </c>
      <c r="K79" t="s">
        <v>44</v>
      </c>
      <c r="L79" t="s">
        <v>16</v>
      </c>
      <c r="M79">
        <v>1</v>
      </c>
      <c r="N79" t="s">
        <v>481</v>
      </c>
      <c r="O79" s="5" t="s">
        <v>482</v>
      </c>
      <c r="P79" t="s">
        <v>21</v>
      </c>
      <c r="Q79" t="s">
        <v>213</v>
      </c>
      <c r="R79" s="5" t="s">
        <v>483</v>
      </c>
      <c r="S79" t="s">
        <v>21</v>
      </c>
      <c r="T79" t="s">
        <v>484</v>
      </c>
      <c r="V79" s="9">
        <v>1948</v>
      </c>
      <c r="W79">
        <f t="shared" si="1"/>
        <v>40</v>
      </c>
      <c r="X79" s="1" t="s">
        <v>476</v>
      </c>
      <c r="Y79" s="1" t="s">
        <v>24</v>
      </c>
    </row>
    <row r="80" spans="2:27" x14ac:dyDescent="0.2">
      <c r="B80" t="s">
        <v>92</v>
      </c>
      <c r="C80" t="s">
        <v>485</v>
      </c>
      <c r="D80" t="s">
        <v>486</v>
      </c>
      <c r="F80" t="s">
        <v>29</v>
      </c>
      <c r="H80">
        <v>1992</v>
      </c>
      <c r="I80">
        <v>1993</v>
      </c>
      <c r="J80" t="s">
        <v>308</v>
      </c>
      <c r="K80" s="3" t="s">
        <v>31</v>
      </c>
      <c r="L80" s="3" t="s">
        <v>32</v>
      </c>
      <c r="M80" s="3" t="s">
        <v>31</v>
      </c>
      <c r="N80" t="s">
        <v>487</v>
      </c>
      <c r="O80" s="5" t="s">
        <v>488</v>
      </c>
      <c r="P80" t="s">
        <v>21</v>
      </c>
      <c r="Q80" t="s">
        <v>213</v>
      </c>
      <c r="R80" s="5" t="s">
        <v>489</v>
      </c>
      <c r="S80" t="s">
        <v>58</v>
      </c>
      <c r="T80" t="s">
        <v>58</v>
      </c>
      <c r="U80" t="s">
        <v>490</v>
      </c>
      <c r="V80" s="9">
        <v>1960</v>
      </c>
      <c r="W80">
        <f t="shared" si="1"/>
        <v>32</v>
      </c>
      <c r="X80" s="1" t="s">
        <v>346</v>
      </c>
      <c r="Y80" s="1" t="s">
        <v>491</v>
      </c>
      <c r="AA80" t="s">
        <v>492</v>
      </c>
    </row>
    <row r="81" spans="2:27" x14ac:dyDescent="0.2">
      <c r="B81" t="s">
        <v>493</v>
      </c>
      <c r="D81" t="s">
        <v>494</v>
      </c>
      <c r="F81" t="s">
        <v>29</v>
      </c>
      <c r="H81">
        <v>1996</v>
      </c>
      <c r="I81">
        <v>2000</v>
      </c>
      <c r="J81" t="s">
        <v>495</v>
      </c>
      <c r="K81" s="3" t="s">
        <v>31</v>
      </c>
      <c r="L81" s="3" t="s">
        <v>32</v>
      </c>
      <c r="M81" s="3" t="s">
        <v>31</v>
      </c>
      <c r="N81" t="s">
        <v>72</v>
      </c>
      <c r="O81" s="5" t="s">
        <v>496</v>
      </c>
      <c r="P81" t="s">
        <v>21</v>
      </c>
      <c r="Q81" t="s">
        <v>213</v>
      </c>
      <c r="R81" s="5" t="s">
        <v>497</v>
      </c>
      <c r="S81" t="s">
        <v>110</v>
      </c>
      <c r="T81" t="s">
        <v>498</v>
      </c>
      <c r="V81">
        <v>1946</v>
      </c>
      <c r="W81">
        <f t="shared" si="1"/>
        <v>50</v>
      </c>
      <c r="X81" s="1" t="s">
        <v>24</v>
      </c>
    </row>
    <row r="82" spans="2:27" x14ac:dyDescent="0.2">
      <c r="B82" t="s">
        <v>499</v>
      </c>
      <c r="D82" t="s">
        <v>500</v>
      </c>
      <c r="F82" s="3" t="s">
        <v>14</v>
      </c>
      <c r="H82">
        <v>1997</v>
      </c>
      <c r="I82">
        <v>2005</v>
      </c>
      <c r="K82" t="s">
        <v>44</v>
      </c>
      <c r="L82" s="3" t="s">
        <v>16</v>
      </c>
      <c r="M82" s="7">
        <v>4</v>
      </c>
      <c r="N82" t="s">
        <v>481</v>
      </c>
      <c r="O82" s="5" t="s">
        <v>501</v>
      </c>
      <c r="P82" t="s">
        <v>21</v>
      </c>
      <c r="Q82" t="s">
        <v>213</v>
      </c>
      <c r="R82" s="5" t="s">
        <v>502</v>
      </c>
      <c r="S82" t="s">
        <v>58</v>
      </c>
      <c r="T82" t="s">
        <v>58</v>
      </c>
      <c r="U82" t="s">
        <v>188</v>
      </c>
      <c r="V82">
        <v>1937</v>
      </c>
      <c r="W82">
        <f t="shared" si="1"/>
        <v>60</v>
      </c>
      <c r="X82" s="1" t="s">
        <v>24</v>
      </c>
      <c r="Y82" s="1" t="s">
        <v>324</v>
      </c>
    </row>
    <row r="83" spans="2:27" x14ac:dyDescent="0.2">
      <c r="B83" t="s">
        <v>503</v>
      </c>
      <c r="D83" t="s">
        <v>504</v>
      </c>
      <c r="F83" s="3" t="s">
        <v>100</v>
      </c>
      <c r="H83">
        <v>2004</v>
      </c>
      <c r="I83">
        <v>2013</v>
      </c>
      <c r="K83" t="s">
        <v>15</v>
      </c>
      <c r="L83" s="3" t="s">
        <v>16</v>
      </c>
      <c r="M83" s="7">
        <v>3</v>
      </c>
      <c r="N83" t="s">
        <v>72</v>
      </c>
      <c r="O83" s="5" t="s">
        <v>505</v>
      </c>
      <c r="P83" t="s">
        <v>110</v>
      </c>
      <c r="Q83" t="s">
        <v>213</v>
      </c>
      <c r="R83" s="5" t="s">
        <v>506</v>
      </c>
      <c r="S83" t="s">
        <v>58</v>
      </c>
      <c r="T83" t="s">
        <v>58</v>
      </c>
      <c r="U83" t="s">
        <v>507</v>
      </c>
      <c r="V83">
        <v>1958</v>
      </c>
      <c r="W83">
        <f t="shared" si="1"/>
        <v>46</v>
      </c>
      <c r="X83" s="1" t="s">
        <v>24</v>
      </c>
      <c r="Y83" s="1" t="s">
        <v>346</v>
      </c>
      <c r="AA83" t="s">
        <v>508</v>
      </c>
    </row>
    <row r="84" spans="2:27" x14ac:dyDescent="0.2">
      <c r="B84" t="s">
        <v>252</v>
      </c>
      <c r="C84" t="s">
        <v>134</v>
      </c>
      <c r="D84" t="s">
        <v>509</v>
      </c>
      <c r="F84" t="s">
        <v>14</v>
      </c>
      <c r="H84">
        <v>1933</v>
      </c>
      <c r="I84">
        <v>1934</v>
      </c>
      <c r="K84" t="s">
        <v>44</v>
      </c>
      <c r="L84" t="s">
        <v>16</v>
      </c>
      <c r="M84">
        <v>1</v>
      </c>
      <c r="N84" t="s">
        <v>510</v>
      </c>
      <c r="O84" s="5" t="s">
        <v>511</v>
      </c>
      <c r="P84" t="s">
        <v>21</v>
      </c>
      <c r="Q84" t="s">
        <v>512</v>
      </c>
      <c r="R84" s="5" t="s">
        <v>513</v>
      </c>
      <c r="S84" t="s">
        <v>21</v>
      </c>
      <c r="T84" t="s">
        <v>484</v>
      </c>
      <c r="V84">
        <v>1886</v>
      </c>
      <c r="W84">
        <f t="shared" si="1"/>
        <v>47</v>
      </c>
      <c r="X84" s="1" t="s">
        <v>24</v>
      </c>
      <c r="Y84" s="1" t="s">
        <v>82</v>
      </c>
    </row>
    <row r="85" spans="2:27" x14ac:dyDescent="0.2">
      <c r="B85" t="s">
        <v>11</v>
      </c>
      <c r="C85" t="s">
        <v>134</v>
      </c>
      <c r="D85" t="s">
        <v>514</v>
      </c>
      <c r="E85" t="s">
        <v>515</v>
      </c>
      <c r="F85" t="s">
        <v>78</v>
      </c>
      <c r="H85">
        <v>1981</v>
      </c>
      <c r="I85">
        <v>1985</v>
      </c>
      <c r="K85" t="s">
        <v>44</v>
      </c>
      <c r="L85" t="s">
        <v>16</v>
      </c>
      <c r="M85">
        <v>2</v>
      </c>
      <c r="N85" t="s">
        <v>516</v>
      </c>
      <c r="O85" s="5" t="s">
        <v>517</v>
      </c>
      <c r="P85" t="s">
        <v>21</v>
      </c>
      <c r="Q85" t="s">
        <v>512</v>
      </c>
      <c r="R85" s="5" t="s">
        <v>518</v>
      </c>
      <c r="S85" t="s">
        <v>21</v>
      </c>
      <c r="T85" t="s">
        <v>390</v>
      </c>
      <c r="U85" t="s">
        <v>519</v>
      </c>
      <c r="V85">
        <v>1942</v>
      </c>
      <c r="W85">
        <f t="shared" si="1"/>
        <v>39</v>
      </c>
      <c r="X85" s="1" t="s">
        <v>520</v>
      </c>
      <c r="Y85" s="1" t="s">
        <v>25</v>
      </c>
      <c r="Z85" s="1" t="s">
        <v>24</v>
      </c>
      <c r="AA85" t="s">
        <v>521</v>
      </c>
    </row>
    <row r="86" spans="2:27" x14ac:dyDescent="0.2">
      <c r="B86" t="s">
        <v>253</v>
      </c>
      <c r="C86" t="s">
        <v>415</v>
      </c>
      <c r="D86" t="s">
        <v>522</v>
      </c>
      <c r="F86" t="s">
        <v>29</v>
      </c>
      <c r="H86">
        <v>1985</v>
      </c>
      <c r="I86">
        <v>1986</v>
      </c>
      <c r="J86" t="s">
        <v>38</v>
      </c>
      <c r="K86" s="3" t="s">
        <v>31</v>
      </c>
      <c r="L86" s="3" t="s">
        <v>32</v>
      </c>
      <c r="M86" s="3" t="s">
        <v>31</v>
      </c>
      <c r="N86" t="s">
        <v>487</v>
      </c>
      <c r="O86" s="5" t="s">
        <v>523</v>
      </c>
      <c r="P86" t="s">
        <v>21</v>
      </c>
      <c r="Q86" t="s">
        <v>512</v>
      </c>
      <c r="R86" s="5" t="s">
        <v>524</v>
      </c>
      <c r="S86" t="s">
        <v>21</v>
      </c>
      <c r="T86" t="s">
        <v>213</v>
      </c>
      <c r="V86">
        <v>1946</v>
      </c>
      <c r="W86">
        <f t="shared" si="1"/>
        <v>39</v>
      </c>
      <c r="X86" s="1" t="s">
        <v>35</v>
      </c>
    </row>
    <row r="87" spans="2:27" x14ac:dyDescent="0.2">
      <c r="B87" t="s">
        <v>191</v>
      </c>
      <c r="D87" t="s">
        <v>525</v>
      </c>
      <c r="F87" t="s">
        <v>14</v>
      </c>
      <c r="H87">
        <v>1948</v>
      </c>
      <c r="I87">
        <v>1953</v>
      </c>
      <c r="K87" t="s">
        <v>157</v>
      </c>
      <c r="L87" t="s">
        <v>16</v>
      </c>
      <c r="M87">
        <v>1</v>
      </c>
      <c r="N87" t="s">
        <v>238</v>
      </c>
      <c r="O87" s="5" t="s">
        <v>526</v>
      </c>
      <c r="P87" t="s">
        <v>21</v>
      </c>
      <c r="Q87" t="s">
        <v>527</v>
      </c>
      <c r="R87" s="5" t="s">
        <v>223</v>
      </c>
      <c r="S87" t="s">
        <v>223</v>
      </c>
      <c r="T87" t="s">
        <v>223</v>
      </c>
      <c r="V87">
        <v>1889</v>
      </c>
      <c r="W87">
        <f t="shared" si="1"/>
        <v>59</v>
      </c>
      <c r="X87" s="1" t="s">
        <v>25</v>
      </c>
      <c r="Y87" s="1" t="s">
        <v>528</v>
      </c>
    </row>
    <row r="88" spans="2:27" x14ac:dyDescent="0.2">
      <c r="B88" t="s">
        <v>529</v>
      </c>
      <c r="D88" t="s">
        <v>530</v>
      </c>
      <c r="F88" t="s">
        <v>29</v>
      </c>
      <c r="H88">
        <v>1950</v>
      </c>
      <c r="I88">
        <v>1951</v>
      </c>
      <c r="J88" t="s">
        <v>127</v>
      </c>
      <c r="K88" s="3" t="s">
        <v>31</v>
      </c>
      <c r="L88" s="3" t="s">
        <v>32</v>
      </c>
      <c r="M88" s="3" t="s">
        <v>31</v>
      </c>
      <c r="N88" t="s">
        <v>55</v>
      </c>
      <c r="O88" s="5" t="s">
        <v>531</v>
      </c>
      <c r="P88" t="s">
        <v>21</v>
      </c>
      <c r="Q88" t="s">
        <v>527</v>
      </c>
      <c r="R88" s="5" t="s">
        <v>532</v>
      </c>
      <c r="S88" t="s">
        <v>129</v>
      </c>
      <c r="T88" t="s">
        <v>129</v>
      </c>
      <c r="V88">
        <v>1909</v>
      </c>
      <c r="W88">
        <f t="shared" si="1"/>
        <v>41</v>
      </c>
      <c r="X88" t="s">
        <v>68</v>
      </c>
      <c r="Y88" s="1" t="s">
        <v>533</v>
      </c>
      <c r="AA88" t="s">
        <v>534</v>
      </c>
    </row>
    <row r="89" spans="2:27" x14ac:dyDescent="0.2">
      <c r="B89" t="s">
        <v>279</v>
      </c>
      <c r="C89" t="s">
        <v>92</v>
      </c>
      <c r="D89" t="s">
        <v>535</v>
      </c>
      <c r="F89" t="s">
        <v>14</v>
      </c>
      <c r="H89">
        <v>1950</v>
      </c>
      <c r="I89">
        <v>1953</v>
      </c>
      <c r="K89" t="s">
        <v>15</v>
      </c>
      <c r="L89" t="s">
        <v>16</v>
      </c>
      <c r="M89">
        <v>2</v>
      </c>
      <c r="N89" t="s">
        <v>55</v>
      </c>
      <c r="O89" s="5" t="s">
        <v>536</v>
      </c>
      <c r="P89" t="s">
        <v>21</v>
      </c>
      <c r="Q89" t="s">
        <v>527</v>
      </c>
      <c r="R89" s="5" t="s">
        <v>537</v>
      </c>
      <c r="S89" t="s">
        <v>223</v>
      </c>
      <c r="T89" t="s">
        <v>223</v>
      </c>
      <c r="V89">
        <v>1908</v>
      </c>
      <c r="W89">
        <f t="shared" si="1"/>
        <v>42</v>
      </c>
      <c r="X89" s="1" t="s">
        <v>24</v>
      </c>
      <c r="Y89" s="1" t="s">
        <v>538</v>
      </c>
    </row>
    <row r="90" spans="2:27" x14ac:dyDescent="0.2">
      <c r="B90" t="s">
        <v>242</v>
      </c>
      <c r="C90" t="s">
        <v>539</v>
      </c>
      <c r="D90" t="s">
        <v>540</v>
      </c>
      <c r="F90" t="s">
        <v>29</v>
      </c>
      <c r="H90">
        <v>1951</v>
      </c>
      <c r="I90">
        <v>1952</v>
      </c>
      <c r="J90" t="s">
        <v>127</v>
      </c>
      <c r="K90" s="3" t="s">
        <v>31</v>
      </c>
      <c r="L90" s="3" t="s">
        <v>32</v>
      </c>
      <c r="M90" s="3" t="s">
        <v>31</v>
      </c>
      <c r="N90" t="s">
        <v>55</v>
      </c>
      <c r="O90" s="5" t="s">
        <v>541</v>
      </c>
      <c r="P90" t="s">
        <v>21</v>
      </c>
      <c r="Q90" t="s">
        <v>527</v>
      </c>
      <c r="R90" s="5" t="s">
        <v>58</v>
      </c>
      <c r="S90" t="s">
        <v>58</v>
      </c>
      <c r="T90" t="s">
        <v>58</v>
      </c>
      <c r="U90" t="s">
        <v>223</v>
      </c>
      <c r="V90">
        <v>1907</v>
      </c>
      <c r="W90">
        <f t="shared" si="1"/>
        <v>44</v>
      </c>
      <c r="X90" s="1" t="s">
        <v>542</v>
      </c>
      <c r="Y90" s="1" t="s">
        <v>543</v>
      </c>
    </row>
    <row r="91" spans="2:27" x14ac:dyDescent="0.2">
      <c r="B91" t="s">
        <v>544</v>
      </c>
      <c r="D91" t="s">
        <v>545</v>
      </c>
      <c r="F91" t="s">
        <v>29</v>
      </c>
      <c r="H91">
        <v>1961</v>
      </c>
      <c r="I91">
        <v>1963</v>
      </c>
      <c r="J91" t="s">
        <v>438</v>
      </c>
      <c r="K91" s="3" t="s">
        <v>31</v>
      </c>
      <c r="L91" s="3" t="s">
        <v>32</v>
      </c>
      <c r="M91" s="3" t="s">
        <v>31</v>
      </c>
      <c r="N91" t="s">
        <v>72</v>
      </c>
      <c r="O91" s="5" t="s">
        <v>546</v>
      </c>
      <c r="P91" t="s">
        <v>21</v>
      </c>
      <c r="Q91" t="s">
        <v>527</v>
      </c>
      <c r="R91" s="5" t="s">
        <v>547</v>
      </c>
      <c r="S91" t="s">
        <v>21</v>
      </c>
      <c r="T91" t="s">
        <v>213</v>
      </c>
      <c r="V91">
        <v>1913</v>
      </c>
      <c r="W91">
        <f t="shared" si="1"/>
        <v>48</v>
      </c>
      <c r="X91" s="1" t="s">
        <v>35</v>
      </c>
    </row>
    <row r="92" spans="2:27" x14ac:dyDescent="0.2">
      <c r="B92" t="s">
        <v>191</v>
      </c>
      <c r="C92" t="s">
        <v>168</v>
      </c>
      <c r="D92" t="s">
        <v>548</v>
      </c>
      <c r="F92" t="s">
        <v>14</v>
      </c>
      <c r="H92">
        <v>1964</v>
      </c>
      <c r="I92">
        <v>1967</v>
      </c>
      <c r="K92" t="s">
        <v>15</v>
      </c>
      <c r="L92" t="s">
        <v>16</v>
      </c>
      <c r="M92">
        <v>4</v>
      </c>
      <c r="N92" t="s">
        <v>55</v>
      </c>
      <c r="O92" s="5" t="s">
        <v>549</v>
      </c>
      <c r="P92" t="s">
        <v>21</v>
      </c>
      <c r="Q92" t="s">
        <v>527</v>
      </c>
      <c r="R92" s="5" t="s">
        <v>550</v>
      </c>
      <c r="S92" t="s">
        <v>58</v>
      </c>
      <c r="T92" t="s">
        <v>58</v>
      </c>
      <c r="U92" t="s">
        <v>551</v>
      </c>
      <c r="V92">
        <v>1928</v>
      </c>
      <c r="W92">
        <f t="shared" si="1"/>
        <v>36</v>
      </c>
      <c r="X92" s="1" t="s">
        <v>24</v>
      </c>
      <c r="Y92" s="1" t="s">
        <v>82</v>
      </c>
      <c r="AA92" t="s">
        <v>552</v>
      </c>
    </row>
    <row r="93" spans="2:27" x14ac:dyDescent="0.2">
      <c r="B93" t="s">
        <v>553</v>
      </c>
      <c r="C93" t="s">
        <v>148</v>
      </c>
      <c r="D93" t="s">
        <v>554</v>
      </c>
      <c r="F93" t="s">
        <v>100</v>
      </c>
      <c r="H93">
        <v>1922</v>
      </c>
      <c r="I93">
        <v>1926</v>
      </c>
      <c r="K93" t="s">
        <v>44</v>
      </c>
      <c r="L93" t="s">
        <v>16</v>
      </c>
      <c r="M93" s="6">
        <v>5</v>
      </c>
      <c r="N93" t="s">
        <v>55</v>
      </c>
      <c r="O93" s="5" t="s">
        <v>555</v>
      </c>
      <c r="P93" t="s">
        <v>21</v>
      </c>
      <c r="Q93" t="s">
        <v>556</v>
      </c>
      <c r="R93" s="5" t="s">
        <v>557</v>
      </c>
      <c r="S93" t="s">
        <v>129</v>
      </c>
      <c r="T93" t="s">
        <v>129</v>
      </c>
      <c r="V93">
        <v>1866</v>
      </c>
      <c r="W93">
        <f t="shared" si="1"/>
        <v>56</v>
      </c>
      <c r="X93" s="1" t="s">
        <v>24</v>
      </c>
      <c r="Y93" s="1" t="s">
        <v>82</v>
      </c>
      <c r="Z93" s="1" t="s">
        <v>118</v>
      </c>
    </row>
    <row r="94" spans="2:27" x14ac:dyDescent="0.2">
      <c r="B94" t="s">
        <v>558</v>
      </c>
      <c r="C94" t="s">
        <v>199</v>
      </c>
      <c r="D94" t="s">
        <v>559</v>
      </c>
      <c r="F94" s="3" t="s">
        <v>14</v>
      </c>
      <c r="H94">
        <v>1984</v>
      </c>
      <c r="I94">
        <v>1998</v>
      </c>
      <c r="K94" t="s">
        <v>157</v>
      </c>
      <c r="L94" s="3" t="s">
        <v>16</v>
      </c>
      <c r="M94" s="7">
        <v>5</v>
      </c>
      <c r="N94" t="s">
        <v>55</v>
      </c>
      <c r="O94" s="5" t="s">
        <v>560</v>
      </c>
      <c r="P94" t="s">
        <v>21</v>
      </c>
      <c r="Q94" t="s">
        <v>556</v>
      </c>
      <c r="R94" s="5" t="s">
        <v>561</v>
      </c>
      <c r="S94" t="s">
        <v>58</v>
      </c>
      <c r="T94" t="s">
        <v>58</v>
      </c>
      <c r="U94" t="s">
        <v>562</v>
      </c>
      <c r="V94">
        <v>1945</v>
      </c>
      <c r="W94">
        <f t="shared" si="1"/>
        <v>39</v>
      </c>
      <c r="X94" s="1" t="s">
        <v>50</v>
      </c>
      <c r="Y94" s="1" t="s">
        <v>346</v>
      </c>
    </row>
    <row r="95" spans="2:27" x14ac:dyDescent="0.2">
      <c r="B95" t="s">
        <v>563</v>
      </c>
      <c r="C95" t="s">
        <v>92</v>
      </c>
      <c r="D95" t="s">
        <v>564</v>
      </c>
      <c r="E95" t="s">
        <v>437</v>
      </c>
      <c r="F95" t="s">
        <v>14</v>
      </c>
      <c r="H95">
        <v>1986</v>
      </c>
      <c r="I95">
        <v>1991</v>
      </c>
      <c r="K95" t="s">
        <v>15</v>
      </c>
      <c r="L95" t="s">
        <v>16</v>
      </c>
      <c r="M95" s="6">
        <v>3</v>
      </c>
      <c r="N95" t="s">
        <v>565</v>
      </c>
      <c r="O95" s="5" t="s">
        <v>566</v>
      </c>
      <c r="P95" t="s">
        <v>21</v>
      </c>
      <c r="Q95" t="s">
        <v>556</v>
      </c>
      <c r="R95" s="5" t="s">
        <v>567</v>
      </c>
      <c r="S95" t="s">
        <v>58</v>
      </c>
      <c r="T95" t="s">
        <v>58</v>
      </c>
      <c r="U95" t="s">
        <v>568</v>
      </c>
      <c r="V95">
        <v>1953</v>
      </c>
      <c r="W95">
        <f t="shared" si="1"/>
        <v>33</v>
      </c>
      <c r="X95" s="1" t="s">
        <v>277</v>
      </c>
      <c r="Y95" s="1" t="s">
        <v>118</v>
      </c>
      <c r="Z95" s="1" t="s">
        <v>569</v>
      </c>
      <c r="AA95" t="s">
        <v>570</v>
      </c>
    </row>
    <row r="96" spans="2:27" x14ac:dyDescent="0.2">
      <c r="B96" t="s">
        <v>571</v>
      </c>
      <c r="C96" t="s">
        <v>321</v>
      </c>
      <c r="D96" t="s">
        <v>572</v>
      </c>
      <c r="E96" t="s">
        <v>515</v>
      </c>
      <c r="F96" s="3" t="s">
        <v>14</v>
      </c>
      <c r="H96">
        <v>1990</v>
      </c>
      <c r="I96">
        <v>1997</v>
      </c>
      <c r="K96" t="s">
        <v>44</v>
      </c>
      <c r="L96" s="3" t="s">
        <v>16</v>
      </c>
      <c r="M96" s="7">
        <v>4</v>
      </c>
      <c r="N96" t="s">
        <v>72</v>
      </c>
      <c r="O96" s="5" t="s">
        <v>573</v>
      </c>
      <c r="P96" t="s">
        <v>21</v>
      </c>
      <c r="Q96" t="s">
        <v>556</v>
      </c>
      <c r="R96" s="5" t="s">
        <v>223</v>
      </c>
      <c r="S96" t="s">
        <v>223</v>
      </c>
      <c r="T96" t="s">
        <v>223</v>
      </c>
      <c r="V96" s="9">
        <v>1946</v>
      </c>
      <c r="W96">
        <f t="shared" si="1"/>
        <v>44</v>
      </c>
      <c r="X96" s="1" t="s">
        <v>50</v>
      </c>
    </row>
    <row r="97" spans="2:27" x14ac:dyDescent="0.2">
      <c r="B97" t="s">
        <v>191</v>
      </c>
      <c r="C97" t="s">
        <v>574</v>
      </c>
      <c r="D97" t="s">
        <v>575</v>
      </c>
      <c r="F97" t="s">
        <v>100</v>
      </c>
      <c r="H97">
        <v>1917</v>
      </c>
      <c r="I97">
        <v>1919</v>
      </c>
      <c r="K97" t="s">
        <v>44</v>
      </c>
      <c r="L97" t="s">
        <v>16</v>
      </c>
      <c r="M97">
        <v>1</v>
      </c>
      <c r="N97" t="s">
        <v>17</v>
      </c>
      <c r="O97" s="5" t="s">
        <v>576</v>
      </c>
      <c r="P97" t="s">
        <v>21</v>
      </c>
      <c r="Q97" t="s">
        <v>577</v>
      </c>
      <c r="R97" s="5" t="s">
        <v>173</v>
      </c>
      <c r="S97" t="s">
        <v>173</v>
      </c>
      <c r="T97" t="s">
        <v>173</v>
      </c>
      <c r="V97">
        <v>1852</v>
      </c>
      <c r="W97">
        <f t="shared" si="1"/>
        <v>65</v>
      </c>
      <c r="X97" s="1" t="s">
        <v>24</v>
      </c>
      <c r="Y97" t="s">
        <v>68</v>
      </c>
    </row>
    <row r="98" spans="2:27" x14ac:dyDescent="0.2">
      <c r="B98" t="s">
        <v>578</v>
      </c>
      <c r="C98" t="s">
        <v>321</v>
      </c>
      <c r="D98" t="s">
        <v>579</v>
      </c>
      <c r="F98" t="s">
        <v>14</v>
      </c>
      <c r="H98">
        <v>1933</v>
      </c>
      <c r="I98">
        <v>1933</v>
      </c>
      <c r="K98" t="s">
        <v>15</v>
      </c>
      <c r="L98" t="s">
        <v>16</v>
      </c>
      <c r="M98" s="6">
        <v>3</v>
      </c>
      <c r="N98" t="s">
        <v>55</v>
      </c>
      <c r="O98" s="5" t="s">
        <v>580</v>
      </c>
      <c r="P98" t="s">
        <v>21</v>
      </c>
      <c r="Q98" t="s">
        <v>577</v>
      </c>
      <c r="R98" s="5" t="s">
        <v>581</v>
      </c>
      <c r="S98" t="s">
        <v>21</v>
      </c>
      <c r="T98" t="s">
        <v>213</v>
      </c>
      <c r="V98">
        <v>1874</v>
      </c>
      <c r="W98">
        <f t="shared" si="1"/>
        <v>59</v>
      </c>
      <c r="X98" s="1" t="s">
        <v>24</v>
      </c>
      <c r="Y98" s="1" t="s">
        <v>208</v>
      </c>
    </row>
    <row r="99" spans="2:27" x14ac:dyDescent="0.2">
      <c r="B99" t="s">
        <v>582</v>
      </c>
      <c r="D99" t="s">
        <v>583</v>
      </c>
      <c r="F99" t="s">
        <v>29</v>
      </c>
      <c r="H99">
        <v>1938</v>
      </c>
      <c r="I99">
        <v>1943</v>
      </c>
      <c r="J99" t="s">
        <v>122</v>
      </c>
      <c r="K99" s="3" t="s">
        <v>31</v>
      </c>
      <c r="L99" s="3" t="s">
        <v>32</v>
      </c>
      <c r="M99" s="3" t="s">
        <v>31</v>
      </c>
      <c r="N99" t="s">
        <v>17</v>
      </c>
      <c r="O99" s="5" t="s">
        <v>584</v>
      </c>
      <c r="P99" t="s">
        <v>21</v>
      </c>
      <c r="Q99" t="s">
        <v>577</v>
      </c>
      <c r="R99" s="5" t="s">
        <v>585</v>
      </c>
      <c r="S99" t="s">
        <v>21</v>
      </c>
      <c r="T99" t="s">
        <v>390</v>
      </c>
      <c r="U99" t="s">
        <v>81</v>
      </c>
      <c r="V99">
        <v>1891</v>
      </c>
      <c r="W99">
        <f t="shared" si="1"/>
        <v>47</v>
      </c>
      <c r="X99" s="1" t="s">
        <v>586</v>
      </c>
      <c r="Y99" s="1" t="s">
        <v>24</v>
      </c>
    </row>
    <row r="100" spans="2:27" x14ac:dyDescent="0.2">
      <c r="B100" t="s">
        <v>587</v>
      </c>
      <c r="C100" t="s">
        <v>148</v>
      </c>
      <c r="D100" t="s">
        <v>588</v>
      </c>
      <c r="F100" t="s">
        <v>100</v>
      </c>
      <c r="H100">
        <v>1969</v>
      </c>
      <c r="I100">
        <v>1970</v>
      </c>
      <c r="K100" t="s">
        <v>44</v>
      </c>
      <c r="L100" t="s">
        <v>16</v>
      </c>
      <c r="M100" s="6">
        <v>4</v>
      </c>
      <c r="N100" t="s">
        <v>17</v>
      </c>
      <c r="O100" s="5" t="s">
        <v>589</v>
      </c>
      <c r="P100" t="s">
        <v>21</v>
      </c>
      <c r="Q100" t="s">
        <v>577</v>
      </c>
      <c r="R100" s="5" t="s">
        <v>590</v>
      </c>
      <c r="S100" t="s">
        <v>21</v>
      </c>
      <c r="T100" t="s">
        <v>213</v>
      </c>
      <c r="V100">
        <v>1917</v>
      </c>
      <c r="W100">
        <f t="shared" si="1"/>
        <v>52</v>
      </c>
      <c r="X100" s="1" t="s">
        <v>24</v>
      </c>
    </row>
    <row r="101" spans="2:27" x14ac:dyDescent="0.2">
      <c r="B101" t="s">
        <v>429</v>
      </c>
      <c r="D101" t="s">
        <v>591</v>
      </c>
      <c r="F101" t="s">
        <v>248</v>
      </c>
      <c r="H101">
        <v>1917</v>
      </c>
      <c r="I101">
        <v>1924</v>
      </c>
      <c r="K101" t="s">
        <v>244</v>
      </c>
      <c r="L101" t="s">
        <v>16</v>
      </c>
      <c r="M101">
        <v>2</v>
      </c>
      <c r="N101" t="s">
        <v>592</v>
      </c>
      <c r="O101" s="5" t="s">
        <v>593</v>
      </c>
      <c r="P101" t="s">
        <v>594</v>
      </c>
      <c r="Q101" t="s">
        <v>595</v>
      </c>
      <c r="R101" s="5" t="s">
        <v>396</v>
      </c>
      <c r="S101" t="s">
        <v>594</v>
      </c>
      <c r="T101" t="s">
        <v>110</v>
      </c>
      <c r="V101">
        <v>1871</v>
      </c>
      <c r="W101">
        <f t="shared" si="1"/>
        <v>46</v>
      </c>
      <c r="X101" s="1" t="s">
        <v>24</v>
      </c>
      <c r="Y101" s="1" t="s">
        <v>203</v>
      </c>
    </row>
    <row r="102" spans="2:27" x14ac:dyDescent="0.2">
      <c r="B102" s="3" t="s">
        <v>596</v>
      </c>
      <c r="C102" t="s">
        <v>42</v>
      </c>
      <c r="D102" s="3" t="s">
        <v>597</v>
      </c>
      <c r="E102" s="3"/>
      <c r="F102" s="3" t="s">
        <v>100</v>
      </c>
      <c r="G102" s="3"/>
      <c r="H102" s="3">
        <v>1989</v>
      </c>
      <c r="I102" s="3">
        <v>1997</v>
      </c>
      <c r="J102" s="3" t="s">
        <v>292</v>
      </c>
      <c r="K102" s="3" t="s">
        <v>44</v>
      </c>
      <c r="L102" s="3" t="s">
        <v>16</v>
      </c>
      <c r="M102" s="3">
        <v>2</v>
      </c>
      <c r="N102" s="3" t="s">
        <v>598</v>
      </c>
      <c r="O102" s="11" t="s">
        <v>599</v>
      </c>
      <c r="P102" s="3" t="s">
        <v>21</v>
      </c>
      <c r="Q102" s="3" t="s">
        <v>484</v>
      </c>
      <c r="R102" s="11" t="s">
        <v>223</v>
      </c>
      <c r="S102" s="3" t="s">
        <v>223</v>
      </c>
      <c r="T102" s="3" t="s">
        <v>223</v>
      </c>
      <c r="U102" s="3"/>
      <c r="V102" s="3">
        <v>1939</v>
      </c>
      <c r="W102">
        <f t="shared" si="1"/>
        <v>50</v>
      </c>
      <c r="X102" s="1" t="s">
        <v>600</v>
      </c>
      <c r="Y102" s="1" t="s">
        <v>24</v>
      </c>
      <c r="AA102" t="s">
        <v>601</v>
      </c>
    </row>
    <row r="103" spans="2:27" x14ac:dyDescent="0.2">
      <c r="B103" s="3" t="s">
        <v>602</v>
      </c>
      <c r="D103" s="3" t="s">
        <v>603</v>
      </c>
      <c r="E103" s="3"/>
      <c r="F103" s="3" t="s">
        <v>14</v>
      </c>
      <c r="G103" s="3" t="s">
        <v>315</v>
      </c>
      <c r="H103" s="3">
        <v>2018</v>
      </c>
      <c r="I103" s="3" t="s">
        <v>31</v>
      </c>
      <c r="J103" s="3" t="s">
        <v>367</v>
      </c>
      <c r="K103" s="3" t="s">
        <v>15</v>
      </c>
      <c r="L103" s="3" t="s">
        <v>16</v>
      </c>
      <c r="M103" s="3">
        <v>5</v>
      </c>
      <c r="N103" s="3" t="s">
        <v>481</v>
      </c>
      <c r="O103" s="11" t="s">
        <v>604</v>
      </c>
      <c r="P103" s="3" t="s">
        <v>21</v>
      </c>
      <c r="Q103" s="3" t="s">
        <v>484</v>
      </c>
      <c r="R103" s="11" t="s">
        <v>31</v>
      </c>
      <c r="S103" s="3" t="s">
        <v>31</v>
      </c>
      <c r="T103" s="3" t="s">
        <v>31</v>
      </c>
      <c r="U103" s="3"/>
      <c r="V103" s="3">
        <v>1982</v>
      </c>
      <c r="W103">
        <f t="shared" si="1"/>
        <v>36</v>
      </c>
      <c r="X103" s="1" t="s">
        <v>605</v>
      </c>
      <c r="Y103" t="s">
        <v>606</v>
      </c>
    </row>
    <row r="104" spans="2:27" x14ac:dyDescent="0.2">
      <c r="B104" t="s">
        <v>558</v>
      </c>
      <c r="C104" t="s">
        <v>607</v>
      </c>
      <c r="D104" t="s">
        <v>341</v>
      </c>
      <c r="F104" t="s">
        <v>14</v>
      </c>
      <c r="H104">
        <v>1964</v>
      </c>
      <c r="I104">
        <v>1973</v>
      </c>
      <c r="K104" t="s">
        <v>44</v>
      </c>
      <c r="L104" t="s">
        <v>16</v>
      </c>
      <c r="M104">
        <v>1</v>
      </c>
      <c r="N104" t="s">
        <v>55</v>
      </c>
      <c r="O104" s="5" t="s">
        <v>608</v>
      </c>
      <c r="P104" t="s">
        <v>21</v>
      </c>
      <c r="Q104" t="s">
        <v>390</v>
      </c>
      <c r="R104" s="5" t="s">
        <v>609</v>
      </c>
      <c r="S104" t="s">
        <v>110</v>
      </c>
      <c r="T104" t="s">
        <v>110</v>
      </c>
      <c r="V104">
        <v>1920</v>
      </c>
      <c r="W104">
        <f t="shared" si="1"/>
        <v>44</v>
      </c>
      <c r="X104" s="1" t="s">
        <v>82</v>
      </c>
      <c r="Y104" s="1" t="s">
        <v>24</v>
      </c>
      <c r="AA104" t="s">
        <v>610</v>
      </c>
    </row>
    <row r="105" spans="2:27" x14ac:dyDescent="0.2">
      <c r="B105" t="s">
        <v>191</v>
      </c>
      <c r="C105" t="s">
        <v>415</v>
      </c>
      <c r="D105" t="s">
        <v>611</v>
      </c>
      <c r="F105" t="s">
        <v>29</v>
      </c>
      <c r="H105">
        <v>1977</v>
      </c>
      <c r="I105">
        <v>1979</v>
      </c>
      <c r="J105" t="s">
        <v>286</v>
      </c>
      <c r="K105" s="3" t="s">
        <v>31</v>
      </c>
      <c r="L105" s="3" t="s">
        <v>32</v>
      </c>
      <c r="M105" s="3" t="s">
        <v>31</v>
      </c>
      <c r="N105" t="s">
        <v>17</v>
      </c>
      <c r="O105" s="5" t="s">
        <v>612</v>
      </c>
      <c r="P105" t="s">
        <v>21</v>
      </c>
      <c r="Q105" t="s">
        <v>390</v>
      </c>
      <c r="R105" s="5" t="s">
        <v>613</v>
      </c>
      <c r="S105" t="s">
        <v>58</v>
      </c>
      <c r="T105" t="s">
        <v>58</v>
      </c>
      <c r="U105" t="s">
        <v>614</v>
      </c>
      <c r="V105">
        <v>1939</v>
      </c>
      <c r="W105">
        <f t="shared" si="1"/>
        <v>38</v>
      </c>
      <c r="X105" s="1" t="s">
        <v>24</v>
      </c>
      <c r="Y105" s="1" t="s">
        <v>25</v>
      </c>
    </row>
    <row r="106" spans="2:27" x14ac:dyDescent="0.2">
      <c r="B106" t="s">
        <v>92</v>
      </c>
      <c r="C106" t="s">
        <v>167</v>
      </c>
      <c r="D106" t="s">
        <v>615</v>
      </c>
      <c r="F106" t="s">
        <v>29</v>
      </c>
      <c r="H106">
        <v>1983</v>
      </c>
      <c r="I106">
        <v>1985</v>
      </c>
      <c r="J106" t="s">
        <v>38</v>
      </c>
      <c r="K106" s="3" t="s">
        <v>31</v>
      </c>
      <c r="L106" s="3" t="s">
        <v>32</v>
      </c>
      <c r="M106" s="3" t="s">
        <v>31</v>
      </c>
      <c r="N106" t="s">
        <v>17</v>
      </c>
      <c r="O106" s="5" t="s">
        <v>616</v>
      </c>
      <c r="P106" t="s">
        <v>21</v>
      </c>
      <c r="Q106" t="s">
        <v>390</v>
      </c>
      <c r="R106" s="5" t="s">
        <v>617</v>
      </c>
      <c r="S106" t="s">
        <v>110</v>
      </c>
      <c r="T106" t="s">
        <v>110</v>
      </c>
      <c r="V106">
        <v>1940</v>
      </c>
      <c r="W106">
        <f t="shared" si="1"/>
        <v>43</v>
      </c>
      <c r="X106" s="1" t="s">
        <v>25</v>
      </c>
      <c r="Y106" s="1" t="s">
        <v>618</v>
      </c>
    </row>
    <row r="107" spans="2:27" x14ac:dyDescent="0.2">
      <c r="B107" t="s">
        <v>619</v>
      </c>
      <c r="D107" t="s">
        <v>620</v>
      </c>
      <c r="F107" t="s">
        <v>78</v>
      </c>
      <c r="H107">
        <v>1986</v>
      </c>
      <c r="I107">
        <v>1989</v>
      </c>
      <c r="K107" t="s">
        <v>44</v>
      </c>
      <c r="L107" t="s">
        <v>16</v>
      </c>
      <c r="M107">
        <v>2</v>
      </c>
      <c r="N107" t="s">
        <v>17</v>
      </c>
      <c r="O107" s="5" t="s">
        <v>621</v>
      </c>
      <c r="P107" t="s">
        <v>21</v>
      </c>
      <c r="Q107" t="s">
        <v>390</v>
      </c>
      <c r="R107" s="5" t="s">
        <v>622</v>
      </c>
      <c r="S107" t="s">
        <v>19</v>
      </c>
      <c r="T107" t="s">
        <v>66</v>
      </c>
      <c r="V107">
        <v>1939</v>
      </c>
      <c r="W107">
        <f t="shared" si="1"/>
        <v>47</v>
      </c>
      <c r="X107" s="1" t="s">
        <v>24</v>
      </c>
      <c r="Y107" s="1" t="s">
        <v>623</v>
      </c>
      <c r="Z107" s="1" t="s">
        <v>331</v>
      </c>
    </row>
    <row r="108" spans="2:27" x14ac:dyDescent="0.2">
      <c r="B108" t="s">
        <v>174</v>
      </c>
      <c r="D108" t="s">
        <v>11</v>
      </c>
      <c r="F108" t="s">
        <v>29</v>
      </c>
      <c r="H108">
        <v>1992</v>
      </c>
      <c r="I108">
        <v>1992</v>
      </c>
      <c r="J108" t="s">
        <v>308</v>
      </c>
      <c r="K108" s="3" t="s">
        <v>31</v>
      </c>
      <c r="L108" s="3" t="s">
        <v>32</v>
      </c>
      <c r="M108" s="3" t="s">
        <v>31</v>
      </c>
      <c r="N108" t="s">
        <v>72</v>
      </c>
      <c r="O108" s="5" t="s">
        <v>624</v>
      </c>
      <c r="P108" t="s">
        <v>21</v>
      </c>
      <c r="Q108" t="s">
        <v>390</v>
      </c>
      <c r="R108" s="5" t="s">
        <v>625</v>
      </c>
      <c r="S108" t="s">
        <v>58</v>
      </c>
      <c r="T108" t="s">
        <v>58</v>
      </c>
      <c r="U108" t="s">
        <v>626</v>
      </c>
      <c r="V108">
        <v>1954</v>
      </c>
      <c r="W108">
        <f t="shared" si="1"/>
        <v>38</v>
      </c>
      <c r="X108" s="1" t="s">
        <v>24</v>
      </c>
      <c r="Y108" s="1" t="s">
        <v>189</v>
      </c>
    </row>
    <row r="109" spans="2:27" x14ac:dyDescent="0.2">
      <c r="B109" t="s">
        <v>259</v>
      </c>
      <c r="C109" t="s">
        <v>140</v>
      </c>
      <c r="D109" t="s">
        <v>360</v>
      </c>
      <c r="F109" s="3" t="s">
        <v>14</v>
      </c>
      <c r="H109">
        <v>1994</v>
      </c>
      <c r="I109">
        <v>1997</v>
      </c>
      <c r="K109" t="s">
        <v>15</v>
      </c>
      <c r="L109" s="3" t="s">
        <v>16</v>
      </c>
      <c r="M109" s="7">
        <v>3</v>
      </c>
      <c r="N109" t="s">
        <v>361</v>
      </c>
      <c r="O109" s="5" t="s">
        <v>627</v>
      </c>
      <c r="P109" t="s">
        <v>21</v>
      </c>
      <c r="Q109" t="s">
        <v>390</v>
      </c>
      <c r="R109" s="5" t="s">
        <v>628</v>
      </c>
      <c r="S109" t="s">
        <v>58</v>
      </c>
      <c r="T109" t="s">
        <v>222</v>
      </c>
      <c r="U109" t="s">
        <v>629</v>
      </c>
      <c r="V109">
        <v>1955</v>
      </c>
      <c r="W109">
        <f t="shared" si="1"/>
        <v>39</v>
      </c>
      <c r="X109" s="1" t="s">
        <v>24</v>
      </c>
      <c r="Y109" s="1" t="s">
        <v>630</v>
      </c>
      <c r="Z109" s="1" t="s">
        <v>631</v>
      </c>
    </row>
    <row r="110" spans="2:27" x14ac:dyDescent="0.2">
      <c r="B110" t="s">
        <v>632</v>
      </c>
      <c r="C110" t="s">
        <v>105</v>
      </c>
      <c r="D110" t="s">
        <v>633</v>
      </c>
      <c r="F110" s="3" t="s">
        <v>14</v>
      </c>
      <c r="H110">
        <v>1997</v>
      </c>
      <c r="I110">
        <v>2003</v>
      </c>
      <c r="K110" t="s">
        <v>15</v>
      </c>
      <c r="L110" s="3" t="s">
        <v>16</v>
      </c>
      <c r="M110" s="7">
        <v>2</v>
      </c>
      <c r="N110" t="s">
        <v>55</v>
      </c>
      <c r="O110" s="5" t="s">
        <v>634</v>
      </c>
      <c r="P110" t="s">
        <v>21</v>
      </c>
      <c r="Q110" t="s">
        <v>390</v>
      </c>
      <c r="R110" s="5" t="s">
        <v>223</v>
      </c>
      <c r="S110" t="s">
        <v>223</v>
      </c>
      <c r="T110" t="s">
        <v>223</v>
      </c>
      <c r="W110" t="str">
        <f t="shared" si="1"/>
        <v>NA</v>
      </c>
      <c r="X110" s="1" t="s">
        <v>50</v>
      </c>
      <c r="AA110" t="s">
        <v>601</v>
      </c>
    </row>
    <row r="111" spans="2:27" x14ac:dyDescent="0.2">
      <c r="B111" t="s">
        <v>635</v>
      </c>
      <c r="C111" t="s">
        <v>148</v>
      </c>
      <c r="D111" t="s">
        <v>399</v>
      </c>
      <c r="F111" s="3" t="s">
        <v>14</v>
      </c>
      <c r="H111">
        <v>1997</v>
      </c>
      <c r="I111">
        <v>2004</v>
      </c>
      <c r="K111" t="s">
        <v>15</v>
      </c>
      <c r="L111" s="3" t="s">
        <v>16</v>
      </c>
      <c r="M111" s="7">
        <v>3</v>
      </c>
      <c r="N111" t="s">
        <v>565</v>
      </c>
      <c r="O111" s="5" t="s">
        <v>636</v>
      </c>
      <c r="P111" t="s">
        <v>21</v>
      </c>
      <c r="Q111" t="s">
        <v>390</v>
      </c>
      <c r="R111" s="5" t="s">
        <v>637</v>
      </c>
      <c r="S111" t="s">
        <v>110</v>
      </c>
      <c r="T111" t="s">
        <v>110</v>
      </c>
      <c r="V111" s="9">
        <v>1954</v>
      </c>
      <c r="W111">
        <f t="shared" si="1"/>
        <v>43</v>
      </c>
      <c r="X111" s="1" t="s">
        <v>24</v>
      </c>
      <c r="Y111" s="1" t="s">
        <v>638</v>
      </c>
    </row>
    <row r="112" spans="2:27" x14ac:dyDescent="0.2">
      <c r="B112" t="s">
        <v>253</v>
      </c>
      <c r="D112" t="s">
        <v>639</v>
      </c>
      <c r="F112" t="s">
        <v>29</v>
      </c>
      <c r="H112">
        <v>2000</v>
      </c>
      <c r="I112">
        <v>2001</v>
      </c>
      <c r="J112" t="s">
        <v>308</v>
      </c>
      <c r="K112" s="3" t="s">
        <v>31</v>
      </c>
      <c r="L112" s="3" t="s">
        <v>32</v>
      </c>
      <c r="M112" s="3" t="s">
        <v>31</v>
      </c>
      <c r="N112" t="s">
        <v>72</v>
      </c>
      <c r="O112" s="5" t="s">
        <v>640</v>
      </c>
      <c r="P112" t="s">
        <v>21</v>
      </c>
      <c r="Q112" t="s">
        <v>390</v>
      </c>
      <c r="R112" s="5" t="s">
        <v>641</v>
      </c>
      <c r="S112" t="s">
        <v>58</v>
      </c>
      <c r="T112" t="s">
        <v>642</v>
      </c>
      <c r="U112" t="s">
        <v>643</v>
      </c>
      <c r="V112">
        <v>1945</v>
      </c>
      <c r="W112">
        <f t="shared" si="1"/>
        <v>55</v>
      </c>
      <c r="X112" s="1" t="s">
        <v>35</v>
      </c>
      <c r="Y112" s="1" t="s">
        <v>644</v>
      </c>
    </row>
    <row r="113" spans="2:27" x14ac:dyDescent="0.2">
      <c r="B113" t="s">
        <v>174</v>
      </c>
      <c r="D113" t="s">
        <v>11</v>
      </c>
      <c r="F113" t="s">
        <v>29</v>
      </c>
      <c r="H113">
        <v>2001</v>
      </c>
      <c r="I113">
        <v>2003</v>
      </c>
      <c r="J113" t="s">
        <v>184</v>
      </c>
      <c r="K113" s="3" t="s">
        <v>31</v>
      </c>
      <c r="L113" s="3" t="s">
        <v>32</v>
      </c>
      <c r="M113" s="3" t="s">
        <v>31</v>
      </c>
      <c r="N113" t="s">
        <v>72</v>
      </c>
      <c r="O113" s="5" t="s">
        <v>645</v>
      </c>
      <c r="P113" t="s">
        <v>58</v>
      </c>
      <c r="Q113" t="s">
        <v>390</v>
      </c>
      <c r="R113" s="5" t="s">
        <v>646</v>
      </c>
      <c r="S113" t="s">
        <v>110</v>
      </c>
      <c r="T113" t="s">
        <v>110</v>
      </c>
      <c r="V113">
        <v>1954</v>
      </c>
      <c r="W113">
        <f t="shared" si="1"/>
        <v>47</v>
      </c>
      <c r="X113" s="1" t="s">
        <v>24</v>
      </c>
      <c r="Y113" s="1" t="s">
        <v>189</v>
      </c>
    </row>
    <row r="114" spans="2:27" x14ac:dyDescent="0.2">
      <c r="B114" t="s">
        <v>84</v>
      </c>
      <c r="C114" t="s">
        <v>647</v>
      </c>
      <c r="D114" t="s">
        <v>648</v>
      </c>
      <c r="F114" t="s">
        <v>29</v>
      </c>
      <c r="H114">
        <v>2005</v>
      </c>
      <c r="I114">
        <v>2008</v>
      </c>
      <c r="J114" t="s">
        <v>184</v>
      </c>
      <c r="K114" s="3" t="s">
        <v>31</v>
      </c>
      <c r="L114" s="3" t="s">
        <v>32</v>
      </c>
      <c r="M114" s="3" t="s">
        <v>31</v>
      </c>
      <c r="N114" t="s">
        <v>649</v>
      </c>
      <c r="O114" s="5" t="s">
        <v>650</v>
      </c>
      <c r="P114" t="s">
        <v>21</v>
      </c>
      <c r="Q114" t="s">
        <v>390</v>
      </c>
      <c r="R114" s="5" t="s">
        <v>651</v>
      </c>
      <c r="S114" t="s">
        <v>58</v>
      </c>
      <c r="T114" t="s">
        <v>58</v>
      </c>
      <c r="U114" t="s">
        <v>359</v>
      </c>
      <c r="V114">
        <v>1963</v>
      </c>
      <c r="W114">
        <f t="shared" si="1"/>
        <v>42</v>
      </c>
      <c r="X114" s="1" t="s">
        <v>189</v>
      </c>
      <c r="Y114" s="1" t="s">
        <v>652</v>
      </c>
    </row>
    <row r="115" spans="2:27" x14ac:dyDescent="0.2">
      <c r="B115" t="s">
        <v>653</v>
      </c>
      <c r="D115" t="s">
        <v>654</v>
      </c>
      <c r="F115" s="3" t="s">
        <v>14</v>
      </c>
      <c r="H115">
        <v>2010</v>
      </c>
      <c r="I115">
        <v>2016</v>
      </c>
      <c r="K115" t="s">
        <v>15</v>
      </c>
      <c r="L115" s="3" t="s">
        <v>16</v>
      </c>
      <c r="M115" s="7">
        <v>2</v>
      </c>
      <c r="N115" t="s">
        <v>94</v>
      </c>
      <c r="O115" s="5" t="s">
        <v>655</v>
      </c>
      <c r="P115" t="s">
        <v>21</v>
      </c>
      <c r="Q115" t="s">
        <v>390</v>
      </c>
      <c r="R115" s="5" t="s">
        <v>656</v>
      </c>
      <c r="S115" t="s">
        <v>58</v>
      </c>
      <c r="T115" t="s">
        <v>187</v>
      </c>
      <c r="U115" t="s">
        <v>303</v>
      </c>
      <c r="V115" s="9">
        <v>1958</v>
      </c>
      <c r="W115">
        <f t="shared" si="1"/>
        <v>52</v>
      </c>
      <c r="X115" s="1" t="s">
        <v>24</v>
      </c>
      <c r="Y115" s="1" t="s">
        <v>346</v>
      </c>
      <c r="Z115" s="1" t="s">
        <v>50</v>
      </c>
    </row>
    <row r="116" spans="2:27" x14ac:dyDescent="0.2">
      <c r="B116" t="s">
        <v>380</v>
      </c>
      <c r="C116" t="s">
        <v>27</v>
      </c>
      <c r="D116" t="s">
        <v>657</v>
      </c>
      <c r="F116" t="s">
        <v>29</v>
      </c>
      <c r="H116">
        <v>2012</v>
      </c>
      <c r="I116">
        <v>2012</v>
      </c>
      <c r="J116" s="3" t="s">
        <v>308</v>
      </c>
      <c r="K116" s="3" t="s">
        <v>31</v>
      </c>
      <c r="L116" s="3" t="s">
        <v>32</v>
      </c>
      <c r="M116" s="3" t="s">
        <v>31</v>
      </c>
      <c r="N116" t="s">
        <v>72</v>
      </c>
      <c r="O116" s="5" t="s">
        <v>658</v>
      </c>
      <c r="P116" t="s">
        <v>21</v>
      </c>
      <c r="Q116" t="s">
        <v>390</v>
      </c>
      <c r="R116" s="5" t="s">
        <v>659</v>
      </c>
      <c r="S116" t="s">
        <v>21</v>
      </c>
      <c r="T116" t="s">
        <v>390</v>
      </c>
      <c r="U116" t="s">
        <v>311</v>
      </c>
      <c r="V116" s="9">
        <v>1957</v>
      </c>
      <c r="W116">
        <f t="shared" si="1"/>
        <v>55</v>
      </c>
    </row>
    <row r="117" spans="2:27" x14ac:dyDescent="0.2">
      <c r="B117" t="s">
        <v>660</v>
      </c>
      <c r="D117" t="s">
        <v>661</v>
      </c>
      <c r="F117" s="3" t="s">
        <v>14</v>
      </c>
      <c r="H117">
        <v>2014</v>
      </c>
      <c r="I117">
        <v>2018</v>
      </c>
      <c r="K117" t="s">
        <v>44</v>
      </c>
      <c r="L117" s="3" t="s">
        <v>16</v>
      </c>
      <c r="M117" s="7">
        <v>3</v>
      </c>
      <c r="N117" t="s">
        <v>72</v>
      </c>
      <c r="O117" s="5" t="s">
        <v>662</v>
      </c>
      <c r="P117" t="s">
        <v>21</v>
      </c>
      <c r="Q117" t="s">
        <v>390</v>
      </c>
      <c r="R117" s="5" t="s">
        <v>663</v>
      </c>
      <c r="S117" t="s">
        <v>58</v>
      </c>
      <c r="T117" t="s">
        <v>58</v>
      </c>
      <c r="U117" t="s">
        <v>359</v>
      </c>
      <c r="W117" t="str">
        <f t="shared" si="1"/>
        <v>NA</v>
      </c>
      <c r="X117" s="1" t="s">
        <v>24</v>
      </c>
      <c r="Y117" s="1" t="s">
        <v>346</v>
      </c>
    </row>
    <row r="118" spans="2:27" x14ac:dyDescent="0.2">
      <c r="B118" s="3" t="s">
        <v>664</v>
      </c>
      <c r="C118" s="3"/>
      <c r="D118" s="3" t="s">
        <v>665</v>
      </c>
      <c r="E118" s="3"/>
      <c r="F118" s="3" t="s">
        <v>666</v>
      </c>
      <c r="G118" s="3" t="s">
        <v>315</v>
      </c>
      <c r="H118" s="3">
        <v>2018</v>
      </c>
      <c r="I118" s="3" t="s">
        <v>31</v>
      </c>
      <c r="J118" s="3" t="s">
        <v>367</v>
      </c>
      <c r="K118" s="3" t="s">
        <v>15</v>
      </c>
      <c r="L118" s="3" t="s">
        <v>16</v>
      </c>
      <c r="M118" s="3">
        <v>1</v>
      </c>
      <c r="N118" s="3" t="s">
        <v>72</v>
      </c>
      <c r="O118" s="11" t="s">
        <v>667</v>
      </c>
      <c r="P118" s="3" t="s">
        <v>21</v>
      </c>
      <c r="Q118" s="3" t="s">
        <v>390</v>
      </c>
      <c r="R118" s="11" t="s">
        <v>31</v>
      </c>
      <c r="S118" s="3" t="s">
        <v>31</v>
      </c>
      <c r="T118" s="3" t="s">
        <v>31</v>
      </c>
      <c r="U118" s="3"/>
      <c r="V118" s="9">
        <v>1980</v>
      </c>
      <c r="W118">
        <f t="shared" si="1"/>
        <v>38</v>
      </c>
      <c r="X118" s="1" t="s">
        <v>605</v>
      </c>
    </row>
    <row r="119" spans="2:27" x14ac:dyDescent="0.2">
      <c r="B119" s="3" t="s">
        <v>668</v>
      </c>
      <c r="C119" t="s">
        <v>41</v>
      </c>
      <c r="D119" s="3" t="s">
        <v>669</v>
      </c>
      <c r="E119" s="3"/>
      <c r="F119" s="3" t="s">
        <v>14</v>
      </c>
      <c r="G119" s="3" t="s">
        <v>315</v>
      </c>
      <c r="H119" s="3">
        <v>2018</v>
      </c>
      <c r="I119" s="3" t="s">
        <v>31</v>
      </c>
      <c r="J119" s="3" t="s">
        <v>367</v>
      </c>
      <c r="K119" s="3" t="s">
        <v>44</v>
      </c>
      <c r="L119" s="3" t="s">
        <v>16</v>
      </c>
      <c r="M119" s="3">
        <v>2</v>
      </c>
      <c r="N119" s="3" t="s">
        <v>72</v>
      </c>
      <c r="O119" s="11" t="s">
        <v>670</v>
      </c>
      <c r="P119" s="3" t="s">
        <v>21</v>
      </c>
      <c r="Q119" s="3" t="s">
        <v>390</v>
      </c>
      <c r="R119" s="11" t="s">
        <v>31</v>
      </c>
      <c r="S119" s="3" t="s">
        <v>31</v>
      </c>
      <c r="T119" s="3" t="s">
        <v>31</v>
      </c>
      <c r="U119" s="3"/>
      <c r="V119" s="9">
        <v>1978</v>
      </c>
      <c r="W119">
        <f t="shared" si="1"/>
        <v>40</v>
      </c>
      <c r="X119" s="1" t="s">
        <v>35</v>
      </c>
    </row>
    <row r="120" spans="2:27" x14ac:dyDescent="0.2">
      <c r="B120" t="s">
        <v>671</v>
      </c>
      <c r="D120" t="s">
        <v>672</v>
      </c>
      <c r="F120" t="s">
        <v>29</v>
      </c>
      <c r="H120">
        <v>2011</v>
      </c>
      <c r="I120">
        <v>2012</v>
      </c>
      <c r="J120" s="3" t="s">
        <v>308</v>
      </c>
      <c r="K120" s="3" t="s">
        <v>31</v>
      </c>
      <c r="L120" s="3" t="s">
        <v>32</v>
      </c>
      <c r="M120" s="3" t="s">
        <v>31</v>
      </c>
      <c r="N120" t="s">
        <v>72</v>
      </c>
      <c r="O120" s="5" t="s">
        <v>673</v>
      </c>
      <c r="P120" s="5" t="s">
        <v>21</v>
      </c>
      <c r="Q120" s="5" t="s">
        <v>674</v>
      </c>
      <c r="R120" s="5" t="s">
        <v>675</v>
      </c>
      <c r="S120" t="s">
        <v>58</v>
      </c>
      <c r="T120" t="s">
        <v>187</v>
      </c>
      <c r="U120" t="s">
        <v>223</v>
      </c>
      <c r="V120" s="9">
        <v>1963</v>
      </c>
      <c r="W120">
        <f t="shared" si="1"/>
        <v>48</v>
      </c>
      <c r="X120" s="1" t="s">
        <v>304</v>
      </c>
    </row>
    <row r="121" spans="2:27" x14ac:dyDescent="0.2">
      <c r="B121" t="s">
        <v>36</v>
      </c>
      <c r="C121" t="s">
        <v>380</v>
      </c>
      <c r="D121" t="s">
        <v>676</v>
      </c>
      <c r="F121" t="s">
        <v>29</v>
      </c>
      <c r="H121">
        <v>1926</v>
      </c>
      <c r="I121">
        <v>1927</v>
      </c>
      <c r="J121" t="s">
        <v>677</v>
      </c>
      <c r="K121" s="3" t="s">
        <v>31</v>
      </c>
      <c r="L121" s="3" t="s">
        <v>32</v>
      </c>
      <c r="M121" s="3" t="s">
        <v>31</v>
      </c>
      <c r="N121" t="s">
        <v>55</v>
      </c>
      <c r="O121" s="5" t="s">
        <v>678</v>
      </c>
      <c r="P121" t="s">
        <v>21</v>
      </c>
      <c r="Q121" t="s">
        <v>679</v>
      </c>
      <c r="R121" s="5" t="s">
        <v>680</v>
      </c>
      <c r="S121" t="s">
        <v>129</v>
      </c>
      <c r="T121" t="s">
        <v>679</v>
      </c>
      <c r="V121" s="10">
        <v>1883</v>
      </c>
      <c r="W121">
        <f t="shared" si="1"/>
        <v>43</v>
      </c>
      <c r="X121" s="1" t="s">
        <v>681</v>
      </c>
      <c r="Y121" s="1" t="s">
        <v>24</v>
      </c>
    </row>
    <row r="122" spans="2:27" x14ac:dyDescent="0.2">
      <c r="B122" t="s">
        <v>235</v>
      </c>
      <c r="C122" t="s">
        <v>336</v>
      </c>
      <c r="D122" t="s">
        <v>682</v>
      </c>
      <c r="E122" t="s">
        <v>228</v>
      </c>
      <c r="F122" t="s">
        <v>14</v>
      </c>
      <c r="H122">
        <v>1960</v>
      </c>
      <c r="I122">
        <v>1961</v>
      </c>
      <c r="K122" t="s">
        <v>44</v>
      </c>
      <c r="L122" t="s">
        <v>16</v>
      </c>
      <c r="M122" s="6">
        <v>5</v>
      </c>
      <c r="N122" t="s">
        <v>55</v>
      </c>
      <c r="O122" s="5" t="s">
        <v>683</v>
      </c>
      <c r="P122" t="s">
        <v>129</v>
      </c>
      <c r="Q122" t="s">
        <v>679</v>
      </c>
      <c r="R122" s="5" t="s">
        <v>223</v>
      </c>
      <c r="S122" t="s">
        <v>223</v>
      </c>
      <c r="T122" t="s">
        <v>223</v>
      </c>
      <c r="V122">
        <v>1905</v>
      </c>
      <c r="W122">
        <f t="shared" si="1"/>
        <v>55</v>
      </c>
      <c r="X122" s="1" t="s">
        <v>82</v>
      </c>
      <c r="Y122" s="1" t="s">
        <v>25</v>
      </c>
    </row>
    <row r="123" spans="2:27" x14ac:dyDescent="0.2">
      <c r="B123" t="s">
        <v>205</v>
      </c>
      <c r="C123" t="s">
        <v>684</v>
      </c>
      <c r="D123" t="s">
        <v>685</v>
      </c>
      <c r="F123" t="s">
        <v>14</v>
      </c>
      <c r="H123">
        <v>1962</v>
      </c>
      <c r="I123">
        <v>1964</v>
      </c>
      <c r="K123" t="s">
        <v>15</v>
      </c>
      <c r="L123" t="s">
        <v>16</v>
      </c>
      <c r="M123">
        <v>4</v>
      </c>
      <c r="N123" t="s">
        <v>55</v>
      </c>
      <c r="O123" s="5" t="s">
        <v>686</v>
      </c>
      <c r="P123" t="s">
        <v>129</v>
      </c>
      <c r="Q123" t="s">
        <v>679</v>
      </c>
      <c r="R123" s="5" t="s">
        <v>687</v>
      </c>
      <c r="S123" t="s">
        <v>21</v>
      </c>
      <c r="T123" t="s">
        <v>213</v>
      </c>
      <c r="V123">
        <v>1928</v>
      </c>
      <c r="W123">
        <f t="shared" si="1"/>
        <v>34</v>
      </c>
      <c r="X123" s="1" t="s">
        <v>24</v>
      </c>
      <c r="Y123" s="1" t="s">
        <v>82</v>
      </c>
      <c r="Z123" s="1" t="s">
        <v>688</v>
      </c>
      <c r="AA123" t="s">
        <v>689</v>
      </c>
    </row>
    <row r="124" spans="2:27" x14ac:dyDescent="0.2">
      <c r="B124" t="s">
        <v>690</v>
      </c>
      <c r="D124" t="s">
        <v>691</v>
      </c>
      <c r="F124" t="s">
        <v>29</v>
      </c>
      <c r="H124">
        <v>1968</v>
      </c>
      <c r="I124">
        <v>1969</v>
      </c>
      <c r="J124" t="s">
        <v>30</v>
      </c>
      <c r="K124" s="3" t="s">
        <v>31</v>
      </c>
      <c r="L124" s="3" t="s">
        <v>32</v>
      </c>
      <c r="M124" s="3" t="s">
        <v>31</v>
      </c>
      <c r="N124" t="s">
        <v>55</v>
      </c>
      <c r="O124" s="5" t="s">
        <v>692</v>
      </c>
      <c r="P124" t="s">
        <v>21</v>
      </c>
      <c r="Q124" t="s">
        <v>679</v>
      </c>
      <c r="R124" s="5" t="s">
        <v>693</v>
      </c>
      <c r="S124" t="s">
        <v>58</v>
      </c>
      <c r="T124" t="s">
        <v>58</v>
      </c>
      <c r="U124" t="s">
        <v>359</v>
      </c>
      <c r="V124">
        <v>1924</v>
      </c>
      <c r="W124">
        <f t="shared" si="1"/>
        <v>44</v>
      </c>
      <c r="X124" s="1" t="s">
        <v>600</v>
      </c>
    </row>
    <row r="125" spans="2:27" x14ac:dyDescent="0.2">
      <c r="B125" t="s">
        <v>403</v>
      </c>
      <c r="C125" t="s">
        <v>260</v>
      </c>
      <c r="D125" t="s">
        <v>694</v>
      </c>
      <c r="F125" t="s">
        <v>695</v>
      </c>
      <c r="H125">
        <v>1927</v>
      </c>
      <c r="I125">
        <v>1949</v>
      </c>
      <c r="K125" t="s">
        <v>15</v>
      </c>
      <c r="L125" t="s">
        <v>16</v>
      </c>
      <c r="M125">
        <v>4</v>
      </c>
      <c r="N125" t="s">
        <v>55</v>
      </c>
      <c r="O125" s="5" t="s">
        <v>696</v>
      </c>
      <c r="P125" t="s">
        <v>129</v>
      </c>
      <c r="Q125" t="s">
        <v>129</v>
      </c>
      <c r="R125" s="5" t="s">
        <v>697</v>
      </c>
      <c r="S125" t="s">
        <v>138</v>
      </c>
      <c r="T125" t="s">
        <v>138</v>
      </c>
      <c r="V125">
        <v>1878</v>
      </c>
      <c r="W125">
        <f t="shared" si="1"/>
        <v>49</v>
      </c>
      <c r="X125" s="1" t="s">
        <v>24</v>
      </c>
      <c r="Y125" s="1" t="s">
        <v>82</v>
      </c>
    </row>
    <row r="126" spans="2:27" x14ac:dyDescent="0.2">
      <c r="B126" t="s">
        <v>698</v>
      </c>
      <c r="D126" t="s">
        <v>699</v>
      </c>
      <c r="F126" t="s">
        <v>29</v>
      </c>
      <c r="H126">
        <v>1993</v>
      </c>
      <c r="I126">
        <v>1996</v>
      </c>
      <c r="J126" t="s">
        <v>495</v>
      </c>
      <c r="K126" s="3" t="s">
        <v>31</v>
      </c>
      <c r="L126" s="3" t="s">
        <v>32</v>
      </c>
      <c r="M126" s="3" t="s">
        <v>31</v>
      </c>
      <c r="N126" t="s">
        <v>72</v>
      </c>
      <c r="O126" s="5" t="s">
        <v>700</v>
      </c>
      <c r="P126" t="s">
        <v>129</v>
      </c>
      <c r="Q126" t="s">
        <v>129</v>
      </c>
      <c r="R126" s="5" t="s">
        <v>701</v>
      </c>
      <c r="S126" t="s">
        <v>110</v>
      </c>
      <c r="T126" t="s">
        <v>110</v>
      </c>
      <c r="V126" s="9">
        <v>1943</v>
      </c>
      <c r="W126">
        <f t="shared" si="1"/>
        <v>50</v>
      </c>
      <c r="X126" s="1" t="s">
        <v>25</v>
      </c>
      <c r="Y126" s="1" t="s">
        <v>702</v>
      </c>
      <c r="AA126" t="s">
        <v>703</v>
      </c>
    </row>
    <row r="127" spans="2:27" x14ac:dyDescent="0.2">
      <c r="B127" t="s">
        <v>704</v>
      </c>
      <c r="C127" t="s">
        <v>205</v>
      </c>
      <c r="D127" t="s">
        <v>705</v>
      </c>
      <c r="F127" t="s">
        <v>14</v>
      </c>
      <c r="H127">
        <v>1952</v>
      </c>
      <c r="I127">
        <v>1954</v>
      </c>
      <c r="K127" t="s">
        <v>15</v>
      </c>
      <c r="L127" t="s">
        <v>16</v>
      </c>
      <c r="M127" s="6">
        <v>3</v>
      </c>
      <c r="N127" t="s">
        <v>706</v>
      </c>
      <c r="O127" s="5" t="s">
        <v>707</v>
      </c>
      <c r="P127" t="s">
        <v>129</v>
      </c>
      <c r="Q127" t="s">
        <v>708</v>
      </c>
      <c r="R127" s="5" t="s">
        <v>709</v>
      </c>
      <c r="S127" t="s">
        <v>129</v>
      </c>
      <c r="T127" t="s">
        <v>129</v>
      </c>
      <c r="V127">
        <v>1907</v>
      </c>
      <c r="W127">
        <f t="shared" si="1"/>
        <v>45</v>
      </c>
      <c r="X127" s="1" t="s">
        <v>25</v>
      </c>
    </row>
    <row r="128" spans="2:27" x14ac:dyDescent="0.2">
      <c r="B128" t="s">
        <v>235</v>
      </c>
      <c r="C128" t="s">
        <v>27</v>
      </c>
      <c r="D128" t="s">
        <v>710</v>
      </c>
      <c r="F128" t="s">
        <v>78</v>
      </c>
      <c r="H128">
        <v>1953</v>
      </c>
      <c r="I128">
        <v>1955</v>
      </c>
      <c r="K128" t="s">
        <v>44</v>
      </c>
      <c r="L128" t="s">
        <v>16</v>
      </c>
      <c r="M128">
        <v>1</v>
      </c>
      <c r="N128" t="s">
        <v>17</v>
      </c>
      <c r="O128" s="5" t="s">
        <v>711</v>
      </c>
      <c r="P128" t="s">
        <v>129</v>
      </c>
      <c r="Q128" t="s">
        <v>708</v>
      </c>
      <c r="R128" s="5" t="s">
        <v>712</v>
      </c>
      <c r="S128" t="s">
        <v>58</v>
      </c>
      <c r="T128" t="s">
        <v>58</v>
      </c>
      <c r="U128" t="s">
        <v>710</v>
      </c>
      <c r="V128">
        <v>1903</v>
      </c>
      <c r="W128">
        <f t="shared" si="1"/>
        <v>50</v>
      </c>
      <c r="X128" s="1" t="s">
        <v>24</v>
      </c>
    </row>
    <row r="129" spans="2:27" x14ac:dyDescent="0.2">
      <c r="B129" t="s">
        <v>713</v>
      </c>
      <c r="C129" t="s">
        <v>714</v>
      </c>
      <c r="D129" t="s">
        <v>715</v>
      </c>
      <c r="F129" t="s">
        <v>100</v>
      </c>
      <c r="H129">
        <v>1945</v>
      </c>
      <c r="I129">
        <v>1956</v>
      </c>
      <c r="K129" t="s">
        <v>44</v>
      </c>
      <c r="L129" t="s">
        <v>16</v>
      </c>
      <c r="M129" s="6">
        <v>5</v>
      </c>
      <c r="N129" t="s">
        <v>17</v>
      </c>
      <c r="O129" s="5" t="s">
        <v>716</v>
      </c>
      <c r="P129" t="s">
        <v>129</v>
      </c>
      <c r="Q129" t="s">
        <v>717</v>
      </c>
      <c r="R129" s="5" t="s">
        <v>718</v>
      </c>
      <c r="S129" t="s">
        <v>58</v>
      </c>
      <c r="T129" t="s">
        <v>58</v>
      </c>
      <c r="U129" t="s">
        <v>223</v>
      </c>
      <c r="V129">
        <v>1893</v>
      </c>
      <c r="W129">
        <f t="shared" si="1"/>
        <v>52</v>
      </c>
      <c r="X129" s="1" t="s">
        <v>24</v>
      </c>
      <c r="Y129" s="1" t="s">
        <v>542</v>
      </c>
      <c r="Z129" s="1" t="s">
        <v>25</v>
      </c>
      <c r="AA129" t="s">
        <v>719</v>
      </c>
    </row>
    <row r="130" spans="2:27" x14ac:dyDescent="0.2">
      <c r="B130" t="s">
        <v>36</v>
      </c>
      <c r="C130" t="s">
        <v>85</v>
      </c>
      <c r="D130" t="s">
        <v>720</v>
      </c>
      <c r="F130" t="s">
        <v>248</v>
      </c>
      <c r="H130">
        <v>1925</v>
      </c>
      <c r="I130">
        <v>1933</v>
      </c>
      <c r="K130" t="s">
        <v>44</v>
      </c>
      <c r="L130" t="s">
        <v>16</v>
      </c>
      <c r="M130">
        <v>1</v>
      </c>
      <c r="N130" t="s">
        <v>55</v>
      </c>
      <c r="O130" s="5" t="s">
        <v>721</v>
      </c>
      <c r="P130" t="s">
        <v>129</v>
      </c>
      <c r="Q130" t="s">
        <v>722</v>
      </c>
      <c r="R130" s="5" t="s">
        <v>173</v>
      </c>
      <c r="S130" t="s">
        <v>173</v>
      </c>
      <c r="T130" t="s">
        <v>173</v>
      </c>
      <c r="V130" s="9">
        <v>1862</v>
      </c>
      <c r="W130">
        <f t="shared" si="1"/>
        <v>63</v>
      </c>
      <c r="X130" s="1" t="s">
        <v>208</v>
      </c>
      <c r="Y130" s="1" t="s">
        <v>24</v>
      </c>
      <c r="AA130" t="s">
        <v>723</v>
      </c>
    </row>
    <row r="131" spans="2:27" x14ac:dyDescent="0.2">
      <c r="B131" t="s">
        <v>191</v>
      </c>
      <c r="C131" t="s">
        <v>724</v>
      </c>
      <c r="D131" t="s">
        <v>725</v>
      </c>
      <c r="F131" t="s">
        <v>29</v>
      </c>
      <c r="H131">
        <v>1929</v>
      </c>
      <c r="I131">
        <v>1933</v>
      </c>
      <c r="J131" t="s">
        <v>726</v>
      </c>
      <c r="K131" s="3" t="s">
        <v>31</v>
      </c>
      <c r="L131" s="3" t="s">
        <v>32</v>
      </c>
      <c r="M131" s="3" t="s">
        <v>31</v>
      </c>
      <c r="N131" t="s">
        <v>17</v>
      </c>
      <c r="O131" s="5" t="s">
        <v>727</v>
      </c>
      <c r="P131" t="s">
        <v>129</v>
      </c>
      <c r="Q131" t="s">
        <v>722</v>
      </c>
      <c r="R131" s="5" t="s">
        <v>728</v>
      </c>
      <c r="S131" t="s">
        <v>129</v>
      </c>
      <c r="T131" t="s">
        <v>729</v>
      </c>
      <c r="U131" t="s">
        <v>359</v>
      </c>
      <c r="V131">
        <v>1874</v>
      </c>
      <c r="W131">
        <f t="shared" ref="W131:W133" si="2">IF(H131-V131 &lt; 100, H131-V131, "NA")</f>
        <v>55</v>
      </c>
      <c r="X131" s="1" t="s">
        <v>24</v>
      </c>
      <c r="Y131" s="1" t="s">
        <v>730</v>
      </c>
    </row>
    <row r="132" spans="2:27" x14ac:dyDescent="0.2">
      <c r="B132" t="s">
        <v>731</v>
      </c>
      <c r="C132" t="s">
        <v>732</v>
      </c>
      <c r="D132" t="s">
        <v>733</v>
      </c>
      <c r="F132" t="s">
        <v>100</v>
      </c>
      <c r="H132">
        <v>1920</v>
      </c>
      <c r="I132">
        <v>1925</v>
      </c>
      <c r="K132" t="s">
        <v>44</v>
      </c>
      <c r="L132" t="s">
        <v>16</v>
      </c>
      <c r="M132">
        <v>1</v>
      </c>
      <c r="N132" t="s">
        <v>55</v>
      </c>
      <c r="O132" s="5" t="s">
        <v>734</v>
      </c>
      <c r="P132" t="s">
        <v>223</v>
      </c>
      <c r="Q132" t="s">
        <v>223</v>
      </c>
      <c r="R132" s="5" t="s">
        <v>223</v>
      </c>
      <c r="S132" t="s">
        <v>223</v>
      </c>
      <c r="T132" t="s">
        <v>223</v>
      </c>
      <c r="V132">
        <v>1875</v>
      </c>
      <c r="W132">
        <f t="shared" si="2"/>
        <v>45</v>
      </c>
      <c r="X132" s="1" t="s">
        <v>24</v>
      </c>
      <c r="Y132" s="1" t="s">
        <v>735</v>
      </c>
      <c r="AA132" t="s">
        <v>736</v>
      </c>
    </row>
    <row r="133" spans="2:27" x14ac:dyDescent="0.2">
      <c r="B133" t="s">
        <v>737</v>
      </c>
      <c r="C133" t="s">
        <v>92</v>
      </c>
      <c r="D133" t="s">
        <v>399</v>
      </c>
      <c r="F133" t="s">
        <v>14</v>
      </c>
      <c r="H133">
        <v>1973</v>
      </c>
      <c r="I133">
        <v>1975</v>
      </c>
      <c r="K133" t="s">
        <v>15</v>
      </c>
      <c r="L133" t="s">
        <v>16</v>
      </c>
      <c r="M133" s="6">
        <v>3</v>
      </c>
      <c r="N133" t="s">
        <v>738</v>
      </c>
      <c r="O133" s="5" t="s">
        <v>739</v>
      </c>
      <c r="P133" t="s">
        <v>223</v>
      </c>
      <c r="Q133" t="s">
        <v>223</v>
      </c>
      <c r="R133" s="5" t="s">
        <v>739</v>
      </c>
      <c r="S133" t="s">
        <v>223</v>
      </c>
      <c r="T133" t="s">
        <v>223</v>
      </c>
      <c r="V133">
        <v>1919</v>
      </c>
      <c r="W133">
        <f t="shared" si="2"/>
        <v>54</v>
      </c>
      <c r="X133" s="1" t="s">
        <v>331</v>
      </c>
    </row>
    <row r="134" spans="2:27" x14ac:dyDescent="0.2">
      <c r="B134" t="s">
        <v>740</v>
      </c>
      <c r="C134" t="s">
        <v>140</v>
      </c>
      <c r="D134" t="s">
        <v>741</v>
      </c>
      <c r="F134" t="s">
        <v>29</v>
      </c>
      <c r="H134">
        <v>1952</v>
      </c>
      <c r="I134">
        <v>1953</v>
      </c>
      <c r="J134" t="s">
        <v>308</v>
      </c>
      <c r="K134" s="3" t="s">
        <v>31</v>
      </c>
      <c r="L134" s="3" t="s">
        <v>32</v>
      </c>
      <c r="M134" s="3" t="s">
        <v>31</v>
      </c>
      <c r="N134" t="s">
        <v>55</v>
      </c>
      <c r="AA134" t="s">
        <v>742</v>
      </c>
    </row>
  </sheetData>
  <sortState ref="B2:AA134">
    <sortCondition ref="Q2:Q134"/>
  </sortState>
  <hyperlinks>
    <hyperlink ref="X56" r:id="rId1" xr:uid="{00000000-0004-0000-0000-000000000000}"/>
    <hyperlink ref="X46" r:id="rId2" xr:uid="{00000000-0004-0000-0000-000001000000}"/>
    <hyperlink ref="X118" r:id="rId3" xr:uid="{00000000-0004-0000-0000-000002000000}"/>
    <hyperlink ref="X45" r:id="rId4" xr:uid="{00000000-0004-0000-0000-000003000000}"/>
    <hyperlink ref="X103" r:id="rId5" xr:uid="{00000000-0004-0000-0000-000004000000}"/>
    <hyperlink ref="X119" r:id="rId6" xr:uid="{00000000-0004-0000-0000-000005000000}"/>
    <hyperlink ref="X55" r:id="rId7" xr:uid="{A43A26E7-5B9D-4E02-B9A6-A50721CCB852}"/>
    <hyperlink ref="X112" r:id="rId8" xr:uid="{C8399E68-5918-43CC-8025-786927FFEA55}"/>
    <hyperlink ref="Y112" r:id="rId9" xr:uid="{24A4CF6C-21AB-4BD2-9821-2F81FA542425}"/>
    <hyperlink ref="X81" r:id="rId10" xr:uid="{31976EFC-4DA6-4A73-B85A-7942CB1F4190}"/>
    <hyperlink ref="X108" r:id="rId11" xr:uid="{2A7AEA30-AA89-4DB4-8FF5-528094E72073}"/>
    <hyperlink ref="X86" r:id="rId12" xr:uid="{6F1F49D8-8063-4AE1-8BB2-389C8339D60E}"/>
    <hyperlink ref="X39" r:id="rId13" xr:uid="{C9D4BF90-7BA6-43A9-82DC-B1F84D82D9D9}"/>
    <hyperlink ref="X3" r:id="rId14" xr:uid="{345B6F45-401B-4824-868A-380AD75B8C7A}"/>
    <hyperlink ref="X91" r:id="rId15" xr:uid="{2D339C49-BEA5-4B94-ADD5-2D3C20E8A64D}"/>
    <hyperlink ref="X99" r:id="rId16" xr:uid="{BEA15C9F-8D62-4BC9-85B6-84AEF6161A60}"/>
    <hyperlink ref="Y99" r:id="rId17" xr:uid="{53084318-C948-448D-9AAF-7924731B8319}"/>
    <hyperlink ref="X67" r:id="rId18" xr:uid="{0DCCF12E-757C-4440-B497-A41C661B58B6}"/>
    <hyperlink ref="X131" r:id="rId19" xr:uid="{8777D5F7-B7EB-41E2-8C24-AC3CC91A6B00}"/>
    <hyperlink ref="Y131" r:id="rId20" xr:uid="{C0D3D348-0BAC-4E22-B526-3DDD9FE91003}"/>
    <hyperlink ref="X121" r:id="rId21" xr:uid="{B8E8CE59-0D50-4F89-840D-FDC3EA6DE154}"/>
    <hyperlink ref="Y121" r:id="rId22" xr:uid="{C9FDDDC6-33A1-4836-BF09-9970BEFC6877}"/>
    <hyperlink ref="X114" r:id="rId23" xr:uid="{B10083A1-2BFF-41D5-8295-0D895624D306}"/>
    <hyperlink ref="Y114" r:id="rId24" xr:uid="{AE01EE02-E867-455C-BB69-53869BB0830A}"/>
    <hyperlink ref="X24" r:id="rId25" xr:uid="{68BC9007-5E25-4927-AFA0-CA21078AFB9B}"/>
    <hyperlink ref="Y24" r:id="rId26" xr:uid="{1991C509-D854-49F3-BE11-81605FF19C6C}"/>
    <hyperlink ref="X113" r:id="rId27" xr:uid="{4A8963B9-1ED1-4E68-A9A7-C31566643943}"/>
    <hyperlink ref="Y113" r:id="rId28" xr:uid="{7A43B15D-87AA-4DCC-95CD-F286D2C09972}"/>
    <hyperlink ref="Y108" r:id="rId29" xr:uid="{C351799B-FD05-406C-AD5D-D0341F5B16CC}"/>
    <hyperlink ref="X126" r:id="rId30" xr:uid="{8E5D2637-E371-45DB-B81A-DF8A493E4277}"/>
    <hyperlink ref="Y126" r:id="rId31" xr:uid="{E456190C-0A48-4B79-AA68-AFB65FFD2443}"/>
    <hyperlink ref="AA43" r:id="rId32" display="report" xr:uid="{9286700D-D2E3-4BCD-A12E-149D8511BA7C}"/>
    <hyperlink ref="X43" r:id="rId33" xr:uid="{079A05B2-DE0E-46DC-8811-0FE813C1BC8F}"/>
    <hyperlink ref="Y43" r:id="rId34" xr:uid="{A8120E39-BD9E-4ABA-A974-E954058818CA}"/>
    <hyperlink ref="Z43" r:id="rId35" xr:uid="{A442BD84-7191-4CEF-8399-BB85A07B2D5F}"/>
    <hyperlink ref="X23" r:id="rId36" xr:uid="{3C189578-11C3-4C46-A8EB-B9C8E444984A}"/>
    <hyperlink ref="Y23" r:id="rId37" xr:uid="{884E313F-05AF-45DD-BBA0-DFC0BC7E2315}"/>
    <hyperlink ref="X106" r:id="rId38" xr:uid="{F3F461C1-F55E-48FE-9E56-610AE5AA764E}"/>
    <hyperlink ref="Y106" r:id="rId39" xr:uid="{E7114917-BF46-48A0-8D50-644F6807EEB0}"/>
    <hyperlink ref="X4" r:id="rId40" xr:uid="{928A9206-A1C0-4F4D-88F2-DBDE38812575}"/>
    <hyperlink ref="X42" r:id="rId41" xr:uid="{6E1ABACA-2512-451F-9DF7-D656F29D9A09}"/>
    <hyperlink ref="X105" r:id="rId42" xr:uid="{8C0E0D0B-40E4-4809-96A1-FCFBDF030D77}"/>
    <hyperlink ref="Y105" r:id="rId43" xr:uid="{8371698F-6FBA-4DEF-A0E6-99665C52A200}"/>
    <hyperlink ref="Y6" r:id="rId44" xr:uid="{597C0E12-5529-4BEB-BA6D-979FE29A63C7}"/>
    <hyperlink ref="X6" r:id="rId45" xr:uid="{9F016C8B-C1DE-41C9-A266-395FB7190D68}"/>
    <hyperlink ref="X10" r:id="rId46" xr:uid="{F2D2DEC6-AB28-47BB-A168-DAC64062EA83}"/>
    <hyperlink ref="X48" r:id="rId47" xr:uid="{E1A1BA8C-D7F4-4DD8-B255-510540D21CE9}"/>
    <hyperlink ref="Y48" r:id="rId48" xr:uid="{D4D8251C-F929-4F0F-8AC1-CA9AB8C4AE26}"/>
    <hyperlink ref="X124" r:id="rId49" xr:uid="{35AB8FBC-E59E-4317-8CF5-D335D8DB88DE}"/>
    <hyperlink ref="X72" r:id="rId50" xr:uid="{A57ECAD7-E0E2-4E10-B083-0C40E522B6E9}"/>
    <hyperlink ref="X18" r:id="rId51" xr:uid="{12935D8D-2B4D-4EDF-AFAB-5C80C8030EE0}"/>
    <hyperlink ref="X69" r:id="rId52" xr:uid="{2B686B8B-1094-4DD6-B780-BA60B1BC8FCA}"/>
    <hyperlink ref="X90" r:id="rId53" xr:uid="{90888C96-622A-4EF5-A9A7-07762A22F878}"/>
    <hyperlink ref="Y90" r:id="rId54" location="1" xr:uid="{86334555-B271-4A1D-9442-8E7686ED52A0}"/>
    <hyperlink ref="Y88" r:id="rId55" xr:uid="{54BEE69D-36A6-4633-8E16-99AD9F61BD8F}"/>
    <hyperlink ref="X16" r:id="rId56" xr:uid="{5B42CFD4-56B8-4455-AC7D-8134D8FBF5F1}"/>
    <hyperlink ref="Y16" r:id="rId57" xr:uid="{D0FF5E57-35EC-4BCA-81E8-E759062F69D0}"/>
    <hyperlink ref="Z16" r:id="rId58" xr:uid="{61311BEE-B7C3-4F15-B6FE-587C295516FF}"/>
    <hyperlink ref="X15" r:id="rId59" xr:uid="{DC87A683-1223-421B-8058-9B5E860CCE37}"/>
    <hyperlink ref="X68" r:id="rId60" xr:uid="{48BE8A9A-1A93-4447-BC8E-A921335BC7D8}"/>
    <hyperlink ref="Y80" r:id="rId61" xr:uid="{32284D28-7FA7-4156-8C65-BC95BD43482F}"/>
    <hyperlink ref="X80" r:id="rId62" xr:uid="{518CD45F-B8ED-4857-9022-2E5A02DC1212}"/>
    <hyperlink ref="X54" r:id="rId63" xr:uid="{29286A13-0067-44E1-82E0-5B87383E97E2}"/>
    <hyperlink ref="Y54" r:id="rId64" xr:uid="{81F30B31-91D7-4B47-A349-9F1E5C53638E}"/>
    <hyperlink ref="X120" r:id="rId65" xr:uid="{A84FD4F4-12EA-4442-8C39-028A6772128F}"/>
    <hyperlink ref="Z45" r:id="rId66" xr:uid="{0DB49091-548F-4D8C-9517-3DD4059E0167}"/>
    <hyperlink ref="X102" r:id="rId67" xr:uid="{0986AC05-84B1-494C-B064-E0CC495145A1}"/>
    <hyperlink ref="Y102" r:id="rId68" xr:uid="{22E37958-444F-440A-83A4-E4F57B88C257}"/>
    <hyperlink ref="X60" r:id="rId69" xr:uid="{2EEF4766-5C4E-4444-8AE9-89C793A7D6B6}"/>
    <hyperlink ref="X97" r:id="rId70" xr:uid="{BEA22ABB-3EAD-4163-A1C4-0A60E9DEFC8C}"/>
    <hyperlink ref="X132" r:id="rId71" xr:uid="{4F499CB1-BC81-460B-A1BA-48B3949B679C}"/>
    <hyperlink ref="Y132" r:id="rId72" xr:uid="{4FDB6194-CF88-4119-BA21-ECBAFB5E17F5}"/>
    <hyperlink ref="X130" r:id="rId73" xr:uid="{6911A591-9840-4EAF-A207-48C4D3EE27DC}"/>
    <hyperlink ref="Y130" r:id="rId74" xr:uid="{967A92AD-351C-4763-BAA4-CA5FE40C6004}"/>
    <hyperlink ref="Y84" r:id="rId75" xr:uid="{B7AB8973-932E-4C98-89B6-1EB10A66C267}"/>
    <hyperlink ref="X84" r:id="rId76" xr:uid="{2933E9C3-E005-4B1D-B616-79EFE4EC3AF7}"/>
    <hyperlink ref="Z14" r:id="rId77" xr:uid="{E49DE70D-A200-46EC-B1B3-E85D217CF6EB}"/>
    <hyperlink ref="X14" r:id="rId78" xr:uid="{5C79D316-6173-483C-A0E1-AD8071D85274}"/>
    <hyperlink ref="Y14" r:id="rId79" xr:uid="{9F9DCD53-F2BD-4E1C-AF0B-B5B76F337216}"/>
    <hyperlink ref="X87" r:id="rId80" xr:uid="{63D68406-EE2A-4EFE-997F-3F601FC83D0F}"/>
    <hyperlink ref="Y87" r:id="rId81" xr:uid="{C38087CB-AE0B-4679-A9F3-1ECA0AB0B89C}"/>
    <hyperlink ref="X128" r:id="rId82" xr:uid="{4AC44BED-6E62-4EF1-A7D8-4FDB03533F97}"/>
    <hyperlink ref="X30" r:id="rId83" xr:uid="{C6A0703F-B90F-4252-B34C-107CA5CA07D8}"/>
    <hyperlink ref="Y30" r:id="rId84" xr:uid="{F055C961-30A2-4E31-A14C-89537D89CC7A}"/>
    <hyperlink ref="X104" r:id="rId85" xr:uid="{AA9DBACD-971E-438C-A7E8-47E1E3347E34}"/>
    <hyperlink ref="Y104" r:id="rId86" xr:uid="{52A7C391-3A23-4F5C-83BD-07AFFC49119E}"/>
    <hyperlink ref="X74" r:id="rId87" xr:uid="{5DF2D604-5869-45E9-B7EA-CAD5B42DA250}"/>
    <hyperlink ref="Y74" r:id="rId88" xr:uid="{1EDCDC23-0FF6-4E4B-AFA7-5296919096A8}"/>
    <hyperlink ref="X78" r:id="rId89" xr:uid="{5D9A6D18-7B0E-4EA2-B0FA-E62720ACA77B}"/>
    <hyperlink ref="Y78" r:id="rId90" xr:uid="{3A5CA456-ECF2-443E-A88D-06399EC80A3D}"/>
    <hyperlink ref="X79" r:id="rId91" xr:uid="{D4BD8DD1-862C-453C-906D-88F2CE6C4D2A}"/>
    <hyperlink ref="Y79" r:id="rId92" xr:uid="{97E76219-1345-4C91-AA1D-3EB381DB227D}"/>
    <hyperlink ref="X50" r:id="rId93" xr:uid="{5CB9D2D2-26E1-483F-B437-CE3410EA6FD6}"/>
    <hyperlink ref="X9" r:id="rId94" xr:uid="{3E043521-7EE0-432B-A325-FE860E6EFCE4}"/>
    <hyperlink ref="Y9" r:id="rId95" xr:uid="{8A2A06DD-0DBC-40D7-907D-BE48A1F2D319}"/>
    <hyperlink ref="Z9" r:id="rId96" xr:uid="{C67EC436-6AEB-467B-9783-2F49F292A319}"/>
    <hyperlink ref="X34" r:id="rId97" xr:uid="{F034A3FD-E189-4351-804D-4CE0E3CA4285}"/>
    <hyperlink ref="X101" r:id="rId98" xr:uid="{B674524D-4193-4C69-8D25-DFC4D9B8422C}"/>
    <hyperlink ref="Y101" r:id="rId99" xr:uid="{D90029C8-A2F5-4C84-97EC-73B4ECC852B6}"/>
    <hyperlink ref="X35" r:id="rId100" xr:uid="{32DB1089-2E1E-405F-BB2E-862A49911411}"/>
    <hyperlink ref="Y35" r:id="rId101" xr:uid="{1BB642B7-D86E-4383-937E-E420D1085957}"/>
    <hyperlink ref="Z35" r:id="rId102" xr:uid="{3963ACDD-EED6-43B8-8F09-678889EDF5A6}"/>
    <hyperlink ref="X26" r:id="rId103" xr:uid="{640A1687-FF67-46ED-BD67-5869D0701DDA}"/>
    <hyperlink ref="Y26" r:id="rId104" xr:uid="{5E056195-8CC1-444C-BA1C-345A846EEBBB}"/>
    <hyperlink ref="X89" r:id="rId105" xr:uid="{6569974C-6E08-4246-80DB-75A090A1A14D}"/>
    <hyperlink ref="Y89" r:id="rId106" xr:uid="{DE54B508-C281-48B7-8E00-595C6752BB71}"/>
    <hyperlink ref="Z32" r:id="rId107" xr:uid="{7DAAFBB7-B95C-43DA-8629-093FE3A5C8CC}"/>
    <hyperlink ref="Y32" r:id="rId108" xr:uid="{DBD0D7C0-51C4-4696-87A3-8D3B8CB1A797}"/>
    <hyperlink ref="X32" r:id="rId109" xr:uid="{6BD0446D-86A6-48CE-A02D-B51B44577C17}"/>
    <hyperlink ref="Y19" r:id="rId110" xr:uid="{28079AC8-FC61-4CE3-BC76-19F9DDEC0FF9}"/>
    <hyperlink ref="X19" r:id="rId111" xr:uid="{889B668A-AC82-4A52-9190-3960224FBB06}"/>
    <hyperlink ref="X22" r:id="rId112" xr:uid="{1FA27A43-F557-4BDA-BFDA-DF88D305AEA9}"/>
    <hyperlink ref="X85" r:id="rId113" xr:uid="{1C40292A-680D-48F0-AA0A-1B85D19FF96B}"/>
    <hyperlink ref="Z85" r:id="rId114" xr:uid="{8CEA939A-8632-4809-9DDD-24BC8ADA4E55}"/>
    <hyperlink ref="Y85" r:id="rId115" xr:uid="{9A8378A8-DF2B-4589-9DC3-9F9BFFAA3259}"/>
    <hyperlink ref="X107" r:id="rId116" location="Post-Reagan_Administration" xr:uid="{1672CBD5-5C46-4F87-83AF-8E1007C54DD1}"/>
    <hyperlink ref="Y107" r:id="rId117" xr:uid="{BD034843-A64D-4DC3-B812-12E7E3D57B43}"/>
    <hyperlink ref="Z107" r:id="rId118" xr:uid="{3FF889F7-E116-4729-8813-CB38211FB7B3}"/>
    <hyperlink ref="Y59" r:id="rId119" xr:uid="{53DBFB5D-444E-4ADF-8F77-1E11C34008E0}"/>
    <hyperlink ref="X59" r:id="rId120" xr:uid="{67313DE5-4F47-4108-BA4A-B0D8CBC0C0DF}"/>
    <hyperlink ref="X63" r:id="rId121" xr:uid="{B54D6A39-BBF5-437A-A13D-3CBDEEE0F4BB}"/>
    <hyperlink ref="Y65" r:id="rId122" xr:uid="{F9868BBD-A1CC-4E62-8E66-24FF22AF6450}"/>
    <hyperlink ref="X65" r:id="rId123" xr:uid="{E59BED42-FFFA-420C-8482-7E547AB2E50F}"/>
    <hyperlink ref="X98" r:id="rId124" xr:uid="{A5511144-C7AC-4ADD-AF4B-D3B1CA59E8E7}"/>
    <hyperlink ref="Y98" r:id="rId125" xr:uid="{16C234FF-CB15-4950-B10E-81980F057845}"/>
    <hyperlink ref="Y2" r:id="rId126" xr:uid="{1C1134F7-B52F-47F3-BF18-3F2EEB891429}"/>
    <hyperlink ref="X2" r:id="rId127" xr:uid="{EE58AF9A-CA3D-4FC7-872B-0167A5550389}"/>
    <hyperlink ref="Y27" r:id="rId128" xr:uid="{07615008-D14E-400C-8FB5-9AE7E73B831C}"/>
    <hyperlink ref="X27" r:id="rId129" xr:uid="{E426A4EF-10D7-493C-A4D4-BF62CBBC96A6}"/>
    <hyperlink ref="X127" r:id="rId130" xr:uid="{B493DC3C-B164-42F1-BF7B-92E0E4702642}"/>
    <hyperlink ref="X29" r:id="rId131" xr:uid="{8E8755A7-90B0-447D-B740-731AAD0AF11C}"/>
    <hyperlink ref="Y21" r:id="rId132" xr:uid="{CFCC8B67-BD39-4AC7-9E6F-BACC04A44319}"/>
    <hyperlink ref="X21" r:id="rId133" xr:uid="{1A867B7E-7D33-4CE0-A147-8FB6824396FC}"/>
    <hyperlink ref="X133" r:id="rId134" xr:uid="{1998094B-EA3C-45E4-B9FA-5CA2114D140E}"/>
    <hyperlink ref="Z76" r:id="rId135" xr:uid="{E025AF30-09EF-42FC-A410-4C59B350DDD1}"/>
    <hyperlink ref="Y76" r:id="rId136" xr:uid="{CD876D8B-321A-4E54-84D7-382F858DF280}"/>
    <hyperlink ref="X76" r:id="rId137" xr:uid="{30AA05DB-E093-4F31-9D1F-0AD474EE9221}"/>
    <hyperlink ref="X49" r:id="rId138" xr:uid="{46EA6015-806B-43C9-8A2E-85389E0A1B34}"/>
    <hyperlink ref="Y49" r:id="rId139" xr:uid="{8B791695-AD40-423A-848D-73A89447AD8B}"/>
    <hyperlink ref="Z49" r:id="rId140" xr:uid="{48FA02F6-A9C0-45A7-9504-05EB0A5592DA}"/>
    <hyperlink ref="X36" r:id="rId141" xr:uid="{0715A250-9DEB-4FB3-B394-85746A4D4C70}"/>
    <hyperlink ref="Y36" r:id="rId142" xr:uid="{77905454-92D2-499E-BDD2-0D5B60D6C6D2}"/>
    <hyperlink ref="Z95" r:id="rId143" xr:uid="{6D09158F-950B-4E3C-9243-C25CA4552AB1}"/>
    <hyperlink ref="X95" r:id="rId144" xr:uid="{735C1F6C-BB3D-4478-9DC0-93EB3904C401}"/>
    <hyperlink ref="Y95" r:id="rId145" xr:uid="{299925B2-3C1B-4FD2-9E80-E603EF479171}"/>
    <hyperlink ref="Y33" r:id="rId146" xr:uid="{1F07BC22-98DF-4256-8D6C-C202439BA361}"/>
    <hyperlink ref="X33" r:id="rId147" xr:uid="{DE9B0201-6039-484B-9BBE-CD0D6FB63327}"/>
    <hyperlink ref="X62" r:id="rId148" xr:uid="{7207CA6D-3B07-42D8-A1E0-E58E5F138446}"/>
    <hyperlink ref="Y62" r:id="rId149" xr:uid="{7238EA12-1814-4BA4-9D63-3665101C9E93}"/>
    <hyperlink ref="Y25" r:id="rId150" xr:uid="{98FC5040-CDE5-4B89-A338-327A68D568A2}"/>
    <hyperlink ref="X25" r:id="rId151" xr:uid="{ED91A8B3-464F-4897-A1E0-8AD9DDA13733}"/>
    <hyperlink ref="X125" r:id="rId152" xr:uid="{81B530E4-07D8-4A0B-8BA5-4F48AA7178A7}"/>
    <hyperlink ref="Y125" r:id="rId153" xr:uid="{57C7A9D3-008B-4F29-822F-F666513B3D62}"/>
    <hyperlink ref="Y28" r:id="rId154" xr:uid="{D3FA63B9-3C9E-401C-BEE0-6C301054186F}"/>
    <hyperlink ref="X28" r:id="rId155" xr:uid="{F10121DA-CFB8-4FC2-ACBB-130BE80D5D25}"/>
    <hyperlink ref="X17" r:id="rId156" xr:uid="{317CF43A-E13E-45DD-A74F-10330E32190B}"/>
    <hyperlink ref="X123" r:id="rId157" location="Federal_Trade_Commission" xr:uid="{CAA6F1EE-92A6-499A-B8C8-F4F75E4BED1D}"/>
    <hyperlink ref="Z123" r:id="rId158" xr:uid="{F12E5087-448F-4357-B3F5-D538D5954C9A}"/>
    <hyperlink ref="Y123" r:id="rId159" xr:uid="{BB9B0011-06ED-4E21-B212-C5FABC16A143}"/>
    <hyperlink ref="Y92" r:id="rId160" xr:uid="{AD84E0A5-AA82-4450-8F49-B150A7A8125C}"/>
    <hyperlink ref="X92" r:id="rId161" xr:uid="{CB565E4F-C017-4A08-B79B-EBABFDC31BE1}"/>
    <hyperlink ref="Y38" r:id="rId162" xr:uid="{813495C8-EAA0-43E5-A465-52625FC833AA}"/>
    <hyperlink ref="X38" r:id="rId163" xr:uid="{866B323E-CB12-444D-A2BB-80044F95E190}"/>
    <hyperlink ref="X100" r:id="rId164" xr:uid="{E5510E58-3A4D-4CAA-AEBE-EC17BD06915E}"/>
    <hyperlink ref="Z40" r:id="rId165" xr:uid="{C7C7FA89-093C-4E2D-A76E-5EEDE662EF38}"/>
    <hyperlink ref="Y40" r:id="rId166" xr:uid="{8BB75B80-05D1-4778-8733-2FE19B23F497}"/>
    <hyperlink ref="X40" r:id="rId167" xr:uid="{CDE8A26E-AC4E-463F-A553-3C973D31C889}"/>
    <hyperlink ref="X73" r:id="rId168" xr:uid="{4F302F5C-9FB7-44DC-B6FB-B3E6815B5734}"/>
    <hyperlink ref="Y73" r:id="rId169" xr:uid="{D88B2B27-D682-4FA8-8990-6082055F78C9}"/>
    <hyperlink ref="Z75" r:id="rId170" xr:uid="{C1D6E4C1-B22F-4FB0-848A-197C4F730153}"/>
    <hyperlink ref="X75" r:id="rId171" xr:uid="{7C740B5B-D2C8-4D24-B230-44208561234F}"/>
    <hyperlink ref="Y75" r:id="rId172" xr:uid="{7BB9ADB5-8EA7-4BFF-BBAE-37DAE4A34B0C}"/>
    <hyperlink ref="X8" r:id="rId173" xr:uid="{5DFB81B8-1A5F-4695-AA71-DE95E13FE735}"/>
    <hyperlink ref="X61" r:id="rId174" xr:uid="{E235A0C8-3BA2-48C0-93D0-5FE475DABCF7}"/>
    <hyperlink ref="X64" r:id="rId175" xr:uid="{358A7ED8-117E-4C0D-AE57-4F059BFF45C3}"/>
    <hyperlink ref="X93" r:id="rId176" xr:uid="{A9C345C3-CF35-488E-BA0A-5639BAD71229}"/>
    <hyperlink ref="Y93" r:id="rId177" xr:uid="{DE990198-646F-49FD-BA02-38EAACC0A5B6}"/>
    <hyperlink ref="Z93" r:id="rId178" xr:uid="{44092425-0CF2-41DB-B389-D57D45C85FB8}"/>
    <hyperlink ref="X13" r:id="rId179" xr:uid="{0F286884-F594-4DCC-889D-1C995C3DD88D}"/>
    <hyperlink ref="Y13" r:id="rId180" xr:uid="{D29D59AA-6F4A-41A2-AA16-0E1D98A01D26}"/>
    <hyperlink ref="Y66" r:id="rId181" xr:uid="{B9B74FC4-8BC9-4EB6-A085-F9FC7530093C}"/>
    <hyperlink ref="X66" r:id="rId182" xr:uid="{E26A003F-97BB-46FF-A537-1F68EACE81E5}"/>
    <hyperlink ref="Y129" r:id="rId183" xr:uid="{C63E2009-2918-4A4E-8028-9FFD33CBA0F3}"/>
    <hyperlink ref="Z129" r:id="rId184" xr:uid="{920791D7-27D8-43DA-B29E-4985C02CC89A}"/>
    <hyperlink ref="X129" r:id="rId185" xr:uid="{7CFD0FBA-5622-46B5-9D9D-0CF3AC517EBD}"/>
    <hyperlink ref="Y71" r:id="rId186" xr:uid="{3CE6FCAA-1BC2-4970-886B-0D1E4097825E}"/>
    <hyperlink ref="X71" r:id="rId187" xr:uid="{1B24F66A-2D20-4316-8890-E5DB75CCB6EB}"/>
    <hyperlink ref="Y122" r:id="rId188" xr:uid="{67F7AC1A-BE4B-4E51-8532-2F6BFAE888B5}"/>
    <hyperlink ref="X122" r:id="rId189" xr:uid="{ABD8319C-E6F1-4655-9E46-C7963581B332}"/>
    <hyperlink ref="Z20" r:id="rId190" xr:uid="{DE465E7B-1409-4F3B-8103-E4BDE3BCEE95}"/>
    <hyperlink ref="X20" r:id="rId191" xr:uid="{63CA8011-8AD4-4918-89B8-20DB60449A65}"/>
    <hyperlink ref="Y20" r:id="rId192" xr:uid="{995C1E30-EA78-4285-8D26-D5AA6B59BEE7}"/>
    <hyperlink ref="Y31" r:id="rId193" xr:uid="{EC483CC6-0388-4383-8EAE-6DEAC87C25CC}"/>
    <hyperlink ref="X31" r:id="rId194" xr:uid="{FEFBE3E1-A1D0-4021-A2CB-14B5D9EB72F7}"/>
    <hyperlink ref="X41" r:id="rId195" xr:uid="{3DE5DE11-71E7-46DF-9DAF-6239BAD0E679}"/>
    <hyperlink ref="Y77" r:id="rId196" xr:uid="{6E43AFC9-28F2-4C12-9D00-AA60F6284C50}"/>
    <hyperlink ref="X77" r:id="rId197" xr:uid="{90C64DA9-745F-499F-846B-D2807DB822E3}"/>
    <hyperlink ref="Z77" r:id="rId198" xr:uid="{B3DDD453-E294-4648-8D49-B70192C30A24}"/>
    <hyperlink ref="X37" r:id="rId199" xr:uid="{76342F9E-14D9-44FB-BC5C-D48492DD572C}"/>
    <hyperlink ref="Y58" r:id="rId200" xr:uid="{E40D12BC-7D03-4477-BD7C-6E105C8C552B}"/>
    <hyperlink ref="X58" r:id="rId201" xr:uid="{B9C00959-3735-4EB3-B4D5-1E2D70EBA495}"/>
    <hyperlink ref="X57" r:id="rId202" xr:uid="{B14BB275-0B44-40B8-997B-62FE2E769F53}"/>
    <hyperlink ref="Y117" r:id="rId203" xr:uid="{11C52689-DC6F-4242-A2E6-2B9EBEA5644A}"/>
    <hyperlink ref="X117" r:id="rId204" xr:uid="{BDEECFB5-7CA7-4B44-8EE8-44CAEF5D5224}"/>
    <hyperlink ref="Y44" r:id="rId205" xr:uid="{1DAA71DF-0A23-4913-8BF0-6902EEADD21B}"/>
    <hyperlink ref="X44" r:id="rId206" xr:uid="{DEEEEDAA-FDAE-4CEB-8D74-89323BC2458C}"/>
    <hyperlink ref="Z115" r:id="rId207" xr:uid="{C84F8DC6-A9A3-4608-82DA-39E2B6292077}"/>
    <hyperlink ref="Y115" r:id="rId208" xr:uid="{2B34E915-18ED-4D08-A94F-F986AD7D7098}"/>
    <hyperlink ref="X115" r:id="rId209" xr:uid="{D313228E-F4D5-4A5D-86D7-82767A851577}"/>
    <hyperlink ref="X5" r:id="rId210" xr:uid="{D12AFB7B-ACCD-488D-9F7D-A347C5DAE70B}"/>
    <hyperlink ref="Y5" r:id="rId211" xr:uid="{74A22AF5-98A9-4FDE-A76C-67B359152EBD}"/>
    <hyperlink ref="X83" r:id="rId212" xr:uid="{55E96ED6-5DF2-4FDC-8CEB-821A532042C0}"/>
    <hyperlink ref="Y83" r:id="rId213" xr:uid="{EE968A0C-FF87-444C-8D8C-6C416CFAA92B}"/>
    <hyperlink ref="Z53" r:id="rId214" xr:uid="{874B59F0-7C7E-4467-A1C8-6C3BA0641681}"/>
    <hyperlink ref="X53" r:id="rId215" xr:uid="{E76EA76B-513B-4E6C-AD87-1E1C2C1D5012}"/>
    <hyperlink ref="Z12" r:id="rId216" xr:uid="{788FCC3D-3F0F-4F2E-BD8D-D83FFB56DC83}"/>
    <hyperlink ref="X12" r:id="rId217" xr:uid="{F86F93EF-5D0D-47EA-BF83-4BF7C2979FE0}"/>
    <hyperlink ref="X51" r:id="rId218" xr:uid="{388A0380-DDF1-4098-8DD7-963E94077BCB}"/>
    <hyperlink ref="Y51" r:id="rId219" xr:uid="{A882DE00-0CBA-437D-AA4D-916947A8C704}"/>
    <hyperlink ref="Y52" r:id="rId220" xr:uid="{9B5A1DAB-6FBA-46B2-AF89-ED618CC03929}"/>
    <hyperlink ref="X52" r:id="rId221" xr:uid="{A0396575-A653-404A-B464-A476EB51BB46}"/>
    <hyperlink ref="X47" r:id="rId222" xr:uid="{9C3E0D7C-2649-401D-BEDE-37E5CFC721AA}"/>
    <hyperlink ref="Y47" r:id="rId223" xr:uid="{799968CD-9827-4DE7-811B-3F3DA7788E41}"/>
    <hyperlink ref="Z47" r:id="rId224" xr:uid="{F050C5FE-C6F6-4D4C-ADFB-3687159EFBC0}"/>
    <hyperlink ref="X82" r:id="rId225" xr:uid="{D567930B-112F-4B78-9B02-654EEFD1D937}"/>
    <hyperlink ref="Y82" r:id="rId226" xr:uid="{127ACC39-E354-47B5-BDDB-853C8DF3EE1D}"/>
    <hyperlink ref="X111" r:id="rId227" xr:uid="{733233D3-814F-4922-A68F-9E51698E44AA}"/>
    <hyperlink ref="Y111" r:id="rId228" xr:uid="{BA357C43-0200-4D81-8804-D109ED452481}"/>
    <hyperlink ref="X110" r:id="rId229" xr:uid="{6DDA8250-149F-47D3-AD88-72D805E8578F}"/>
    <hyperlink ref="Y94" r:id="rId230" xr:uid="{D87060C8-D4D6-4DAC-8B58-74E15A023DF8}"/>
    <hyperlink ref="X94" r:id="rId231" xr:uid="{F4475F4D-3F10-4EAE-84A5-9BA1C2D80428}"/>
    <hyperlink ref="X109" r:id="rId232" xr:uid="{92B5DF37-5DC1-4ECB-8857-92E863EF03BD}"/>
    <hyperlink ref="Y109" r:id="rId233" xr:uid="{0C97C8E3-E717-4C0F-99E6-B22F9E5F29FC}"/>
    <hyperlink ref="Z109" r:id="rId234" xr:uid="{A0EC5C2F-06FD-48EA-82FE-51C0D674DF5E}"/>
    <hyperlink ref="X96" r:id="rId235" xr:uid="{4D2B5FF8-78FE-4E8D-8D62-420264C7BF70}"/>
    <hyperlink ref="Y45" r:id="rId236" xr:uid="{D9FDBCDF-322D-4856-997E-4BC11D9F70C9}"/>
  </hyperlinks>
  <pageMargins left="0.7" right="0.7" top="0.75" bottom="0.75" header="0.3" footer="0.3"/>
  <pageSetup orientation="portrait" r:id="rId237"/>
  <legacyDrawing r:id="rId2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8847D-50BC-4ECF-A217-6DF701F18AC5}">
  <dimension ref="A2:D23"/>
  <sheetViews>
    <sheetView topLeftCell="A5" workbookViewId="0">
      <selection activeCell="B14" sqref="B14"/>
    </sheetView>
  </sheetViews>
  <sheetFormatPr baseColWidth="10" defaultColWidth="8.83203125" defaultRowHeight="15" x14ac:dyDescent="0.2"/>
  <sheetData>
    <row r="2" spans="1:4" x14ac:dyDescent="0.2">
      <c r="B2" s="2" t="s">
        <v>743</v>
      </c>
    </row>
    <row r="3" spans="1:4" x14ac:dyDescent="0.2">
      <c r="B3" t="s">
        <v>21</v>
      </c>
      <c r="D3" t="s">
        <v>744</v>
      </c>
    </row>
    <row r="4" spans="1:4" x14ac:dyDescent="0.2">
      <c r="B4" t="s">
        <v>58</v>
      </c>
      <c r="D4" t="s">
        <v>745</v>
      </c>
    </row>
    <row r="5" spans="1:4" x14ac:dyDescent="0.2">
      <c r="B5" t="s">
        <v>129</v>
      </c>
      <c r="D5" t="s">
        <v>746</v>
      </c>
    </row>
    <row r="6" spans="1:4" x14ac:dyDescent="0.2">
      <c r="B6" t="s">
        <v>19</v>
      </c>
      <c r="D6" t="s">
        <v>747</v>
      </c>
    </row>
    <row r="7" spans="1:4" x14ac:dyDescent="0.2">
      <c r="B7" t="s">
        <v>110</v>
      </c>
      <c r="D7" t="s">
        <v>748</v>
      </c>
    </row>
    <row r="8" spans="1:4" x14ac:dyDescent="0.2">
      <c r="B8" t="s">
        <v>594</v>
      </c>
      <c r="D8" t="s">
        <v>749</v>
      </c>
    </row>
    <row r="9" spans="1:4" x14ac:dyDescent="0.2">
      <c r="B9" t="s">
        <v>223</v>
      </c>
      <c r="D9" t="s">
        <v>750</v>
      </c>
    </row>
    <row r="11" spans="1:4" x14ac:dyDescent="0.2">
      <c r="B11" t="s">
        <v>4</v>
      </c>
    </row>
    <row r="12" spans="1:4" x14ac:dyDescent="0.2">
      <c r="A12" t="s">
        <v>21</v>
      </c>
    </row>
    <row r="13" spans="1:4" x14ac:dyDescent="0.2">
      <c r="B13" t="s">
        <v>108</v>
      </c>
      <c r="D13" t="s">
        <v>751</v>
      </c>
    </row>
    <row r="14" spans="1:4" x14ac:dyDescent="0.2">
      <c r="B14" t="s">
        <v>194</v>
      </c>
      <c r="D14" t="s">
        <v>752</v>
      </c>
    </row>
    <row r="15" spans="1:4" x14ac:dyDescent="0.2">
      <c r="B15" t="s">
        <v>213</v>
      </c>
      <c r="D15" t="s">
        <v>753</v>
      </c>
    </row>
    <row r="16" spans="1:4" x14ac:dyDescent="0.2">
      <c r="A16" t="s">
        <v>55</v>
      </c>
    </row>
    <row r="17" spans="1:4" x14ac:dyDescent="0.2">
      <c r="B17" t="s">
        <v>58</v>
      </c>
      <c r="D17" t="s">
        <v>754</v>
      </c>
    </row>
    <row r="18" spans="1:4" x14ac:dyDescent="0.2">
      <c r="B18" t="s">
        <v>129</v>
      </c>
      <c r="D18" t="s">
        <v>755</v>
      </c>
    </row>
    <row r="19" spans="1:4" x14ac:dyDescent="0.2">
      <c r="A19" t="s">
        <v>756</v>
      </c>
    </row>
    <row r="20" spans="1:4" x14ac:dyDescent="0.2">
      <c r="B20" t="s">
        <v>19</v>
      </c>
      <c r="D20" t="s">
        <v>747</v>
      </c>
    </row>
    <row r="21" spans="1:4" x14ac:dyDescent="0.2">
      <c r="B21" t="s">
        <v>110</v>
      </c>
      <c r="D21" t="s">
        <v>748</v>
      </c>
    </row>
    <row r="22" spans="1:4" x14ac:dyDescent="0.2">
      <c r="B22" t="s">
        <v>594</v>
      </c>
      <c r="D22" t="s">
        <v>749</v>
      </c>
    </row>
    <row r="23" spans="1:4" x14ac:dyDescent="0.2">
      <c r="B23" t="s">
        <v>223</v>
      </c>
      <c r="D23" t="s">
        <v>750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4"/>
  <sheetViews>
    <sheetView workbookViewId="0">
      <selection activeCell="A11" sqref="A11"/>
    </sheetView>
  </sheetViews>
  <sheetFormatPr baseColWidth="10" defaultColWidth="8.83203125" defaultRowHeight="15" x14ac:dyDescent="0.2"/>
  <sheetData>
    <row r="3" spans="2:2" x14ac:dyDescent="0.2">
      <c r="B3" s="1" t="s">
        <v>757</v>
      </c>
    </row>
    <row r="4" spans="2:2" x14ac:dyDescent="0.2">
      <c r="B4" s="1" t="s">
        <v>758</v>
      </c>
    </row>
  </sheetData>
  <hyperlinks>
    <hyperlink ref="B3" r:id="rId1" xr:uid="{00000000-0004-0000-0100-000000000000}"/>
    <hyperlink ref="B4" r:id="rId2" xr:uid="{00000000-0004-0000-01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619EE-2C2A-41BA-BF26-4E73F58C6B11}">
  <dimension ref="A2:J99"/>
  <sheetViews>
    <sheetView topLeftCell="A28" workbookViewId="0">
      <selection activeCell="I42" sqref="I42"/>
    </sheetView>
  </sheetViews>
  <sheetFormatPr baseColWidth="10" defaultColWidth="8.83203125" defaultRowHeight="15" x14ac:dyDescent="0.2"/>
  <cols>
    <col min="2" max="2" width="18.5" customWidth="1"/>
    <col min="7" max="7" width="18.5" customWidth="1"/>
  </cols>
  <sheetData>
    <row r="2" spans="1:6" x14ac:dyDescent="0.2">
      <c r="A2" s="8" t="s">
        <v>759</v>
      </c>
      <c r="C2" s="2" t="s">
        <v>743</v>
      </c>
      <c r="D2" t="s">
        <v>5</v>
      </c>
      <c r="E2" t="s">
        <v>760</v>
      </c>
      <c r="F2" t="s">
        <v>761</v>
      </c>
    </row>
    <row r="3" spans="1:6" x14ac:dyDescent="0.2">
      <c r="B3" t="s">
        <v>21</v>
      </c>
      <c r="C3">
        <f>COUNTIF(Data!$P$1:$P$135, "Government")</f>
        <v>83</v>
      </c>
      <c r="D3">
        <f>COUNTIF(Data!$S$2:$S$135, "Government")</f>
        <v>22</v>
      </c>
      <c r="E3">
        <f>D3-C3</f>
        <v>-61</v>
      </c>
      <c r="F3">
        <f>E3/D14</f>
        <v>-0.45864661654135336</v>
      </c>
    </row>
    <row r="4" spans="1:6" x14ac:dyDescent="0.2">
      <c r="B4" t="s">
        <v>58</v>
      </c>
      <c r="C4">
        <f>COUNTIF(Data!$P$1:$P$135, "Law firm")</f>
        <v>20</v>
      </c>
      <c r="D4">
        <f>COUNTIF(Data!$S$2:$S$135, "Law firm")</f>
        <v>48</v>
      </c>
      <c r="E4">
        <f t="shared" ref="E4:E13" si="0">D4-C4</f>
        <v>28</v>
      </c>
      <c r="F4">
        <f>E4/D14</f>
        <v>0.21052631578947367</v>
      </c>
    </row>
    <row r="5" spans="1:6" x14ac:dyDescent="0.2">
      <c r="B5" t="s">
        <v>129</v>
      </c>
      <c r="C5">
        <f>COUNTIF(Data!$P$1:$P$135, "Private practice")</f>
        <v>9</v>
      </c>
      <c r="D5">
        <f>COUNTIF(Data!$S$2:$S$135, "Private practice")</f>
        <v>7</v>
      </c>
      <c r="E5">
        <f t="shared" si="0"/>
        <v>-2</v>
      </c>
      <c r="F5">
        <f>E5/D14</f>
        <v>-1.5037593984962405E-2</v>
      </c>
    </row>
    <row r="6" spans="1:6" x14ac:dyDescent="0.2">
      <c r="B6" t="s">
        <v>19</v>
      </c>
      <c r="C6">
        <f>COUNTIF(Data!$P$1:$P$135, "Academia")</f>
        <v>10</v>
      </c>
      <c r="D6">
        <f>COUNTIF(Data!$S$2:$S$135, "Academia")</f>
        <v>12</v>
      </c>
      <c r="E6">
        <f t="shared" si="0"/>
        <v>2</v>
      </c>
      <c r="F6">
        <f>E6/D14</f>
        <v>1.5037593984962405E-2</v>
      </c>
    </row>
    <row r="7" spans="1:6" x14ac:dyDescent="0.2">
      <c r="B7" t="s">
        <v>110</v>
      </c>
      <c r="C7">
        <f>COUNTIF(Data!$P$1:$P$135, "Industry")</f>
        <v>7</v>
      </c>
      <c r="D7">
        <f>COUNTIF(Data!$S$2:$S$135, "Industry")</f>
        <v>14</v>
      </c>
      <c r="E7">
        <f t="shared" si="0"/>
        <v>7</v>
      </c>
      <c r="F7">
        <f>E7/D14</f>
        <v>5.2631578947368418E-2</v>
      </c>
    </row>
    <row r="8" spans="1:6" x14ac:dyDescent="0.2">
      <c r="B8" t="s">
        <v>594</v>
      </c>
      <c r="C8">
        <f>COUNTIF(Data!$P$1:$P$135, "Journalist")</f>
        <v>1</v>
      </c>
      <c r="D8">
        <f>COUNTIF(Data!$S$2:$S$135, "Journalist")</f>
        <v>1</v>
      </c>
      <c r="E8">
        <f t="shared" si="0"/>
        <v>0</v>
      </c>
      <c r="F8">
        <f>E8/D14</f>
        <v>0</v>
      </c>
    </row>
    <row r="9" spans="1:6" x14ac:dyDescent="0.2">
      <c r="B9" t="s">
        <v>31</v>
      </c>
      <c r="C9">
        <f>COUNTIF(Data!$P$1:$P$135, "NA")</f>
        <v>0</v>
      </c>
      <c r="D9">
        <f>COUNTIF(Data!$S$2:$S$135, "NA")</f>
        <v>4</v>
      </c>
      <c r="E9">
        <f t="shared" si="0"/>
        <v>4</v>
      </c>
      <c r="F9">
        <f>E9/D14</f>
        <v>3.007518796992481E-2</v>
      </c>
    </row>
    <row r="10" spans="1:6" x14ac:dyDescent="0.2">
      <c r="B10" t="s">
        <v>762</v>
      </c>
      <c r="C10">
        <f>COUNTIF(Data!$P$1:$P$135, "")</f>
        <v>2</v>
      </c>
      <c r="D10">
        <f>COUNTIF(Data!$S$2:$S$135, "")</f>
        <v>2</v>
      </c>
      <c r="E10">
        <f t="shared" si="0"/>
        <v>0</v>
      </c>
      <c r="F10">
        <f>E10/D14</f>
        <v>0</v>
      </c>
    </row>
    <row r="11" spans="1:6" x14ac:dyDescent="0.2">
      <c r="B11" t="s">
        <v>223</v>
      </c>
      <c r="C11">
        <f>COUNTIF(Data!$P$1:$P$135, "Unclear")</f>
        <v>2</v>
      </c>
      <c r="D11">
        <f>COUNTIF(Data!$S$2:$S$135, "Unclear")</f>
        <v>12</v>
      </c>
      <c r="E11">
        <f t="shared" si="0"/>
        <v>10</v>
      </c>
      <c r="F11">
        <f>E11/D14</f>
        <v>7.5187969924812026E-2</v>
      </c>
    </row>
    <row r="12" spans="1:6" x14ac:dyDescent="0.2">
      <c r="B12" t="s">
        <v>173</v>
      </c>
      <c r="C12">
        <v>0</v>
      </c>
      <c r="D12">
        <f>COUNTIF(Data!$S$2:$S$135, "Died")</f>
        <v>9</v>
      </c>
      <c r="E12">
        <f t="shared" si="0"/>
        <v>9</v>
      </c>
      <c r="F12">
        <f>E12/D14</f>
        <v>6.7669172932330823E-2</v>
      </c>
    </row>
    <row r="13" spans="1:6" x14ac:dyDescent="0.2">
      <c r="B13" t="s">
        <v>138</v>
      </c>
      <c r="C13">
        <v>0</v>
      </c>
      <c r="D13">
        <f>COUNTIF(Data!$S$2:$S$135, "Retired")</f>
        <v>2</v>
      </c>
      <c r="E13">
        <f t="shared" si="0"/>
        <v>2</v>
      </c>
      <c r="F13">
        <f>E13/D14</f>
        <v>1.5037593984962405E-2</v>
      </c>
    </row>
    <row r="14" spans="1:6" x14ac:dyDescent="0.2">
      <c r="B14" t="s">
        <v>763</v>
      </c>
      <c r="C14">
        <f>SUM(C3:C11)</f>
        <v>134</v>
      </c>
      <c r="D14">
        <f>SUM(D3:D13)</f>
        <v>133</v>
      </c>
    </row>
    <row r="16" spans="1:6" x14ac:dyDescent="0.2">
      <c r="A16" s="8" t="s">
        <v>764</v>
      </c>
      <c r="C16" t="s">
        <v>761</v>
      </c>
    </row>
    <row r="17" spans="1:7" x14ac:dyDescent="0.2">
      <c r="B17" t="s">
        <v>21</v>
      </c>
      <c r="C17">
        <v>-0.45522388059701491</v>
      </c>
    </row>
    <row r="18" spans="1:7" x14ac:dyDescent="0.2">
      <c r="B18" t="s">
        <v>58</v>
      </c>
      <c r="C18">
        <v>0.20149253731343283</v>
      </c>
    </row>
    <row r="19" spans="1:7" x14ac:dyDescent="0.2">
      <c r="B19" t="s">
        <v>129</v>
      </c>
      <c r="C19">
        <v>-7.462686567164179E-3</v>
      </c>
    </row>
    <row r="20" spans="1:7" x14ac:dyDescent="0.2">
      <c r="B20" t="s">
        <v>19</v>
      </c>
      <c r="C20">
        <v>2.2388059701492536E-2</v>
      </c>
    </row>
    <row r="21" spans="1:7" x14ac:dyDescent="0.2">
      <c r="B21" t="s">
        <v>110</v>
      </c>
      <c r="C21">
        <v>4.4776119402985072E-2</v>
      </c>
    </row>
    <row r="22" spans="1:7" x14ac:dyDescent="0.2">
      <c r="B22" t="s">
        <v>594</v>
      </c>
      <c r="C22">
        <v>7.462686567164179E-3</v>
      </c>
    </row>
    <row r="23" spans="1:7" x14ac:dyDescent="0.2">
      <c r="B23" t="s">
        <v>31</v>
      </c>
      <c r="C23">
        <v>3.7313432835820892E-2</v>
      </c>
    </row>
    <row r="24" spans="1:7" x14ac:dyDescent="0.2">
      <c r="B24" t="s">
        <v>762</v>
      </c>
      <c r="C24">
        <v>-1.4925373134328358E-2</v>
      </c>
    </row>
    <row r="25" spans="1:7" x14ac:dyDescent="0.2">
      <c r="B25" t="s">
        <v>223</v>
      </c>
      <c r="C25">
        <v>8.2089552238805971E-2</v>
      </c>
    </row>
    <row r="26" spans="1:7" x14ac:dyDescent="0.2">
      <c r="B26" t="s">
        <v>173</v>
      </c>
      <c r="C26">
        <v>6.7164179104477612E-2</v>
      </c>
    </row>
    <row r="27" spans="1:7" x14ac:dyDescent="0.2">
      <c r="B27" t="s">
        <v>138</v>
      </c>
      <c r="C27">
        <v>1.4925373134328358E-2</v>
      </c>
    </row>
    <row r="29" spans="1:7" x14ac:dyDescent="0.2">
      <c r="A29" s="8" t="s">
        <v>765</v>
      </c>
      <c r="D29" s="2" t="s">
        <v>743</v>
      </c>
      <c r="E29" t="s">
        <v>5</v>
      </c>
      <c r="F29" t="s">
        <v>760</v>
      </c>
      <c r="G29" t="s">
        <v>761</v>
      </c>
    </row>
    <row r="30" spans="1:7" x14ac:dyDescent="0.2">
      <c r="B30" t="s">
        <v>766</v>
      </c>
      <c r="C30" t="s">
        <v>21</v>
      </c>
      <c r="D30">
        <f>COUNTIFS(Data!$P$1:$P$135, "=Government", Data!$H$1:$H$135, "&lt;1976")</f>
        <v>50</v>
      </c>
      <c r="E30">
        <f>COUNTIFS(Data!$S$2:$S$135, "=Government", Data!$H$2:$H$135, "&lt;1976")</f>
        <v>18</v>
      </c>
      <c r="F30">
        <f>E30-D30</f>
        <v>-32</v>
      </c>
      <c r="G30">
        <f>F30/E42</f>
        <v>-0.45070422535211269</v>
      </c>
    </row>
    <row r="31" spans="1:7" x14ac:dyDescent="0.2">
      <c r="C31" t="s">
        <v>58</v>
      </c>
      <c r="D31">
        <f>COUNTIFS(Data!$P$1:$P$135, "Law firm", Data!$H$1:$H$135, "&lt;1976")</f>
        <v>4</v>
      </c>
      <c r="E31">
        <f>COUNTIFS(Data!$S$2:$S$135, "=Law firm", Data!$H$2:$H$135, "&lt;1976")</f>
        <v>15</v>
      </c>
      <c r="F31">
        <f t="shared" ref="F31:F40" si="1">E31-D31</f>
        <v>11</v>
      </c>
      <c r="G31">
        <f>F31/E42</f>
        <v>0.15492957746478872</v>
      </c>
    </row>
    <row r="32" spans="1:7" x14ac:dyDescent="0.2">
      <c r="C32" t="s">
        <v>129</v>
      </c>
      <c r="D32">
        <f>COUNTIFS(Data!$P$1:$P$135, "Private practice", Data!$H$1:$H$135, "&lt;1976")</f>
        <v>8</v>
      </c>
      <c r="E32">
        <f>COUNTIFS(Data!$S$2:$S$135, "Private practice",  Data!$H$2:$H$135, "&lt;1976")</f>
        <v>7</v>
      </c>
      <c r="F32">
        <f t="shared" si="1"/>
        <v>-1</v>
      </c>
      <c r="G32">
        <f>F32/E42</f>
        <v>-1.4084507042253521E-2</v>
      </c>
    </row>
    <row r="33" spans="2:7" x14ac:dyDescent="0.2">
      <c r="C33" t="s">
        <v>19</v>
      </c>
      <c r="D33">
        <f>COUNTIFS(Data!$P$1:$P$135, "Academia", Data!$H$1:$H$135, "&lt;1976")</f>
        <v>2</v>
      </c>
      <c r="E33">
        <f>COUNTIFS(Data!$S$2:$S$135, "Academia", Data!$H$2:$H$135, "&lt;1976")</f>
        <v>3</v>
      </c>
      <c r="F33">
        <f t="shared" si="1"/>
        <v>1</v>
      </c>
      <c r="G33">
        <f>F33/E42</f>
        <v>1.4084507042253521E-2</v>
      </c>
    </row>
    <row r="34" spans="2:7" x14ac:dyDescent="0.2">
      <c r="C34" t="s">
        <v>110</v>
      </c>
      <c r="D34">
        <f>COUNTIFS(Data!$P$1:$P$135, "Industry", Data!$H$1:$H$135, "&lt;1976")</f>
        <v>4</v>
      </c>
      <c r="E34">
        <f>COUNTIFS(Data!$S$2:$S$135, "Industry", Data!$H$2:$H$135, "&lt;1976")</f>
        <v>7</v>
      </c>
      <c r="F34">
        <f t="shared" si="1"/>
        <v>3</v>
      </c>
      <c r="G34">
        <f>F34/E42</f>
        <v>4.2253521126760563E-2</v>
      </c>
    </row>
    <row r="35" spans="2:7" x14ac:dyDescent="0.2">
      <c r="C35" t="s">
        <v>594</v>
      </c>
      <c r="D35">
        <f>COUNTIFS(Data!$P$1:$P$135, "Journalist", Data!$H$1:$H$135, "&lt;1976")</f>
        <v>1</v>
      </c>
      <c r="E35">
        <f>COUNTIFS(Data!$S$2:$S$135, "Journalist", Data!$H$2:$H$135, "&lt;1976")</f>
        <v>1</v>
      </c>
      <c r="F35">
        <f t="shared" si="1"/>
        <v>0</v>
      </c>
      <c r="G35">
        <f>F35/E42</f>
        <v>0</v>
      </c>
    </row>
    <row r="36" spans="2:7" x14ac:dyDescent="0.2">
      <c r="C36" t="s">
        <v>31</v>
      </c>
      <c r="D36">
        <f>COUNTIFS(Data!$P$1:$P$135, "NA", Data!$H$1:$H$135, "&lt;1976")</f>
        <v>0</v>
      </c>
      <c r="E36">
        <f>COUNTIFS(Data!$S$2:$S$135, "NA", Data!$H$2:$H$135, "&lt;1976")</f>
        <v>0</v>
      </c>
      <c r="F36">
        <f t="shared" si="1"/>
        <v>0</v>
      </c>
      <c r="G36">
        <f>F36/E42</f>
        <v>0</v>
      </c>
    </row>
    <row r="37" spans="2:7" x14ac:dyDescent="0.2">
      <c r="C37" t="s">
        <v>762</v>
      </c>
      <c r="D37">
        <f>COUNTIFS(Data!$P$1:$P$135, "", Data!$H$1:$H$135, "&lt;1976")</f>
        <v>1</v>
      </c>
      <c r="E37">
        <f>COUNTIFS(Data!$S$2:$S$135, "", Data!$H$2:$H$135, "&lt;1976")</f>
        <v>1</v>
      </c>
      <c r="F37">
        <f t="shared" si="1"/>
        <v>0</v>
      </c>
      <c r="G37">
        <f>F37/E42</f>
        <v>0</v>
      </c>
    </row>
    <row r="38" spans="2:7" x14ac:dyDescent="0.2">
      <c r="C38" t="s">
        <v>223</v>
      </c>
      <c r="D38">
        <f>COUNTIFS(Data!$P$1:$P$135, "Unclear", Data!$H$1:$H$135, "&lt;1976")</f>
        <v>2</v>
      </c>
      <c r="E38">
        <f>COUNTIFS(Data!$S$2:$S$135, "Unclear", Data!$H$2:$H$135, "&lt;1976")</f>
        <v>8</v>
      </c>
      <c r="F38">
        <f t="shared" si="1"/>
        <v>6</v>
      </c>
      <c r="G38">
        <f>F38/E42</f>
        <v>8.4507042253521125E-2</v>
      </c>
    </row>
    <row r="39" spans="2:7" x14ac:dyDescent="0.2">
      <c r="C39" t="s">
        <v>173</v>
      </c>
      <c r="D39">
        <v>0</v>
      </c>
      <c r="E39">
        <f>COUNTIFS(Data!$S$2:$S$135, "Died", Data!$H$2:$H$135, "&lt;1976")</f>
        <v>9</v>
      </c>
      <c r="F39">
        <f t="shared" si="1"/>
        <v>9</v>
      </c>
      <c r="G39">
        <f>F39/E42</f>
        <v>0.12676056338028169</v>
      </c>
    </row>
    <row r="40" spans="2:7" x14ac:dyDescent="0.2">
      <c r="C40" t="s">
        <v>138</v>
      </c>
      <c r="D40">
        <v>0</v>
      </c>
      <c r="E40">
        <f>COUNTIFS(Data!$S$2:$S$135, "Retired", Data!$H$2:$H$135, "&lt;1976")</f>
        <v>2</v>
      </c>
      <c r="F40">
        <f t="shared" si="1"/>
        <v>2</v>
      </c>
      <c r="G40">
        <f>F40/E42</f>
        <v>2.8169014084507043E-2</v>
      </c>
    </row>
    <row r="41" spans="2:7" x14ac:dyDescent="0.2">
      <c r="C41" t="s">
        <v>767</v>
      </c>
      <c r="D41">
        <f>SUM(D35:D40)</f>
        <v>4</v>
      </c>
      <c r="E41">
        <f>SUM(E35:E40)</f>
        <v>21</v>
      </c>
      <c r="F41">
        <f>E41-D41</f>
        <v>17</v>
      </c>
      <c r="G41">
        <f>F41/E42</f>
        <v>0.23943661971830985</v>
      </c>
    </row>
    <row r="42" spans="2:7" x14ac:dyDescent="0.2">
      <c r="C42" t="s">
        <v>763</v>
      </c>
      <c r="D42">
        <f>SUM(D30:D38)</f>
        <v>72</v>
      </c>
      <c r="E42">
        <f>SUM(E30:E40)</f>
        <v>71</v>
      </c>
    </row>
    <row r="43" spans="2:7" x14ac:dyDescent="0.2">
      <c r="B43" t="s">
        <v>768</v>
      </c>
      <c r="C43" t="s">
        <v>21</v>
      </c>
      <c r="D43">
        <f>COUNTIFS(Data!$P$1:$P$135, "Government", Data!$H$1:$H$135, "&gt;1975")</f>
        <v>33</v>
      </c>
      <c r="E43">
        <f>COUNTIFS(Data!$S$2:$S$135, "Government", Data!$H$2:$H$135, "&gt;1975")</f>
        <v>4</v>
      </c>
      <c r="F43">
        <f>E43-D43</f>
        <v>-29</v>
      </c>
      <c r="G43">
        <f>F43/E55</f>
        <v>-0.47540983606557374</v>
      </c>
    </row>
    <row r="44" spans="2:7" x14ac:dyDescent="0.2">
      <c r="C44" t="s">
        <v>58</v>
      </c>
      <c r="D44">
        <f>COUNTIFS(Data!$P$1:$P$135, "Law firm", Data!$H$1:$H$135, "&gt;1975")</f>
        <v>16</v>
      </c>
      <c r="E44">
        <f>COUNTIFS(Data!$S$2:$S$135, "Law firm", Data!$H$2:$H$135, "&gt;1975")</f>
        <v>33</v>
      </c>
      <c r="F44">
        <f t="shared" ref="F44:F53" si="2">E44-D44</f>
        <v>17</v>
      </c>
      <c r="G44">
        <f>F44/E55</f>
        <v>0.27868852459016391</v>
      </c>
    </row>
    <row r="45" spans="2:7" x14ac:dyDescent="0.2">
      <c r="C45" t="s">
        <v>129</v>
      </c>
      <c r="D45">
        <f>COUNTIFS(Data!$P$1:$P$135, "Private practice", Data!$H$1:$H$135, "&gt;1975")</f>
        <v>1</v>
      </c>
      <c r="E45">
        <f>COUNTIFS(Data!$S$2:$S$135, "Private practice", Data!$H$2:$H$135, "&gt;1975")</f>
        <v>0</v>
      </c>
      <c r="F45">
        <f t="shared" si="2"/>
        <v>-1</v>
      </c>
      <c r="G45">
        <f>F45/E55</f>
        <v>-1.6393442622950821E-2</v>
      </c>
    </row>
    <row r="46" spans="2:7" x14ac:dyDescent="0.2">
      <c r="C46" t="s">
        <v>19</v>
      </c>
      <c r="D46">
        <f>COUNTIFS(Data!$P$1:$P$135, "Academia", Data!$H$1:$H$135, "&gt;1975")</f>
        <v>8</v>
      </c>
      <c r="E46">
        <f>COUNTIFS(Data!$S$2:$S$135, "Academia", Data!$H$2:$H$135, "&gt;1975")</f>
        <v>9</v>
      </c>
      <c r="F46">
        <f t="shared" si="2"/>
        <v>1</v>
      </c>
      <c r="G46">
        <f>F46/E55</f>
        <v>1.6393442622950821E-2</v>
      </c>
    </row>
    <row r="47" spans="2:7" x14ac:dyDescent="0.2">
      <c r="C47" t="s">
        <v>110</v>
      </c>
      <c r="D47">
        <f>COUNTIFS(Data!$P$1:$P$135, "Industry", Data!$H$1:$H$135, "&gt;1975")</f>
        <v>3</v>
      </c>
      <c r="E47">
        <f>COUNTIFS(Data!$S$2:$S$135, "Industry", Data!$H$2:$H$135, "&gt;1975")</f>
        <v>7</v>
      </c>
      <c r="F47">
        <f t="shared" si="2"/>
        <v>4</v>
      </c>
      <c r="G47">
        <f>F47/E55</f>
        <v>6.5573770491803282E-2</v>
      </c>
    </row>
    <row r="48" spans="2:7" x14ac:dyDescent="0.2">
      <c r="C48" t="s">
        <v>594</v>
      </c>
      <c r="D48">
        <f>COUNTIFS(Data!$P$1:$P$135, "Journalist", Data!$H$1:$H$135, "&gt;1975")</f>
        <v>0</v>
      </c>
      <c r="E48">
        <f>COUNTIFS(Data!$S$2:$S$135, "Journalist", Data!$H$2:$H$135, "&gt;1975")</f>
        <v>0</v>
      </c>
      <c r="F48">
        <f t="shared" si="2"/>
        <v>0</v>
      </c>
      <c r="G48">
        <f>F48/E55</f>
        <v>0</v>
      </c>
    </row>
    <row r="49" spans="1:10" x14ac:dyDescent="0.2">
      <c r="C49" t="s">
        <v>31</v>
      </c>
      <c r="D49">
        <f>COUNTIFS(Data!$P$1:$P$135, "NA", Data!$H$1:$H$135, "&gt;1975")</f>
        <v>0</v>
      </c>
      <c r="E49">
        <f>COUNTIFS(Data!$S$2:$S$135, "NA", Data!$H$2:$H$135, "&gt;1975")</f>
        <v>4</v>
      </c>
      <c r="F49">
        <f t="shared" si="2"/>
        <v>4</v>
      </c>
      <c r="G49">
        <f>F49/E55</f>
        <v>6.5573770491803282E-2</v>
      </c>
    </row>
    <row r="50" spans="1:10" x14ac:dyDescent="0.2">
      <c r="C50" t="s">
        <v>762</v>
      </c>
      <c r="D50">
        <f>COUNTIFS(Data!$P$1:$P$135, "", Data!$H$1:$H$135, "&gt;1975")</f>
        <v>0</v>
      </c>
      <c r="E50">
        <f>COUNTIFS(Data!$S$2:$S$135, "", Data!$H$2:$H$135, "&gt;1975")</f>
        <v>0</v>
      </c>
      <c r="F50">
        <f t="shared" si="2"/>
        <v>0</v>
      </c>
      <c r="G50">
        <f>F50/E55</f>
        <v>0</v>
      </c>
    </row>
    <row r="51" spans="1:10" x14ac:dyDescent="0.2">
      <c r="C51" t="s">
        <v>223</v>
      </c>
      <c r="D51">
        <f>COUNTIFS(Data!$P$1:$P$135, "Unclear", Data!$H$1:$H$135, "&gt;1975")</f>
        <v>0</v>
      </c>
      <c r="E51">
        <f>COUNTIFS(Data!$S$2:$S$135, "Unclear", Data!$H$2:$H$135, "&gt;1975")</f>
        <v>4</v>
      </c>
      <c r="F51">
        <f t="shared" si="2"/>
        <v>4</v>
      </c>
      <c r="G51">
        <f>F51/E55</f>
        <v>6.5573770491803282E-2</v>
      </c>
    </row>
    <row r="52" spans="1:10" x14ac:dyDescent="0.2">
      <c r="C52" t="s">
        <v>173</v>
      </c>
      <c r="D52">
        <v>0</v>
      </c>
      <c r="E52">
        <f>COUNTIFS(Data!$S$2:$S$135, "Died", Data!$H$2:$H$135, "&gt;1975")</f>
        <v>0</v>
      </c>
      <c r="F52">
        <f t="shared" si="2"/>
        <v>0</v>
      </c>
      <c r="G52">
        <f>F52/E55</f>
        <v>0</v>
      </c>
    </row>
    <row r="53" spans="1:10" x14ac:dyDescent="0.2">
      <c r="C53" t="s">
        <v>138</v>
      </c>
      <c r="D53">
        <v>0</v>
      </c>
      <c r="E53">
        <f>COUNTIFS(Data!$S$2:$S$135, "Retired", Data!$H$2:$H$135, "&gt;1975")</f>
        <v>0</v>
      </c>
      <c r="F53">
        <f t="shared" si="2"/>
        <v>0</v>
      </c>
      <c r="G53">
        <f>F53/E55</f>
        <v>0</v>
      </c>
    </row>
    <row r="54" spans="1:10" x14ac:dyDescent="0.2">
      <c r="C54" t="s">
        <v>767</v>
      </c>
      <c r="D54">
        <f ca="1">SUM(D48:D54)</f>
        <v>0</v>
      </c>
      <c r="E54">
        <f>SUM(E48:E53)</f>
        <v>8</v>
      </c>
      <c r="F54">
        <f ca="1">E54-D54</f>
        <v>0</v>
      </c>
      <c r="G54">
        <f ca="1">F54/E55</f>
        <v>0</v>
      </c>
    </row>
    <row r="55" spans="1:10" x14ac:dyDescent="0.2">
      <c r="C55" t="s">
        <v>763</v>
      </c>
      <c r="D55">
        <f>SUM(D43:D51)</f>
        <v>61</v>
      </c>
      <c r="E55">
        <f>SUM(E43:E53)</f>
        <v>61</v>
      </c>
    </row>
    <row r="58" spans="1:10" x14ac:dyDescent="0.2">
      <c r="A58" s="8" t="s">
        <v>769</v>
      </c>
      <c r="C58" s="2" t="s">
        <v>770</v>
      </c>
      <c r="D58" t="s">
        <v>771</v>
      </c>
      <c r="E58" t="s">
        <v>772</v>
      </c>
      <c r="F58" t="s">
        <v>773</v>
      </c>
      <c r="G58" t="s">
        <v>774</v>
      </c>
      <c r="H58" t="s">
        <v>774</v>
      </c>
      <c r="I58" t="s">
        <v>775</v>
      </c>
      <c r="J58" t="s">
        <v>776</v>
      </c>
    </row>
    <row r="59" spans="1:10" x14ac:dyDescent="0.2">
      <c r="B59" t="s">
        <v>21</v>
      </c>
      <c r="C59">
        <v>50</v>
      </c>
      <c r="D59">
        <v>18</v>
      </c>
      <c r="E59">
        <v>-32</v>
      </c>
      <c r="F59">
        <v>-0.44444444444444442</v>
      </c>
      <c r="G59">
        <v>33</v>
      </c>
      <c r="H59">
        <v>4</v>
      </c>
      <c r="I59">
        <v>-29</v>
      </c>
      <c r="J59">
        <v>-0.47540983606557374</v>
      </c>
    </row>
    <row r="60" spans="1:10" x14ac:dyDescent="0.2">
      <c r="B60" t="s">
        <v>58</v>
      </c>
      <c r="C60">
        <v>4</v>
      </c>
      <c r="D60">
        <v>15</v>
      </c>
      <c r="E60">
        <v>11</v>
      </c>
      <c r="F60">
        <v>0.15277777777777779</v>
      </c>
      <c r="G60">
        <v>16</v>
      </c>
      <c r="H60">
        <v>32</v>
      </c>
      <c r="I60">
        <v>16</v>
      </c>
      <c r="J60">
        <v>0.26229508196721313</v>
      </c>
    </row>
    <row r="61" spans="1:10" x14ac:dyDescent="0.2">
      <c r="B61" t="s">
        <v>129</v>
      </c>
      <c r="C61">
        <v>8</v>
      </c>
      <c r="D61">
        <v>8</v>
      </c>
      <c r="E61">
        <v>0</v>
      </c>
      <c r="F61">
        <v>0</v>
      </c>
      <c r="G61">
        <v>1</v>
      </c>
      <c r="H61">
        <v>0</v>
      </c>
      <c r="I61">
        <v>-1</v>
      </c>
      <c r="J61">
        <v>-1.6393442622950821E-2</v>
      </c>
    </row>
    <row r="62" spans="1:10" x14ac:dyDescent="0.2">
      <c r="B62" t="s">
        <v>19</v>
      </c>
      <c r="C62">
        <v>2</v>
      </c>
      <c r="D62">
        <v>3</v>
      </c>
      <c r="E62">
        <v>1</v>
      </c>
      <c r="F62">
        <v>1.3888888888888888E-2</v>
      </c>
      <c r="G62">
        <v>7</v>
      </c>
      <c r="H62">
        <v>9</v>
      </c>
      <c r="I62">
        <v>2</v>
      </c>
      <c r="J62">
        <v>3.2786885245901641E-2</v>
      </c>
    </row>
    <row r="63" spans="1:10" x14ac:dyDescent="0.2">
      <c r="B63" t="s">
        <v>110</v>
      </c>
      <c r="C63">
        <v>4</v>
      </c>
      <c r="D63">
        <v>6</v>
      </c>
      <c r="E63">
        <v>2</v>
      </c>
      <c r="F63">
        <v>2.7777777777777776E-2</v>
      </c>
      <c r="G63">
        <v>3</v>
      </c>
      <c r="H63">
        <v>7</v>
      </c>
      <c r="I63">
        <v>4</v>
      </c>
      <c r="J63">
        <v>6.5573770491803282E-2</v>
      </c>
    </row>
    <row r="64" spans="1:10" x14ac:dyDescent="0.2">
      <c r="B64" t="s">
        <v>777</v>
      </c>
      <c r="C64">
        <v>4</v>
      </c>
      <c r="D64">
        <v>22</v>
      </c>
      <c r="E64">
        <v>18</v>
      </c>
      <c r="F64">
        <v>0.25</v>
      </c>
      <c r="G64">
        <v>0</v>
      </c>
      <c r="H64">
        <v>9</v>
      </c>
      <c r="I64">
        <v>0</v>
      </c>
      <c r="J64">
        <v>0</v>
      </c>
    </row>
    <row r="66" spans="1:4" x14ac:dyDescent="0.2">
      <c r="A66" s="8" t="s">
        <v>778</v>
      </c>
    </row>
    <row r="67" spans="1:4" x14ac:dyDescent="0.2">
      <c r="C67" t="s">
        <v>772</v>
      </c>
      <c r="D67" t="s">
        <v>775</v>
      </c>
    </row>
    <row r="68" spans="1:4" x14ac:dyDescent="0.2">
      <c r="B68" t="s">
        <v>21</v>
      </c>
      <c r="C68">
        <v>-32</v>
      </c>
      <c r="D68">
        <v>-29</v>
      </c>
    </row>
    <row r="69" spans="1:4" x14ac:dyDescent="0.2">
      <c r="B69" t="s">
        <v>58</v>
      </c>
      <c r="C69">
        <v>11</v>
      </c>
      <c r="D69">
        <v>16</v>
      </c>
    </row>
    <row r="70" spans="1:4" x14ac:dyDescent="0.2">
      <c r="B70" t="s">
        <v>129</v>
      </c>
      <c r="C70">
        <v>0</v>
      </c>
      <c r="D70">
        <v>-1</v>
      </c>
    </row>
    <row r="71" spans="1:4" x14ac:dyDescent="0.2">
      <c r="B71" t="s">
        <v>19</v>
      </c>
      <c r="C71">
        <v>1</v>
      </c>
      <c r="D71">
        <v>2</v>
      </c>
    </row>
    <row r="72" spans="1:4" x14ac:dyDescent="0.2">
      <c r="B72" t="s">
        <v>110</v>
      </c>
      <c r="C72">
        <v>2</v>
      </c>
      <c r="D72">
        <v>4</v>
      </c>
    </row>
    <row r="73" spans="1:4" x14ac:dyDescent="0.2">
      <c r="B73" t="s">
        <v>777</v>
      </c>
      <c r="C73">
        <v>18</v>
      </c>
      <c r="D73">
        <v>0</v>
      </c>
    </row>
    <row r="92" spans="1:4" x14ac:dyDescent="0.2">
      <c r="A92" s="8" t="s">
        <v>779</v>
      </c>
    </row>
    <row r="93" spans="1:4" x14ac:dyDescent="0.2">
      <c r="C93" t="s">
        <v>773</v>
      </c>
      <c r="D93" t="s">
        <v>776</v>
      </c>
    </row>
    <row r="94" spans="1:4" x14ac:dyDescent="0.2">
      <c r="B94" t="s">
        <v>21</v>
      </c>
      <c r="C94">
        <v>-0.44444444444444442</v>
      </c>
      <c r="D94">
        <v>-0.47540983606557374</v>
      </c>
    </row>
    <row r="95" spans="1:4" x14ac:dyDescent="0.2">
      <c r="B95" t="s">
        <v>58</v>
      </c>
      <c r="C95">
        <v>0.15277777777777779</v>
      </c>
      <c r="D95">
        <v>0.26229508196721313</v>
      </c>
    </row>
    <row r="96" spans="1:4" x14ac:dyDescent="0.2">
      <c r="B96" t="s">
        <v>129</v>
      </c>
      <c r="C96">
        <v>0</v>
      </c>
      <c r="D96">
        <v>-1.6393442622950821E-2</v>
      </c>
    </row>
    <row r="97" spans="2:4" x14ac:dyDescent="0.2">
      <c r="B97" t="s">
        <v>19</v>
      </c>
      <c r="C97">
        <v>1.3888888888888888E-2</v>
      </c>
      <c r="D97">
        <v>3.2786885245901641E-2</v>
      </c>
    </row>
    <row r="98" spans="2:4" x14ac:dyDescent="0.2">
      <c r="B98" t="s">
        <v>110</v>
      </c>
      <c r="C98">
        <v>2.7777777777777776E-2</v>
      </c>
      <c r="D98">
        <v>6.5573770491803282E-2</v>
      </c>
    </row>
    <row r="99" spans="2:4" x14ac:dyDescent="0.2">
      <c r="B99" t="s">
        <v>780</v>
      </c>
      <c r="C99">
        <v>0.25</v>
      </c>
      <c r="D99">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Codebook</vt:lpstr>
      <vt:lpstr>Sources</vt:lpstr>
      <vt:lpstr>Calc</vt:lpstr>
    </vt:vector>
  </TitlesOfParts>
  <Manager/>
  <Company>University of Chicago Law School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Biondi, Sima</dc:creator>
  <cp:keywords/>
  <dc:description/>
  <cp:lastModifiedBy>Sima Biondi</cp:lastModifiedBy>
  <cp:revision/>
  <dcterms:created xsi:type="dcterms:W3CDTF">2021-04-02T17:43:03Z</dcterms:created>
  <dcterms:modified xsi:type="dcterms:W3CDTF">2021-05-05T20:22:50Z</dcterms:modified>
  <cp:category/>
  <cp:contentStatus/>
</cp:coreProperties>
</file>