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biondi/Desktop/Posner/antitrust/data/"/>
    </mc:Choice>
  </mc:AlternateContent>
  <xr:revisionPtr revIDLastSave="0" documentId="8_{71CD65F2-830F-6647-94AF-DB40EF888ECA}" xr6:coauthVersionLast="36" xr6:coauthVersionMax="36" xr10:uidLastSave="{00000000-0000-0000-0000-000000000000}"/>
  <bookViews>
    <workbookView xWindow="880" yWindow="1520" windowWidth="24640" windowHeight="13160"/>
  </bookViews>
  <sheets>
    <sheet name="post51_sct_antitrust_cases" sheetId="1" r:id="rId1"/>
  </sheets>
  <definedNames>
    <definedName name="_xlnm._FilterDatabase" localSheetId="0" hidden="1">post51_sct_antitrust_cases!$A$1:$N$429</definedName>
  </definedNames>
  <calcPr calcId="181029"/>
</workbook>
</file>

<file path=xl/calcChain.xml><?xml version="1.0" encoding="utf-8"?>
<calcChain xmlns="http://schemas.openxmlformats.org/spreadsheetml/2006/main">
  <c r="L5" i="1" l="1"/>
  <c r="L10" i="1"/>
  <c r="L14" i="1"/>
  <c r="L19" i="1"/>
  <c r="L22" i="1"/>
  <c r="L32" i="1"/>
  <c r="L33" i="1"/>
  <c r="L41" i="1"/>
  <c r="L44" i="1"/>
  <c r="L45" i="1"/>
  <c r="L47" i="1"/>
  <c r="L51" i="1"/>
  <c r="L58" i="1"/>
  <c r="L70" i="1"/>
  <c r="L77" i="1"/>
  <c r="L80" i="1"/>
  <c r="L82" i="1"/>
  <c r="L89" i="1"/>
  <c r="L90" i="1"/>
  <c r="L94" i="1"/>
  <c r="L95" i="1"/>
  <c r="L101" i="1"/>
  <c r="L106" i="1"/>
  <c r="L107" i="1"/>
  <c r="L116" i="1"/>
  <c r="L119" i="1"/>
  <c r="L123" i="1"/>
  <c r="L133" i="1"/>
  <c r="L137" i="1"/>
  <c r="L139" i="1"/>
  <c r="L141" i="1"/>
  <c r="L143" i="1"/>
  <c r="L146" i="1"/>
  <c r="L152" i="1"/>
  <c r="L173" i="1"/>
  <c r="L183" i="1"/>
  <c r="L189" i="1"/>
  <c r="L191" i="1"/>
  <c r="L201" i="1"/>
  <c r="L202" i="1"/>
  <c r="L203" i="1"/>
  <c r="L204" i="1"/>
  <c r="L213" i="1"/>
  <c r="L214" i="1"/>
  <c r="L215" i="1"/>
  <c r="L217" i="1"/>
  <c r="L229" i="1"/>
  <c r="L234" i="1"/>
  <c r="L235" i="1"/>
  <c r="L237" i="1"/>
  <c r="L241" i="1"/>
  <c r="L246" i="1"/>
  <c r="L255" i="1"/>
  <c r="L258" i="1"/>
  <c r="L259" i="1"/>
  <c r="L265" i="1"/>
  <c r="L267" i="1"/>
  <c r="L268" i="1"/>
  <c r="L274" i="1"/>
  <c r="L278" i="1"/>
  <c r="L280" i="1"/>
  <c r="L287" i="1"/>
  <c r="L288" i="1"/>
  <c r="L289" i="1"/>
  <c r="L290" i="1"/>
  <c r="L291" i="1"/>
  <c r="L295" i="1"/>
  <c r="L298" i="1"/>
  <c r="L301" i="1"/>
  <c r="L305" i="1"/>
  <c r="L307" i="1"/>
  <c r="L311" i="1"/>
  <c r="L312" i="1"/>
  <c r="L314" i="1"/>
  <c r="L323" i="1"/>
  <c r="L335" i="1"/>
  <c r="L336" i="1"/>
  <c r="L339" i="1"/>
  <c r="L347" i="1"/>
  <c r="L353" i="1"/>
  <c r="L358" i="1"/>
  <c r="L366" i="1"/>
  <c r="L371" i="1"/>
  <c r="L372" i="1"/>
  <c r="L374" i="1"/>
  <c r="L376" i="1"/>
  <c r="L377" i="1"/>
  <c r="L379" i="1"/>
  <c r="L380" i="1"/>
  <c r="L382" i="1"/>
  <c r="L384" i="1"/>
  <c r="L386" i="1"/>
  <c r="L389" i="1"/>
  <c r="L392" i="1"/>
  <c r="L395" i="1"/>
  <c r="L397" i="1"/>
  <c r="L398" i="1"/>
  <c r="L399" i="1"/>
  <c r="L400" i="1"/>
  <c r="L406" i="1"/>
  <c r="L407" i="1"/>
  <c r="L408" i="1"/>
  <c r="L413" i="1"/>
  <c r="L415" i="1"/>
  <c r="L419" i="1"/>
  <c r="L420" i="1"/>
  <c r="L421" i="1"/>
  <c r="L424" i="1"/>
  <c r="L425" i="1"/>
  <c r="L428" i="1"/>
</calcChain>
</file>

<file path=xl/sharedStrings.xml><?xml version="1.0" encoding="utf-8"?>
<sst xmlns="http://schemas.openxmlformats.org/spreadsheetml/2006/main" count="4481" uniqueCount="2274">
  <si>
    <t>Type</t>
  </si>
  <si>
    <t>KeyCite Treatment</t>
  </si>
  <si>
    <t>KeyCite URL</t>
  </si>
  <si>
    <t>Title</t>
  </si>
  <si>
    <t>Document URL</t>
  </si>
  <si>
    <t>Court Line</t>
  </si>
  <si>
    <t>Filed Date</t>
  </si>
  <si>
    <t>Citation</t>
  </si>
  <si>
    <t>Cite Caveat</t>
  </si>
  <si>
    <t>Parallel Cite</t>
  </si>
  <si>
    <t>Docket Num</t>
  </si>
  <si>
    <t>X12</t>
  </si>
  <si>
    <t>year</t>
  </si>
  <si>
    <t>Cases</t>
  </si>
  <si>
    <t>Yellow KeyCite</t>
  </si>
  <si>
    <t>https://www.westlaw.com/Link/RelatedInformation/Flag?docGuid=Iab90f3609bf011d991d0cc6b54f12d4d&amp;rank=1&amp;listSource=Search&amp;list=CASE&amp;ppcid=b18d1b401c9641b1968849a12b3ce680&amp;originationContext=Search%20Result&amp;transitionType=SearchItem&amp;contextData=%28sc.Default%29&amp;VR=3.0&amp;RS=cblt1.0</t>
  </si>
  <si>
    <t>Times-Picayune Pub. Co. v. U.S.</t>
  </si>
  <si>
    <t>https://www.westlaw.com/Document/Iab90f3609bf011d991d0cc6b54f12d4d/View/FullText.html?listSource=Search&amp;list=CASE&amp;rank=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</si>
  <si>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Supreme Court of the United States</t>
  </si>
  <si>
    <t>345 U.S. 594</t>
  </si>
  <si>
    <t>NA</t>
  </si>
  <si>
    <t>73 S.Ct. 872</t>
  </si>
  <si>
    <t>374, 375</t>
  </si>
  <si>
    <t>https://www.westlaw.com/Link/RelatedInformation/Flag?docGuid=I0a465ca29bf011d991d0cc6b54f12d4d&amp;rank=3&amp;listSource=Search&amp;list=CASE&amp;ppcid=b18d1b401c9641b1968849a12b3ce680&amp;originationContext=Search%20Result&amp;transitionType=SearchItem&amp;contextData=%28sc.Default%29&amp;VR=3.0&amp;RS=cblt1.0</t>
  </si>
  <si>
    <t>U.S. v. Parke, Davis &amp; Co.</t>
  </si>
  <si>
    <t>https://www.westlaw.com/Document/I0a465ca29bf011d991d0cc6b54f12d4d/View/FullText.html?listSource=Search&amp;list=CASE&amp;rank=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</si>
  <si>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362 U.S. 29</t>
  </si>
  <si>
    <t>80 S.Ct. 503</t>
  </si>
  <si>
    <t>Yellow KeyCite and Overruling Risk KeyCite</t>
  </si>
  <si>
    <t>https://www.westlaw.com/Link/RelatedInformation/Flag?docGuid=Icea249fa9c9611d993e6d35cc61aab4a&amp;rank=7&amp;listSource=Search&amp;list=CASE&amp;ppcid=b18d1b401c9641b1968849a12b3ce680&amp;originationContext=Search%20Result&amp;transitionType=SearchItem&amp;contextData=%28sc.Default%29&amp;VR=3.0&amp;RS=cblt1.0 and https://www.westlaw.com/Link/RelatedInformation/Flag?docGuid=Icea249fa9c9611d993e6d35cc61aab4a&amp;rank=7&amp;listSource=Search&amp;list=CASE&amp;ppcid=b18d1b401c9641b1968849a12b3ce680&amp;overruleRisk=true&amp;originationContext=Search%20Result&amp;transitionType=SearchItem&amp;contextData=%28sc.Default%29&amp;VR=3.0&amp;RS=cblt1.0</t>
  </si>
  <si>
    <t>White Motor Co. v. U.S.</t>
  </si>
  <si>
    <t>https://www.westlaw.com/Document/Icea249fa9c9611d993e6d35cc61aab4a/View/FullText.html?listSource=Search&amp;list=CASE&amp;rank=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</si>
  <si>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372 U.S. 253</t>
  </si>
  <si>
    <t>83 S.Ct. 696</t>
  </si>
  <si>
    <t>https://www.westlaw.com/Link/RelatedInformation/Flag?docGuid=I6159badf9c1f11d9bc61beebb95be672&amp;rank=8&amp;listSource=Search&amp;list=CASE&amp;ppcid=b18d1b401c9641b1968849a12b3ce680&amp;originationContext=Search%20Result&amp;transitionType=SearchItem&amp;contextData=%28sc.Default%29&amp;VR=3.0&amp;RS=cblt1.0</t>
  </si>
  <si>
    <t>Copperweld Corp. v. Independence Tube Corp.</t>
  </si>
  <si>
    <t>https://www.westlaw.com/Document/I6159badf9c1f11d9bc61beebb95be672/View/FullText.html?listSource=Search&amp;list=CASE&amp;rank=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</si>
  <si>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467 U.S. 752</t>
  </si>
  <si>
    <t>104 S.Ct. 2731</t>
  </si>
  <si>
    <t>https://www.westlaw.com/Link/RelatedInformation/Flag?docGuid=I178aec879c1f11d993e6d35cc61aab4a&amp;rank=9&amp;listSource=Search&amp;list=CASE&amp;ppcid=b18d1b401c9641b1968849a12b3ce680&amp;originationContext=Search%20Result&amp;transitionType=SearchItem&amp;contextData=%28sc.Default%29&amp;VR=3.0&amp;RS=cblt1.0 and https://www.westlaw.com/Link/RelatedInformation/Flag?docGuid=I178aec879c1f11d993e6d35cc61aab4a&amp;rank=9&amp;listSource=Search&amp;list=CASE&amp;ppcid=b18d1b401c9641b1968849a12b3ce680&amp;overruleRisk=true&amp;originationContext=Search%20Result&amp;transitionType=SearchItem&amp;contextData=%28sc.Default%29&amp;VR=3.0&amp;RS=cblt1.0</t>
  </si>
  <si>
    <t>Northern Pac. Ry. Co. v. U.S.</t>
  </si>
  <si>
    <t>https://www.westlaw.com/Document/I178aec879c1f11d993e6d35cc61aab4a/View/FullText.html?listSource=Search&amp;list=CASE&amp;rank=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</si>
  <si>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356 U.S. 1</t>
  </si>
  <si>
    <t>78 S.Ct. 514</t>
  </si>
  <si>
    <t>https://www.westlaw.com/Link/RelatedInformation/Flag?docGuid=Icea0271d9c9611d993e6d35cc61aab4a&amp;rank=12&amp;listSource=Search&amp;list=CASE&amp;ppcid=b18d1b401c9641b1968849a12b3ce680&amp;originationContext=Search%20Result&amp;transitionType=SearchItem&amp;contextData=%28sc.Default%29&amp;VR=3.0&amp;RS=cblt1.0</t>
  </si>
  <si>
    <t>Goldfarb v. Virginia State Bar</t>
  </si>
  <si>
    <t>https://www.westlaw.com/Document/Icea0271d9c9611d993e6d35cc61aab4a/View/FullText.html?listSource=Search&amp;list=CASE&amp;rank=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</si>
  <si>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421 U.S. 773</t>
  </si>
  <si>
    <t>95 S.Ct. 2004</t>
  </si>
  <si>
    <t>74-70</t>
  </si>
  <si>
    <t>https://www.westlaw.com/Link/RelatedInformation/Flag?docGuid=I1d1fd34f9c9711d993e6d35cc61aab4a&amp;rank=13&amp;listSource=Search&amp;list=CASE&amp;ppcid=b18d1b401c9641b1968849a12b3ce680&amp;originationContext=Search%20Result&amp;transitionType=SearchItem&amp;contextData=%28sc.Default%29&amp;VR=3.0&amp;RS=cblt1.0</t>
  </si>
  <si>
    <t>National Collegiate Athletic Ass'n v. Board of Regents of University of Oklahoma</t>
  </si>
  <si>
    <t>https://www.westlaw.com/Document/I1d1fd34f9c9711d993e6d35cc61aab4a/View/FullText.html?listSource=Search&amp;list=CASE&amp;rank=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</si>
  <si>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468 U.S. 85</t>
  </si>
  <si>
    <t>104 S.Ct. 2948</t>
  </si>
  <si>
    <t>83-271</t>
  </si>
  <si>
    <t>https://www.westlaw.com/Link/RelatedInformation/Flag?docGuid=Id8e369a59c1c11d993e6d35cc61aab4a&amp;rank=15&amp;listSource=Search&amp;list=CASE&amp;ppcid=b18d1b401c9641b1968849a12b3ce680&amp;originationContext=Search%20Result&amp;transitionType=SearchItem&amp;contextData=%28sc.Default%29&amp;VR=3.0&amp;RS=cblt1.0</t>
  </si>
  <si>
    <t>Klor's, Inc. v. Broadway-Hale Stores, Inc.</t>
  </si>
  <si>
    <t>https://www.westlaw.com/Document/Id8e369a59c1c11d993e6d35cc61aab4a/View/FullText.html?listSource=Search&amp;list=CASE&amp;rank=15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</si>
  <si>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207</t>
  </si>
  <si>
    <t>79 S.Ct. 705</t>
  </si>
  <si>
    <t>https://www.westlaw.com/Link/RelatedInformation/Flag?docGuid=I1d1aa3249c9711d993e6d35cc61aab4a&amp;rank=16&amp;listSource=Search&amp;list=CASE&amp;ppcid=b18d1b401c9641b1968849a12b3ce680&amp;originationContext=Search%20Result&amp;transitionType=SearchItem&amp;contextData=%28sc.Default%29&amp;VR=3.0&amp;RS=cblt1.0</t>
  </si>
  <si>
    <t>McLain v. Real Estate Bd. of New Orleans, Inc.</t>
  </si>
  <si>
    <t>https://www.westlaw.com/Document/I1d1aa3249c9711d993e6d35cc61aab4a/View/FullText.html?listSource=Search&amp;list=CASE&amp;rank=16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</si>
  <si>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444 U.S. 232</t>
  </si>
  <si>
    <t>100 S.Ct. 502</t>
  </si>
  <si>
    <t>https://www.westlaw.com/Link/RelatedInformation/Flag?docGuid=I17898cf99c1f11d993e6d35cc61aab4a&amp;rank=18&amp;listSource=Search&amp;list=CASE&amp;ppcid=b18d1b401c9641b1968849a12b3ce680&amp;originationContext=Search%20Result&amp;transitionType=SearchItem&amp;contextData=%28sc.Default%29&amp;VR=3.0&amp;RS=cblt1.0</t>
  </si>
  <si>
    <t>Broadcast Music, Inc. v. Columbia Broadcasting System, Inc.</t>
  </si>
  <si>
    <t>https://www.westlaw.com/Document/I17898cf99c1f11d993e6d35cc61aab4a/View/FullText.html?listSource=Search&amp;list=CASE&amp;rank=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</si>
  <si>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441 U.S. 1</t>
  </si>
  <si>
    <t>99 S.Ct. 1551</t>
  </si>
  <si>
    <t>77-1578, 77-1583</t>
  </si>
  <si>
    <t>https://www.westlaw.com/Link/RelatedInformation/Flag?docGuid=I236d070c9c1e11d9bdd1cfdd544ca3a4&amp;rank=19&amp;listSource=Search&amp;list=CASE&amp;ppcid=b18d1b401c9641b1968849a12b3ce680&amp;originationContext=Search%20Result&amp;transitionType=SearchItem&amp;contextData=%28sc.Default%29&amp;VR=3.0&amp;RS=cblt1.0</t>
  </si>
  <si>
    <t>Eastern R. R. Presidents Conference v. Noerr Motor Freight, Inc.</t>
  </si>
  <si>
    <t>https://www.westlaw.com/Document/I236d070c9c1e11d9bdd1cfdd544ca3a4/View/FullText.html?listSource=Search&amp;list=CASE&amp;rank=19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</si>
  <si>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365 U.S. 127</t>
  </si>
  <si>
    <t>81 S.Ct. 523</t>
  </si>
  <si>
    <t>https://www.westlaw.com/Link/RelatedInformation/Flag?docGuid=I236a96029c1e11d9bdd1cfdd544ca3a4&amp;rank=20&amp;listSource=Search&amp;list=CASE&amp;ppcid=b18d1b401c9641b1968849a12b3ce680&amp;originationContext=Search%20Result&amp;transitionType=SearchItem&amp;contextData=%28sc.Default%29&amp;VR=3.0&amp;RS=cblt1.0</t>
  </si>
  <si>
    <t>U.S. v. General Motors Corp.</t>
  </si>
  <si>
    <t>https://www.westlaw.com/Document/I236a96029c1e11d9bdd1cfdd544ca3a4/View/FullText.html?listSource=Search&amp;list=CASE&amp;rank=20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</si>
  <si>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127</t>
  </si>
  <si>
    <t>86 S.Ct. 1321</t>
  </si>
  <si>
    <t>https://www.westlaw.com/Link/RelatedInformation/Flag?docGuid=Icea027189c9611d993e6d35cc61aab4a&amp;rank=21&amp;listSource=Search&amp;list=CASE&amp;ppcid=b18d1b401c9641b1968849a12b3ce680&amp;originationContext=Search%20Result&amp;transitionType=SearchItem&amp;contextData=%28sc.Default%29&amp;VR=3.0&amp;RS=cblt1.0</t>
  </si>
  <si>
    <t>U. S. v. Citizens and Southern Nat. Bank</t>
  </si>
  <si>
    <t>https://www.westlaw.com/Document/Icea027189c9611d993e6d35cc61aab4a/View/FullText.html?listSource=Search&amp;list=CASE&amp;rank=21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</si>
  <si>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422 U.S. 86</t>
  </si>
  <si>
    <t>95 S.Ct. 2099</t>
  </si>
  <si>
    <t>https://www.westlaw.com/Link/RelatedInformation/Flag?docGuid=I0a465ca59bf011d991d0cc6b54f12d4d&amp;rank=22&amp;listSource=Search&amp;list=CASE&amp;ppcid=b18d1b401c9641b1968849a12b3ce680&amp;originationContext=Search%20Result&amp;transitionType=SearchItem&amp;contextData=%28sc.Default%29&amp;VR=3.0&amp;RS=cblt1.0</t>
  </si>
  <si>
    <t>Maryland and Virginia Milk Producers Ass'n v. U.S.</t>
  </si>
  <si>
    <t>https://www.westlaw.com/Document/I0a465ca59bf011d991d0cc6b54f12d4d/View/FullText.html?listSource=Search&amp;list=CASE&amp;rank=22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</si>
  <si>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362 U.S. 458</t>
  </si>
  <si>
    <t>80 S.Ct. 847</t>
  </si>
  <si>
    <t>62, 73</t>
  </si>
  <si>
    <t>https://www.westlaw.com/Link/RelatedInformation/Flag?docGuid=Id4c587879c1d11d991d0cc6b54f12d4d&amp;rank=23&amp;listSource=Search&amp;list=CASE&amp;ppcid=b18d1b401c9641b1968849a12b3ce680&amp;originationContext=Search%20Result&amp;transitionType=SearchItem&amp;contextData=%28sc.Default%29&amp;VR=3.0&amp;RS=cblt1.0</t>
  </si>
  <si>
    <t>U. S. v. E. I. du Pont de Nemours &amp; Co.</t>
  </si>
  <si>
    <t>https://www.westlaw.com/Document/Id4c587879c1d11d991d0cc6b54f12d4d/View/FullText.html?listSource=Search&amp;list=CASE&amp;rank=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</si>
  <si>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351 U.S. 377</t>
  </si>
  <si>
    <t>76 S.Ct. 994</t>
  </si>
  <si>
    <t>https://www.westlaw.com/Link/RelatedInformation/Flag?docGuid=Icea1117e9c9611d993e6d35cc61aab4a&amp;rank=24&amp;listSource=Search&amp;list=CASE&amp;ppcid=b18d1b401c9641b1968849a12b3ce680&amp;originationContext=Search%20Result&amp;transitionType=SearchItem&amp;contextData=%28sc.Default%29&amp;VR=3.0&amp;RS=cblt1.0</t>
  </si>
  <si>
    <t>Fortner Enterprises, Inc. v. U.S. Steel Corp.</t>
  </si>
  <si>
    <t>https://www.westlaw.com/Document/Icea1117e9c9611d993e6d35cc61aab4a/View/FullText.html?listSource=Search&amp;list=CASE&amp;rank=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</si>
  <si>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394 U.S. 495</t>
  </si>
  <si>
    <t>89 S.Ct. 1252</t>
  </si>
  <si>
    <t>https://www.westlaw.com/Link/RelatedInformation/Flag?docGuid=I1d232eab9c9711d993e6d35cc61aab4a&amp;rank=25&amp;listSource=Search&amp;list=CASE&amp;ppcid=b18d1b401c9641b1968849a12b3ce680&amp;originationContext=Search%20Result&amp;transitionType=SearchItem&amp;contextData=%28sc.Default%29&amp;VR=3.0&amp;RS=cblt1.0</t>
  </si>
  <si>
    <t>U.S. v. Topco Associates, Inc.</t>
  </si>
  <si>
    <t>https://www.westlaw.com/Document/I1d232eab9c9711d993e6d35cc61aab4a/View/FullText.html?listSource=Search&amp;list=CASE&amp;rank=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</si>
  <si>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405 U.S. 596</t>
  </si>
  <si>
    <t>92 S.Ct. 1126</t>
  </si>
  <si>
    <t>70-82</t>
  </si>
  <si>
    <t>https://www.westlaw.com/Link/RelatedInformation/Flag?docGuid=Ice98d4129c9611d993e6d35cc61aab4a&amp;rank=30&amp;listSource=Search&amp;list=CASE&amp;ppcid=b18d1b401c9641b1968849a12b3ce680&amp;originationContext=Search%20Result&amp;transitionType=SearchItem&amp;contextData=%28sc.Default%29&amp;VR=3.0&amp;RS=cblt1.0</t>
  </si>
  <si>
    <t>Summit Health, Ltd. v. Pinhas</t>
  </si>
  <si>
    <t>https://www.westlaw.com/Document/Ice98d4129c9611d993e6d35cc61aab4a/View/FullText.html?listSource=Search&amp;list=CASE&amp;rank=30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</si>
  <si>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500 U.S. 322</t>
  </si>
  <si>
    <t>111 S.Ct. 1842</t>
  </si>
  <si>
    <t>https://www.westlaw.com/Link/RelatedInformation/Flag?docGuid=I221e2ec49bf011d993e6d35cc61aab4a&amp;rank=31&amp;listSource=Search&amp;list=CASE&amp;ppcid=b18d1b401c9641b1968849a12b3ce680&amp;originationContext=Search%20Result&amp;transitionType=SearchItem&amp;contextData=%28sc.Default%29&amp;VR=3.0&amp;RS=cblt1.0</t>
  </si>
  <si>
    <t>Associated General Contractors of California, Inc. v. California State Council of Carpenters</t>
  </si>
  <si>
    <t>https://www.westlaw.com/Document/I221e2ec49bf011d993e6d35cc61aab4a/View/FullText.html?listSource=Search&amp;list=CASE&amp;rank=31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</si>
  <si>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519</t>
  </si>
  <si>
    <t>103 S.Ct. 897</t>
  </si>
  <si>
    <t>81-334</t>
  </si>
  <si>
    <t>https://www.westlaw.com/Link/RelatedInformation/Flag?docGuid=I618fbef59c1f11d9bc61beebb95be672&amp;rank=32&amp;listSource=Search&amp;list=CASE&amp;ppcid=b18d1b401c9641b1968849a12b3ce680&amp;originationContext=Search%20Result&amp;transitionType=SearchItem&amp;contextData=%28sc.Default%29&amp;VR=3.0&amp;RS=cblt1.0</t>
  </si>
  <si>
    <t>Arizona v. Maricopa County Medical Soc.</t>
  </si>
  <si>
    <t>https://www.westlaw.com/Document/I618fbef59c1f11d9bc61beebb95be672/View/FullText.html?listSource=Search&amp;list=CASE&amp;rank=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</si>
  <si>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457 U.S. 332</t>
  </si>
  <si>
    <t>102 S.Ct. 2466</t>
  </si>
  <si>
    <t>80-419</t>
  </si>
  <si>
    <t>https://www.westlaw.com/Link/RelatedInformation/Flag?docGuid=Ic1e432629c1e11d991d0cc6b54f12d4d&amp;rank=35&amp;listSource=Search&amp;list=CASE&amp;ppcid=b18d1b401c9641b1968849a12b3ce680&amp;originationContext=Search%20Result&amp;transitionType=SearchItem&amp;contextData=%28sc.Default%29&amp;VR=3.0&amp;RS=cblt1.0</t>
  </si>
  <si>
    <t>Fisher v. City of Berkeley, Cal.</t>
  </si>
  <si>
    <t>https://www.westlaw.com/Document/Ic1e432629c1e11d991d0cc6b54f12d4d/View/FullText.html?listSource=Search&amp;list=CASE&amp;rank=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</si>
  <si>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475 U.S. 260</t>
  </si>
  <si>
    <t>106 S.Ct. 1045</t>
  </si>
  <si>
    <t>https://www.westlaw.com/Link/RelatedInformation/Flag?docGuid=Ice9885f79c9611d993e6d35cc61aab4a&amp;rank=38&amp;listSource=Search&amp;list=CASE&amp;ppcid=b18d1b401c9641b1968849a12b3ce680&amp;originationContext=Search%20Result&amp;transitionType=SearchItem&amp;contextData=%28sc.Default%29&amp;VR=3.0&amp;RS=cblt1.0</t>
  </si>
  <si>
    <t>Hartford Fire Ins. Co. v. California</t>
  </si>
  <si>
    <t>https://www.westlaw.com/Document/Ice9885f79c9611d993e6d35cc61aab4a/View/FullText.html?listSource=Search&amp;list=CASE&amp;rank=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</si>
  <si>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509 U.S. 764</t>
  </si>
  <si>
    <t>113 S.Ct. 2891</t>
  </si>
  <si>
    <t>91-1111, 91-1128</t>
  </si>
  <si>
    <t>https://www.westlaw.com/Link/RelatedInformation/Flag?docGuid=Ice9ca4aa9c9611d993e6d35cc61aab4a&amp;rank=39&amp;listSource=Search&amp;list=CASE&amp;ppcid=b18d1b401c9641b1968849a12b3ce680&amp;originationContext=Search%20Result&amp;transitionType=SearchItem&amp;contextData=%28sc.Default%29&amp;VR=3.0&amp;RS=cblt1.0</t>
  </si>
  <si>
    <t>Continental T. V., Inc. v. GTE Sylvania Inc.</t>
  </si>
  <si>
    <t>https://www.westlaw.com/Document/Ice9ca4aa9c9611d993e6d35cc61aab4a/View/FullText.html?listSource=Search&amp;list=CASE&amp;rank=39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</si>
  <si>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433 U.S. 36</t>
  </si>
  <si>
    <t>97 S.Ct. 2549</t>
  </si>
  <si>
    <t>76-15</t>
  </si>
  <si>
    <t>Red KeyCite</t>
  </si>
  <si>
    <t>https://www.westlaw.com/Link/RelatedInformation/Flag?docGuid=Ie9bfc71d9c1b11d9bdd1cfdd544ca3a4&amp;rank=40&amp;listSource=Search&amp;list=CASE&amp;ppcid=b18d1b401c9641b1968849a12b3ce680&amp;originationContext=Search%20Result&amp;transitionType=SearchItem&amp;contextData=%28sc.Default%29&amp;VR=3.0&amp;RS=cblt1.0</t>
  </si>
  <si>
    <t>Albrecht v. Herald Co.</t>
  </si>
  <si>
    <t>https://www.westlaw.com/Document/Ie9bfc71d9c1b11d9bdd1cfdd544ca3a4/View/FullText.html?listSource=Search&amp;list=CASE&amp;rank=40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</si>
  <si>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390 U.S. 145</t>
  </si>
  <si>
    <t>88 S.Ct. 869</t>
  </si>
  <si>
    <t>https://www.westlaw.com/Link/RelatedInformation/Flag?docGuid=I6167eba49c1f11d9bc61beebb95be672&amp;rank=43&amp;listSource=Search&amp;list=CASE&amp;ppcid=b18d1b401c9641b1968849a12b3ce680&amp;originationContext=Search%20Result&amp;transitionType=SearchItem&amp;contextData=%28sc.Default%29&amp;VR=3.0&amp;RS=cblt1.0</t>
  </si>
  <si>
    <t>United Mine Workers of America v. Pennington</t>
  </si>
  <si>
    <t>https://www.westlaw.com/Document/I6167eba49c1f11d9bc61beebb95be672/View/FullText.html?listSource=Search&amp;list=CASE&amp;rank=43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</si>
  <si>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381 U.S. 657</t>
  </si>
  <si>
    <t>85 S.Ct. 1585</t>
  </si>
  <si>
    <t>https://www.westlaw.com/Link/RelatedInformation/Flag?docGuid=Ice9e04409c9611d993e6d35cc61aab4a&amp;rank=44&amp;listSource=Search&amp;list=CASE&amp;ppcid=b18d1b401c9641b1968849a12b3ce680&amp;originationContext=Search%20Result&amp;transitionType=SearchItem&amp;contextData=%28sc.Default%29&amp;VR=3.0&amp;RS=cblt1.0</t>
  </si>
  <si>
    <t>Citizen Pub. Co. v. U.S.</t>
  </si>
  <si>
    <t>https://www.westlaw.com/Document/Ice9e04409c9611d993e6d35cc61aab4a/View/FullText.html?listSource=Search&amp;list=CASE&amp;rank=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</si>
  <si>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394 U.S. 131</t>
  </si>
  <si>
    <t>89 S.Ct. 927</t>
  </si>
  <si>
    <t>https://www.westlaw.com/Link/RelatedInformation/Flag?docGuid=Icea1adb39c9611d993e6d35cc61aab4a&amp;rank=45&amp;listSource=Search&amp;list=CASE&amp;ppcid=b18d1b401c9641b1968849a12b3ce680&amp;originationContext=Search%20Result&amp;transitionType=SearchItem&amp;contextData=%28sc.Default%29&amp;VR=3.0&amp;RS=cblt1.0 and https://www.westlaw.com/Link/RelatedInformation/Flag?docGuid=Icea1adb39c9611d993e6d35cc61aab4a&amp;rank=45&amp;listSource=Search&amp;list=CASE&amp;ppcid=b18d1b401c9641b1968849a12b3ce680&amp;overruleRisk=true&amp;originationContext=Search%20Result&amp;transitionType=SearchItem&amp;contextData=%28sc.Default%29&amp;VR=3.0&amp;RS=cblt1.0</t>
  </si>
  <si>
    <t>U.S. v. Sealy, Inc.</t>
  </si>
  <si>
    <t>https://www.westlaw.com/Document/Icea1adb39c9611d993e6d35cc61aab4a/View/FullText.html?listSource=Search&amp;list=CASE&amp;rank=45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</si>
  <si>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388 U.S. 350</t>
  </si>
  <si>
    <t>87 S.Ct. 1847</t>
  </si>
  <si>
    <t>https://www.westlaw.com/Link/RelatedInformation/Flag?docGuid=Ie9c0d88b9c1b11d9bdd1cfdd544ca3a4&amp;rank=46&amp;listSource=Search&amp;list=CASE&amp;ppcid=b18d1b401c9641b1968849a12b3ce680&amp;originationContext=Search%20Result&amp;transitionType=SearchItem&amp;contextData=%28sc.Default%29&amp;VR=3.0&amp;RS=cblt1.0</t>
  </si>
  <si>
    <t>U.S. v. Loew's, Inc.</t>
  </si>
  <si>
    <t>https://www.westlaw.com/Document/Ie9c0d88b9c1b11d9bdd1cfdd544ca3a4/View/FullText.html?listSource=Search&amp;list=CASE&amp;rank=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</si>
  <si>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371 U.S. 38</t>
  </si>
  <si>
    <t>83 S.Ct. 97</t>
  </si>
  <si>
    <t>42, 43, 44</t>
  </si>
  <si>
    <t>https://www.westlaw.com/Link/RelatedInformation/Flag?docGuid=I1d274d649c9711d993e6d35cc61aab4a&amp;rank=47&amp;listSource=Search&amp;list=CASE&amp;ppcid=b18d1b401c9641b1968849a12b3ce680&amp;originationContext=Search%20Result&amp;transitionType=SearchItem&amp;contextData=%28sc.Default%29&amp;VR=3.0&amp;RS=cblt1.0</t>
  </si>
  <si>
    <t>U.S. v. McKesson &amp; Robbins, Inc.</t>
  </si>
  <si>
    <t>https://www.westlaw.com/Document/I1d274d649c9711d993e6d35cc61aab4a/View/FullText.html?listSource=Search&amp;list=CASE&amp;rank=47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</si>
  <si>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351 U.S. 305</t>
  </si>
  <si>
    <t>76 S.Ct. 937</t>
  </si>
  <si>
    <t>https://www.westlaw.com/Link/RelatedInformation/Flag?docGuid=I5abf44f69be911d9bc61beebb95be672&amp;rank=48&amp;listSource=Search&amp;list=CASE&amp;ppcid=b18d1b401c9641b1968849a12b3ce680&amp;originationContext=Search%20Result&amp;transitionType=SearchItem&amp;contextData=%28sc.Default%29&amp;VR=3.0&amp;RS=cblt1.0</t>
  </si>
  <si>
    <t>Monsanto Co. v. Spray-Rite Service Corp.</t>
  </si>
  <si>
    <t>https://www.westlaw.com/Document/I5abf44f69be911d9bc61beebb95be672/View/FullText.html?listSource=Search&amp;list=CASE&amp;rank=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</si>
  <si>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465 U.S. 752</t>
  </si>
  <si>
    <t>104 S.Ct. 1464</t>
  </si>
  <si>
    <t>82-914</t>
  </si>
  <si>
    <t>https://www.westlaw.com/Link/RelatedInformation/Flag?docGuid=Ice9970659c9611d993e6d35cc61aab4a&amp;rank=50&amp;listSource=Search&amp;list=CASE&amp;ppcid=b18d1b401c9641b1968849a12b3ce680&amp;originationContext=Search%20Result&amp;transitionType=SearchItem&amp;contextData=%28sc.Default%29&amp;VR=3.0&amp;RS=cblt1.0</t>
  </si>
  <si>
    <t>Atlantic Richfield Co. v. USA Petroleum Co.</t>
  </si>
  <si>
    <t>https://www.westlaw.com/Document/Ice9970659c9611d993e6d35cc61aab4a/View/FullText.html?listSource=Search&amp;list=CASE&amp;rank=50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</si>
  <si>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495 U.S. 328</t>
  </si>
  <si>
    <t>110 S.Ct. 1884</t>
  </si>
  <si>
    <t>https://www.westlaw.com/Link/RelatedInformation/Flag?docGuid=Ic1e6a3629c1e11d991d0cc6b54f12d4d&amp;rank=52&amp;listSource=Search&amp;list=CASE&amp;ppcid=b18d1b401c9641b1968849a12b3ce680&amp;originationContext=Search%20Result&amp;transitionType=SearchItem&amp;contextData=%28sc.Default%29&amp;VR=3.0&amp;RS=cblt1.0</t>
  </si>
  <si>
    <t>Hospital Bldg. Co. v. Trustees of Rex Hospital</t>
  </si>
  <si>
    <t>https://www.westlaw.com/Document/Ic1e6a3629c1e11d991d0cc6b54f12d4d/View/FullText.html?listSource=Search&amp;list=CASE&amp;rank=52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</si>
  <si>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425 U.S. 738</t>
  </si>
  <si>
    <t>96 S.Ct. 1848</t>
  </si>
  <si>
    <t>https://www.westlaw.com/Link/RelatedInformation/Flag?docGuid=I18ced1449bea11d9bdd1cfdd544ca3a4&amp;rank=53&amp;listSource=Search&amp;list=CASE&amp;ppcid=b18d1b401c9641b1968849a12b3ce680&amp;originationContext=Search%20Result&amp;transitionType=SearchItem&amp;contextData=%28sc.Default%29&amp;VR=3.0&amp;RS=cblt1.0</t>
  </si>
  <si>
    <t>Simpson v. Union Oil Co. of Cal.</t>
  </si>
  <si>
    <t>https://www.westlaw.com/Document/I18ced1449bea11d9bdd1cfdd544ca3a4/View/FullText.html?listSource=Search&amp;list=CASE&amp;rank=53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</si>
  <si>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13</t>
  </si>
  <si>
    <t>84 S.Ct. 1051</t>
  </si>
  <si>
    <t>https://www.westlaw.com/Link/RelatedInformation/Flag?docGuid=I1d2614d09c9711d993e6d35cc61aab4a&amp;rank=55&amp;listSource=Search&amp;list=CASE&amp;ppcid=b18d1b401c9641b1968849a12b3ce680&amp;originationContext=Search%20Result&amp;transitionType=SearchItem&amp;contextData=%28sc.Default%29&amp;VR=3.0&amp;RS=cblt1.0</t>
  </si>
  <si>
    <t>U.S. v. Container Corp. of America</t>
  </si>
  <si>
    <t>https://www.westlaw.com/Document/I1d2614d09c9711d993e6d35cc61aab4a/View/FullText.html?listSource=Search&amp;list=CASE&amp;rank=55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</si>
  <si>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393 U.S. 333</t>
  </si>
  <si>
    <t>89 S.Ct. 510</t>
  </si>
  <si>
    <t>Burke v. Ford</t>
  </si>
  <si>
    <t>https://www.westlaw.com/Document/I5abd70399be911d9bc61beebb95be672/View/FullText.html?listSource=Search&amp;list=CASE&amp;rank=57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</si>
  <si>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389 U.S. 320</t>
  </si>
  <si>
    <t>88 S.Ct. 443</t>
  </si>
  <si>
    <t>https://www.westlaw.com/Link/RelatedInformation/Flag?docGuid=I98812c889c1c11d9bc61beebb95be672&amp;rank=58&amp;listSource=Search&amp;list=CASE&amp;ppcid=b18d1b401c9641b1968849a12b3ce680&amp;originationContext=Search%20Result&amp;transitionType=SearchItem&amp;contextData=%28sc.Default%29&amp;VR=3.0&amp;RS=cblt1.0</t>
  </si>
  <si>
    <t>Kelly v. Kosuga</t>
  </si>
  <si>
    <t>https://www.westlaw.com/Document/I98812c889c1c11d9bc61beebb95be672/View/FullText.html?listSource=Search&amp;list=CASE&amp;rank=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</si>
  <si>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358 U.S. 516</t>
  </si>
  <si>
    <t>79 S.Ct. 429</t>
  </si>
  <si>
    <t>https://www.westlaw.com/Link/RelatedInformation/Flag?docGuid=I1d2180fc9c9711d993e6d35cc61aab4a&amp;rank=59&amp;listSource=Search&amp;list=CASE&amp;ppcid=b18d1b401c9641b1968849a12b3ce680&amp;originationContext=Search%20Result&amp;transitionType=SearchItem&amp;contextData=%28sc.Default%29&amp;VR=3.0&amp;RS=cblt1.0 and https://www.westlaw.com/Link/RelatedInformation/Flag?docGuid=I1d2180fc9c9711d993e6d35cc61aab4a&amp;rank=59&amp;listSource=Search&amp;list=CASE&amp;ppcid=b18d1b401c9641b1968849a12b3ce680&amp;overruleRisk=true&amp;originationContext=Search%20Result&amp;transitionType=SearchItem&amp;contextData=%28sc.Default%29&amp;VR=3.0&amp;RS=cblt1.0</t>
  </si>
  <si>
    <t>California Retail Liquor Dealers Ass'n v. Midcal Aluminum, Inc.</t>
  </si>
  <si>
    <t>https://www.westlaw.com/Document/I1d2180fc9c9711d993e6d35cc61aab4a/View/FullText.html?listSource=Search&amp;list=CASE&amp;rank=59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</si>
  <si>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445 U.S. 97</t>
  </si>
  <si>
    <t>100 S.Ct. 937</t>
  </si>
  <si>
    <t>79-97</t>
  </si>
  <si>
    <t>U.S. v. Employing Plasterers Ass'n of Chicago</t>
  </si>
  <si>
    <t>https://www.westlaw.com/Document/I222310cb9bf011d993e6d35cc61aab4a/View/FullText.html?listSource=Search&amp;list=CASE&amp;rank=61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</si>
  <si>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186</t>
  </si>
  <si>
    <t>74 S.Ct. 452</t>
  </si>
  <si>
    <t>https://www.westlaw.com/Link/RelatedInformation/Flag?docGuid=I221a5e309bf011d993e6d35cc61aab4a&amp;rank=62&amp;listSource=Search&amp;list=CASE&amp;ppcid=b18d1b401c9641b1968849a12b3ce680&amp;originationContext=Search%20Result&amp;transitionType=SearchItem&amp;contextData=%28sc.Default%29&amp;VR=3.0&amp;RS=cblt1.0</t>
  </si>
  <si>
    <t>Continental Ore Co. v. Union Carbide &amp; Carbon Corp.</t>
  </si>
  <si>
    <t>https://www.westlaw.com/Document/I221a5e309bf011d993e6d35cc61aab4a/View/FullText.html?listSource=Search&amp;list=CASE&amp;rank=62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</si>
  <si>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690</t>
  </si>
  <si>
    <t>82 S.Ct. 1404</t>
  </si>
  <si>
    <t>https://www.westlaw.com/Link/RelatedInformation/Flag?docGuid=Ice9970559c9611d993e6d35cc61aab4a&amp;rank=63&amp;listSource=Search&amp;list=CASE&amp;ppcid=b18d1b401c9641b1968849a12b3ce680&amp;originationContext=Search%20Result&amp;transitionType=SearchItem&amp;contextData=%28sc.Default%29&amp;VR=3.0&amp;RS=cblt1.0</t>
  </si>
  <si>
    <t>City of Columbia v. Omni Outdoor Advertising, Inc.</t>
  </si>
  <si>
    <t>https://www.westlaw.com/Document/Ice9970559c9611d993e6d35cc61aab4a/View/FullText.html?listSource=Search&amp;list=CASE&amp;rank=63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</si>
  <si>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499 U.S. 365</t>
  </si>
  <si>
    <t>111 S.Ct. 1344</t>
  </si>
  <si>
    <t>https://www.westlaw.com/Link/RelatedInformation/Flag?docGuid=I222d981a9bf011d993e6d35cc61aab4a&amp;rank=64&amp;listSource=Search&amp;list=CASE&amp;ppcid=b18d1b401c9641b1968849a12b3ce680&amp;originationContext=Search%20Result&amp;transitionType=SearchItem&amp;contextData=%28sc.Default%29&amp;VR=3.0&amp;RS=cblt1.0</t>
  </si>
  <si>
    <t>International Boxing Club of N. Y., Inc. v. U.S.</t>
  </si>
  <si>
    <t>https://www.westlaw.com/Document/I222d981a9bf011d993e6d35cc61aab4a/View/FullText.html?listSource=Search&amp;list=CASE&amp;rank=64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</si>
  <si>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358 U.S. 242</t>
  </si>
  <si>
    <t>79 S.Ct. 245</t>
  </si>
  <si>
    <t>https://www.westlaw.com/Link/RelatedInformation/Flag?docGuid=Id4c5607a9c1d11d991d0cc6b54f12d4d&amp;rank=66&amp;listSource=Search&amp;list=CASE&amp;ppcid=b18d1b401c9641b1968849a12b3ce680&amp;originationContext=Search%20Result&amp;transitionType=SearchItem&amp;contextData=%28sc.Default%29&amp;VR=3.0&amp;RS=cblt1.0</t>
  </si>
  <si>
    <t>U.S. v. Grinnell Corp.</t>
  </si>
  <si>
    <t>https://www.westlaw.com/Document/Id4c5607a9c1d11d991d0cc6b54f12d4d/View/FullText.html?listSource=Search&amp;list=CASE&amp;rank=66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</si>
  <si>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563</t>
  </si>
  <si>
    <t>86 S.Ct. 1698</t>
  </si>
  <si>
    <t>73, 74, 75, 76, 77</t>
  </si>
  <si>
    <t>https://www.westlaw.com/Link/RelatedInformation/Flag?docGuid=Ice9c2f739c9611d993e6d35cc61aab4a&amp;rank=68&amp;listSource=Search&amp;list=CASE&amp;ppcid=b18d1b401c9641b1968849a12b3ce680&amp;originationContext=Search%20Result&amp;transitionType=SearchItem&amp;contextData=%28sc.Default%29&amp;VR=3.0&amp;RS=cblt1.0</t>
  </si>
  <si>
    <t>U.S. v. U.S. Gypsum Co.</t>
  </si>
  <si>
    <t>https://www.westlaw.com/Document/Ice9c2f739c9611d993e6d35cc61aab4a/View/FullText.html?listSource=Search&amp;list=CASE&amp;rank=68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</si>
  <si>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438 U.S. 422</t>
  </si>
  <si>
    <t>98 S.Ct. 2864</t>
  </si>
  <si>
    <t>https://www.westlaw.com/Link/RelatedInformation/Flag?docGuid=Ia096e3069c9a11d993e6d35cc61aab4a&amp;rank=70&amp;listSource=Search&amp;list=CASE&amp;ppcid=b18d1b401c9641b1968849a12b3ce680&amp;originationContext=Search%20Result&amp;transitionType=SearchItem&amp;contextData=%28sc.Default%29&amp;VR=3.0&amp;RS=cblt1.0</t>
  </si>
  <si>
    <t>Eastman Kodak Co. v. Image Technical Services, Inc.</t>
  </si>
  <si>
    <t>https://www.westlaw.com/Document/Ia096e3069c9a11d993e6d35cc61aab4a/View/FullText.html?listSource=Search&amp;list=CASE&amp;rank=70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</si>
  <si>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504 U.S. 451</t>
  </si>
  <si>
    <t>112 S.Ct. 2072</t>
  </si>
  <si>
    <t>https://www.westlaw.com/Link/RelatedInformation/Flag?docGuid=I1d1ec1d89c9711d993e6d35cc61aab4a&amp;rank=71&amp;listSource=Search&amp;list=CASE&amp;ppcid=b18d1b401c9641b1968849a12b3ce680&amp;originationContext=Search%20Result&amp;transitionType=SearchItem&amp;contextData=%28sc.Default%29&amp;VR=3.0&amp;RS=cblt1.0</t>
  </si>
  <si>
    <t>F.T.C. v. Superior Court Trial Lawyers Ass'n</t>
  </si>
  <si>
    <t>https://www.westlaw.com/Document/I1d1ec1d89c9711d993e6d35cc61aab4a/View/FullText.html?listSource=Search&amp;list=CASE&amp;rank=71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</si>
  <si>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493 U.S. 411</t>
  </si>
  <si>
    <t>110 S.Ct. 768</t>
  </si>
  <si>
    <t>88-1198, 88-1393</t>
  </si>
  <si>
    <t>https://www.westlaw.com/Link/RelatedInformation/Flag?docGuid=I1d21a80f9c9711d993e6d35cc61aab4a&amp;rank=73&amp;listSource=Search&amp;list=CASE&amp;ppcid=b18d1b401c9641b1968849a12b3ce680&amp;originationContext=Search%20Result&amp;transitionType=SearchItem&amp;contextData=%28sc.Default%29&amp;VR=3.0&amp;RS=cblt1.0</t>
  </si>
  <si>
    <t>National Soc. of Professional Engineers v. U. S.</t>
  </si>
  <si>
    <t>https://www.westlaw.com/Document/I1d21a80f9c9711d993e6d35cc61aab4a/View/FullText.html?listSource=Search&amp;list=CASE&amp;rank=73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</si>
  <si>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435 U.S. 679</t>
  </si>
  <si>
    <t>98 S.Ct. 1355</t>
  </si>
  <si>
    <t>https://www.westlaw.com/Link/RelatedInformation/Flag?docGuid=I1d263be49c9711d993e6d35cc61aab4a&amp;rank=75&amp;listSource=Search&amp;list=CASE&amp;ppcid=b18d1b401c9641b1968849a12b3ce680&amp;originationContext=Search%20Result&amp;transitionType=SearchItem&amp;contextData=%28sc.Default%29&amp;VR=3.0&amp;RS=cblt1.0</t>
  </si>
  <si>
    <t>U. S. v. Arnold, Schwinn &amp; Co.</t>
  </si>
  <si>
    <t>https://www.westlaw.com/Document/I1d263be49c9711d993e6d35cc61aab4a/View/FullText.html?listSource=Search&amp;list=CASE&amp;rank=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</si>
  <si>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388 U.S. 365</t>
  </si>
  <si>
    <t>87 S.Ct. 1856</t>
  </si>
  <si>
    <t>https://www.westlaw.com/Link/RelatedInformation/Flag?docGuid=I988b8cc19c1c11d9bc61beebb95be672&amp;rank=80&amp;listSource=Search&amp;list=CASE&amp;ppcid=b18d1b401c9641b1968849a12b3ce680&amp;originationContext=Search%20Result&amp;transitionType=SearchItem&amp;contextData=%28sc.Default%29&amp;VR=3.0&amp;RS=cblt1.0</t>
  </si>
  <si>
    <t>Besser Mfg. Co. v. U.S.</t>
  </si>
  <si>
    <t>https://www.westlaw.com/Document/I988b8cc19c1c11d9bc61beebb95be672/View/FullText.html?listSource=Search&amp;list=CASE&amp;rank=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</si>
  <si>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444</t>
  </si>
  <si>
    <t>72 S.Ct. 838</t>
  </si>
  <si>
    <t>https://www.westlaw.com/Link/RelatedInformation/Flag?docGuid=I0a4cc54b9bf011d991d0cc6b54f12d4d&amp;rank=82&amp;listSource=Search&amp;list=CASE&amp;ppcid=b18d1b401c9641b1968849a12b3ce680&amp;originationContext=Search%20Result&amp;transitionType=SearchItem&amp;contextData=%28sc.Default%29&amp;VR=3.0&amp;RS=cblt1.0</t>
  </si>
  <si>
    <t>U.S. v. Wise</t>
  </si>
  <si>
    <t>https://www.westlaw.com/Document/I0a4cc54b9bf011d991d0cc6b54f12d4d/View/FullText.html?listSource=Search&amp;list=CASE&amp;rank=82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</si>
  <si>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405</t>
  </si>
  <si>
    <t>82 S.Ct. 1354</t>
  </si>
  <si>
    <t>https://www.westlaw.com/Link/RelatedInformation/Flag?docGuid=Ice9f8ada9c9611d993e6d35cc61aab4a&amp;rank=83&amp;listSource=Search&amp;list=CASE&amp;ppcid=b18d1b401c9641b1968849a12b3ce680&amp;originationContext=Search%20Result&amp;transitionType=SearchItem&amp;contextData=%28sc.Default%29&amp;VR=3.0&amp;RS=cblt1.0</t>
  </si>
  <si>
    <t>Northwest Wholesale Stationers, Inc. v. Pacific Stationery and Printing Co.</t>
  </si>
  <si>
    <t>https://www.westlaw.com/Document/Ice9f8ada9c9611d993e6d35cc61aab4a/View/FullText.html?listSource=Search&amp;list=CASE&amp;rank=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</si>
  <si>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472 U.S. 284</t>
  </si>
  <si>
    <t>105 S.Ct. 2613</t>
  </si>
  <si>
    <t>United States v. Shubert</t>
  </si>
  <si>
    <t>https://www.westlaw.com/Document/Id39060909be911d993e6d35cc61aab4a/View/FullText.html?listSource=Search&amp;list=CASE&amp;rank=85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</si>
  <si>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348 U.S. 222</t>
  </si>
  <si>
    <t>75 S.Ct. 277</t>
  </si>
  <si>
    <t>https://www.westlaw.com/Link/RelatedInformation/Flag?docGuid=Id38eb2e39be911d993e6d35cc61aab4a&amp;rank=86&amp;listSource=Search&amp;list=CASE&amp;ppcid=b18d1b401c9641b1968849a12b3ce680&amp;originationContext=Search%20Result&amp;transitionType=SearchItem&amp;contextData=%28sc.Default%29&amp;VR=3.0&amp;RS=cblt1.0</t>
  </si>
  <si>
    <t>U. S. v. First Nat. Bank &amp; Trust Co. of Lexington</t>
  </si>
  <si>
    <t>https://www.westlaw.com/Document/Id38eb2e39be911d993e6d35cc61aab4a/View/FullText.html?listSource=Search&amp;list=CASE&amp;rank=86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</si>
  <si>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376 U.S. 665</t>
  </si>
  <si>
    <t>84 S.Ct. 1033</t>
  </si>
  <si>
    <t>https://www.westlaw.com/Link/RelatedInformation/Flag?docGuid=Iaf7d0a099c7e11d9bdd1cfdd544ca3a4&amp;rank=87&amp;listSource=Search&amp;list=CASE&amp;ppcid=b18d1b401c9641b1968849a12b3ce680&amp;originationContext=Search%20Result&amp;transitionType=SearchItem&amp;contextData=%28sc.Default%29&amp;VR=3.0&amp;RS=cblt1.0</t>
  </si>
  <si>
    <t>Spectrum Sports, Inc. v. McQuillan</t>
  </si>
  <si>
    <t>https://www.westlaw.com/Document/Iaf7d0a099c7e11d9bdd1cfdd544ca3a4/View/FullText.html?listSource=Search&amp;list=CASE&amp;rank=87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</si>
  <si>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506 U.S. 447</t>
  </si>
  <si>
    <t>113 S.Ct. 884</t>
  </si>
  <si>
    <t>91-10</t>
  </si>
  <si>
    <t>https://www.westlaw.com/Link/RelatedInformation/Flag?docGuid=I18dc3ecb9bea11d9bdd1cfdd544ca3a4&amp;rank=93&amp;listSource=Search&amp;list=CASE&amp;ppcid=b18d1b401c9641b1968849a12b3ce680&amp;originationContext=Search%20Result&amp;transitionType=SearchItem&amp;contextData=%28sc.Default%29&amp;VR=3.0&amp;RS=cblt1.0</t>
  </si>
  <si>
    <t>Melrose Distillers, Inc. v. U.S.</t>
  </si>
  <si>
    <t>https://www.westlaw.com/Document/I18dc3ecb9bea11d9bdd1cfdd544ca3a4/View/FullText.html?listSource=Search&amp;list=CASE&amp;rank=93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</si>
  <si>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271</t>
  </si>
  <si>
    <t>79 S.Ct. 763</t>
  </si>
  <si>
    <t>https://www.westlaw.com/Link/RelatedInformation/Flag?docGuid=I3eda55729bf111d991d0cc6b54f12d4d&amp;rank=95&amp;listSource=Search&amp;list=CASE&amp;ppcid=b18d1b401c9641b1968849a12b3ce680&amp;originationContext=Search%20Result&amp;transitionType=SearchItem&amp;contextData=%28sc.Default%29&amp;VR=3.0&amp;RS=cblt1.0</t>
  </si>
  <si>
    <t>American Federation of Musicians of U. S. and Canada v. Carroll</t>
  </si>
  <si>
    <t>https://www.westlaw.com/Document/I3eda55729bf111d991d0cc6b54f12d4d/View/FullText.html?listSource=Search&amp;list=CASE&amp;rank=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</si>
  <si>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391 U.S. 99</t>
  </si>
  <si>
    <t>88 S.Ct. 1562</t>
  </si>
  <si>
    <t>309, 310</t>
  </si>
  <si>
    <t>https://www.westlaw.com/Link/RelatedInformation/Flag?docGuid=I237d0c969c1e11d9bdd1cfdd544ca3a4&amp;rank=96&amp;listSource=Search&amp;list=CASE&amp;ppcid=b18d1b401c9641b1968849a12b3ce680&amp;originationContext=Search%20Result&amp;transitionType=SearchItem&amp;contextData=%28sc.Default%29&amp;VR=3.0&amp;RS=cblt1.0</t>
  </si>
  <si>
    <t>U.S. v. Oregon State Medical Soc.</t>
  </si>
  <si>
    <t>https://www.westlaw.com/Document/I237d0c969c1e11d9bdd1cfdd544ca3a4/View/FullText.html?listSource=Search&amp;list=CASE&amp;rank=96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</si>
  <si>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326</t>
  </si>
  <si>
    <t>72 S.Ct. 690</t>
  </si>
  <si>
    <t>https://www.westlaw.com/Link/RelatedInformation/Flag?docGuid=Ice9a5ab19c9611d993e6d35cc61aab4a&amp;rank=98&amp;listSource=Search&amp;list=CASE&amp;ppcid=b18d1b401c9641b1968849a12b3ce680&amp;originationContext=Search%20Result&amp;transitionType=SearchItem&amp;contextData=%28sc.Default%29&amp;VR=3.0&amp;RS=cblt1.0</t>
  </si>
  <si>
    <t>F.T.C. v. Indiana Federation of Dentists</t>
  </si>
  <si>
    <t>https://www.westlaw.com/Document/Ice9a5ab19c9611d993e6d35cc61aab4a/View/FullText.html?listSource=Search&amp;list=CASE&amp;rank=98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</si>
  <si>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476 U.S. 447</t>
  </si>
  <si>
    <t>106 S.Ct. 2009</t>
  </si>
  <si>
    <t>https://www.westlaw.com/Link/RelatedInformation/Flag?docGuid=Id8ddc45a9c1c11d993e6d35cc61aab4a&amp;rank=99&amp;listSource=Search&amp;list=CASE&amp;ppcid=b18d1b401c9641b1968849a12b3ce680&amp;originationContext=Search%20Result&amp;transitionType=SearchItem&amp;contextData=%28sc.Default%29&amp;VR=3.0&amp;RS=cblt1.0</t>
  </si>
  <si>
    <t>Hanover Shoe, Inc. v. United Shoe Machinery Corp.</t>
  </si>
  <si>
    <t>https://www.westlaw.com/Document/Id8ddc45a9c1c11d993e6d35cc61aab4a/View/FullText.html?listSource=Search&amp;list=CASE&amp;rank=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</si>
  <si>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392 U.S. 481</t>
  </si>
  <si>
    <t>88 S.Ct. 2224</t>
  </si>
  <si>
    <t>463, 335</t>
  </si>
  <si>
    <t>https://www.westlaw.com/Link/RelatedInformation/Flag?docGuid=I1798f6419c1f11d993e6d35cc61aab4a&amp;rank=100&amp;listSource=Search&amp;list=CASE&amp;ppcid=b18d1b401c9641b1968849a12b3ce680&amp;originationContext=Search%20Result&amp;transitionType=SearchItem&amp;contextData=%28sc.Default%29&amp;VR=3.0&amp;RS=cblt1.0</t>
  </si>
  <si>
    <t>Cantor v. Detroit Edison Co.</t>
  </si>
  <si>
    <t>https://www.westlaw.com/Document/I1798f6419c1f11d993e6d35cc61aab4a/View/FullText.html?listSource=Search&amp;list=CASE&amp;rank=100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</si>
  <si>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428 U.S. 579</t>
  </si>
  <si>
    <t>96 S.Ct. 3110</t>
  </si>
  <si>
    <t>75-122</t>
  </si>
  <si>
    <t>https://www.westlaw.com/Link/RelatedInformation/Flag?docGuid=Ice99e5939c9611d993e6d35cc61aab4a&amp;rank=102&amp;listSource=Search&amp;list=CASE&amp;ppcid=b18d1b401c9641b1968849a12b3ce680&amp;originationContext=Search%20Result&amp;transitionType=SearchItem&amp;contextData=%28sc.Default%29&amp;VR=3.0&amp;RS=cblt1.0</t>
  </si>
  <si>
    <t>Allied Tube &amp; Conduit Corp. v. Indian Head, Inc.</t>
  </si>
  <si>
    <t>https://www.westlaw.com/Document/Ice99e5939c9611d993e6d35cc61aab4a/View/FullText.html?listSource=Search&amp;list=CASE&amp;rank=102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</si>
  <si>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486 U.S. 492</t>
  </si>
  <si>
    <t>108 S.Ct. 1931</t>
  </si>
  <si>
    <t>87-157</t>
  </si>
  <si>
    <t>https://www.westlaw.com/Link/RelatedInformation/Flag?docGuid=I0a3daa179bf011d991d0cc6b54f12d4d&amp;rank=104&amp;listSource=Search&amp;list=CASE&amp;ppcid=b18d1b401c9641b1968849a12b3ce680&amp;originationContext=Search%20Result&amp;transitionType=SearchItem&amp;contextData=%28sc.Default%29&amp;VR=3.0&amp;RS=cblt1.0</t>
  </si>
  <si>
    <t>Walker Process Equipment, Inc. v. Food Machinery &amp; Chemical Corp.</t>
  </si>
  <si>
    <t>https://www.westlaw.com/Document/I0a3daa179bf011d991d0cc6b54f12d4d/View/FullText.html?listSource=Search&amp;list=CASE&amp;rank=104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</si>
  <si>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382 U.S. 172</t>
  </si>
  <si>
    <t>86 S.Ct. 347</t>
  </si>
  <si>
    <t>https://www.westlaw.com/Link/RelatedInformation/Flag?docGuid=Ie2e062889bf111d9bdd1cfdd544ca3a4&amp;rank=105&amp;listSource=Search&amp;list=CASE&amp;ppcid=b18d1b401c9641b1968849a12b3ce680&amp;originationContext=Search%20Result&amp;transitionType=SearchItem&amp;contextData=%28sc.Default%29&amp;VR=3.0&amp;RS=cblt1.0</t>
  </si>
  <si>
    <t>Local Union No. 189, Amalgamated Meat Cutters and Butcher Workmen of North America, AFL-CIO v. Jewel Tea Co.</t>
  </si>
  <si>
    <t>https://www.westlaw.com/Document/Ie2e062889bf111d9bdd1cfdd544ca3a4/View/FullText.html?listSource=Search&amp;list=CASE&amp;rank=105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</si>
  <si>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381 U.S. 676</t>
  </si>
  <si>
    <t>85 S.Ct. 1596</t>
  </si>
  <si>
    <t>https://www.westlaw.com/Link/RelatedInformation/Flag?docGuid=I1d2181049c9711d993e6d35cc61aab4a&amp;rank=106&amp;listSource=Search&amp;list=CASE&amp;ppcid=b18d1b401c9641b1968849a12b3ce680&amp;originationContext=Search%20Result&amp;transitionType=SearchItem&amp;contextData=%28sc.Default%29&amp;VR=3.0&amp;RS=cblt1.0</t>
  </si>
  <si>
    <t>St. Paul Fire &amp; Marine Ins. Co. v. Barry</t>
  </si>
  <si>
    <t>https://www.westlaw.com/Document/I1d2181049c9711d993e6d35cc61aab4a/View/FullText.html?listSource=Search&amp;list=CASE&amp;rank=106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</si>
  <si>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438 U.S. 531</t>
  </si>
  <si>
    <t>98 S.Ct. 2923</t>
  </si>
  <si>
    <t>77-240</t>
  </si>
  <si>
    <t>https://www.westlaw.com/Link/RelatedInformation/Flag?docGuid=I265cca339bed11d9bdd1cfdd544ca3a4&amp;rank=108&amp;listSource=Search&amp;list=CASE&amp;ppcid=b18d1b401c9641b1968849a12b3ce680&amp;originationContext=Search%20Result&amp;transitionType=SearchItem&amp;contextData=%28sc.Default%29&amp;VR=3.0&amp;RS=cblt1.0</t>
  </si>
  <si>
    <t>U.S. v. New Wrinkle, Inc.</t>
  </si>
  <si>
    <t>https://www.westlaw.com/Document/I265cca339bed11d9bdd1cfdd544ca3a4/View/FullText.html?listSource=Search&amp;list=CASE&amp;rank=108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</si>
  <si>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342 U.S. 371</t>
  </si>
  <si>
    <t>72 S.Ct. 350</t>
  </si>
  <si>
    <t>https://www.westlaw.com/Link/RelatedInformation/Flag?docGuid=I5ac008499be911d9bc61beebb95be672&amp;rank=110&amp;listSource=Search&amp;list=CASE&amp;ppcid=b18d1b401c9641b1968849a12b3ce680&amp;originationContext=Search%20Result&amp;transitionType=SearchItem&amp;contextData=%28sc.Default%29&amp;VR=3.0&amp;RS=cblt1.0</t>
  </si>
  <si>
    <t>U. S. Steel Corp. v. Fortner Enterprises, Inc.</t>
  </si>
  <si>
    <t>https://www.westlaw.com/Document/I5ac008499be911d9bc61beebb95be672/View/FullText.html?listSource=Search&amp;list=CASE&amp;rank=110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</si>
  <si>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429 U.S. 610</t>
  </si>
  <si>
    <t>97 S.Ct. 861</t>
  </si>
  <si>
    <t>75-853</t>
  </si>
  <si>
    <t>https://www.westlaw.com/Link/RelatedInformation/Flag?docGuid=Id4ca42869c1d11d991d0cc6b54f12d4d&amp;rank=111&amp;listSource=Search&amp;list=CASE&amp;ppcid=b18d1b401c9641b1968849a12b3ce680&amp;originationContext=Search%20Result&amp;transitionType=SearchItem&amp;contextData=%28sc.Default%29&amp;VR=3.0&amp;RS=cblt1.0</t>
  </si>
  <si>
    <t>U.S. v. Singer Mfg. Co.</t>
  </si>
  <si>
    <t>https://www.westlaw.com/Document/Id4ca42869c1d11d991d0cc6b54f12d4d/View/FullText.html?listSource=Search&amp;list=CASE&amp;rank=111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</si>
  <si>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374 U.S. 174</t>
  </si>
  <si>
    <t>83 S.Ct. 1773</t>
  </si>
  <si>
    <t>https://www.westlaw.com/Link/RelatedInformation/Flag?docGuid=I582c1a2c9bed11d9bdd1cfdd544ca3a4&amp;rank=112&amp;listSource=Search&amp;list=CASE&amp;ppcid=b18d1b401c9641b1968849a12b3ce680&amp;originationContext=Search%20Result&amp;transitionType=SearchItem&amp;contextData=%28sc.Default%29&amp;VR=3.0&amp;RS=cblt1.0</t>
  </si>
  <si>
    <t>Radovich v. National Football League</t>
  </si>
  <si>
    <t>https://www.westlaw.com/Document/I582c1a2c9bed11d9bdd1cfdd544ca3a4/View/FullText.html?listSource=Search&amp;list=CASE&amp;rank=112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</si>
  <si>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352 U.S. 445</t>
  </si>
  <si>
    <t>77 S.Ct. 390</t>
  </si>
  <si>
    <t>https://www.westlaw.com/Link/RelatedInformation/Flag?docGuid=I237d33a79c1e11d9bdd1cfdd544ca3a4&amp;rank=113&amp;listSource=Search&amp;list=CASE&amp;ppcid=b18d1b401c9641b1968849a12b3ce680&amp;originationContext=Search%20Result&amp;transitionType=SearchItem&amp;contextData=%28sc.Default%29&amp;VR=3.0&amp;RS=cblt1.0</t>
  </si>
  <si>
    <t>Far East Conference v. U.S.</t>
  </si>
  <si>
    <t>https://www.westlaw.com/Document/I237d33a79c1e11d9bdd1cfdd544ca3a4/View/FullText.html?listSource=Search&amp;list=CASE&amp;rank=113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</si>
  <si>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342 U.S. 570</t>
  </si>
  <si>
    <t>72 S.Ct. 492</t>
  </si>
  <si>
    <t>15, MISC.</t>
  </si>
  <si>
    <t>https://www.westlaw.com/Link/RelatedInformation/Flag?docGuid=Id4c38bc99c1d11d991d0cc6b54f12d4d&amp;rank=117&amp;listSource=Search&amp;list=CASE&amp;ppcid=b18d1b401c9641b1968849a12b3ce680&amp;originationContext=Search%20Result&amp;transitionType=SearchItem&amp;contextData=%28sc.Default%29&amp;VR=3.0&amp;RS=cblt1.0</t>
  </si>
  <si>
    <t>Southern Motor Carriers Rate Conference, Inc. v. U.S.</t>
  </si>
  <si>
    <t>https://www.westlaw.com/Document/Id4c38bc99c1d11d991d0cc6b54f12d4d/View/FullText.html?listSource=Search&amp;list=CASE&amp;rank=117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</si>
  <si>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471 U.S. 48</t>
  </si>
  <si>
    <t>105 S.Ct. 1721</t>
  </si>
  <si>
    <t>U. S. v. Parke, Davis &amp; Co.</t>
  </si>
  <si>
    <t>https://www.westlaw.com/Document/I0a41539e9bf011d991d0cc6b54f12d4d/View/FullText.html?listSource=Search&amp;list=CASE&amp;rank=118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</si>
  <si>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365 U.S. 125</t>
  </si>
  <si>
    <t>81 S.Ct. 433</t>
  </si>
  <si>
    <t>Ramsey v. United Mine Workers of America</t>
  </si>
  <si>
    <t>https://www.westlaw.com/Document/I177764809c1f11d993e6d35cc61aab4a/View/FullText.html?listSource=Search&amp;list=CASE&amp;rank=120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</si>
  <si>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401 U.S. 302</t>
  </si>
  <si>
    <t>91 S.Ct. 658</t>
  </si>
  <si>
    <t>https://www.westlaw.com/Link/RelatedInformation/Flag?docGuid=Icea0ea609c9611d993e6d35cc61aab4a&amp;rank=122&amp;listSource=Search&amp;list=CASE&amp;ppcid=b18d1b401c9641b1968849a12b3ce680&amp;originationContext=Search%20Result&amp;transitionType=SearchItem&amp;contextData=%28sc.Default%29&amp;VR=3.0&amp;RS=cblt1.0</t>
  </si>
  <si>
    <t>Otter Tail Power Co. v. U.S.</t>
  </si>
  <si>
    <t>https://www.westlaw.com/Document/Icea0ea609c9611d993e6d35cc61aab4a/View/FullText.html?listSource=Search&amp;list=CASE&amp;rank=122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</si>
  <si>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410 U.S. 366</t>
  </si>
  <si>
    <t>93 S.Ct. 1022</t>
  </si>
  <si>
    <t>153445, 71-991</t>
  </si>
  <si>
    <t>https://www.westlaw.com/Link/RelatedInformation/Flag?docGuid=I0a4c01f59bf011d991d0cc6b54f12d4d&amp;rank=123&amp;listSource=Search&amp;list=CASE&amp;ppcid=b18d1b401c9641b1968849a12b3ce680&amp;originationContext=Search%20Result&amp;transitionType=SearchItem&amp;contextData=%28sc.Default%29&amp;VR=3.0&amp;RS=cblt1.0</t>
  </si>
  <si>
    <t>U. S. v. Standard Oil Co. of Cal.</t>
  </si>
  <si>
    <t>https://www.westlaw.com/Document/I0a4c01f59bf011d991d0cc6b54f12d4d/View/FullText.html?listSource=Search&amp;list=CASE&amp;rank=123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</si>
  <si>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404 U.S. 558</t>
  </si>
  <si>
    <t>92 S.Ct. 661</t>
  </si>
  <si>
    <t>71-527</t>
  </si>
  <si>
    <t>https://www.westlaw.com/Link/RelatedInformation/Flag?docGuid=I236d55249c1e11d9bdd1cfdd544ca3a4&amp;rank=124&amp;listSource=Search&amp;list=CASE&amp;ppcid=b18d1b401c9641b1968849a12b3ce680&amp;originationContext=Search%20Result&amp;transitionType=SearchItem&amp;contextData=%28sc.Default%29&amp;VR=3.0&amp;RS=cblt1.0</t>
  </si>
  <si>
    <t>U.S. v. Radio Corp. of America</t>
  </si>
  <si>
    <t>https://www.westlaw.com/Document/I236d55249c1e11d9bdd1cfdd544ca3a4/View/FullText.html?listSource=Search&amp;list=CASE&amp;rank=124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</si>
  <si>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358 U.S. 334</t>
  </si>
  <si>
    <t>79 S.Ct. 457</t>
  </si>
  <si>
    <t>54, 159301</t>
  </si>
  <si>
    <t>https://www.westlaw.com/Link/RelatedInformation/Flag?docGuid=I582aba909bed11d9bdd1cfdd544ca3a4&amp;rank=125&amp;listSource=Search&amp;list=CASE&amp;ppcid=b18d1b401c9641b1968849a12b3ce680&amp;originationContext=Search%20Result&amp;transitionType=SearchItem&amp;contextData=%28sc.Default%29&amp;VR=3.0&amp;RS=cblt1.0</t>
  </si>
  <si>
    <t>Radiant Burners, Inc. v. Peoples Gas Light &amp; Coke Co.</t>
  </si>
  <si>
    <t>https://www.westlaw.com/Document/I582aba909bed11d9bdd1cfdd544ca3a4/View/FullText.html?listSource=Search&amp;list=CASE&amp;rank=125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</si>
  <si>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364 U.S. 656</t>
  </si>
  <si>
    <t>81 S.Ct. 365</t>
  </si>
  <si>
    <t>158607, 73</t>
  </si>
  <si>
    <t>https://www.westlaw.com/Link/RelatedInformation/Flag?docGuid=I1d2180f49c9711d993e6d35cc61aab4a&amp;rank=126&amp;listSource=Search&amp;list=CASE&amp;ppcid=b18d1b401c9641b1968849a12b3ce680&amp;originationContext=Search%20Result&amp;transitionType=SearchItem&amp;contextData=%28sc.Default%29&amp;VR=3.0&amp;RS=cblt1.0</t>
  </si>
  <si>
    <t>Catalano, Inc. v. Target Sales, Inc.</t>
  </si>
  <si>
    <t>https://www.westlaw.com/Document/I1d2180f49c9711d993e6d35cc61aab4a/View/FullText.html?listSource=Search&amp;list=CASE&amp;rank=126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</si>
  <si>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446 U.S. 643</t>
  </si>
  <si>
    <t>100 S.Ct. 1925</t>
  </si>
  <si>
    <t>https://www.westlaw.com/Link/RelatedInformation/Flag?docGuid=I237878b89c1e11d9bdd1cfdd544ca3a4&amp;rank=127&amp;listSource=Search&amp;list=CASE&amp;ppcid=b18d1b401c9641b1968849a12b3ce680&amp;originationContext=Search%20Result&amp;transitionType=SearchItem&amp;contextData=%28sc.Default%29&amp;VR=3.0&amp;RS=cblt1.0</t>
  </si>
  <si>
    <t>Silver v. New York Stock Exchange</t>
  </si>
  <si>
    <t>https://www.westlaw.com/Document/I237878b89c1e11d9bdd1cfdd544ca3a4/View/FullText.html?listSource=Search&amp;list=CASE&amp;rank=127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</si>
  <si>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373 U.S. 341</t>
  </si>
  <si>
    <t>83 S.Ct. 1246</t>
  </si>
  <si>
    <t>U.S. v. Ward Baking Co.</t>
  </si>
  <si>
    <t>https://www.westlaw.com/Document/Ie9c08a6c9c1b11d9bdd1cfdd544ca3a4/View/FullText.html?listSource=Search&amp;list=CASE&amp;rank=131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</si>
  <si>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376 U.S. 327</t>
  </si>
  <si>
    <t>84 S.Ct. 763</t>
  </si>
  <si>
    <t>https://www.westlaw.com/Link/RelatedInformation/Flag?docGuid=I1d210bc19c9711d993e6d35cc61aab4a&amp;rank=132&amp;listSource=Search&amp;list=CASE&amp;ppcid=b18d1b401c9641b1968849a12b3ce680&amp;originationContext=Search%20Result&amp;transitionType=SearchItem&amp;contextData=%28sc.Default%29&amp;VR=3.0&amp;RS=cblt1.0</t>
  </si>
  <si>
    <t>American Soc. of Mechanical Engineers, Inc. v. Hydrolevel Corp.</t>
  </si>
  <si>
    <t>https://www.westlaw.com/Document/I1d210bc19c9711d993e6d35cc61aab4a/View/FullText.html?listSource=Search&amp;list=CASE&amp;rank=132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</si>
  <si>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456 U.S. 556</t>
  </si>
  <si>
    <t>102 S.Ct. 1935</t>
  </si>
  <si>
    <t>https://www.westlaw.com/Link/RelatedInformation/Flag?docGuid=I236c43b69c1e11d9bdd1cfdd544ca3a4&amp;rank=133&amp;listSource=Search&amp;list=CASE&amp;ppcid=b18d1b401c9641b1968849a12b3ce680&amp;originationContext=Search%20Result&amp;transitionType=SearchItem&amp;contextData=%28sc.Default%29&amp;VR=3.0&amp;RS=cblt1.0</t>
  </si>
  <si>
    <t>Pan Am. World Airways, Inc. v. U.S.</t>
  </si>
  <si>
    <t>https://www.westlaw.com/Document/I236c43b69c1e11d9bdd1cfdd544ca3a4/View/FullText.html?listSource=Search&amp;list=CASE&amp;rank=133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</si>
  <si>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371 U.S. 296</t>
  </si>
  <si>
    <t>83 S.Ct. 476</t>
  </si>
  <si>
    <t>23, 47</t>
  </si>
  <si>
    <t>https://www.westlaw.com/Link/RelatedInformation/Flag?docGuid=Ice9d40e99c9611d993e6d35cc61aab4a&amp;rank=134&amp;listSource=Search&amp;list=CASE&amp;ppcid=b18d1b401c9641b1968849a12b3ce680&amp;originationContext=Search%20Result&amp;transitionType=SearchItem&amp;contextData=%28sc.Default%29&amp;VR=3.0&amp;RS=cblt1.0</t>
  </si>
  <si>
    <t>U. S. v. National Ass'n of Securities Dealers, Inc.</t>
  </si>
  <si>
    <t>https://www.westlaw.com/Document/Ice9d40e99c9611d993e6d35cc61aab4a/View/FullText.html?listSource=Search&amp;list=CASE&amp;rank=134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</si>
  <si>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422 U.S. 694</t>
  </si>
  <si>
    <t>95 S.Ct. 2427</t>
  </si>
  <si>
    <t>Hudson Distributors, Inc. v. Eli Lilly &amp; Co.</t>
  </si>
  <si>
    <t>https://www.westlaw.com/Document/I220f139d9bf011d993e6d35cc61aab4a/View/FullText.html?listSource=Search&amp;list=CASE&amp;rank=135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</si>
  <si>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386</t>
  </si>
  <si>
    <t>84 S.Ct. 1273</t>
  </si>
  <si>
    <t>490, 489</t>
  </si>
  <si>
    <t>https://www.westlaw.com/Link/RelatedInformation/Flag?docGuid=Ice9e79679c9611d993e6d35cc61aab4a&amp;rank=138&amp;listSource=Search&amp;list=CASE&amp;ppcid=b18d1b401c9641b1968849a12b3ce680&amp;originationContext=Search%20Result&amp;transitionType=SearchItem&amp;contextData=%28sc.Default%29&amp;VR=3.0&amp;RS=cblt1.0</t>
  </si>
  <si>
    <t>Brown Shoe Co. v. U.S.</t>
  </si>
  <si>
    <t>https://www.westlaw.com/Document/Ice9e79679c9611d993e6d35cc61aab4a/View/FullText.html?listSource=Search&amp;list=CASE&amp;rank=138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</si>
  <si>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294</t>
  </si>
  <si>
    <t>82 S.Ct. 1502</t>
  </si>
  <si>
    <t>https://www.westlaw.com/Link/RelatedInformation/Flag?docGuid=I650129e49c1d11d9bc61beebb95be672&amp;rank=139&amp;listSource=Search&amp;list=CASE&amp;ppcid=b18d1b401c9641b1968849a12b3ce680&amp;originationContext=Search%20Result&amp;transitionType=SearchItem&amp;contextData=%28sc.Default%29&amp;VR=3.0&amp;RS=cblt1.0</t>
  </si>
  <si>
    <t>U.S. v. United Shoe Machinery Corp.</t>
  </si>
  <si>
    <t>https://www.westlaw.com/Document/I650129e49c1d11d9bc61beebb95be672/View/FullText.html?listSource=Search&amp;list=CASE&amp;rank=139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</si>
  <si>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391 U.S. 244</t>
  </si>
  <si>
    <t>88 S.Ct. 1496</t>
  </si>
  <si>
    <t>U.S. v. Third Nat. Bank in Nashville</t>
  </si>
  <si>
    <t>https://www.westlaw.com/Document/Icea15f9b9c9611d993e6d35cc61aab4a/View/FullText.html?listSource=Search&amp;list=CASE&amp;rank=140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</si>
  <si>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390 U.S. 171</t>
  </si>
  <si>
    <t>88 S.Ct. 882</t>
  </si>
  <si>
    <t>https://www.westlaw.com/Link/RelatedInformation/Flag?docGuid=I1d1e4cae9c9711d993e6d35cc61aab4a&amp;rank=141&amp;listSource=Search&amp;list=CASE&amp;ppcid=b18d1b401c9641b1968849a12b3ce680&amp;originationContext=Search%20Result&amp;transitionType=SearchItem&amp;contextData=%28sc.Default%29&amp;VR=3.0&amp;RS=cblt1.0</t>
  </si>
  <si>
    <t>Brooke Group Ltd. v. Brown &amp; Williamson Tobacco Corp.</t>
  </si>
  <si>
    <t>https://www.westlaw.com/Document/I1d1e4cae9c9711d993e6d35cc61aab4a/View/FullText.html?listSource=Search&amp;list=CASE&amp;rank=141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</si>
  <si>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509 U.S. 209</t>
  </si>
  <si>
    <t>113 S.Ct. 2578</t>
  </si>
  <si>
    <t>92-466</t>
  </si>
  <si>
    <t>https://www.westlaw.com/Link/RelatedInformation/Flag?docGuid=I1d21f62c9c9711d993e6d35cc61aab4a&amp;rank=142&amp;listSource=Search&amp;list=CASE&amp;ppcid=b18d1b401c9641b1968849a12b3ce680&amp;originationContext=Search%20Result&amp;transitionType=SearchItem&amp;contextData=%28sc.Default%29&amp;VR=3.0&amp;RS=cblt1.0</t>
  </si>
  <si>
    <t>Pfizer, Inc. v. Government of India</t>
  </si>
  <si>
    <t>https://www.westlaw.com/Document/I1d21f62c9c9711d993e6d35cc61aab4a/View/FullText.html?listSource=Search&amp;list=CASE&amp;rank=142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</si>
  <si>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434 U.S. 308</t>
  </si>
  <si>
    <t>98 S.Ct. 584</t>
  </si>
  <si>
    <t>76-749</t>
  </si>
  <si>
    <t>https://www.westlaw.com/Link/RelatedInformation/Flag?docGuid=I5dfc74b39c9011d9bc61beebb95be672&amp;rank=143&amp;listSource=Search&amp;list=CASE&amp;ppcid=b18d1b401c9641b1968849a12b3ce680&amp;originationContext=Search%20Result&amp;transitionType=SearchItem&amp;contextData=%28sc.Default%29&amp;VR=3.0&amp;RS=cblt1.0</t>
  </si>
  <si>
    <t>Palmer v. BRG of Georgia, Inc.</t>
  </si>
  <si>
    <t>https://www.westlaw.com/Document/I5dfc74b39c9011d9bc61beebb95be672/View/FullText.html?listSource=Search&amp;list=CASE&amp;rank=143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</si>
  <si>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498 U.S. 46</t>
  </si>
  <si>
    <t>111 S.Ct. 401</t>
  </si>
  <si>
    <t>https://www.westlaw.com/Link/RelatedInformation/Flag?docGuid=I1d2503629c9711d993e6d35cc61aab4a&amp;rank=144&amp;listSource=Search&amp;list=CASE&amp;ppcid=b18d1b401c9641b1968849a12b3ce680&amp;originationContext=Search%20Result&amp;transitionType=SearchItem&amp;contextData=%28sc.Default%29&amp;VR=3.0&amp;RS=cblt1.0</t>
  </si>
  <si>
    <t>Jefferson Parish Hosp. Dist. No. 2 v. Hyde</t>
  </si>
  <si>
    <t>https://www.westlaw.com/Document/I1d2503629c9711d993e6d35cc61aab4a/View/FullText.html?listSource=Search&amp;list=CASE&amp;rank=144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</si>
  <si>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466 U.S. 2</t>
  </si>
  <si>
    <t>104 S.Ct. 1551</t>
  </si>
  <si>
    <t>https://www.westlaw.com/Link/RelatedInformation/Flag?docGuid=Ic1db0a999c1e11d991d0cc6b54f12d4d&amp;rank=145&amp;listSource=Search&amp;list=CASE&amp;ppcid=b18d1b401c9641b1968849a12b3ce680&amp;originationContext=Search%20Result&amp;transitionType=SearchItem&amp;contextData=%28sc.Default%29&amp;VR=3.0&amp;RS=cblt1.0 and https://www.westlaw.com/Link/RelatedInformation/Flag?docGuid=Ic1db0a999c1e11d991d0cc6b54f12d4d&amp;rank=145&amp;listSource=Search&amp;list=CASE&amp;ppcid=b18d1b401c9641b1968849a12b3ce680&amp;overruleRisk=true&amp;originationContext=Search%20Result&amp;transitionType=SearchItem&amp;contextData=%28sc.Default%29&amp;VR=3.0&amp;RS=cblt1.0</t>
  </si>
  <si>
    <t>Rice v. Norman Williams Co.</t>
  </si>
  <si>
    <t>https://www.westlaw.com/Document/Ic1db0a999c1e11d991d0cc6b54f12d4d/View/FullText.html?listSource=Search&amp;list=CASE&amp;rank=145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</si>
  <si>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458 U.S. 654</t>
  </si>
  <si>
    <t>102 S.Ct. 3294</t>
  </si>
  <si>
    <t>80-1052, 80-1030, 80-1012</t>
  </si>
  <si>
    <t>https://www.westlaw.com/Link/RelatedInformation/Flag?docGuid=I1d21f62e9c9711d993e6d35cc61aab4a&amp;rank=146&amp;listSource=Search&amp;list=CASE&amp;ppcid=b18d1b401c9641b1968849a12b3ce680&amp;originationContext=Search%20Result&amp;transitionType=SearchItem&amp;contextData=%28sc.Default%29&amp;VR=3.0&amp;RS=cblt1.0</t>
  </si>
  <si>
    <t>City of Lafayette, La. v. Louisiana Power &amp; Light Co.</t>
  </si>
  <si>
    <t>https://www.westlaw.com/Document/I1d21f62e9c9711d993e6d35cc61aab4a/View/FullText.html?listSource=Search&amp;list=CASE&amp;rank=146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</si>
  <si>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435 U.S. 389</t>
  </si>
  <si>
    <t>98 S.Ct. 1123</t>
  </si>
  <si>
    <t>76-864</t>
  </si>
  <si>
    <t>https://www.westlaw.com/Link/RelatedInformation/Flag?docGuid=I64e257429c1d11d9bc61beebb95be672&amp;rank=148&amp;listSource=Search&amp;list=CASE&amp;ppcid=b18d1b401c9641b1968849a12b3ce680&amp;originationContext=Search%20Result&amp;transitionType=SearchItem&amp;contextData=%28sc.Default%29&amp;VR=3.0&amp;RS=cblt1.0</t>
  </si>
  <si>
    <t>Partmar Corp. v. Paramount Pictures Theatres Corp.</t>
  </si>
  <si>
    <t>https://www.westlaw.com/Document/I64e257429c1d11d9bc61beebb95be672/View/FullText.html?listSource=Search&amp;list=CASE&amp;rank=148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</si>
  <si>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89</t>
  </si>
  <si>
    <t>74 S.Ct. 414</t>
  </si>
  <si>
    <t>https://www.westlaw.com/Link/RelatedInformation/Flag?docGuid=Ic1d390989c1e11d991d0cc6b54f12d4d&amp;rank=152&amp;listSource=Search&amp;list=CASE&amp;ppcid=b18d1b401c9641b1968849a12b3ce680&amp;originationContext=Search%20Result&amp;transitionType=SearchItem&amp;contextData=%28sc.Default%29&amp;VR=3.0&amp;RS=cblt1.0</t>
  </si>
  <si>
    <t>Community Communications Co., Inc. v. City of Boulder, Colo.</t>
  </si>
  <si>
    <t>https://www.westlaw.com/Document/Ic1d390989c1e11d991d0cc6b54f12d4d/View/FullText.html?listSource=Search&amp;list=CASE&amp;rank=152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</si>
  <si>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455 U.S. 40</t>
  </si>
  <si>
    <t>102 S.Ct. 835</t>
  </si>
  <si>
    <t>https://www.westlaw.com/Link/RelatedInformation/Flag?docGuid=I1d2292669c9711d993e6d35cc61aab4a&amp;rank=153&amp;listSource=Search&amp;list=CASE&amp;ppcid=b18d1b401c9641b1968849a12b3ce680&amp;originationContext=Search%20Result&amp;transitionType=SearchItem&amp;contextData=%28sc.Default%29&amp;VR=3.0&amp;RS=cblt1.0</t>
  </si>
  <si>
    <t>Gulf Oil Corp. v. Copp Paving Co., Inc.</t>
  </si>
  <si>
    <t>https://www.westlaw.com/Document/I1d2292669c9711d993e6d35cc61aab4a/View/FullText.html?listSource=Search&amp;list=CASE&amp;rank=153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</si>
  <si>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419 U.S. 186</t>
  </si>
  <si>
    <t>95 S.Ct. 392</t>
  </si>
  <si>
    <t>https://www.westlaw.com/Link/RelatedInformation/Flag?docGuid=I64e1e2139c1d11d9bc61beebb95be672&amp;rank=155&amp;listSource=Search&amp;list=CASE&amp;ppcid=b18d1b401c9641b1968849a12b3ce680&amp;originationContext=Search%20Result&amp;transitionType=SearchItem&amp;contextData=%28sc.Default%29&amp;VR=3.0&amp;RS=cblt1.0</t>
  </si>
  <si>
    <t>U.S. Gypsum Co. v. National Gypsum Co.</t>
  </si>
  <si>
    <t>https://www.westlaw.com/Document/I64e1e2139c1d11d9bc61beebb95be672/View/FullText.html?listSource=Search&amp;list=CASE&amp;rank=155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</si>
  <si>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352 U.S. 457</t>
  </si>
  <si>
    <t>77 S.Ct. 490</t>
  </si>
  <si>
    <t>United States v. International Boxing Club of N.Y.</t>
  </si>
  <si>
    <t>https://www.westlaw.com/Document/I22277d949bf011d993e6d35cc61aab4a/View/FullText.html?listSource=Search&amp;list=CASE&amp;rank=157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</si>
  <si>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348 U.S. 236</t>
  </si>
  <si>
    <t>75 S.Ct. 259</t>
  </si>
  <si>
    <t>https://www.westlaw.com/Link/RelatedInformation/Flag?docGuid=Icea249f19c9611d993e6d35cc61aab4a&amp;rank=158&amp;listSource=Search&amp;list=CASE&amp;ppcid=b18d1b401c9641b1968849a12b3ce680&amp;originationContext=Search%20Result&amp;transitionType=SearchItem&amp;contextData=%28sc.Default%29&amp;VR=3.0&amp;RS=cblt1.0</t>
  </si>
  <si>
    <t>U.S. v. Philadelphia Nat. Bank</t>
  </si>
  <si>
    <t>https://www.westlaw.com/Document/Icea249f19c9611d993e6d35cc61aab4a/View/FullText.html?listSource=Search&amp;list=CASE&amp;rank=158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</si>
  <si>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374 U.S. 321</t>
  </si>
  <si>
    <t>83 S.Ct. 1715</t>
  </si>
  <si>
    <t>https://www.westlaw.com/Link/RelatedInformation/Flag?docGuid=I618585c09c1f11d9bc61beebb95be672&amp;rank=159&amp;listSource=Search&amp;list=CASE&amp;ppcid=b18d1b401c9641b1968849a12b3ce680&amp;originationContext=Search%20Result&amp;transitionType=SearchItem&amp;contextData=%28sc.Default%29&amp;VR=3.0&amp;RS=cblt1.0</t>
  </si>
  <si>
    <t>Carnation Co. v. Pacific Westbound Conference</t>
  </si>
  <si>
    <t>https://www.westlaw.com/Document/I618585c09c1f11d9bc61beebb95be672/View/FullText.html?listSource=Search&amp;list=CASE&amp;rank=159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</si>
  <si>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383 U.S. 213</t>
  </si>
  <si>
    <t>383 U.S. 932</t>
  </si>
  <si>
    <t>https://www.westlaw.com/Link/RelatedInformation/Flag?docGuid=I5abcfb019be911d9bc61beebb95be672&amp;rank=160&amp;listSource=Search&amp;list=CASE&amp;ppcid=b18d1b401c9641b1968849a12b3ce680&amp;originationContext=Search%20Result&amp;transitionType=SearchItem&amp;contextData=%28sc.Default%29&amp;VR=3.0&amp;RS=cblt1.0</t>
  </si>
  <si>
    <t>Perma Life Mufflers, Inc. v. International Parts Corp.</t>
  </si>
  <si>
    <t>https://www.westlaw.com/Document/I5abcfb019be911d9bc61beebb95be672/View/FullText.html?listSource=Search&amp;list=CASE&amp;rank=160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</si>
  <si>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392 U.S. 134</t>
  </si>
  <si>
    <t>88 S.Ct. 1981</t>
  </si>
  <si>
    <t>https://www.westlaw.com/Link/RelatedInformation/Flag?docGuid=I235009229c1e11d9bdd1cfdd544ca3a4&amp;rank=162&amp;listSource=Search&amp;list=CASE&amp;ppcid=b18d1b401c9641b1968849a12b3ce680&amp;originationContext=Search%20Result&amp;transitionType=SearchItem&amp;contextData=%28sc.Default%29&amp;VR=3.0&amp;RS=cblt1.0</t>
  </si>
  <si>
    <t>Patrick v. Burget</t>
  </si>
  <si>
    <t>https://www.westlaw.com/Document/I235009229c1e11d9bdd1cfdd544ca3a4/View/FullText.html?listSource=Search&amp;list=CASE&amp;rank=162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</si>
  <si>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486 U.S. 94</t>
  </si>
  <si>
    <t>108 S.Ct. 1658</t>
  </si>
  <si>
    <t>https://www.westlaw.com/Link/RelatedInformation/Flag?docGuid=I0a4c50159bf011d991d0cc6b54f12d4d&amp;rank=164&amp;listSource=Search&amp;list=CASE&amp;ppcid=b18d1b401c9641b1968849a12b3ce680&amp;originationContext=Search%20Result&amp;transitionType=SearchItem&amp;contextData=%28sc.Default%29&amp;VR=3.0&amp;RS=cblt1.0</t>
  </si>
  <si>
    <t>U. S. v. Concentrated Phosphate Export Ass'n</t>
  </si>
  <si>
    <t>https://www.westlaw.com/Document/I0a4c50159bf011d991d0cc6b54f12d4d/View/FullText.html?listSource=Search&amp;list=CASE&amp;rank=164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</si>
  <si>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393 U.S. 199</t>
  </si>
  <si>
    <t>89 S.Ct. 361</t>
  </si>
  <si>
    <t>https://www.westlaw.com/Link/RelatedInformation/Flag?docGuid=I22183b5b9bf011d993e6d35cc61aab4a&amp;rank=166&amp;listSource=Search&amp;list=CASE&amp;ppcid=b18d1b401c9641b1968849a12b3ce680&amp;originationContext=Search%20Result&amp;transitionType=SearchItem&amp;contextData=%28sc.Default%29&amp;VR=3.0&amp;RS=cblt1.0</t>
  </si>
  <si>
    <t>Gordon v. New York Stock Exchange, Inc.</t>
  </si>
  <si>
    <t>https://www.westlaw.com/Document/I22183b5b9bf011d993e6d35cc61aab4a/View/FullText.html?listSource=Search&amp;list=CASE&amp;rank=166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</si>
  <si>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422 U.S. 659</t>
  </si>
  <si>
    <t>95 S.Ct. 2598</t>
  </si>
  <si>
    <t>74-304</t>
  </si>
  <si>
    <t>https://www.westlaw.com/Link/RelatedInformation/Flag?docGuid=I2215ca569bf011d993e6d35cc61aab4a&amp;rank=167&amp;listSource=Search&amp;list=CASE&amp;ppcid=b18d1b401c9641b1968849a12b3ce680&amp;originationContext=Search%20Result&amp;transitionType=SearchItem&amp;contextData=%28sc.Default%29&amp;VR=3.0&amp;RS=cblt1.0</t>
  </si>
  <si>
    <t>Toolson v. New York Yankees, Inc.</t>
  </si>
  <si>
    <t>https://www.westlaw.com/Document/I2215ca569bf011d993e6d35cc61aab4a/View/FullText.html?listSource=Search&amp;list=CASE&amp;rank=167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</si>
  <si>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346 U.S. 356</t>
  </si>
  <si>
    <t>74 S.Ct. 78</t>
  </si>
  <si>
    <t>18, 23, 25</t>
  </si>
  <si>
    <t>https://www.westlaw.com/Link/RelatedInformation/Flag?docGuid=Ic1e0aff59c1e11d991d0cc6b54f12d4d&amp;rank=168&amp;listSource=Search&amp;list=CASE&amp;ppcid=b18d1b401c9641b1968849a12b3ce680&amp;originationContext=Search%20Result&amp;transitionType=SearchItem&amp;contextData=%28sc.Default%29&amp;VR=3.0&amp;RS=cblt1.0</t>
  </si>
  <si>
    <t>National Broiler Marketing Ass'n v. U. S.</t>
  </si>
  <si>
    <t>https://www.westlaw.com/Document/Ic1e0aff59c1e11d991d0cc6b54f12d4d/View/FullText.html?listSource=Search&amp;list=CASE&amp;rank=168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</si>
  <si>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436 U.S. 816</t>
  </si>
  <si>
    <t>98 S.Ct. 2122</t>
  </si>
  <si>
    <t>77-117</t>
  </si>
  <si>
    <t>https://www.westlaw.com/Link/RelatedInformation/Flag?docGuid=I1d1f37109c9711d993e6d35cc61aab4a&amp;rank=169&amp;listSource=Search&amp;list=CASE&amp;ppcid=b18d1b401c9641b1968849a12b3ce680&amp;originationContext=Search%20Result&amp;transitionType=SearchItem&amp;contextData=%28sc.Default%29&amp;VR=3.0&amp;RS=cblt1.0</t>
  </si>
  <si>
    <t>Business Electronics Corp. v. Sharp Electronics Corp.</t>
  </si>
  <si>
    <t>https://www.westlaw.com/Document/I1d1f37109c9711d993e6d35cc61aab4a/View/FullText.html?listSource=Search&amp;list=CASE&amp;rank=169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</si>
  <si>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485 U.S. 717</t>
  </si>
  <si>
    <t>108 S.Ct. 1515</t>
  </si>
  <si>
    <t>https://www.westlaw.com/Link/RelatedInformation/Flag?docGuid=Id4c3168d9c1d11d991d0cc6b54f12d4d&amp;rank=170&amp;listSource=Search&amp;list=CASE&amp;ppcid=b18d1b401c9641b1968849a12b3ce680&amp;originationContext=Search%20Result&amp;transitionType=SearchItem&amp;contextData=%28sc.Default%29&amp;VR=3.0&amp;RS=cblt1.0</t>
  </si>
  <si>
    <t>324 Liquor Corp. v. Duffy</t>
  </si>
  <si>
    <t>https://www.westlaw.com/Document/Id4c3168d9c1d11d991d0cc6b54f12d4d/View/FullText.html?listSource=Search&amp;list=CASE&amp;rank=170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</si>
  <si>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479 U.S. 335</t>
  </si>
  <si>
    <t>107 S.Ct. 720</t>
  </si>
  <si>
    <t>https://www.westlaw.com/Link/RelatedInformation/Flag?docGuid=Ic1d899b09c1e11d991d0cc6b54f12d4d&amp;rank=171&amp;listSource=Search&amp;list=CASE&amp;ppcid=b18d1b401c9641b1968849a12b3ce680&amp;originationContext=Search%20Result&amp;transitionType=SearchItem&amp;contextData=%28sc.Default%29&amp;VR=3.0&amp;RS=cblt1.0</t>
  </si>
  <si>
    <t>Aspen Skiing Co. v. Aspen Highlands Skiing Corp.</t>
  </si>
  <si>
    <t>https://www.westlaw.com/Document/Ic1d899b09c1e11d991d0cc6b54f12d4d/View/FullText.html?listSource=Search&amp;list=CASE&amp;rank=171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</si>
  <si>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472 U.S. 585</t>
  </si>
  <si>
    <t>105 S.Ct. 2847</t>
  </si>
  <si>
    <t>84-510</t>
  </si>
  <si>
    <t>https://www.westlaw.com/Link/RelatedInformation/Flag?docGuid=I0a48a6ac9bf011d991d0cc6b54f12d4d&amp;rank=175&amp;listSource=Search&amp;list=CASE&amp;ppcid=b18d1b401c9641b1968849a12b3ce680&amp;originationContext=Search%20Result&amp;transitionType=SearchItem&amp;contextData=%28sc.Default%29&amp;VR=3.0&amp;RS=cblt1.0</t>
  </si>
  <si>
    <t>Sunkist Growers, Inc. v. Winckler &amp; Smith Citrus Products Co.</t>
  </si>
  <si>
    <t>https://www.westlaw.com/Document/I0a48a6ac9bf011d991d0cc6b54f12d4d/View/FullText.html?listSource=Search&amp;list=CASE&amp;rank=175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</si>
  <si>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19</t>
  </si>
  <si>
    <t>82 S.Ct. 1130</t>
  </si>
  <si>
    <t>https://www.westlaw.com/Link/RelatedInformation/Flag?docGuid=I0a44d61b9bf011d991d0cc6b54f12d4d&amp;rank=177&amp;listSource=Search&amp;list=CASE&amp;ppcid=b18d1b401c9641b1968849a12b3ce680&amp;originationContext=Search%20Result&amp;transitionType=SearchItem&amp;contextData=%28sc.Default%29&amp;VR=3.0&amp;RS=cblt1.0</t>
  </si>
  <si>
    <t>Hughes v. U.S.</t>
  </si>
  <si>
    <t>https://www.westlaw.com/Document/I0a44d61b9bf011d991d0cc6b54f12d4d/View/FullText.html?listSource=Search&amp;list=CASE&amp;rank=177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</si>
  <si>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342 U.S. 353</t>
  </si>
  <si>
    <t>72 S.Ct. 306</t>
  </si>
  <si>
    <t>https://www.westlaw.com/Link/RelatedInformation/Flag?docGuid=I61875a8e9c1f11d9bc61beebb95be672&amp;rank=178&amp;listSource=Search&amp;list=CASE&amp;ppcid=b18d1b401c9641b1968849a12b3ce680&amp;originationContext=Search%20Result&amp;transitionType=SearchItem&amp;contextData=%28sc.Default%29&amp;VR=3.0&amp;RS=cblt1.0</t>
  </si>
  <si>
    <t>Theatre Enterprises, Inc. v. Paramount Film Distributing Corp.</t>
  </si>
  <si>
    <t>https://www.westlaw.com/Document/I61875a8e9c1f11d9bc61beebb95be672/View/FullText.html?listSource=Search&amp;list=CASE&amp;rank=178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</si>
  <si>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346 U.S. 537</t>
  </si>
  <si>
    <t>74 S.Ct. 257</t>
  </si>
  <si>
    <t>U.S. v. Employing Lathers Ass'n of Chicago and Vicinity</t>
  </si>
  <si>
    <t>https://www.westlaw.com/Document/I8bd4730a9bf111d993e6d35cc61aab4a/View/FullText.html?listSource=Search&amp;list=CASE&amp;rank=179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</si>
  <si>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198</t>
  </si>
  <si>
    <t>74 S.Ct. 455</t>
  </si>
  <si>
    <t>https://www.westlaw.com/Link/RelatedInformation/Flag?docGuid=I179637259c1f11d993e6d35cc61aab4a&amp;rank=180&amp;listSource=Search&amp;list=CASE&amp;ppcid=b18d1b401c9641b1968849a12b3ce680&amp;originationContext=Search%20Result&amp;transitionType=SearchItem&amp;contextData=%28sc.Default%29&amp;VR=3.0&amp;RS=cblt1.0</t>
  </si>
  <si>
    <t>National Gerimedical Hospital and Gerontology Center v. Blue Cross of Kansas City</t>
  </si>
  <si>
    <t>https://www.westlaw.com/Document/I179637259c1f11d993e6d35cc61aab4a/View/FullText.html?listSource=Search&amp;list=CASE&amp;rank=180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</si>
  <si>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452 U.S. 378</t>
  </si>
  <si>
    <t>101 S.Ct. 2415</t>
  </si>
  <si>
    <t>80-802</t>
  </si>
  <si>
    <t>United Shoe Machinery Corp. v. U.S.</t>
  </si>
  <si>
    <t>https://www.westlaw.com/Document/I2e37a5939bf211d9bc61beebb95be672/View/FullText.html?listSource=Search&amp;list=CASE&amp;rank=181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</si>
  <si>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521</t>
  </si>
  <si>
    <t>74 S.Ct. 699</t>
  </si>
  <si>
    <t>https://www.westlaw.com/Link/RelatedInformation/Flag?docGuid=I1d252a799c9711d993e6d35cc61aab4a&amp;rank=183&amp;listSource=Search&amp;list=CASE&amp;ppcid=b18d1b401c9641b1968849a12b3ce680&amp;originationContext=Search%20Result&amp;transitionType=SearchItem&amp;contextData=%28sc.Default%29&amp;VR=3.0&amp;RS=cblt1.0</t>
  </si>
  <si>
    <t>Group Life &amp; Health Ins. Co. v. Royal Drug Co.</t>
  </si>
  <si>
    <t>https://www.westlaw.com/Document/I1d252a799c9711d993e6d35cc61aab4a/View/FullText.html?listSource=Search&amp;list=CASE&amp;rank=183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</si>
  <si>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440 U.S. 205</t>
  </si>
  <si>
    <t>99 S.Ct. 1067</t>
  </si>
  <si>
    <t>77-952</t>
  </si>
  <si>
    <t>https://www.westlaw.com/Link/RelatedInformation/Flag?docGuid=Ice9fb1e09c9611d993e6d35cc61aab4a&amp;rank=184&amp;listSource=Search&amp;list=CASE&amp;ppcid=b18d1b401c9641b1968849a12b3ce680&amp;originationContext=Search%20Result&amp;transitionType=SearchItem&amp;contextData=%28sc.Default%29&amp;VR=3.0&amp;RS=cblt1.0</t>
  </si>
  <si>
    <t>Hoover v. Ronwin</t>
  </si>
  <si>
    <t>https://www.westlaw.com/Document/Ice9fb1e09c9611d993e6d35cc61aab4a/View/FullText.html?listSource=Search&amp;list=CASE&amp;rank=184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</si>
  <si>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466 U.S. 558</t>
  </si>
  <si>
    <t>104 S.Ct. 1989</t>
  </si>
  <si>
    <t>United States v. United Liquors Corporation</t>
  </si>
  <si>
    <t>https://www.westlaw.com/Document/I2658365a9bed11d9bdd1cfdd544ca3a4/View/FullText.html?listSource=Search&amp;list=CASE&amp;rank=185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</si>
  <si>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77 S.Ct. 208</t>
  </si>
  <si>
    <t>1 L.Ed.2d 32</t>
  </si>
  <si>
    <t>https://www.westlaw.com/Link/RelatedInformation/Flag?docGuid=Id8f1c1819c1c11d993e6d35cc61aab4a&amp;rank=186&amp;listSource=Search&amp;list=CASE&amp;ppcid=b18d1b401c9641b1968849a12b3ce680&amp;originationContext=Search%20Result&amp;transitionType=SearchItem&amp;contextData=%28sc.Default%29&amp;VR=3.0&amp;RS=cblt1.0</t>
  </si>
  <si>
    <t>New Motor Vehicle Bd. of California v. Orrin W. Fox Co.</t>
  </si>
  <si>
    <t>https://www.westlaw.com/Document/Id8f1c1819c1c11d993e6d35cc61aab4a/View/FullText.html?listSource=Search&amp;list=CASE&amp;rank=186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</si>
  <si>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439 U.S. 96</t>
  </si>
  <si>
    <t>99 S.Ct. 403</t>
  </si>
  <si>
    <t>77-849, 77-837</t>
  </si>
  <si>
    <t>https://www.westlaw.com/Link/RelatedInformation/Flag?docGuid=Id4bbc3869c1d11d991d0cc6b54f12d4d&amp;rank=187&amp;listSource=Search&amp;list=CASE&amp;ppcid=b18d1b401c9641b1968849a12b3ce680&amp;originationContext=Search%20Result&amp;transitionType=SearchItem&amp;contextData=%28sc.Default%29&amp;VR=3.0&amp;RS=cblt1.0</t>
  </si>
  <si>
    <t>Texas Industries, Inc. v. Radcliff Materials, Inc.</t>
  </si>
  <si>
    <t>https://www.westlaw.com/Document/Id4bbc3869c1d11d991d0cc6b54f12d4d/View/FullText.html?listSource=Search&amp;list=CASE&amp;rank=187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</si>
  <si>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451 U.S. 630</t>
  </si>
  <si>
    <t>101 S.Ct. 2061</t>
  </si>
  <si>
    <t>Norfolk Monument Co. v. Woodlawn Memorial Gardens, Inc.</t>
  </si>
  <si>
    <t>https://www.westlaw.com/Document/I64df22fc9c1d11d9bc61beebb95be672/View/FullText.html?listSource=Search&amp;list=CASE&amp;rank=190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</si>
  <si>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394 U.S. 700</t>
  </si>
  <si>
    <t>89 S.Ct. 1391</t>
  </si>
  <si>
    <t>https://www.westlaw.com/Link/RelatedInformation/Flag?docGuid=Ice9e2b419c9611d993e6d35cc61aab4a&amp;rank=191&amp;listSource=Search&amp;list=CASE&amp;ppcid=b18d1b401c9641b1968849a12b3ce680&amp;originationContext=Search%20Result&amp;transitionType=SearchItem&amp;contextData=%28sc.Default%29&amp;VR=3.0&amp;RS=cblt1.0</t>
  </si>
  <si>
    <t>Case-Swayne Co. v. Sunkist Growers, Inc.</t>
  </si>
  <si>
    <t>https://www.westlaw.com/Document/Ice9e2b419c9611d993e6d35cc61aab4a/View/FullText.html?listSource=Search&amp;list=CASE&amp;rank=191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</si>
  <si>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389 U.S. 384</t>
  </si>
  <si>
    <t>88 S.Ct. 528</t>
  </si>
  <si>
    <t>https://www.westlaw.com/Link/RelatedInformation/Flag?docGuid=Id4bb75669c1d11d991d0cc6b54f12d4d&amp;rank=193&amp;listSource=Search&amp;list=CASE&amp;ppcid=b18d1b401c9641b1968849a12b3ce680&amp;originationContext=Search%20Result&amp;transitionType=SearchItem&amp;contextData=%28sc.Default%29&amp;VR=3.0&amp;RS=cblt1.0</t>
  </si>
  <si>
    <t>Union Labor Life Ins. Co. v. Pireno</t>
  </si>
  <si>
    <t>https://www.westlaw.com/Document/Id4bb75669c1d11d991d0cc6b54f12d4d/View/FullText.html?listSource=Search&amp;list=CASE&amp;rank=193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</si>
  <si>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458 U.S. 119</t>
  </si>
  <si>
    <t>102 S.Ct. 3002</t>
  </si>
  <si>
    <t>81-389, 81-390</t>
  </si>
  <si>
    <t>https://www.westlaw.com/Link/RelatedInformation/Flag?docGuid=I6a532254785b11e8bbbcd57aa014637b&amp;rank=194&amp;listSource=Search&amp;list=CASE&amp;ppcid=b18d1b401c9641b1968849a12b3ce680&amp;originationContext=Search%20Result&amp;transitionType=SearchItem&amp;contextData=%28sc.Default%29&amp;VR=3.0&amp;RS=cblt1.0</t>
  </si>
  <si>
    <t>Ohio v. American Express Co.</t>
  </si>
  <si>
    <t>https://www.westlaw.com/Document/I6a532254785b11e8bbbcd57aa014637b/View/FullText.html?listSource=Search&amp;list=CASE&amp;rank=194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</si>
  <si>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138 S.Ct. 2274</t>
  </si>
  <si>
    <t>2018 WL 3096305</t>
  </si>
  <si>
    <t>https://www.westlaw.com/Link/RelatedInformation/Flag?docGuid=Ic1d899969c1e11d991d0cc6b54f12d4d&amp;rank=195&amp;listSource=Search&amp;list=CASE&amp;ppcid=b18d1b401c9641b1968849a12b3ce680&amp;originationContext=Search%20Result&amp;transitionType=SearchItem&amp;contextData=%28sc.Default%29&amp;VR=3.0&amp;RS=cblt1.0</t>
  </si>
  <si>
    <t>Mitsubishi Motors Corp. v. Soler Chrysler-Plymouth, Inc.</t>
  </si>
  <si>
    <t>https://www.westlaw.com/Document/Ic1d899969c1e11d991d0cc6b54f12d4d/View/FullText.html?listSource=Search&amp;list=CASE&amp;rank=195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</si>
  <si>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473 U.S. 614</t>
  </si>
  <si>
    <t>105 S.Ct. 3346</t>
  </si>
  <si>
    <t>83-1733, 83-1569</t>
  </si>
  <si>
    <t>https://www.westlaw.com/Link/RelatedInformation/Flag?docGuid=I1d25edc49c9711d993e6d35cc61aab4a&amp;rank=197&amp;listSource=Search&amp;list=CASE&amp;ppcid=b18d1b401c9641b1968849a12b3ce680&amp;originationContext=Search%20Result&amp;transitionType=SearchItem&amp;contextData=%28sc.Default%29&amp;VR=3.0&amp;RS=cblt1.0</t>
  </si>
  <si>
    <t>Ford Motor Co. v. U. S.</t>
  </si>
  <si>
    <t>https://www.westlaw.com/Document/I1d25edc49c9711d993e6d35cc61aab4a/View/FullText.html?listSource=Search&amp;list=CASE&amp;rank=197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</si>
  <si>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405 U.S. 562</t>
  </si>
  <si>
    <t>92 S.Ct. 1142</t>
  </si>
  <si>
    <t>70-113</t>
  </si>
  <si>
    <t>https://www.westlaw.com/Link/RelatedInformation/Flag?docGuid=I64d845239c1d11d9bc61beebb95be672&amp;rank=198&amp;listSource=Search&amp;list=CASE&amp;ppcid=b18d1b401c9641b1968849a12b3ce680&amp;originationContext=Search%20Result&amp;transitionType=SearchItem&amp;contextData=%28sc.Default%29&amp;VR=3.0&amp;RS=cblt1.0</t>
  </si>
  <si>
    <t>Poller v. Columbia Broadcasting System, Inc.</t>
  </si>
  <si>
    <t>https://www.westlaw.com/Document/I64d845239c1d11d9bc61beebb95be672/View/FullText.html?listSource=Search&amp;list=CASE&amp;rank=198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</si>
  <si>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368 U.S. 464</t>
  </si>
  <si>
    <t>82 S.Ct. 486</t>
  </si>
  <si>
    <t>https://www.westlaw.com/Link/RelatedInformation/Flag?docGuid=Id4c5607b9c1d11d991d0cc6b54f12d4d&amp;rank=199&amp;listSource=Search&amp;list=CASE&amp;ppcid=b18d1b401c9641b1968849a12b3ce680&amp;originationContext=Search%20Result&amp;transitionType=SearchItem&amp;contextData=%28sc.Default%29&amp;VR=3.0&amp;RS=cblt1.0</t>
  </si>
  <si>
    <t>Joseph E. Seagram &amp; Sons, Inc. v. Hostetter</t>
  </si>
  <si>
    <t>https://www.westlaw.com/Document/Id4c5607b9c1d11d991d0cc6b54f12d4d/View/FullText.html?listSource=Search&amp;list=CASE&amp;rank=199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</si>
  <si>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35</t>
  </si>
  <si>
    <t>86 S.Ct. 1254</t>
  </si>
  <si>
    <t>https://www.westlaw.com/Link/RelatedInformation/Flag?docGuid=I98bfbc299c1c11d9bc61beebb95be672&amp;rank=203&amp;listSource=Search&amp;list=CASE&amp;ppcid=b18d1b401c9641b1968849a12b3ce680&amp;originationContext=Search%20Result&amp;transitionType=SearchItem&amp;contextData=%28sc.Default%29&amp;VR=3.0&amp;RS=cblt1.0</t>
  </si>
  <si>
    <t>Sam Fox Pub. Co. v. U.S.</t>
  </si>
  <si>
    <t>https://www.westlaw.com/Document/I98bfbc299c1c11d9bc61beebb95be672/View/FullText.html?listSource=Search&amp;list=CASE&amp;rank=203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</si>
  <si>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366 U.S. 683</t>
  </si>
  <si>
    <t>81 S.Ct. 1309</t>
  </si>
  <si>
    <t>https://www.westlaw.com/Link/RelatedInformation/Flag?docGuid=Icea2981a9c9611d993e6d35cc61aab4a&amp;rank=204&amp;listSource=Search&amp;list=CASE&amp;ppcid=b18d1b401c9641b1968849a12b3ce680&amp;originationContext=Search%20Result&amp;transitionType=SearchItem&amp;contextData=%28sc.Default%29&amp;VR=3.0&amp;RS=cblt1.0</t>
  </si>
  <si>
    <t>Federal Trade Commission v. Motion Picture Advertising Service Co.</t>
  </si>
  <si>
    <t>https://www.westlaw.com/Document/Icea2981a9c9611d993e6d35cc61aab4a/View/FullText.html?listSource=Search&amp;list=CASE&amp;rank=204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</si>
  <si>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344 U.S. 392</t>
  </si>
  <si>
    <t>73 S.Ct. 361</t>
  </si>
  <si>
    <t>U.S. v. Glaxo Group Ltd.</t>
  </si>
  <si>
    <t>https://www.westlaw.com/Document/I18d7aae59bea11d9bdd1cfdd544ca3a4/View/FullText.html?listSource=Search&amp;list=CASE&amp;rank=205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</si>
  <si>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410 U.S. 52</t>
  </si>
  <si>
    <t>93 S.Ct. 861</t>
  </si>
  <si>
    <t>71-666</t>
  </si>
  <si>
    <t>https://www.westlaw.com/Link/RelatedInformation/Flag?docGuid=I179aa3f99c1f11d993e6d35cc61aab4a&amp;rank=207&amp;listSource=Search&amp;list=CASE&amp;ppcid=b18d1b401c9641b1968849a12b3ce680&amp;originationContext=Search%20Result&amp;transitionType=SearchItem&amp;contextData=%28sc.Default%29&amp;VR=3.0&amp;RS=cblt1.0</t>
  </si>
  <si>
    <t>Square D Co. v. Niagara Frontier Tariff Bureau, Inc.</t>
  </si>
  <si>
    <t>https://www.westlaw.com/Document/I179aa3f99c1f11d993e6d35cc61aab4a/View/FullText.html?listSource=Search&amp;list=CASE&amp;rank=207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</si>
  <si>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476 U.S. 409</t>
  </si>
  <si>
    <t>106 S.Ct. 1922</t>
  </si>
  <si>
    <t>85-21</t>
  </si>
  <si>
    <t>Leh v. General Petroleum Corp.</t>
  </si>
  <si>
    <t>https://www.westlaw.com/Document/Id8e2f4729c1c11d993e6d35cc61aab4a/View/FullText.html?listSource=Search&amp;list=CASE&amp;rank=209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</si>
  <si>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382 U.S. 54</t>
  </si>
  <si>
    <t>86 S.Ct. 203</t>
  </si>
  <si>
    <t>https://www.westlaw.com/Link/RelatedInformation/Flag?docGuid=I1d2551899c9711d993e6d35cc61aab4a&amp;rank=213&amp;listSource=Search&amp;list=CASE&amp;ppcid=b18d1b401c9641b1968849a12b3ce680&amp;originationContext=Search%20Result&amp;transitionType=SearchItem&amp;contextData=%28sc.Default%29&amp;VR=3.0&amp;RS=cblt1.0</t>
  </si>
  <si>
    <t>U. S. v. American Bldg. Maintenance Industries</t>
  </si>
  <si>
    <t>https://www.westlaw.com/Document/I1d2551899c9711d993e6d35cc61aab4a/View/FullText.html?listSource=Search&amp;list=CASE&amp;rank=213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</si>
  <si>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422 U.S. 271</t>
  </si>
  <si>
    <t>95 S.Ct. 2150</t>
  </si>
  <si>
    <t>https://www.westlaw.com/Link/RelatedInformation/Flag?docGuid=Icea111719c9611d993e6d35cc61aab4a&amp;rank=215&amp;listSource=Search&amp;list=CASE&amp;ppcid=b18d1b401c9641b1968849a12b3ce680&amp;originationContext=Search%20Result&amp;transitionType=SearchItem&amp;contextData=%28sc.Default%29&amp;VR=3.0&amp;RS=cblt1.0</t>
  </si>
  <si>
    <t>Haywood v. National Basketball Ass'n</t>
  </si>
  <si>
    <t>https://www.westlaw.com/Document/Icea111719c9611d993e6d35cc61aab4a/View/FullText.html?listSource=Search&amp;list=CASE&amp;rank=215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</si>
  <si>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401 U.S. 1204</t>
  </si>
  <si>
    <t>91 S.Ct. 672</t>
  </si>
  <si>
    <t>U.S. v. Borden Co.</t>
  </si>
  <si>
    <t>https://www.westlaw.com/Document/I220fd6e39bf011d993e6d35cc61aab4a/View/FullText.html?listSource=Search&amp;list=CASE&amp;rank=216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</si>
  <si>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514</t>
  </si>
  <si>
    <t>74 S.Ct. 703</t>
  </si>
  <si>
    <t>https://www.westlaw.com/Link/RelatedInformation/Flag?docGuid=I222449459bf011d993e6d35cc61aab4a&amp;rank=217&amp;listSource=Search&amp;list=CASE&amp;ppcid=b18d1b401c9641b1968849a12b3ce680&amp;originationContext=Search%20Result&amp;transitionType=SearchItem&amp;contextData=%28sc.Default%29&amp;VR=3.0&amp;RS=cblt1.0</t>
  </si>
  <si>
    <t>Vendo Co. v. Lektro-Vend Corp.</t>
  </si>
  <si>
    <t>https://www.westlaw.com/Document/I222449459bf011d993e6d35cc61aab4a/View/FullText.html?listSource=Search&amp;list=CASE&amp;rank=217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</si>
  <si>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433 U.S. 623</t>
  </si>
  <si>
    <t>97 S.Ct. 2881</t>
  </si>
  <si>
    <t>76-156</t>
  </si>
  <si>
    <t>https://www.westlaw.com/Link/RelatedInformation/Flag?docGuid=I2358468e9c1e11d9bdd1cfdd544ca3a4&amp;rank=218&amp;listSource=Search&amp;list=CASE&amp;ppcid=b18d1b401c9641b1968849a12b3ce680&amp;originationContext=Search%20Result&amp;transitionType=SearchItem&amp;contextData=%28sc.Default%29&amp;VR=3.0&amp;RS=cblt1.0</t>
  </si>
  <si>
    <t>Town of Hallie v. City of Eau Claire</t>
  </si>
  <si>
    <t>https://www.westlaw.com/Document/I2358468e9c1e11d9bdd1cfdd544ca3a4/View/FullText.html?listSource=Search&amp;list=CASE&amp;rank=218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</si>
  <si>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471 U.S. 34</t>
  </si>
  <si>
    <t>105 S.Ct. 1713</t>
  </si>
  <si>
    <t>https://www.westlaw.com/Link/RelatedInformation/Flag?docGuid=I582a93819bed11d9bdd1cfdd544ca3a4&amp;rank=220&amp;listSource=Search&amp;list=CASE&amp;ppcid=b18d1b401c9641b1968849a12b3ce680&amp;originationContext=Search%20Result&amp;transitionType=SearchItem&amp;contextData=%28sc.Default%29&amp;VR=3.0&amp;RS=cblt1.0 and https://www.westlaw.com/Link/RelatedInformation/Flag?docGuid=I582a93819bed11d9bdd1cfdd544ca3a4&amp;rank=220&amp;listSource=Search&amp;list=CASE&amp;ppcid=b18d1b401c9641b1968849a12b3ce680&amp;overruleRisk=true&amp;originationContext=Search%20Result&amp;transitionType=SearchItem&amp;contextData=%28sc.Default%29&amp;VR=3.0&amp;RS=cblt1.0</t>
  </si>
  <si>
    <t>Tampa Elec. Co. v. Nashville Coal Co.</t>
  </si>
  <si>
    <t>https://www.westlaw.com/Document/I582a93819bed11d9bdd1cfdd544ca3a4/View/FullText.html?listSource=Search&amp;list=CASE&amp;rank=220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</si>
  <si>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365 U.S. 320</t>
  </si>
  <si>
    <t>81 S.Ct. 623</t>
  </si>
  <si>
    <t>https://www.westlaw.com/Link/RelatedInformation/Flag?docGuid=I17887b809c1f11d993e6d35cc61aab4a&amp;rank=221&amp;listSource=Search&amp;list=CASE&amp;ppcid=b18d1b401c9641b1968849a12b3ce680&amp;originationContext=Search%20Result&amp;transitionType=SearchItem&amp;contextData=%28sc.Default%29&amp;VR=3.0&amp;RS=cblt1.0</t>
  </si>
  <si>
    <t>Kaiser Steel Corp. v. Mullins</t>
  </si>
  <si>
    <t>https://www.westlaw.com/Document/I17887b809c1f11d993e6d35cc61aab4a/View/FullText.html?listSource=Search&amp;list=CASE&amp;rank=221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</si>
  <si>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455 U.S. 72</t>
  </si>
  <si>
    <t>102 S.Ct. 851</t>
  </si>
  <si>
    <t>https://www.westlaw.com/Link/RelatedInformation/Flag?docGuid=I1d21f62d9c9711d993e6d35cc61aab4a&amp;rank=223&amp;listSource=Search&amp;list=CASE&amp;ppcid=b18d1b401c9641b1968849a12b3ce680&amp;originationContext=Search%20Result&amp;transitionType=SearchItem&amp;contextData=%28sc.Default%29&amp;VR=3.0&amp;RS=cblt1.0</t>
  </si>
  <si>
    <t>Bates v. State Bar of Arizona</t>
  </si>
  <si>
    <t>https://www.westlaw.com/Document/I1d21f62d9c9711d993e6d35cc61aab4a/View/FullText.html?listSource=Search&amp;list=CASE&amp;rank=223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</si>
  <si>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433 U.S. 350</t>
  </si>
  <si>
    <t>51 Ohio Misc. 1</t>
  </si>
  <si>
    <t>76-316</t>
  </si>
  <si>
    <t>https://www.westlaw.com/Link/RelatedInformation/Flag?docGuid=I650680ad9c9711d9bc61beebb95be672&amp;rank=224&amp;listSource=Search&amp;list=CASE&amp;ppcid=b18d1b401c9641b1968849a12b3ce680&amp;originationContext=Search%20Result&amp;transitionType=SearchItem&amp;contextData=%28sc.Default%29&amp;VR=3.0&amp;RS=cblt1.0</t>
  </si>
  <si>
    <t>American Pipe &amp; Const. Co. v. Utah</t>
  </si>
  <si>
    <t>https://www.westlaw.com/Document/I650680ad9c9711d9bc61beebb95be672/View/FullText.html?listSource=Search&amp;list=CASE&amp;rank=224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</si>
  <si>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414 U.S. 538</t>
  </si>
  <si>
    <t>94 S.Ct. 756</t>
  </si>
  <si>
    <t>https://www.westlaw.com/Link/RelatedInformation/Flag?docGuid=I1d1ec1d99c9711d993e6d35cc61aab4a&amp;rank=225&amp;listSource=Search&amp;list=CASE&amp;ppcid=b18d1b401c9641b1968849a12b3ce680&amp;originationContext=Search%20Result&amp;transitionType=SearchItem&amp;contextData=%28sc.Default%29&amp;VR=3.0&amp;RS=cblt1.0</t>
  </si>
  <si>
    <t>California v. American Stores Co.</t>
  </si>
  <si>
    <t>https://www.westlaw.com/Document/I1d1ec1d99c9711d993e6d35cc61aab4a/View/FullText.html?listSource=Search&amp;list=CASE&amp;rank=225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</si>
  <si>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495 U.S. 271</t>
  </si>
  <si>
    <t>110 S.Ct. 1853</t>
  </si>
  <si>
    <t>89-258</t>
  </si>
  <si>
    <t>https://www.westlaw.com/Link/RelatedInformation/Flag?docGuid=I1d196aaa9c9711d993e6d35cc61aab4a&amp;rank=227&amp;listSource=Search&amp;list=CASE&amp;ppcid=b18d1b401c9641b1968849a12b3ce680&amp;originationContext=Search%20Result&amp;transitionType=SearchItem&amp;contextData=%28sc.Default%29&amp;VR=3.0&amp;RS=cblt1.0</t>
  </si>
  <si>
    <t>Matsushita Elec. Indus. Co., Ltd. v. Zenith Radio Corp.</t>
  </si>
  <si>
    <t>https://www.westlaw.com/Document/I1d196aaa9c9711d993e6d35cc61aab4a/View/FullText.html?listSource=Search&amp;list=CASE&amp;rank=227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</si>
  <si>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475 U.S. 574</t>
  </si>
  <si>
    <t>106 S.Ct. 1348</t>
  </si>
  <si>
    <t>https://www.westlaw.com/Link/RelatedInformation/Flag?docGuid=I18d7d1fb9bea11d9bdd1cfdd544ca3a4&amp;rank=228&amp;listSource=Search&amp;list=CASE&amp;ppcid=b18d1b401c9641b1968849a12b3ce680&amp;originationContext=Search%20Result&amp;transitionType=SearchItem&amp;contextData=%28sc.Default%29&amp;VR=3.0&amp;RS=cblt1.0</t>
  </si>
  <si>
    <t>Ricci v. Chicago Mercantile Exchange</t>
  </si>
  <si>
    <t>https://www.westlaw.com/Document/I18d7d1fb9bea11d9bdd1cfdd544ca3a4/View/FullText.html?listSource=Search&amp;list=CASE&amp;rank=228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</si>
  <si>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409 U.S. 289</t>
  </si>
  <si>
    <t>93 S.Ct. 573</t>
  </si>
  <si>
    <t>71-858</t>
  </si>
  <si>
    <t>https://www.westlaw.com/Link/RelatedInformation/Flag?docGuid=Ice9c7d919c9611d993e6d35cc61aab4a&amp;rank=229&amp;listSource=Search&amp;list=CASE&amp;ppcid=b18d1b401c9641b1968849a12b3ce680&amp;originationContext=Search%20Result&amp;transitionType=SearchItem&amp;contextData=%28sc.Default%29&amp;VR=3.0&amp;RS=cblt1.0</t>
  </si>
  <si>
    <t>Exxon Corp. v. Governor of Maryland</t>
  </si>
  <si>
    <t>https://www.westlaw.com/Document/Ice9c7d919c9611d993e6d35cc61aab4a/View/FullText.html?listSource=Search&amp;list=CASE&amp;rank=229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</si>
  <si>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437 U.S. 117</t>
  </si>
  <si>
    <t>98 S.Ct. 2207</t>
  </si>
  <si>
    <t>77-10, 77-11, 77-12, 77-47, 77-64</t>
  </si>
  <si>
    <t>https://www.westlaw.com/Link/RelatedInformation/Flag?docGuid=I234c86bf9c1e11d9bdd1cfdd544ca3a4&amp;rank=231&amp;listSource=Search&amp;list=CASE&amp;ppcid=b18d1b401c9641b1968849a12b3ce680&amp;originationContext=Search%20Result&amp;transitionType=SearchItem&amp;contextData=%28sc.Default%29&amp;VR=3.0&amp;RS=cblt1.0</t>
  </si>
  <si>
    <t>California v. ARC America Corp.</t>
  </si>
  <si>
    <t>https://www.westlaw.com/Document/I234c86bf9c1e11d9bdd1cfdd544ca3a4/View/FullText.html?listSource=Search&amp;list=CASE&amp;rank=231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</si>
  <si>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490 U.S. 93</t>
  </si>
  <si>
    <t>109 S.Ct. 1661</t>
  </si>
  <si>
    <t>https://www.westlaw.com/Link/RelatedInformation/Flag?docGuid=I616a83ba9c1f11d9bc61beebb95be672&amp;rank=233&amp;listSource=Search&amp;list=CASE&amp;ppcid=b18d1b401c9641b1968849a12b3ce680&amp;originationContext=Search%20Result&amp;transitionType=SearchItem&amp;contextData=%28sc.Default%29&amp;VR=3.0&amp;RS=cblt1.0</t>
  </si>
  <si>
    <t>Los Angeles Meat and Provision Drivers Union, Local 626 v. U.S.</t>
  </si>
  <si>
    <t>https://www.westlaw.com/Document/I616a83ba9c1f11d9bc61beebb95be672/View/FullText.html?listSource=Search&amp;list=CASE&amp;rank=233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</si>
  <si>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371 U.S. 94</t>
  </si>
  <si>
    <t>83 S.Ct. 162</t>
  </si>
  <si>
    <t>Minneapolis &amp; St. L. Ry. Co. v. U. S.</t>
  </si>
  <si>
    <t>https://www.westlaw.com/Document/I6504d3609c1d11d9bc61beebb95be672/View/FullText.html?listSource=Search&amp;list=CASE&amp;rank=234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</si>
  <si>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361 U.S. 173</t>
  </si>
  <si>
    <t>80 S.Ct. 229</t>
  </si>
  <si>
    <t>12, 158996</t>
  </si>
  <si>
    <t>https://www.westlaw.com/Link/RelatedInformation/Flag?docGuid=I5831e6869bed11d9bdd1cfdd544ca3a4&amp;rank=235&amp;listSource=Search&amp;list=CASE&amp;ppcid=b18d1b401c9641b1968849a12b3ce680&amp;originationContext=Search%20Result&amp;transitionType=SearchItem&amp;contextData=%28sc.Default%29&amp;VR=3.0&amp;RS=cblt1.0</t>
  </si>
  <si>
    <t>U. S. v. Procter &amp; Gamble Co.</t>
  </si>
  <si>
    <t>https://www.westlaw.com/Document/I5831e6869bed11d9bdd1cfdd544ca3a4/View/FullText.html?listSource=Search&amp;list=CASE&amp;rank=235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</si>
  <si>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356 U.S. 677</t>
  </si>
  <si>
    <t>78 S.Ct. 983</t>
  </si>
  <si>
    <t>https://www.westlaw.com/Link/RelatedInformation/Flag?docGuid=Icea1d4cc9c9611d993e6d35cc61aab4a&amp;rank=238&amp;listSource=Search&amp;list=CASE&amp;ppcid=b18d1b401c9641b1968849a12b3ce680&amp;originationContext=Search%20Result&amp;transitionType=SearchItem&amp;contextData=%28sc.Default%29&amp;VR=3.0&amp;RS=cblt1.0</t>
  </si>
  <si>
    <t>U. S. v. Von's Grocery Co.</t>
  </si>
  <si>
    <t>https://www.westlaw.com/Document/Icea1d4cc9c9611d993e6d35cc61aab4a/View/FullText.html?listSource=Search&amp;list=CASE&amp;rank=238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</si>
  <si>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270</t>
  </si>
  <si>
    <t>86 S.Ct. 1478</t>
  </si>
  <si>
    <t>https://www.westlaw.com/Link/RelatedInformation/Flag?docGuid=I222d22f29bf011d993e6d35cc61aab4a&amp;rank=241&amp;listSource=Search&amp;list=CASE&amp;ppcid=b18d1b401c9641b1968849a12b3ce680&amp;originationContext=Search%20Result&amp;transitionType=SearchItem&amp;contextData=%28sc.Default%29&amp;VR=3.0&amp;RS=cblt1.0</t>
  </si>
  <si>
    <t>U.S. v. National Dairy Products Corp.</t>
  </si>
  <si>
    <t>https://www.westlaw.com/Document/I222d22f29bf011d993e6d35cc61aab4a/View/FullText.html?listSource=Search&amp;list=CASE&amp;rank=241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</si>
  <si>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372 U.S. 29</t>
  </si>
  <si>
    <t>83 S.Ct. 594</t>
  </si>
  <si>
    <t>https://www.westlaw.com/Link/RelatedInformation/Flag?docGuid=I615db2709c1f11d9bc61beebb95be672&amp;rank=242&amp;listSource=Search&amp;list=CASE&amp;ppcid=b18d1b401c9641b1968849a12b3ce680&amp;originationContext=Search%20Result&amp;transitionType=SearchItem&amp;contextData=%28sc.Default%29&amp;VR=3.0&amp;RS=cblt1.0</t>
  </si>
  <si>
    <t>Connell Const. Co., Inc. v. Plumbers and Steamfitters Local Union No. 100</t>
  </si>
  <si>
    <t>https://www.westlaw.com/Document/I615db2709c1f11d9bc61beebb95be672/View/FullText.html?listSource=Search&amp;list=CASE&amp;rank=242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</si>
  <si>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421 U.S. 616</t>
  </si>
  <si>
    <t>95 S.Ct. 1830</t>
  </si>
  <si>
    <t>https://www.westlaw.com/Link/RelatedInformation/Flag?docGuid=I64f8c5729c1d11d9bc61beebb95be672&amp;rank=243&amp;listSource=Search&amp;list=CASE&amp;ppcid=b18d1b401c9641b1968849a12b3ce680&amp;originationContext=Search%20Result&amp;transitionType=SearchItem&amp;contextData=%28sc.Default%29&amp;VR=3.0&amp;RS=cblt1.0</t>
  </si>
  <si>
    <t>U.S. v. Penn-Olin Chemical Co.</t>
  </si>
  <si>
    <t>https://www.westlaw.com/Document/I64f8c5729c1d11d9bc61beebb95be672/View/FullText.html?listSource=Search&amp;list=CASE&amp;rank=243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</si>
  <si>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378 U.S. 158</t>
  </si>
  <si>
    <t>84 S.Ct. 1710</t>
  </si>
  <si>
    <t>https://www.westlaw.com/Link/RelatedInformation/Flag?docGuid=I6501297b9c9711d9bc61beebb95be672&amp;rank=247&amp;listSource=Search&amp;list=CASE&amp;ppcid=b18d1b401c9641b1968849a12b3ce680&amp;originationContext=Search%20Result&amp;transitionType=SearchItem&amp;contextData=%28sc.Default%29&amp;VR=3.0&amp;RS=cblt1.0</t>
  </si>
  <si>
    <t>Christianson v. Colt Industries Operating Corp.</t>
  </si>
  <si>
    <t>https://www.westlaw.com/Document/I6501297b9c9711d9bc61beebb95be672/View/FullText.html?listSource=Search&amp;list=CASE&amp;rank=247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</si>
  <si>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486 U.S. 800</t>
  </si>
  <si>
    <t>108 S.Ct. 2166</t>
  </si>
  <si>
    <t>87-499</t>
  </si>
  <si>
    <t>https://www.westlaw.com/Link/RelatedInformation/Flag?docGuid=Id4d31c2a9c1d11d991d0cc6b54f12d4d&amp;rank=248&amp;listSource=Search&amp;list=CASE&amp;ppcid=b18d1b401c9641b1968849a12b3ce680&amp;originationContext=Search%20Result&amp;transitionType=SearchItem&amp;contextData=%28sc.Default%29&amp;VR=3.0&amp;RS=cblt1.0</t>
  </si>
  <si>
    <t>Pittsburgh Plate Glass Co. v. U.S.</t>
  </si>
  <si>
    <t>https://www.westlaw.com/Document/Id4d31c2a9c1d11d991d0cc6b54f12d4d/View/FullText.html?listSource=Search&amp;list=CASE&amp;rank=248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</si>
  <si>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360 U.S. 395</t>
  </si>
  <si>
    <t>79 S.Ct. 1237</t>
  </si>
  <si>
    <t>489, 491</t>
  </si>
  <si>
    <t>https://www.westlaw.com/Link/RelatedInformation/Flag?docGuid=Id8deaec19c1c11d993e6d35cc61aab4a&amp;rank=249&amp;listSource=Search&amp;list=CASE&amp;ppcid=b18d1b401c9641b1968849a12b3ce680&amp;originationContext=Search%20Result&amp;transitionType=SearchItem&amp;contextData=%28sc.Default%29&amp;VR=3.0&amp;RS=cblt1.0</t>
  </si>
  <si>
    <t>Callanan v. U.S.</t>
  </si>
  <si>
    <t>https://www.westlaw.com/Document/Id8deaec19c1c11d993e6d35cc61aab4a/View/FullText.html?listSource=Search&amp;list=CASE&amp;rank=249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</si>
  <si>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364 U.S. 587</t>
  </si>
  <si>
    <t>81 S.Ct. 321</t>
  </si>
  <si>
    <t>https://www.westlaw.com/Link/RelatedInformation/Flag?docGuid=I65023b559c1d11d9bc61beebb95be672&amp;rank=252&amp;listSource=Search&amp;list=CASE&amp;ppcid=b18d1b401c9641b1968849a12b3ce680&amp;originationContext=Search%20Result&amp;transitionType=SearchItem&amp;contextData=%28sc.Default%29&amp;VR=3.0&amp;RS=cblt1.0</t>
  </si>
  <si>
    <t>Minnesota Min. &amp; Mfg. Co. v. New Jersey Wood Finishing Co.</t>
  </si>
  <si>
    <t>https://www.westlaw.com/Document/I65023b559c1d11d9bc61beebb95be672/View/FullText.html?listSource=Search&amp;list=CASE&amp;rank=252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</si>
  <si>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381 U.S. 311</t>
  </si>
  <si>
    <t>85 S.Ct. 1473</t>
  </si>
  <si>
    <t>https://www.westlaw.com/Link/RelatedInformation/Flag?docGuid=Ic1d5b36f9c1e11d991d0cc6b54f12d4d&amp;rank=253&amp;listSource=Search&amp;list=CASE&amp;ppcid=b18d1b401c9641b1968849a12b3ce680&amp;originationContext=Search%20Result&amp;transitionType=SearchItem&amp;contextData=%28sc.Default%29&amp;VR=3.0&amp;RS=cblt1.0</t>
  </si>
  <si>
    <t>Reiter v. Sonotone Corp.</t>
  </si>
  <si>
    <t>https://www.westlaw.com/Document/Ic1d5b36f9c1e11d991d0cc6b54f12d4d/View/FullText.html?listSource=Search&amp;list=CASE&amp;rank=253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</si>
  <si>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442 U.S. 330</t>
  </si>
  <si>
    <t>99 S.Ct. 2326</t>
  </si>
  <si>
    <t>78-690</t>
  </si>
  <si>
    <t>https://www.westlaw.com/Link/RelatedInformation/Flag?docGuid=I6505e46b9c9711d9bc61beebb95be672&amp;rank=254&amp;listSource=Search&amp;list=CASE&amp;ppcid=b18d1b401c9641b1968849a12b3ce680&amp;originationContext=Search%20Result&amp;transitionType=SearchItem&amp;contextData=%28sc.Default%29&amp;VR=3.0&amp;RS=cblt1.0</t>
  </si>
  <si>
    <t>Illinois Brick Co. v. Illinois</t>
  </si>
  <si>
    <t>https://www.westlaw.com/Document/I6505e46b9c9711d9bc61beebb95be672/View/FullText.html?listSource=Search&amp;list=CASE&amp;rank=254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</si>
  <si>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431 U.S. 720</t>
  </si>
  <si>
    <t>97 S.Ct. 2061</t>
  </si>
  <si>
    <t>76-404</t>
  </si>
  <si>
    <t>https://www.westlaw.com/Link/RelatedInformation/Flag?docGuid=I582d79b59bed11d9bdd1cfdd544ca3a4&amp;rank=255&amp;listSource=Search&amp;list=CASE&amp;ppcid=b18d1b401c9641b1968849a12b3ce680&amp;originationContext=Search%20Result&amp;transitionType=SearchItem&amp;contextData=%28sc.Default%29&amp;VR=3.0&amp;RS=cblt1.0</t>
  </si>
  <si>
    <t>Pennsylvania Water &amp; Power Co. v. Federal Power Commission</t>
  </si>
  <si>
    <t>https://www.westlaw.com/Document/I582d79b59bed11d9bdd1cfdd544ca3a4/View/FullText.html?listSource=Search&amp;list=CASE&amp;rank=255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</si>
  <si>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414</t>
  </si>
  <si>
    <t>72 S.Ct. 843</t>
  </si>
  <si>
    <t>428, 429</t>
  </si>
  <si>
    <t>https://www.westlaw.com/Link/RelatedInformation/Flag?docGuid=I618f70d69c1f11d9bc61beebb95be672&amp;rank=258&amp;listSource=Search&amp;list=CASE&amp;ppcid=b18d1b401c9641b1968849a12b3ce680&amp;originationContext=Search%20Result&amp;transitionType=SearchItem&amp;contextData=%28sc.Default%29&amp;VR=3.0&amp;RS=cblt1.0</t>
  </si>
  <si>
    <t>Blue Shield of Virginia v. McCready</t>
  </si>
  <si>
    <t>https://www.westlaw.com/Document/I618f70d69c1f11d9bc61beebb95be672/View/FullText.html?listSource=Search&amp;list=CASE&amp;rank=258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</si>
  <si>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457 U.S. 465</t>
  </si>
  <si>
    <t>102 S.Ct. 2540</t>
  </si>
  <si>
    <t>81-225</t>
  </si>
  <si>
    <t>https://www.westlaw.com/Link/RelatedInformation/Flag?docGuid=I1d23a3e19c9711d993e6d35cc61aab4a&amp;rank=260&amp;listSource=Search&amp;list=CASE&amp;ppcid=b18d1b401c9641b1968849a12b3ce680&amp;originationContext=Search%20Result&amp;transitionType=SearchItem&amp;contextData=%28sc.Default%29&amp;VR=3.0&amp;RS=cblt1.0</t>
  </si>
  <si>
    <t>U.S. v. E. I. du Pont de Nemours &amp; Co.</t>
  </si>
  <si>
    <t>https://www.westlaw.com/Document/I1d23a3e19c9711d993e6d35cc61aab4a/View/FullText.html?listSource=Search&amp;list=CASE&amp;rank=260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</si>
  <si>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366 U.S. 316</t>
  </si>
  <si>
    <t>81 S.Ct. 1243</t>
  </si>
  <si>
    <t>International Boxing Club of N.Y. v. United States</t>
  </si>
  <si>
    <t>https://www.westlaw.com/Document/I5833bb499bed11d9bdd1cfdd544ca3a4/View/FullText.html?listSource=Search&amp;list=CASE&amp;rank=261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</si>
  <si>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78 S.Ct. 4</t>
  </si>
  <si>
    <t>2 L.Ed.2d 15</t>
  </si>
  <si>
    <t>https://www.westlaw.com/Link/RelatedInformation/Flag?docGuid=Icea1d4c69c9611d993e6d35cc61aab4a&amp;rank=265&amp;listSource=Search&amp;list=CASE&amp;ppcid=b18d1b401c9641b1968849a12b3ce680&amp;originationContext=Search%20Result&amp;transitionType=SearchItem&amp;contextData=%28sc.Default%29&amp;VR=3.0&amp;RS=cblt1.0</t>
  </si>
  <si>
    <t>F.T.C. v. Brown Shoe Co.</t>
  </si>
  <si>
    <t>https://www.westlaw.com/Document/Icea1d4c69c9611d993e6d35cc61aab4a/View/FullText.html?listSource=Search&amp;list=CASE&amp;rank=265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</si>
  <si>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316</t>
  </si>
  <si>
    <t>86 S.Ct. 1501</t>
  </si>
  <si>
    <t>Sedima, S.P.R.L. v. Imrex Co., Inc.</t>
  </si>
  <si>
    <t>https://www.westlaw.com/Document/Ie2c2a15f9bf111d9bdd1cfdd544ca3a4/View/FullText.html?listSource=Search&amp;list=CASE&amp;rank=269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</si>
  <si>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473 U.S. 479</t>
  </si>
  <si>
    <t>105 S.Ct. 3292 (Mem)</t>
  </si>
  <si>
    <t>84-648, 84-822</t>
  </si>
  <si>
    <t>https://www.westlaw.com/Link/RelatedInformation/Flag?docGuid=Id8f25dcd9c1c11d993e6d35cc61aab4a&amp;rank=271&amp;listSource=Search&amp;list=CASE&amp;ppcid=b18d1b401c9641b1968849a12b3ce680&amp;originationContext=Search%20Result&amp;transitionType=SearchItem&amp;contextData=%28sc.Default%29&amp;VR=3.0&amp;RS=cblt1.0</t>
  </si>
  <si>
    <t>U.S. v. Armour &amp; Co.</t>
  </si>
  <si>
    <t>https://www.westlaw.com/Document/Id8f25dcd9c1c11d993e6d35cc61aab4a/View/FullText.html?listSource=Search&amp;list=CASE&amp;rank=271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</si>
  <si>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402 U.S. 673</t>
  </si>
  <si>
    <t>91 S.Ct. 1752</t>
  </si>
  <si>
    <t>https://www.westlaw.com/Link/RelatedInformation/Flag?docGuid=I220e50459bf011d993e6d35cc61aab4a&amp;rank=275&amp;listSource=Search&amp;list=CASE&amp;ppcid=b18d1b401c9641b1968849a12b3ce680&amp;originationContext=Search%20Result&amp;transitionType=SearchItem&amp;contextData=%28sc.Default%29&amp;VR=3.0&amp;RS=cblt1.0</t>
  </si>
  <si>
    <t>Zenith Radio Corp. v. Hazeltine Research, Inc.</t>
  </si>
  <si>
    <t>https://www.westlaw.com/Document/I220e50459bf011d993e6d35cc61aab4a/View/FullText.html?listSource=Search&amp;list=CASE&amp;rank=275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</si>
  <si>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395 U.S. 100</t>
  </si>
  <si>
    <t>89 S.Ct. 1562</t>
  </si>
  <si>
    <t>https://www.westlaw.com/Link/RelatedInformation/Flag?docGuid=Id398ec0a9be911d993e6d35cc61aab4a&amp;rank=277&amp;listSource=Search&amp;list=CASE&amp;ppcid=b18d1b401c9641b1968849a12b3ce680&amp;originationContext=Search%20Result&amp;transitionType=SearchItem&amp;contextData=%28sc.Default%29&amp;VR=3.0&amp;RS=cblt1.0</t>
  </si>
  <si>
    <t>In re McConnell</t>
  </si>
  <si>
    <t>https://www.westlaw.com/Document/Id398ec0a9be911d993e6d35cc61aab4a/View/FullText.html?listSource=Search&amp;list=CASE&amp;rank=277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</si>
  <si>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230</t>
  </si>
  <si>
    <t>82 S.Ct. 1288</t>
  </si>
  <si>
    <t>https://www.westlaw.com/Link/RelatedInformation/Flag?docGuid=I2222c2a09bf011d993e6d35cc61aab4a&amp;rank=279&amp;listSource=Search&amp;list=CASE&amp;ppcid=b18d1b401c9641b1968849a12b3ce680&amp;originationContext=Search%20Result&amp;transitionType=SearchItem&amp;contextData=%28sc.Default%29&amp;VR=3.0&amp;RS=cblt1.0</t>
  </si>
  <si>
    <t>Beacon Theatres, Inc. v. Westover</t>
  </si>
  <si>
    <t>https://www.westlaw.com/Document/I2222c2a09bf011d993e6d35cc61aab4a/View/FullText.html?listSource=Search&amp;list=CASE&amp;rank=279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</si>
  <si>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500</t>
  </si>
  <si>
    <t>79 S.Ct. 948</t>
  </si>
  <si>
    <t>U.S. v. Greater Buffalo Press, Inc.</t>
  </si>
  <si>
    <t>https://www.westlaw.com/Document/Id8f25dd29c1c11d993e6d35cc61aab4a/View/FullText.html?listSource=Search&amp;list=CASE&amp;rank=280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</si>
  <si>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402 U.S. 549</t>
  </si>
  <si>
    <t>91 S.Ct. 1692</t>
  </si>
  <si>
    <t>https://www.westlaw.com/Link/RelatedInformation/Flag?docGuid=Id38ed9f49be911d993e6d35cc61aab4a&amp;rank=281&amp;listSource=Search&amp;list=CASE&amp;ppcid=b18d1b401c9641b1968849a12b3ce680&amp;originationContext=Search%20Result&amp;transitionType=SearchItem&amp;contextData=%28sc.Default%29&amp;VR=3.0&amp;RS=cblt1.0</t>
  </si>
  <si>
    <t>Platt v. Minnesota Min. &amp; Mfg. Co.</t>
  </si>
  <si>
    <t>https://www.westlaw.com/Document/Id38ed9f49be911d993e6d35cc61aab4a/View/FullText.html?listSource=Search&amp;list=CASE&amp;rank=281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</si>
  <si>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376 U.S. 240</t>
  </si>
  <si>
    <t>84 S.Ct. 769</t>
  </si>
  <si>
    <t>https://www.westlaw.com/Link/RelatedInformation/Flag?docGuid=I18ced1459bea11d9bdd1cfdd544ca3a4&amp;rank=282&amp;listSource=Search&amp;list=CASE&amp;ppcid=b18d1b401c9641b1968849a12b3ce680&amp;originationContext=Search%20Result&amp;transitionType=SearchItem&amp;contextData=%28sc.Default%29&amp;VR=3.0&amp;RS=cblt1.0</t>
  </si>
  <si>
    <t>U.S. v. Welden</t>
  </si>
  <si>
    <t>https://www.westlaw.com/Document/I18ced1459bea11d9bdd1cfdd544ca3a4/View/FullText.html?listSource=Search&amp;list=CASE&amp;rank=282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</si>
  <si>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95</t>
  </si>
  <si>
    <t>84 S.Ct. 1082</t>
  </si>
  <si>
    <t>https://www.westlaw.com/Link/RelatedInformation/Flag?docGuid=Ia09ed2419c9a11d993e6d35cc61aab4a&amp;rank=283&amp;listSource=Search&amp;list=CASE&amp;ppcid=b18d1b401c9641b1968849a12b3ce680&amp;originationContext=Search%20Result&amp;transitionType=SearchItem&amp;contextData=%28sc.Default%29&amp;VR=3.0&amp;RS=cblt1.0</t>
  </si>
  <si>
    <t>U.S. v. John Doe, Inc. I</t>
  </si>
  <si>
    <t>https://www.westlaw.com/Document/Ia09ed2419c9a11d993e6d35cc61aab4a/View/FullText.html?listSource=Search&amp;list=CASE&amp;rank=283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</si>
  <si>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481 U.S. 102</t>
  </si>
  <si>
    <t>107 S.Ct. 1656</t>
  </si>
  <si>
    <t>https://www.westlaw.com/Link/RelatedInformation/Flag?docGuid=Ice9c086e9c9611d993e6d35cc61aab4a&amp;rank=285&amp;listSource=Search&amp;list=CASE&amp;ppcid=b18d1b401c9641b1968849a12b3ce680&amp;originationContext=Search%20Result&amp;transitionType=SearchItem&amp;contextData=%28sc.Default%29&amp;VR=3.0&amp;RS=cblt1.0</t>
  </si>
  <si>
    <t>Friedman v. Rogers</t>
  </si>
  <si>
    <t>https://www.westlaw.com/Document/Ice9c086e9c9611d993e6d35cc61aab4a/View/FullText.html?listSource=Search&amp;list=CASE&amp;rank=285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</si>
  <si>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440 U.S. 1</t>
  </si>
  <si>
    <t>99 S.Ct. 887</t>
  </si>
  <si>
    <t>77-1163, 77-1164, 77-1186</t>
  </si>
  <si>
    <t>https://www.westlaw.com/Link/RelatedInformation/Flag?docGuid=I22255ab19bf011d993e6d35cc61aab4a&amp;rank=289&amp;listSource=Search&amp;list=CASE&amp;ppcid=b18d1b401c9641b1968849a12b3ce680&amp;originationContext=Search%20Result&amp;transitionType=SearchItem&amp;contextData=%28sc.Default%29&amp;VR=3.0&amp;RS=cblt1.0</t>
  </si>
  <si>
    <t>Hawaii v. Standard Oil Co. of Cal.</t>
  </si>
  <si>
    <t>https://www.westlaw.com/Document/I22255ab19bf011d993e6d35cc61aab4a/View/FullText.html?listSource=Search&amp;list=CASE&amp;rank=289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</si>
  <si>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405 U.S. 251</t>
  </si>
  <si>
    <t>92 S.Ct. 885</t>
  </si>
  <si>
    <t>70-49</t>
  </si>
  <si>
    <t>https://www.westlaw.com/Link/RelatedInformation/Flag?docGuid=I18d401659bea11d9bdd1cfdd544ca3a4&amp;rank=290&amp;listSource=Search&amp;list=CASE&amp;ppcid=b18d1b401c9641b1968849a12b3ce680&amp;originationContext=Search%20Result&amp;transitionType=SearchItem&amp;contextData=%28sc.Default%29&amp;VR=3.0&amp;RS=cblt1.0</t>
  </si>
  <si>
    <t>Sears, Roebuck &amp; Co. v. Mackey</t>
  </si>
  <si>
    <t>https://www.westlaw.com/Document/I18d401659bea11d9bdd1cfdd544ca3a4/View/FullText.html?listSource=Search&amp;list=CASE&amp;rank=290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</si>
  <si>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351 U.S. 427</t>
  </si>
  <si>
    <t>76 S.Ct. 895</t>
  </si>
  <si>
    <t>First Sec. Nat. Bank &amp; Trust Co. v. U. S.</t>
  </si>
  <si>
    <t>https://www.westlaw.com/Document/Ie2c783599bf111d9bdd1cfdd544ca3a4/View/FullText.html?listSource=Search&amp;list=CASE&amp;rank=291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</si>
  <si>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382 U.S. 34</t>
  </si>
  <si>
    <t>86 S.Ct. 157</t>
  </si>
  <si>
    <t>https://www.westlaw.com/Link/RelatedInformation/Flag?docGuid=I222c86a29bf011d993e6d35cc61aab4a&amp;rank=294&amp;listSource=Search&amp;list=CASE&amp;ppcid=b18d1b401c9641b1968849a12b3ce680&amp;originationContext=Search%20Result&amp;transitionType=SearchItem&amp;contextData=%28sc.Default%29&amp;VR=3.0&amp;RS=cblt1.0</t>
  </si>
  <si>
    <t>Federal Maritime Commission v. Aktiebolaget Svenska Amerika Linien (Swedish Am. Line)</t>
  </si>
  <si>
    <t>https://www.westlaw.com/Document/I222c86a29bf011d993e6d35cc61aab4a/View/FullText.html?listSource=Search&amp;list=CASE&amp;rank=294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</si>
  <si>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390 U.S. 238</t>
  </si>
  <si>
    <t>88 S.Ct. 1005</t>
  </si>
  <si>
    <t>155675, 257</t>
  </si>
  <si>
    <t>Nashville Milk Co. v. Carnation Co.</t>
  </si>
  <si>
    <t>https://www.westlaw.com/Document/I221ad3639bf011d993e6d35cc61aab4a/View/FullText.html?listSource=Search&amp;list=CASE&amp;rank=295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</si>
  <si>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355 U.S. 373</t>
  </si>
  <si>
    <t>78 S.Ct. 352</t>
  </si>
  <si>
    <t>Chicago Mercantile Exchange v. Deaktor</t>
  </si>
  <si>
    <t>https://www.westlaw.com/Document/I8bb1cfd29bf111d993e6d35cc61aab4a/View/FullText.html?listSource=Search&amp;list=CASE&amp;rank=297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</si>
  <si>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414 U.S. 113</t>
  </si>
  <si>
    <t>94 S.Ct. 466</t>
  </si>
  <si>
    <t>73-241</t>
  </si>
  <si>
    <t>https://www.westlaw.com/Link/RelatedInformation/Flag?docGuid=I18d057e19bea11d9bdd1cfdd544ca3a4&amp;rank=299&amp;listSource=Search&amp;list=CASE&amp;ppcid=b18d1b401c9641b1968849a12b3ce680&amp;originationContext=Search%20Result&amp;transitionType=SearchItem&amp;contextData=%28sc.Default%29&amp;VR=3.0&amp;RS=cblt1.0</t>
  </si>
  <si>
    <t>Goldlawr, Inc. v. Heiman</t>
  </si>
  <si>
    <t>https://www.westlaw.com/Document/I18d057e19bea11d9bdd1cfdd544ca3a4/View/FullText.html?listSource=Search&amp;list=CASE&amp;rank=299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</si>
  <si>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369 U.S. 463</t>
  </si>
  <si>
    <t>82 S.Ct. 913</t>
  </si>
  <si>
    <t>https://www.westlaw.com/Link/RelatedInformation/Flag?docGuid=Icea1d4c59c9611d993e6d35cc61aab4a&amp;rank=301&amp;listSource=Search&amp;list=CASE&amp;ppcid=b18d1b401c9641b1968849a12b3ce680&amp;originationContext=Search%20Result&amp;transitionType=SearchItem&amp;contextData=%28sc.Default%29&amp;VR=3.0&amp;RS=cblt1.0</t>
  </si>
  <si>
    <t>U. S. v. Pabst Brewing Co.</t>
  </si>
  <si>
    <t>https://www.westlaw.com/Document/Icea1d4c59c9611d993e6d35cc61aab4a/View/FullText.html?listSource=Search&amp;list=CASE&amp;rank=301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</si>
  <si>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546</t>
  </si>
  <si>
    <t>86 S.Ct. 1665</t>
  </si>
  <si>
    <t>https://www.westlaw.com/Link/RelatedInformation/Flag?docGuid=I61818e2d9c1f11d9bc61beebb95be672&amp;rank=304&amp;listSource=Search&amp;list=CASE&amp;ppcid=b18d1b401c9641b1968849a12b3ce680&amp;originationContext=Search%20Result&amp;transitionType=SearchItem&amp;contextData=%28sc.Default%29&amp;VR=3.0&amp;RS=cblt1.0</t>
  </si>
  <si>
    <t>International Longshoremen's Ass'n, AFL-CIO v. Allied Intern., Inc.</t>
  </si>
  <si>
    <t>https://www.westlaw.com/Document/I61818e2d9c1f11d9bc61beebb95be672/View/FullText.html?listSource=Search&amp;list=CASE&amp;rank=304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</si>
  <si>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456 U.S. 212</t>
  </si>
  <si>
    <t>102 S.Ct. 1656</t>
  </si>
  <si>
    <t>https://www.westlaw.com/Link/RelatedInformation/Flag?docGuid=I17923f869c1f11d993e6d35cc61aab4a&amp;rank=306&amp;listSource=Search&amp;list=CASE&amp;ppcid=b18d1b401c9641b1968849a12b3ce680&amp;originationContext=Search%20Result&amp;transitionType=SearchItem&amp;contextData=%28sc.Default%29&amp;VR=3.0&amp;RS=cblt1.0</t>
  </si>
  <si>
    <t>Pittsburgh Press Co. v. Pittsburgh Commission on Human Relations</t>
  </si>
  <si>
    <t>https://www.westlaw.com/Document/I17923f869c1f11d993e6d35cc61aab4a/View/FullText.html?listSource=Search&amp;list=CASE&amp;rank=306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</si>
  <si>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413 U.S. 376</t>
  </si>
  <si>
    <t>93 S.Ct. 2553</t>
  </si>
  <si>
    <t>72-419</t>
  </si>
  <si>
    <t>https://www.westlaw.com/Link/RelatedInformation/Flag?docGuid=I64e84ab49c1d11d9bc61beebb95be672&amp;rank=307&amp;listSource=Search&amp;list=CASE&amp;ppcid=b18d1b401c9641b1968849a12b3ce680&amp;originationContext=Search%20Result&amp;transitionType=SearchItem&amp;contextData=%28sc.Default%29&amp;VR=3.0&amp;RS=cblt1.0</t>
  </si>
  <si>
    <t>First Nat. Bank of Ariz. v. Cities Service Co.</t>
  </si>
  <si>
    <t>https://www.westlaw.com/Document/I64e84ab49c1d11d9bc61beebb95be672/View/FullText.html?listSource=Search&amp;list=CASE&amp;rank=307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</si>
  <si>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391 U.S. 253</t>
  </si>
  <si>
    <t>88 S.Ct. 1575</t>
  </si>
  <si>
    <t>https://www.westlaw.com/Link/RelatedInformation/Flag?docGuid=I1d263beb9c9711d993e6d35cc61aab4a&amp;rank=308&amp;listSource=Search&amp;list=CASE&amp;ppcid=b18d1b401c9641b1968849a12b3ce680&amp;originationContext=Search%20Result&amp;transitionType=SearchItem&amp;contextData=%28sc.Default%29&amp;VR=3.0&amp;RS=cblt1.0</t>
  </si>
  <si>
    <t>Utah Pie Co. v. Continental Baking Co.</t>
  </si>
  <si>
    <t>https://www.westlaw.com/Document/I1d263beb9c9711d993e6d35cc61aab4a/View/FullText.html?listSource=Search&amp;list=CASE&amp;rank=308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</si>
  <si>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386 U.S. 685</t>
  </si>
  <si>
    <t>87 S.Ct. 1326</t>
  </si>
  <si>
    <t>https://www.westlaw.com/Link/RelatedInformation/Flag?docGuid=I3411bfb2f2e211daa2529ff4f933adbe&amp;rank=309&amp;listSource=Search&amp;list=CASE&amp;ppcid=b18d1b401c9641b1968849a12b3ce680&amp;originationContext=Search%20Result&amp;transitionType=SearchItem&amp;contextData=%28sc.Default%29&amp;VR=3.0&amp;RS=cblt1.0</t>
  </si>
  <si>
    <t>Anza v. Ideal Steel Supply Corp.</t>
  </si>
  <si>
    <t>https://www.westlaw.com/Document/I3411bfb2f2e211daa2529ff4f933adbe/View/FullText.html?listSource=Search&amp;list=CASE&amp;rank=309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</si>
  <si>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547 U.S. 451</t>
  </si>
  <si>
    <t>126 S.Ct. 1991</t>
  </si>
  <si>
    <t>04-433</t>
  </si>
  <si>
    <t>https://www.westlaw.com/Link/RelatedInformation/Flag?docGuid=I221fdc789bf011d993e6d35cc61aab4a&amp;rank=311&amp;listSource=Search&amp;list=CASE&amp;ppcid=b18d1b401c9641b1968849a12b3ce680&amp;originationContext=Search%20Result&amp;transitionType=SearchItem&amp;contextData=%28sc.Default%29&amp;VR=3.0&amp;RS=cblt1.0</t>
  </si>
  <si>
    <t>Tidewater Oil Co. v. U. S.</t>
  </si>
  <si>
    <t>https://www.westlaw.com/Document/I221fdc789bf011d993e6d35cc61aab4a/View/FullText.html?listSource=Search&amp;list=CASE&amp;rank=311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</si>
  <si>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409 U.S. 151</t>
  </si>
  <si>
    <t>93 S.Ct. 408</t>
  </si>
  <si>
    <t>71-366</t>
  </si>
  <si>
    <t>https://www.westlaw.com/Link/RelatedInformation/Flag?docGuid=Ice9837d29c9611d993e6d35cc61aab4a&amp;rank=312&amp;listSource=Search&amp;list=CASE&amp;ppcid=b18d1b401c9641b1968849a12b3ce680&amp;originationContext=Search%20Result&amp;transitionType=SearchItem&amp;contextData=%28sc.Default%29&amp;VR=3.0&amp;RS=cblt1.0</t>
  </si>
  <si>
    <t>U.S. v. Lopez</t>
  </si>
  <si>
    <t>https://www.westlaw.com/Document/Ice9837d29c9611d993e6d35cc61aab4a/View/FullText.html?listSource=Search&amp;list=CASE&amp;rank=312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</si>
  <si>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514 U.S. 549</t>
  </si>
  <si>
    <t>115 S.Ct. 1624</t>
  </si>
  <si>
    <t>Local Union No 189, Amalgamated Meat Cutters, and Butcher Workmen of North America, AFL-CIO v. Jewel Tea Co.</t>
  </si>
  <si>
    <t>https://www.westlaw.com/Document/I3edfd3a49bf111d991d0cc6b54f12d4d/View/FullText.html?listSource=Search&amp;list=CASE&amp;rank=313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</si>
  <si>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379 U.S. 813</t>
  </si>
  <si>
    <t>85 S.Ct. 66 (Mem)</t>
  </si>
  <si>
    <t>Ohio AFL-CIO, United Autoworkers of Ohio v. Insurance Rating Bd.</t>
  </si>
  <si>
    <t>https://www.westlaw.com/Document/I2fdfa8be9bd011d991d0cc6b54f12d4d/View/FullText.html?listSource=Search&amp;list=CASE&amp;rank=324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</si>
  <si>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409 U.S. 917</t>
  </si>
  <si>
    <t>93 S.Ct. 215 (Mem)</t>
  </si>
  <si>
    <t>https://www.westlaw.com/Link/RelatedInformation/Flag?docGuid=I2376a3f49c1e11d9bdd1cfdd544ca3a4&amp;rank=326&amp;listSource=Search&amp;list=CASE&amp;ppcid=b18d1b401c9641b1968849a12b3ce680&amp;originationContext=Search%20Result&amp;transitionType=SearchItem&amp;contextData=%28sc.Default%29&amp;VR=3.0&amp;RS=cblt1.0</t>
  </si>
  <si>
    <t>Washington v. General Motors Corp.</t>
  </si>
  <si>
    <t>https://www.westlaw.com/Document/I2376a3f49c1e11d9bdd1cfdd544ca3a4/View/FullText.html?listSource=Search&amp;list=CASE&amp;rank=326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</si>
  <si>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406 U.S. 109</t>
  </si>
  <si>
    <t>92 S.Ct. 1396</t>
  </si>
  <si>
    <t>45, ORIG.</t>
  </si>
  <si>
    <t>https://www.westlaw.com/Link/RelatedInformation/Flag?docGuid=I41c65b49a86611daa20eccddde63d628&amp;rank=328&amp;listSource=Search&amp;list=CASE&amp;ppcid=b18d1b401c9641b1968849a12b3ce680&amp;originationContext=Search%20Result&amp;transitionType=SearchItem&amp;contextData=%28sc.Default%29&amp;VR=3.0&amp;RS=cblt1.0</t>
  </si>
  <si>
    <t>Texaco Inc. v. Dagher</t>
  </si>
  <si>
    <t>https://www.westlaw.com/Document/I41c65b49a86611daa20eccddde63d628/View/FullText.html?listSource=Search&amp;list=CASE&amp;rank=328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</si>
  <si>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547 U.S. 1</t>
  </si>
  <si>
    <t>126 S.Ct. 1276</t>
  </si>
  <si>
    <t>04-805, 04-814</t>
  </si>
  <si>
    <t>https://www.westlaw.com/Link/RelatedInformation/Flag?docGuid=I9a89d0c79bfb11d993e6d35cc61aab4a&amp;rank=329&amp;listSource=Search&amp;list=CASE&amp;ppcid=b18d1b401c9641b1968849a12b3ce680&amp;originationContext=Search%20Result&amp;transitionType=SearchItem&amp;contextData=%28sc.Default%29&amp;VR=3.0&amp;RS=cblt1.0</t>
  </si>
  <si>
    <t>Berkey Photo, Inc. v. Eastman Kodak Co.</t>
  </si>
  <si>
    <t>https://www.westlaw.com/Document/I9a89d0c79bfb11d993e6d35cc61aab4a/View/FullText.html?listSource=Search&amp;list=CASE&amp;rank=329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</si>
  <si>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444 U.S. 1093</t>
  </si>
  <si>
    <t>100 S.Ct. 1061</t>
  </si>
  <si>
    <t>79-427, 79-499</t>
  </si>
  <si>
    <t>https://www.westlaw.com/Link/RelatedInformation/Flag?docGuid=I2c57e263673c11dfab57d8fd5597ca43&amp;rank=331&amp;listSource=Search&amp;list=CASE&amp;ppcid=b18d1b401c9641b1968849a12b3ce680&amp;originationContext=Search%20Result&amp;transitionType=SearchItem&amp;contextData=%28sc.Default%29&amp;VR=3.0&amp;RS=cblt1.0</t>
  </si>
  <si>
    <t>American Needle, Inc. v. National Football League</t>
  </si>
  <si>
    <t>https://www.westlaw.com/Document/I2c57e263673c11dfab57d8fd5597ca43/View/FullText.html?listSource=Search&amp;list=CASE&amp;rank=331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</si>
  <si>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560 U.S. 183</t>
  </si>
  <si>
    <t>130 S.Ct. 2201</t>
  </si>
  <si>
    <t>08-661</t>
  </si>
  <si>
    <t>https://www.westlaw.com/Link/RelatedInformation/Flag?docGuid=I220a0a8a9bf011d993e6d35cc61aab4a&amp;rank=332&amp;listSource=Search&amp;list=CASE&amp;ppcid=b18d1b401c9641b1968849a12b3ce680&amp;originationContext=Search%20Result&amp;transitionType=SearchItem&amp;contextData=%28sc.Default%29&amp;VR=3.0&amp;RS=cblt1.0</t>
  </si>
  <si>
    <t>Lilly v. C.I.R.</t>
  </si>
  <si>
    <t>https://www.westlaw.com/Document/I220a0a8a9bf011d993e6d35cc61aab4a/View/FullText.html?listSource=Search&amp;list=CASE&amp;rank=332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</si>
  <si>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90</t>
  </si>
  <si>
    <t>72 S.Ct. 497</t>
  </si>
  <si>
    <t>https://www.westlaw.com/Link/RelatedInformation/Flag?docGuid=Ia0a4c5b29c9a11d993e6d35cc61aab4a&amp;rank=336&amp;listSource=Search&amp;list=CASE&amp;ppcid=b18d1b401c9641b1968849a12b3ce680&amp;originationContext=Search%20Result&amp;transitionType=SearchItem&amp;contextData=%28sc.Default%29&amp;VR=3.0&amp;RS=cblt1.0</t>
  </si>
  <si>
    <t>F. Hoffmann-La Roche Ltd. v. Empagran S.A.</t>
  </si>
  <si>
    <t>https://www.westlaw.com/Document/Ia0a4c5b29c9a11d993e6d35cc61aab4a/View/FullText.html?listSource=Search&amp;list=CASE&amp;rank=336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</si>
  <si>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542 U.S. 155</t>
  </si>
  <si>
    <t>124 S.Ct. 2359</t>
  </si>
  <si>
    <t>03-724</t>
  </si>
  <si>
    <t>https://www.westlaw.com/Link/RelatedInformation/Flag?docGuid=I1d1d895e9c9711d993e6d35cc61aab4a&amp;rank=337&amp;listSource=Search&amp;list=CASE&amp;ppcid=b18d1b401c9641b1968849a12b3ce680&amp;originationContext=Search%20Result&amp;transitionType=SearchItem&amp;contextData=%28sc.Default%29&amp;VR=3.0&amp;RS=cblt1.0</t>
  </si>
  <si>
    <t>State Oil Co. v. Khan</t>
  </si>
  <si>
    <t>https://www.westlaw.com/Document/I1d1d895e9c9711d993e6d35cc61aab4a/View/FullText.html?listSource=Search&amp;list=CASE&amp;rank=337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</si>
  <si>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522 U.S. 3</t>
  </si>
  <si>
    <t>118 S.Ct. 275</t>
  </si>
  <si>
    <t>96-871</t>
  </si>
  <si>
    <t>https://www.westlaw.com/Link/RelatedInformation/Flag?docGuid=I88154f13d29511eb9531b93dba0730fb&amp;rank=338&amp;listSource=Search&amp;list=CASE&amp;ppcid=b18d1b401c9641b1968849a12b3ce680&amp;originationContext=Search%20Result&amp;transitionType=SearchItem&amp;contextData=%28sc.Default%29&amp;VR=3.0&amp;RS=cblt1.0</t>
  </si>
  <si>
    <t>National Collegiate Athletic Association v. Alston</t>
  </si>
  <si>
    <t>https://www.westlaw.com/Document/I88154f13d29511eb9531b93dba0730fb/View/FullText.html?listSource=Search&amp;list=CASE&amp;rank=338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</si>
  <si>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Supreme Court of the United States.</t>
  </si>
  <si>
    <t>141 S.Ct. 2141</t>
  </si>
  <si>
    <t>2021 WL 2519036</t>
  </si>
  <si>
    <t>20-512, 20-520</t>
  </si>
  <si>
    <t>https://www.westlaw.com/Link/RelatedInformation/Flag?docGuid=Ib9361e0c034211deb5cbad29a280d47c&amp;rank=341&amp;listSource=Search&amp;list=CASE&amp;ppcid=b18d1b401c9641b1968849a12b3ce680&amp;originationContext=Search%20Result&amp;transitionType=SearchItem&amp;contextData=%28sc.Default%29&amp;VR=3.0&amp;RS=cblt1.0</t>
  </si>
  <si>
    <t>Pacific Bell Telephone Co. v. linkLine Communications, Inc.</t>
  </si>
  <si>
    <t>https://www.westlaw.com/Document/Ib9361e0c034211deb5cbad29a280d47c/View/FullText.html?listSource=Search&amp;list=CASE&amp;rank=341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</si>
  <si>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555 U.S. 438</t>
  </si>
  <si>
    <t>129 S.Ct. 1109</t>
  </si>
  <si>
    <t>07-512</t>
  </si>
  <si>
    <t>https://www.westlaw.com/Link/RelatedInformation/Flag?docGuid=Ice97e9b29c9611d993e6d35cc61aab4a&amp;rank=344&amp;listSource=Search&amp;list=CASE&amp;ppcid=b18d1b401c9641b1968849a12b3ce680&amp;originationContext=Search%20Result&amp;transitionType=SearchItem&amp;contextData=%28sc.Default%29&amp;VR=3.0&amp;RS=cblt1.0</t>
  </si>
  <si>
    <t>NYNEX Corp. v. Discon, Inc.</t>
  </si>
  <si>
    <t>https://www.westlaw.com/Document/Ice97e9b29c9611d993e6d35cc61aab4a/View/FullText.html?listSource=Search&amp;list=CASE&amp;rank=344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</si>
  <si>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525 U.S. 128</t>
  </si>
  <si>
    <t>119 S.Ct. 493</t>
  </si>
  <si>
    <t>https://www.westlaw.com/Link/RelatedInformation/Flag?docGuid=I68524f2da90b11da8ccbb4c14e983401&amp;rank=346&amp;listSource=Search&amp;list=CASE&amp;ppcid=b18d1b401c9641b1968849a12b3ce680&amp;originationContext=Search%20Result&amp;transitionType=SearchItem&amp;contextData=%28sc.Default%29&amp;VR=3.0&amp;RS=cblt1.0</t>
  </si>
  <si>
    <t>Illinois Tool Works Inc. v. Independent Ink, Inc.</t>
  </si>
  <si>
    <t>https://www.westlaw.com/Document/I68524f2da90b11da8ccbb4c14e983401/View/FullText.html?listSource=Search&amp;list=CASE&amp;rank=346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</si>
  <si>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547 U.S. 28</t>
  </si>
  <si>
    <t>126 S.Ct. 1281</t>
  </si>
  <si>
    <t>https://www.westlaw.com/Link/RelatedInformation/Flag?docGuid=I72f33b7b9c9a11d991d0cc6b54f12d4d&amp;rank=347&amp;listSource=Search&amp;list=CASE&amp;ppcid=b18d1b401c9641b1968849a12b3ce680&amp;originationContext=Search%20Result&amp;transitionType=SearchItem&amp;contextData=%28sc.Default%29&amp;VR=3.0&amp;RS=cblt1.0</t>
  </si>
  <si>
    <t>U.S. Postal Service v. Flamingo Industries (USA) Ltd.</t>
  </si>
  <si>
    <t>https://www.westlaw.com/Document/I72f33b7b9c9a11d991d0cc6b54f12d4d/View/FullText.html?listSource=Search&amp;list=CASE&amp;rank=347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</si>
  <si>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540 U.S. 736</t>
  </si>
  <si>
    <t>124 S.Ct. 1321</t>
  </si>
  <si>
    <t>https://www.westlaw.com/Link/RelatedInformation/Flag?docGuid=Ib53eb62e07a011dcb035bac3a32ef289&amp;rank=348&amp;listSource=Search&amp;list=CASE&amp;ppcid=b18d1b401c9641b1968849a12b3ce680&amp;originationContext=Search%20Result&amp;transitionType=SearchItem&amp;contextData=%28sc.Default%29&amp;VR=3.0&amp;RS=cblt1.0</t>
  </si>
  <si>
    <t>Bell Atlantic Corp. v. Twombly</t>
  </si>
  <si>
    <t>https://www.westlaw.com/Document/Ib53eb62e07a011dcb035bac3a32ef289/View/FullText.html?listSource=Search&amp;list=CASE&amp;rank=348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</si>
  <si>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550 U.S. 544</t>
  </si>
  <si>
    <t>127 S.Ct. 1955</t>
  </si>
  <si>
    <t>https://www.westlaw.com/Link/RelatedInformation/Flag?docGuid=Ia0a673609c9a11d993e6d35cc61aab4a&amp;rank=349&amp;listSource=Search&amp;list=CASE&amp;ppcid=b18d1b401c9641b1968849a12b3ce680&amp;originationContext=Search%20Result&amp;transitionType=SearchItem&amp;contextData=%28sc.Default%29&amp;VR=3.0&amp;RS=cblt1.0</t>
  </si>
  <si>
    <t>Verizon Communications Inc. v. Law Offices of Curtis V. Trinko, LLP</t>
  </si>
  <si>
    <t>https://www.westlaw.com/Document/Ia0a673609c9a11d993e6d35cc61aab4a/View/FullText.html?listSource=Search&amp;list=CASE&amp;rank=349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</si>
  <si>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540 U.S. 398</t>
  </si>
  <si>
    <t>124 S.Ct. 872</t>
  </si>
  <si>
    <t>02-682</t>
  </si>
  <si>
    <t>https://www.westlaw.com/Link/RelatedInformation/Flag?docGuid=I13077721bcbb11e4b86bd602cb8781fa&amp;rank=350&amp;listSource=Search&amp;list=CASE&amp;ppcid=b18d1b401c9641b1968849a12b3ce680&amp;originationContext=Search%20Result&amp;transitionType=SearchItem&amp;contextData=%28sc.Default%29&amp;VR=3.0&amp;RS=cblt1.0</t>
  </si>
  <si>
    <t>North Carolina State Bd. of Dental Examiners v. F.T.C.</t>
  </si>
  <si>
    <t>https://www.westlaw.com/Document/I13077721bcbb11e4b86bd602cb8781fa/View/FullText.html?listSource=Search&amp;list=CASE&amp;rank=350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</si>
  <si>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574 U.S. 494</t>
  </si>
  <si>
    <t>135 S.Ct. 1101</t>
  </si>
  <si>
    <t>13-534</t>
  </si>
  <si>
    <t>https://www.westlaw.com/Link/RelatedInformation/Flag?docGuid=Icfe20d7b257211dc9b239dfedc9bb45f&amp;rank=352&amp;listSource=Search&amp;list=CASE&amp;ppcid=b18d1b401c9641b1968849a12b3ce680&amp;originationContext=Search%20Result&amp;transitionType=SearchItem&amp;contextData=%28sc.Default%29&amp;VR=3.0&amp;RS=cblt1.0</t>
  </si>
  <si>
    <t>Leegin Creative Leather Products, Inc. v. PSKS, Inc.</t>
  </si>
  <si>
    <t>https://www.westlaw.com/Document/Icfe20d7b257211dc9b239dfedc9bb45f/View/FullText.html?listSource=Search&amp;list=CASE&amp;rank=352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</si>
  <si>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551 U.S. 877</t>
  </si>
  <si>
    <t>127 S.Ct. 2705</t>
  </si>
  <si>
    <t>06-480</t>
  </si>
  <si>
    <t>https://www.westlaw.com/Document/I1d26d8249c9711d993e6d35cc61aab4a/View/FullText.html?listSource=Search&amp;list=CASE&amp;rank=360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</si>
  <si>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85 S.Ct. 1607 (Mem)</t>
  </si>
  <si>
    <t>48, 240</t>
  </si>
  <si>
    <t>Columbia Artists Management, Inc. v. United States</t>
  </si>
  <si>
    <t>https://www.westlaw.com/Document/Id39f2d989be911d993e6d35cc61aab4a/View/FullText.html?listSource=Search&amp;list=CASE&amp;rank=362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</si>
  <si>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381 U.S. 348</t>
  </si>
  <si>
    <t>85 S.Ct. 1553</t>
  </si>
  <si>
    <t>https://www.westlaw.com/Link/RelatedInformation/Flag?docGuid=Ie2ddca709bf111d9bdd1cfdd544ca3a4&amp;rank=365&amp;listSource=Search&amp;list=CASE&amp;ppcid=b18d1b401c9641b1968849a12b3ce680&amp;originationContext=Search%20Result&amp;transitionType=SearchItem&amp;contextData=%28sc.Default%29&amp;VR=3.0&amp;RS=cblt1.0</t>
  </si>
  <si>
    <t>H. A. Artists &amp; Associates, Inc. v. Actors' Equity Ass'n</t>
  </si>
  <si>
    <t>https://www.westlaw.com/Document/Ie2ddca709bf111d9bdd1cfdd544ca3a4/View/FullText.html?listSource=Search&amp;list=CASE&amp;rank=365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</si>
  <si>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451 U.S. 704</t>
  </si>
  <si>
    <t>101 S.Ct. 2102</t>
  </si>
  <si>
    <t>80-348</t>
  </si>
  <si>
    <t>https://www.westlaw.com/Document/Id8dd281c9c1c11d993e6d35cc61aab4a/View/FullText.html?listSource=Search&amp;list=CASE&amp;rank=369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</si>
  <si>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396 U.S. 13</t>
  </si>
  <si>
    <t>90 S.Ct. 30</t>
  </si>
  <si>
    <t>https://www.westlaw.com/Link/RelatedInformation/Flag?docGuid=I6b3923519c2511d9bc61beebb95be672&amp;rank=370&amp;listSource=Search&amp;list=CASE&amp;ppcid=b18d1b401c9641b1968849a12b3ce680&amp;originationContext=Search%20Result&amp;transitionType=SearchItem&amp;contextData=%28sc.Default%29&amp;VR=3.0&amp;RS=cblt1.0</t>
  </si>
  <si>
    <t>BE &amp; K Const. Co. v. N.L.R.B.</t>
  </si>
  <si>
    <t>https://www.westlaw.com/Document/I6b3923519c2511d9bc61beebb95be672/View/FullText.html?listSource=Search&amp;list=CASE&amp;rank=370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</si>
  <si>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536 U.S. 516</t>
  </si>
  <si>
    <t>122 S.Ct. 2390</t>
  </si>
  <si>
    <t>01-518</t>
  </si>
  <si>
    <t>https://www.westlaw.com/Link/RelatedInformation/Flag?docGuid=Ice97c2a79c9611d993e6d35cc61aab4a&amp;rank=372&amp;listSource=Search&amp;list=CASE&amp;ppcid=b18d1b401c9641b1968849a12b3ce680&amp;originationContext=Search%20Result&amp;transitionType=SearchItem&amp;contextData=%28sc.Default%29&amp;VR=3.0&amp;RS=cblt1.0</t>
  </si>
  <si>
    <t>California Dental Ass'n v. F.T.C.</t>
  </si>
  <si>
    <t>https://www.westlaw.com/Document/Ice97c2a79c9611d993e6d35cc61aab4a/View/FullText.html?listSource=Search&amp;list=CASE&amp;rank=372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</si>
  <si>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526 U.S. 756</t>
  </si>
  <si>
    <t>119 S.Ct. 1604</t>
  </si>
  <si>
    <t>Mobil Oil Corp. v. Blanton</t>
  </si>
  <si>
    <t>https://www.westlaw.com/Document/Iaf5b4d439be611d9bc61beebb95be672/View/FullText.html?listSource=Search&amp;list=CASE&amp;rank=374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</si>
  <si>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471 U.S. 1007</t>
  </si>
  <si>
    <t>105 S.Ct. 1874 (Mem)</t>
  </si>
  <si>
    <t>https://www.westlaw.com/Link/RelatedInformation/Flag?docGuid=I4dd5a05fd69411d99439b076ef9ec4de&amp;rank=375&amp;listSource=Search&amp;list=CASE&amp;ppcid=b18d1b401c9641b1968849a12b3ce680&amp;originationContext=Search%20Result&amp;transitionType=SearchItem&amp;contextData=%28sc.Default%29&amp;VR=3.0&amp;RS=cblt1.0</t>
  </si>
  <si>
    <t>Gonzales v. Raich</t>
  </si>
  <si>
    <t>https://www.westlaw.com/Document/I4dd5a05fd69411d99439b076ef9ec4de/View/FullText.html?listSource=Search&amp;list=CASE&amp;rank=375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</si>
  <si>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545 U.S. 1</t>
  </si>
  <si>
    <t>125 S.Ct. 2195</t>
  </si>
  <si>
    <t>https://www.westlaw.com/Link/RelatedInformation/Flag?docGuid=I80e6e305d98c11e28502bda794601919&amp;rank=376&amp;listSource=Search&amp;list=CASE&amp;ppcid=b18d1b401c9641b1968849a12b3ce680&amp;originationContext=Search%20Result&amp;transitionType=SearchItem&amp;contextData=%28sc.Default%29&amp;VR=3.0&amp;RS=cblt1.0</t>
  </si>
  <si>
    <t>American Exp. Co. v. Italian Colors Restaurant</t>
  </si>
  <si>
    <t>https://www.westlaw.com/Document/I80e6e305d98c11e28502bda794601919/View/FullText.html?listSource=Search&amp;list=CASE&amp;rank=376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</si>
  <si>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570 U.S. 228</t>
  </si>
  <si>
    <t>133 S.Ct. 2304</t>
  </si>
  <si>
    <t>12-133</t>
  </si>
  <si>
    <t>https://www.westlaw.com/Link/RelatedInformation/Flag?docGuid=Id4c205259c1d11d991d0cc6b54f12d4d&amp;rank=377&amp;listSource=Search&amp;list=CASE&amp;ppcid=b18d1b401c9641b1968849a12b3ce680&amp;originationContext=Search%20Result&amp;transitionType=SearchItem&amp;contextData=%28sc.Default%29&amp;VR=3.0&amp;RS=cblt1.0</t>
  </si>
  <si>
    <t>U.S. v. Broce</t>
  </si>
  <si>
    <t>https://www.westlaw.com/Document/Id4c205259c1d11d991d0cc6b54f12d4d/View/FullText.html?listSource=Search&amp;list=CASE&amp;rank=377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</si>
  <si>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488 U.S. 563</t>
  </si>
  <si>
    <t>109 S.Ct. 757</t>
  </si>
  <si>
    <t>https://www.westlaw.com/Link/RelatedInformation/Flag?docGuid=Ib0bca52a18dd11e5b86bd602cb8781fa&amp;rank=378&amp;listSource=Search&amp;list=CASE&amp;ppcid=b18d1b401c9641b1968849a12b3ce680&amp;originationContext=Search%20Result&amp;transitionType=SearchItem&amp;contextData=%28sc.Default%29&amp;VR=3.0&amp;RS=cblt1.0</t>
  </si>
  <si>
    <t>Kimble v. Marvel Entertainment, LLC</t>
  </si>
  <si>
    <t>https://www.westlaw.com/Document/Ib0bca52a18dd11e5b86bd602cb8781fa/View/FullText.html?listSource=Search&amp;list=CASE&amp;rank=378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</si>
  <si>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576 U.S. 446</t>
  </si>
  <si>
    <t>135 S.Ct. 2401</t>
  </si>
  <si>
    <t>13-720</t>
  </si>
  <si>
    <t>https://www.westlaw.com/Link/RelatedInformation/Flag?docGuid=Ice9b1e009c9611d993e6d35cc61aab4a&amp;rank=380&amp;listSource=Search&amp;list=CASE&amp;ppcid=b18d1b401c9641b1968849a12b3ce680&amp;originationContext=Search%20Result&amp;transitionType=SearchItem&amp;contextData=%28sc.Default%29&amp;VR=3.0&amp;RS=cblt1.0</t>
  </si>
  <si>
    <t>Jefferson County Pharmaceutical Ass'n, Inc. v. Abbott Laboratories</t>
  </si>
  <si>
    <t>https://www.westlaw.com/Document/Ice9b1e009c9611d993e6d35cc61aab4a/View/FullText.html?listSource=Search&amp;list=CASE&amp;rank=380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</si>
  <si>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150</t>
  </si>
  <si>
    <t>103 S.Ct. 1011</t>
  </si>
  <si>
    <t>81-827</t>
  </si>
  <si>
    <t>https://www.westlaw.com/Link/RelatedInformation/Flag?docGuid=I7e329117d74311e2a98ec867961a22de&amp;rank=383&amp;listSource=Search&amp;list=CASE&amp;ppcid=b18d1b401c9641b1968849a12b3ce680&amp;originationContext=Search%20Result&amp;transitionType=SearchItem&amp;contextData=%28sc.Default%29&amp;VR=3.0&amp;RS=cblt1.0</t>
  </si>
  <si>
    <t>F.T.C. v. Actavis, Inc.</t>
  </si>
  <si>
    <t>https://www.westlaw.com/Document/I7e329117d74311e2a98ec867961a22de/View/FullText.html?listSource=Search&amp;list=CASE&amp;rank=383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</si>
  <si>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570 U.S. 136</t>
  </si>
  <si>
    <t>133 S.Ct. 2223</t>
  </si>
  <si>
    <t>12-416</t>
  </si>
  <si>
    <t>https://www.westlaw.com/Link/RelatedInformation/Flag?docGuid=Ida761b959bf011d9bdd1cfdd544ca3a4&amp;rank=384&amp;listSource=Search&amp;list=CASE&amp;ppcid=b18d1b401c9641b1968849a12b3ce680&amp;originationContext=Search%20Result&amp;transitionType=SearchItem&amp;contextData=%28sc.Default%29&amp;VR=3.0&amp;RS=cblt1.0</t>
  </si>
  <si>
    <t>Bankers Life &amp; Cas. Co. v. Holland</t>
  </si>
  <si>
    <t>https://www.westlaw.com/Document/Ida761b959bf011d9bdd1cfdd544ca3a4/View/FullText.html?listSource=Search&amp;list=CASE&amp;rank=384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</si>
  <si>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346 U.S. 379</t>
  </si>
  <si>
    <t>74 S.Ct. 145</t>
  </si>
  <si>
    <t>https://www.westlaw.com/Document/I8bd4730d9bf111d993e6d35cc61aab4a/View/FullText.html?listSource=Search&amp;list=CASE&amp;rank=387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</si>
  <si>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74 S.Ct. 456 (Mem)</t>
  </si>
  <si>
    <t>439, 440</t>
  </si>
  <si>
    <t>https://www.westlaw.com/Link/RelatedInformation/Flag?docGuid=I60017806c0ee11db8daaddb37a67e488&amp;rank=390&amp;listSource=Search&amp;list=CASE&amp;ppcid=b18d1b401c9641b1968849a12b3ce680&amp;originationContext=Search%20Result&amp;transitionType=SearchItem&amp;contextData=%28sc.Default%29&amp;VR=3.0&amp;RS=cblt1.0</t>
  </si>
  <si>
    <t>Weyerhaeuser Co. v. Ross-Simmons Hardwood Lumber Co., Inc.</t>
  </si>
  <si>
    <t>https://www.westlaw.com/Document/I60017806c0ee11db8daaddb37a67e488/View/FullText.html?listSource=Search&amp;list=CASE&amp;rank=390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</si>
  <si>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549 U.S. 312</t>
  </si>
  <si>
    <t>127 S.Ct. 1069</t>
  </si>
  <si>
    <t>05-381</t>
  </si>
  <si>
    <t>https://www.westlaw.com/Link/RelatedInformation/Flag?docGuid=I1d274d579c9711d993e6d35cc61aab4a&amp;rank=391&amp;listSource=Search&amp;list=CASE&amp;ppcid=b18d1b401c9641b1968849a12b3ce680&amp;originationContext=Search%20Result&amp;transitionType=SearchItem&amp;contextData=%28sc.Default%29&amp;VR=3.0&amp;RS=cblt1.0</t>
  </si>
  <si>
    <t>https://www.westlaw.com/Document/I1d274d579c9711d993e6d35cc61aab4a/View/FullText.html?listSource=Search&amp;list=CASE&amp;rank=391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</si>
  <si>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353 U.S. 586</t>
  </si>
  <si>
    <t>77 S.Ct. 872</t>
  </si>
  <si>
    <t>https://www.westlaw.com/Link/RelatedInformation/Flag?docGuid=Ic8386f929be811d991d0cc6b54f12d4d&amp;rank=392&amp;listSource=Search&amp;list=CASE&amp;ppcid=b18d1b401c9641b1968849a12b3ce680&amp;originationContext=Search%20Result&amp;transitionType=SearchItem&amp;contextData=%28sc.Default%29&amp;VR=3.0&amp;RS=cblt1.0</t>
  </si>
  <si>
    <t>California Motor Transport Co. v. Trucking Unlimited</t>
  </si>
  <si>
    <t>https://www.westlaw.com/Document/Ic8386f929be811d991d0cc6b54f12d4d/View/FullText.html?listSource=Search&amp;list=CASE&amp;rank=392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</si>
  <si>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404 U.S. 508</t>
  </si>
  <si>
    <t>92 S.Ct. 609</t>
  </si>
  <si>
    <t>154475, 70-92</t>
  </si>
  <si>
    <t>Union Processing Corp. v. Atkin</t>
  </si>
  <si>
    <t>https://www.westlaw.com/Document/I6328a3bb9bf911d993e6d35cc61aab4a/View/FullText.html?listSource=Search&amp;list=CASE&amp;rank=393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</si>
  <si>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465 U.S. 1038</t>
  </si>
  <si>
    <t>104 S.Ct. 1316</t>
  </si>
  <si>
    <t>83-723</t>
  </si>
  <si>
    <t>https://www.westlaw.com/Link/RelatedInformation/Flag?docGuid=I988b65b79c1c11d9bc61beebb95be672&amp;rank=395&amp;listSource=Search&amp;list=CASE&amp;ppcid=b18d1b401c9641b1968849a12b3ce680&amp;originationContext=Search%20Result&amp;transitionType=SearchItem&amp;contextData=%28sc.Default%29&amp;VR=3.0&amp;RS=cblt1.0</t>
  </si>
  <si>
    <t>F.C.C. v. RCA Communications</t>
  </si>
  <si>
    <t>https://www.westlaw.com/Document/I988b65b79c1c11d9bc61beebb95be672/View/FullText.html?listSource=Search&amp;list=CASE&amp;rank=395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</si>
  <si>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346 U.S. 86</t>
  </si>
  <si>
    <t>73 S.Ct. 998</t>
  </si>
  <si>
    <t>568, 567</t>
  </si>
  <si>
    <t>https://www.westlaw.com/Link/RelatedInformation/Flag?docGuid=I96d9c1729c4511d9bdd1cfdd544ca3a4&amp;rank=398&amp;listSource=Search&amp;list=CASE&amp;ppcid=b18d1b401c9641b1968849a12b3ce680&amp;originationContext=Search%20Result&amp;transitionType=SearchItem&amp;contextData=%28sc.Default%29&amp;VR=3.0&amp;RS=cblt1.0</t>
  </si>
  <si>
    <t>Brown v. Pro Football, Inc.</t>
  </si>
  <si>
    <t>https://www.westlaw.com/Document/I96d9c1729c4511d9bdd1cfdd544ca3a4/View/FullText.html?listSource=Search&amp;list=CASE&amp;rank=398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</si>
  <si>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518 U.S. 231</t>
  </si>
  <si>
    <t>116 S.Ct. 2116</t>
  </si>
  <si>
    <t>95-388</t>
  </si>
  <si>
    <t>https://www.westlaw.com/Link/RelatedInformation/Flag?docGuid=I1d1e4caf9c9711d993e6d35cc61aab4a&amp;rank=399&amp;listSource=Search&amp;list=CASE&amp;ppcid=b18d1b401c9641b1968849a12b3ce680&amp;originationContext=Search%20Result&amp;transitionType=SearchItem&amp;contextData=%28sc.Default%29&amp;VR=3.0&amp;RS=cblt1.0</t>
  </si>
  <si>
    <t>Professional Real Estate Investors, Inc. v. Columbia Pictures Industries, Inc.</t>
  </si>
  <si>
    <t>https://www.westlaw.com/Document/I1d1e4caf9c9711d993e6d35cc61aab4a/View/FullText.html?listSource=Search&amp;list=CASE&amp;rank=399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</si>
  <si>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508 U.S. 49</t>
  </si>
  <si>
    <t>113 S.Ct. 1920</t>
  </si>
  <si>
    <t>https://www.westlaw.com/Link/RelatedInformation/Flag?docGuid=Ibdefc2769c2511d9bc61beebb95be672&amp;rank=402&amp;listSource=Search&amp;list=CASE&amp;ppcid=b18d1b401c9641b1968849a12b3ce680&amp;originationContext=Search%20Result&amp;transitionType=SearchItem&amp;contextData=%28sc.Default%29&amp;VR=3.0&amp;RS=cblt1.0</t>
  </si>
  <si>
    <t>https://www.westlaw.com/Document/Ibdefc2769c2511d9bc61beebb95be672/View/FullText.html?listSource=Search&amp;list=CASE&amp;rank=402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</si>
  <si>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401 U.S. 321</t>
  </si>
  <si>
    <t>91 S.Ct. 795</t>
  </si>
  <si>
    <t>https://www.westlaw.com/Link/RelatedInformation/Flag?docGuid=I80724bac18bd11e9bbbcd57aa014637b&amp;rank=403&amp;listSource=Search&amp;list=CASE&amp;ppcid=b18d1b401c9641b1968849a12b3ce680&amp;originationContext=Search%20Result&amp;transitionType=SearchItem&amp;contextData=%28sc.Default%29&amp;VR=3.0&amp;RS=cblt1.0</t>
  </si>
  <si>
    <t>New Prime Inc. v. Oliveira</t>
  </si>
  <si>
    <t>https://www.westlaw.com/Document/I80724bac18bd11e9bbbcd57aa014637b/View/FullText.html?listSource=Search&amp;list=CASE&amp;rank=403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</si>
  <si>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532</t>
  </si>
  <si>
    <t>2019 WL 189342</t>
  </si>
  <si>
    <t>17-340</t>
  </si>
  <si>
    <t>https://www.westlaw.com/Link/RelatedInformation/Flag?docGuid=Icea298209c9611d993e6d35cc61aab4a&amp;rank=405&amp;listSource=Search&amp;list=CASE&amp;ppcid=b18d1b401c9641b1968849a12b3ce680&amp;originationContext=Search%20Result&amp;transitionType=SearchItem&amp;contextData=%28sc.Default%29&amp;VR=3.0&amp;RS=cblt1.0</t>
  </si>
  <si>
    <t>Federal Trade Commission v. Ruberoid Co.</t>
  </si>
  <si>
    <t>https://www.westlaw.com/Document/Icea298209c9611d993e6d35cc61aab4a/View/FullText.html?listSource=Search&amp;list=CASE&amp;rank=405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</si>
  <si>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470</t>
  </si>
  <si>
    <t>72 S.Ct. 800</t>
  </si>
  <si>
    <t>448, 504</t>
  </si>
  <si>
    <t>https://www.westlaw.com/Link/RelatedInformation/Flag?docGuid=I618474519c1f11d9bc61beebb95be672&amp;rank=411&amp;listSource=Search&amp;list=CASE&amp;ppcid=b18d1b401c9641b1968849a12b3ce680&amp;originationContext=Search%20Result&amp;transitionType=SearchItem&amp;contextData=%28sc.Default%29&amp;VR=3.0&amp;RS=cblt1.0</t>
  </si>
  <si>
    <t>Occidental Life Ins. Co. of California v. E.E.O.C.</t>
  </si>
  <si>
    <t>https://www.westlaw.com/Document/I618474519c1f11d9bc61beebb95be672/View/FullText.html?listSource=Search&amp;list=CASE&amp;rank=411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</si>
  <si>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432 U.S. 355</t>
  </si>
  <si>
    <t>97 S.Ct. 2447</t>
  </si>
  <si>
    <t>76-99</t>
  </si>
  <si>
    <t>https://www.westlaw.com/Link/RelatedInformation/Flag?docGuid=Ic3136d469c4f11d9bdd1cfdd544ca3a4&amp;rank=412&amp;listSource=Search&amp;list=CASE&amp;ppcid=b18d1b401c9641b1968849a12b3ce680&amp;originationContext=Search%20Result&amp;transitionType=SearchItem&amp;contextData=%28sc.Default%29&amp;VR=3.0&amp;RS=cblt1.0</t>
  </si>
  <si>
    <t>Staples v. U.S.</t>
  </si>
  <si>
    <t>https://www.westlaw.com/Document/Ic3136d469c4f11d9bdd1cfdd544ca3a4/View/FullText.html?listSource=Search&amp;list=CASE&amp;rank=412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</si>
  <si>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511 U.S. 600</t>
  </si>
  <si>
    <t>114 S.Ct. 1793</t>
  </si>
  <si>
    <t>National Football League v. North American Soccer League</t>
  </si>
  <si>
    <t>https://www.westlaw.com/Document/I33af7f099bdc11d991d0cc6b54f12d4d/View/FullText.html?listSource=Search&amp;list=CASE&amp;rank=413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</si>
  <si>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1074</t>
  </si>
  <si>
    <t>103 S.Ct. 499</t>
  </si>
  <si>
    <t>https://www.westlaw.com/Link/RelatedInformation/Flag?docGuid=I77391b6bbb4e11e1b60ab297d3d07bc5&amp;rank=415&amp;listSource=Search&amp;list=CASE&amp;ppcid=b18d1b401c9641b1968849a12b3ce680&amp;originationContext=Search%20Result&amp;transitionType=SearchItem&amp;contextData=%28sc.Default%29&amp;VR=3.0&amp;RS=cblt1.0</t>
  </si>
  <si>
    <t>Southern Union Co. v. U.S.</t>
  </si>
  <si>
    <t>https://www.westlaw.com/Document/I77391b6bbb4e11e1b60ab297d3d07bc5/View/FullText.html?listSource=Search&amp;list=CASE&amp;rank=415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</si>
  <si>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567 U.S. 343</t>
  </si>
  <si>
    <t>132 S.Ct. 2344</t>
  </si>
  <si>
    <t>Animal Science Products, Inc. v. Hebei Welcome Pharmaceutical Co. Ltd.</t>
  </si>
  <si>
    <t>https://www.westlaw.com/Document/I54ee68af6fc911e89a6efc60af1b5d9c/View/FullText.html?listSource=Search&amp;list=CASE&amp;rank=418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</si>
  <si>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138 S.Ct. 1865</t>
  </si>
  <si>
    <t>2018 WL 2973745</t>
  </si>
  <si>
    <t>https://www.westlaw.com/Link/RelatedInformation/Flag?docGuid=I2355394a9c1e11d9bdd1cfdd544ca3a4&amp;rank=419&amp;listSource=Search&amp;list=CASE&amp;ppcid=b18d1b401c9641b1968849a12b3ce680&amp;originationContext=Search%20Result&amp;transitionType=SearchItem&amp;contextData=%28sc.Default%29&amp;VR=3.0&amp;RS=cblt1.0</t>
  </si>
  <si>
    <t>Cargill, Inc. v. Monfort of Colorado, Inc.</t>
  </si>
  <si>
    <t>https://www.westlaw.com/Document/I2355394a9c1e11d9bdd1cfdd544ca3a4/View/FullText.html?listSource=Search&amp;list=CASE&amp;rank=419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</si>
  <si>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479 U.S. 104</t>
  </si>
  <si>
    <t>107 S.Ct. 484</t>
  </si>
  <si>
    <t>85-473</t>
  </si>
  <si>
    <t>https://www.westlaw.com/Link/RelatedInformation/Flag?docGuid=Id4ca427d9c1d11d991d0cc6b54f12d4d&amp;rank=422&amp;listSource=Search&amp;list=CASE&amp;ppcid=b18d1b401c9641b1968849a12b3ce680&amp;originationContext=Search%20Result&amp;transitionType=SearchItem&amp;contextData=%28sc.Default%29&amp;VR=3.0&amp;RS=cblt1.0</t>
  </si>
  <si>
    <t>Murphy v. Waterfront Com'n of New York Harbor</t>
  </si>
  <si>
    <t>https://www.westlaw.com/Document/Id4ca427d9c1d11d991d0cc6b54f12d4d/View/FullText.html?listSource=Search&amp;list=CASE&amp;rank=422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</si>
  <si>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378 U.S. 52</t>
  </si>
  <si>
    <t>84 S.Ct. 1594</t>
  </si>
  <si>
    <t>Federal Maritime Bd. v. Isbrandtsen Co.</t>
  </si>
  <si>
    <t>https://www.westlaw.com/Document/Iab90cc439bf011d991d0cc6b54f12d4d/View/FullText.html?listSource=Search&amp;list=CASE&amp;rank=423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</si>
  <si>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356 U.S. 481</t>
  </si>
  <si>
    <t>78 S.Ct. 851</t>
  </si>
  <si>
    <t>73, 159552</t>
  </si>
  <si>
    <t>https://www.westlaw.com/Link/RelatedInformation/Flag?docGuid=I939f47bf8b8911e99b14f2ee541cf11a&amp;rank=424&amp;listSource=Search&amp;list=CASE&amp;ppcid=b18d1b401c9641b1968849a12b3ce680&amp;originationContext=Search%20Result&amp;transitionType=SearchItem&amp;contextData=%28sc.Default%29&amp;VR=3.0&amp;RS=cblt1.0</t>
  </si>
  <si>
    <t>Return Mail, Inc. v. United States Postal Service</t>
  </si>
  <si>
    <t>https://www.westlaw.com/Document/I939f47bf8b8911e99b14f2ee541cf11a/View/FullText.html?listSource=Search&amp;list=CASE&amp;rank=424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</si>
  <si>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1853</t>
  </si>
  <si>
    <t>2019 WL 2412904</t>
  </si>
  <si>
    <t>https://www.westlaw.com/Link/RelatedInformation/Flag?docGuid=Ibde7851d9c2511d9bc61beebb95be672&amp;rank=425&amp;listSource=Search&amp;list=CASE&amp;ppcid=b18d1b401c9641b1968849a12b3ce680&amp;originationContext=Search%20Result&amp;transitionType=SearchItem&amp;contextData=%28sc.Default%29&amp;VR=3.0&amp;RS=cblt1.0</t>
  </si>
  <si>
    <t>U.S. v. Morrison</t>
  </si>
  <si>
    <t>https://www.westlaw.com/Document/Ibde7851d9c2511d9bc61beebb95be672/View/FullText.html?listSource=Search&amp;list=CASE&amp;rank=425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</si>
  <si>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529 U.S. 598</t>
  </si>
  <si>
    <t>120 S.Ct. 1740</t>
  </si>
  <si>
    <t>99-29, 99-5</t>
  </si>
  <si>
    <t>https://www.westlaw.com/Link/RelatedInformation/Flag?docGuid=I1d1dfe819c9711d993e6d35cc61aab4a&amp;rank=426&amp;listSource=Search&amp;list=CASE&amp;ppcid=b18d1b401c9641b1968849a12b3ce680&amp;originationContext=Search%20Result&amp;transitionType=SearchItem&amp;contextData=%28sc.Default%29&amp;VR=3.0&amp;RS=cblt1.0</t>
  </si>
  <si>
    <t>Turner Broadcasting System, Inc. v. F.C.C.</t>
  </si>
  <si>
    <t>https://www.westlaw.com/Document/I1d1dfe819c9711d993e6d35cc61aab4a/View/FullText.html?listSource=Search&amp;list=CASE&amp;rank=426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</si>
  <si>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512 U.S. 622</t>
  </si>
  <si>
    <t>114 S.Ct. 2445</t>
  </si>
  <si>
    <t>93-44</t>
  </si>
  <si>
    <t>https://www.westlaw.com/Link/RelatedInformation/Flag?docGuid=Ice9c2f7b9c9611d993e6d35cc61aab4a&amp;rank=428&amp;listSource=Search&amp;list=CASE&amp;ppcid=b18d1b401c9641b1968849a12b3ce680&amp;originationContext=Search%20Result&amp;transitionType=SearchItem&amp;contextData=%28sc.Default%29&amp;VR=3.0&amp;RS=cblt1.0</t>
  </si>
  <si>
    <t>Greyhound Corp. v. Mt. Hood Stages, Inc.</t>
  </si>
  <si>
    <t>https://www.westlaw.com/Document/Ice9c2f7b9c9611d993e6d35cc61aab4a/View/FullText.html?listSource=Search&amp;list=CASE&amp;rank=428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</si>
  <si>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437 U.S. 322</t>
  </si>
  <si>
    <t>98 S.Ct. 2370</t>
  </si>
  <si>
    <t>77-598</t>
  </si>
  <si>
    <t>Schwimmer v. Sony Corp. of America</t>
  </si>
  <si>
    <t>https://www.westlaw.com/Document/I1d2096959c9711d993e6d35cc61aab4a/View/FullText.html?listSource=Search&amp;list=CASE&amp;rank=432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</si>
  <si>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1007</t>
  </si>
  <si>
    <t>103 S.Ct. 362</t>
  </si>
  <si>
    <t>82-277, 82-362</t>
  </si>
  <si>
    <t>https://www.westlaw.com/Link/RelatedInformation/Flag?docGuid=Ice9a81c99c9611d993e6d35cc61aab4a&amp;rank=433&amp;listSource=Search&amp;list=CASE&amp;ppcid=b18d1b401c9641b1968849a12b3ce680&amp;originationContext=Search%20Result&amp;transitionType=SearchItem&amp;contextData=%28sc.Default%29&amp;VR=3.0&amp;RS=cblt1.0</t>
  </si>
  <si>
    <t>Marrese v. American Academy of Orthopaedic Surgeons</t>
  </si>
  <si>
    <t>https://www.westlaw.com/Document/Ice9a81c99c9611d993e6d35cc61aab4a/View/FullText.html?listSource=Search&amp;list=CASE&amp;rank=433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</si>
  <si>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470 U.S. 373</t>
  </si>
  <si>
    <t>105 S.Ct. 1327</t>
  </si>
  <si>
    <t>https://www.westlaw.com/Link/RelatedInformation/Flag?docGuid=I319bd70c9c2511d9bdd1cfdd544ca3a4&amp;rank=435&amp;listSource=Search&amp;list=CASE&amp;ppcid=b18d1b401c9641b1968849a12b3ce680&amp;originationContext=Search%20Result&amp;transitionType=SearchItem&amp;contextData=%28sc.Default%29&amp;VR=3.0&amp;RS=cblt1.0</t>
  </si>
  <si>
    <t>City of Los Angeles v. Preferred Communications, Inc.</t>
  </si>
  <si>
    <t>https://www.westlaw.com/Document/I319bd70c9c2511d9bdd1cfdd544ca3a4/View/FullText.html?listSource=Search&amp;list=CASE&amp;rank=435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</si>
  <si>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476 U.S. 488</t>
  </si>
  <si>
    <t>106 S.Ct. 2034</t>
  </si>
  <si>
    <t>85-390</t>
  </si>
  <si>
    <t>https://www.westlaw.com/Document/Ic83896ac9be811d991d0cc6b54f12d4d/View/FullText.html?listSource=Search&amp;list=CASE&amp;rank=436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</si>
  <si>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398 U.S. 268</t>
  </si>
  <si>
    <t>90 S.Ct. 1723 (Mem)</t>
  </si>
  <si>
    <t>103, OCT TERM 1969</t>
  </si>
  <si>
    <t>https://www.westlaw.com/Link/RelatedInformation/Flag?docGuid=Id4c671e39c1d11d991d0cc6b54f12d4d&amp;rank=437&amp;listSource=Search&amp;list=CASE&amp;ppcid=b18d1b401c9641b1968849a12b3ce680&amp;originationContext=Search%20Result&amp;transitionType=SearchItem&amp;contextData=%28sc.Default%29&amp;VR=3.0&amp;RS=cblt1.0</t>
  </si>
  <si>
    <t>Flood v. Kuhn</t>
  </si>
  <si>
    <t>https://www.westlaw.com/Document/Id4c671e39c1d11d991d0cc6b54f12d4d/View/FullText.html?listSource=Search&amp;list=CASE&amp;rank=437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</si>
  <si>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407 U.S. 258</t>
  </si>
  <si>
    <t>92 S.Ct. 2099</t>
  </si>
  <si>
    <t>71-32</t>
  </si>
  <si>
    <t>https://www.westlaw.com/Link/RelatedInformation/Flag?docGuid=I18d7aaed9bea11d9bdd1cfdd544ca3a4&amp;rank=439&amp;listSource=Search&amp;list=CASE&amp;ppcid=b18d1b401c9641b1968849a12b3ce680&amp;originationContext=Search%20Result&amp;transitionType=SearchItem&amp;contextData=%28sc.Default%29&amp;VR=3.0&amp;RS=cblt1.0</t>
  </si>
  <si>
    <t>Hughes Tool Co. v. Trans World Airlines, Inc.</t>
  </si>
  <si>
    <t>https://www.westlaw.com/Document/I18d7aaed9bea11d9bdd1cfdd544ca3a4/View/FullText.html?listSource=Search&amp;list=CASE&amp;rank=439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</si>
  <si>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409 U.S. 363</t>
  </si>
  <si>
    <t>93 S.Ct. 647</t>
  </si>
  <si>
    <t>71-830, 71-827</t>
  </si>
  <si>
    <t>Kaplan v. Lehman Brothers</t>
  </si>
  <si>
    <t>https://www.westlaw.com/Document/Ifc8001c59c0411d991d0cc6b54f12d4d/View/FullText.html?listSource=Search&amp;list=CASE&amp;rank=440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</si>
  <si>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389 U.S. 954</t>
  </si>
  <si>
    <t>88 S.Ct. 320 (Mem)</t>
  </si>
  <si>
    <t>https://www.westlaw.com/Link/RelatedInformation/Flag?docGuid=I1d221d379c9711d993e6d35cc61aab4a&amp;rank=441&amp;listSource=Search&amp;list=CASE&amp;ppcid=b18d1b401c9641b1968849a12b3ce680&amp;originationContext=Search%20Result&amp;transitionType=SearchItem&amp;contextData=%28sc.Default%29&amp;VR=3.0&amp;RS=cblt1.0</t>
  </si>
  <si>
    <t>Brunswick Corp. v. Pueblo Bowl-O-Mat, Inc.</t>
  </si>
  <si>
    <t>https://www.westlaw.com/Document/I1d221d379c9711d993e6d35cc61aab4a/View/FullText.html?listSource=Search&amp;list=CASE&amp;rank=441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</si>
  <si>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429 U.S. 477</t>
  </si>
  <si>
    <t>97 S.Ct. 690</t>
  </si>
  <si>
    <t>75-904</t>
  </si>
  <si>
    <t>https://www.westlaw.com/Link/RelatedInformation/Flag?docGuid=I72e88d179c9a11d991d0cc6b54f12d4d&amp;rank=442&amp;listSource=Search&amp;list=CASE&amp;ppcid=b18d1b401c9641b1968849a12b3ce680&amp;originationContext=Search%20Result&amp;transitionType=SearchItem&amp;contextData=%28sc.Default%29&amp;VR=3.0&amp;RS=cblt1.0</t>
  </si>
  <si>
    <t>F.T.C. v. Ticor Title Ins. Co.</t>
  </si>
  <si>
    <t>https://www.westlaw.com/Document/I72e88d179c9a11d991d0cc6b54f12d4d/View/FullText.html?listSource=Search&amp;list=CASE&amp;rank=442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</si>
  <si>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504 U.S. 621</t>
  </si>
  <si>
    <t>112 S.Ct. 2169</t>
  </si>
  <si>
    <t>91-72</t>
  </si>
  <si>
    <t>https://www.westlaw.com/Link/RelatedInformation/Flag?docGuid=Id4d3914d9c1d11d991d0cc6b54f12d4d&amp;rank=443&amp;listSource=Search&amp;list=CASE&amp;ppcid=b18d1b401c9641b1968849a12b3ce680&amp;originationContext=Search%20Result&amp;transitionType=SearchItem&amp;contextData=%28sc.Default%29&amp;VR=3.0&amp;RS=cblt1.0</t>
  </si>
  <si>
    <t>Steele v. Bulova Watch Co.</t>
  </si>
  <si>
    <t>https://www.westlaw.com/Document/Id4d3914d9c1d11d991d0cc6b54f12d4d/View/FullText.html?listSource=Search&amp;list=CASE&amp;rank=443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</si>
  <si>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344 U.S. 280</t>
  </si>
  <si>
    <t>73 S.Ct. 252</t>
  </si>
  <si>
    <t>https://www.westlaw.com/Link/RelatedInformation/Flag?docGuid=Ic1cf4acf9c1e11d991d0cc6b54f12d4d&amp;rank=444&amp;listSource=Search&amp;list=CASE&amp;ppcid=b18d1b401c9641b1968849a12b3ce680&amp;originationContext=Search%20Result&amp;transitionType=SearchItem&amp;contextData=%28sc.Default%29&amp;VR=3.0&amp;RS=cblt1.0</t>
  </si>
  <si>
    <t>Albernaz v. U. S.</t>
  </si>
  <si>
    <t>https://www.westlaw.com/Document/Ic1cf4acf9c1e11d991d0cc6b54f12d4d/View/FullText.html?listSource=Search&amp;list=CASE&amp;rank=444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</si>
  <si>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450 U.S. 333</t>
  </si>
  <si>
    <t>101 S.Ct. 1137</t>
  </si>
  <si>
    <t>https://www.westlaw.com/Link/RelatedInformation/Flag?docGuid=Ia098429b9c9a11d993e6d35cc61aab4a&amp;rank=446&amp;listSource=Search&amp;list=CASE&amp;ppcid=b18d1b401c9641b1968849a12b3ce680&amp;originationContext=Search%20Result&amp;transitionType=SearchItem&amp;contextData=%28sc.Default%29&amp;VR=3.0&amp;RS=cblt1.0</t>
  </si>
  <si>
    <t>Holmes v. Securities Investor Protection Corp.</t>
  </si>
  <si>
    <t>https://www.westlaw.com/Document/Ia098429b9c9a11d993e6d35cc61aab4a/View/FullText.html?listSource=Search&amp;list=CASE&amp;rank=446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</si>
  <si>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503 U.S. 258</t>
  </si>
  <si>
    <t>112 S.Ct. 1311</t>
  </si>
  <si>
    <t>90-727</t>
  </si>
  <si>
    <t>https://www.westlaw.com/Link/RelatedInformation/Flag?docGuid=Icea271019c9611d993e6d35cc61aab4a&amp;rank=447&amp;listSource=Search&amp;list=CASE&amp;ppcid=b18d1b401c9641b1968849a12b3ce680&amp;originationContext=Search%20Result&amp;transitionType=SearchItem&amp;contextData=%28sc.Default%29&amp;VR=3.0&amp;RS=cblt1.0</t>
  </si>
  <si>
    <t>F.T.C. v. Travelers Health Association</t>
  </si>
  <si>
    <t>https://www.westlaw.com/Document/Icea271019c9611d993e6d35cc61aab4a/View/FullText.html?listSource=Search&amp;list=CASE&amp;rank=447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</si>
  <si>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362 U.S. 293</t>
  </si>
  <si>
    <t>80 S.Ct. 717</t>
  </si>
  <si>
    <t>https://www.westlaw.com/Link/RelatedInformation/Flag?docGuid=I96dbbd4c9c4511d9bdd1cfdd544ca3a4&amp;rank=448&amp;listSource=Search&amp;list=CASE&amp;ppcid=b18d1b401c9641b1968849a12b3ce680&amp;originationContext=Search%20Result&amp;transitionType=SearchItem&amp;contextData=%28sc.Default%29&amp;VR=3.0&amp;RS=cblt1.0</t>
  </si>
  <si>
    <t>Barnett Bank of Marion County, N.A. v. Nelson</t>
  </si>
  <si>
    <t>https://www.westlaw.com/Document/I96dbbd4c9c4511d9bdd1cfdd544ca3a4/View/FullText.html?listSource=Search&amp;list=CASE&amp;rank=448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</si>
  <si>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517 U.S. 25</t>
  </si>
  <si>
    <t>116 S.Ct. 1103</t>
  </si>
  <si>
    <t>https://www.westlaw.com/Link/RelatedInformation/Flag?docGuid=Ie09118901d8a11dc8471eea21d4a0625&amp;rank=449&amp;listSource=Search&amp;list=CASE&amp;ppcid=b18d1b401c9641b1968849a12b3ce680&amp;originationContext=Search%20Result&amp;transitionType=SearchItem&amp;contextData=%28sc.Default%29&amp;VR=3.0&amp;RS=cblt1.0</t>
  </si>
  <si>
    <t>Credit Suisse Securities (USA) LLC v. Billing</t>
  </si>
  <si>
    <t>https://www.westlaw.com/Document/Ie09118901d8a11dc8471eea21d4a0625/View/FullText.html?listSource=Search&amp;list=CASE&amp;rank=449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</si>
  <si>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551 U.S. 264</t>
  </si>
  <si>
    <t>127 S.Ct. 2383</t>
  </si>
  <si>
    <t>https://www.westlaw.com/Document/Iec5146009bdc11d9bdd1cfdd544ca3a4/View/FullText.html?listSource=Search&amp;list=CASE&amp;rank=451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</si>
  <si>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368 U.S. 813</t>
  </si>
  <si>
    <t>82 S.Ct. 56</t>
  </si>
  <si>
    <t>https://www.westlaw.com/Link/RelatedInformation/Flag?docGuid=I178e6ef79c1f11d993e6d35cc61aab4a&amp;rank=452&amp;listSource=Search&amp;list=CASE&amp;ppcid=b18d1b401c9641b1968849a12b3ce680&amp;originationContext=Search%20Result&amp;transitionType=SearchItem&amp;contextData=%28sc.Default%29&amp;VR=3.0&amp;RS=cblt1.0</t>
  </si>
  <si>
    <t>N. A. A. C. P. v. Claiborne Hardware Co.</t>
  </si>
  <si>
    <t>https://www.westlaw.com/Document/I178e6ef79c1f11d993e6d35cc61aab4a/View/FullText.html?listSource=Search&amp;list=CASE&amp;rank=452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</si>
  <si>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458 U.S. 886</t>
  </si>
  <si>
    <t>102 S.Ct. 3409</t>
  </si>
  <si>
    <t>81-202</t>
  </si>
  <si>
    <t>https://www.westlaw.com/Link/RelatedInformation/Flag?docGuid=I34e79e5c757811e99a6efc60af1b5d9c&amp;rank=455&amp;listSource=Search&amp;list=CASE&amp;ppcid=b18d1b401c9641b1968849a12b3ce680&amp;originationContext=Search%20Result&amp;transitionType=SearchItem&amp;contextData=%28sc.Default%29&amp;VR=3.0&amp;RS=cblt1.0</t>
  </si>
  <si>
    <t>Apple Inc. v. Pepper</t>
  </si>
  <si>
    <t>https://www.westlaw.com/Document/I34e79e5c757811e99a6efc60af1b5d9c/View/FullText.html?listSource=Search&amp;list=CASE&amp;rank=455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</si>
  <si>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1514</t>
  </si>
  <si>
    <t>2019 WL 2078087</t>
  </si>
  <si>
    <t>17-204</t>
  </si>
  <si>
    <t>https://www.westlaw.com/Link/RelatedInformation/Flag?docGuid=I9a2e31299c9c11d991d0cc6b54f12d4d&amp;rank=458&amp;listSource=Search&amp;list=CASE&amp;ppcid=b18d1b401c9641b1968849a12b3ce680&amp;originationContext=Search%20Result&amp;transitionType=SearchItem&amp;contextData=%28sc.Default%29&amp;VR=3.0&amp;RS=cblt1.0</t>
  </si>
  <si>
    <t>F.T.C. v. Sperry &amp; Hutchinson Co.</t>
  </si>
  <si>
    <t>https://www.westlaw.com/Document/I9a2e31299c9c11d991d0cc6b54f12d4d/View/FullText.html?listSource=Search&amp;list=CASE&amp;rank=458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</si>
  <si>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405 U.S. 233</t>
  </si>
  <si>
    <t>92 S.Ct. 898</t>
  </si>
  <si>
    <t>70-70</t>
  </si>
  <si>
    <t>https://www.westlaw.com/Link/RelatedInformation/Flag?docGuid=Ibde206d09c2511d9bc61beebb95be672&amp;rank=459&amp;listSource=Search&amp;list=CASE&amp;ppcid=b18d1b401c9641b1968849a12b3ce680&amp;originationContext=Search%20Result&amp;transitionType=SearchItem&amp;contextData=%28sc.Default%29&amp;VR=3.0&amp;RS=cblt1.0</t>
  </si>
  <si>
    <t>National Collegiate Athletic Ass'n v. Smith</t>
  </si>
  <si>
    <t>https://www.westlaw.com/Document/Ibde206d09c2511d9bc61beebb95be672/View/FullText.html?listSource=Search&amp;list=CASE&amp;rank=459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</si>
  <si>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525 U.S. 459</t>
  </si>
  <si>
    <t>119 S.Ct. 924</t>
  </si>
  <si>
    <t>98-84</t>
  </si>
  <si>
    <t>https://www.westlaw.com/Link/RelatedInformation/Flag?docGuid=I1d1c29c29c9711d993e6d35cc61aab4a&amp;rank=460&amp;listSource=Search&amp;list=CASE&amp;ppcid=b18d1b401c9641b1968849a12b3ce680&amp;originationContext=Search%20Result&amp;transitionType=SearchItem&amp;contextData=%28sc.Default%29&amp;VR=3.0&amp;RS=cblt1.0</t>
  </si>
  <si>
    <t>Standard Oil Co. of California v. U. S.</t>
  </si>
  <si>
    <t>https://www.westlaw.com/Document/I1d1c29c29c9711d993e6d35cc61aab4a/View/FullText.html?listSource=Search&amp;list=CASE&amp;rank=460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</si>
  <si>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429 U.S. 17</t>
  </si>
  <si>
    <t>97 S.Ct. 31</t>
  </si>
  <si>
    <t>https://www.westlaw.com/Link/RelatedInformation/Flag?docGuid=I177a4ac29c1f11d993e6d35cc61aab4a&amp;rank=461&amp;listSource=Search&amp;list=CASE&amp;ppcid=b18d1b401c9641b1968849a12b3ce680&amp;originationContext=Search%20Result&amp;transitionType=SearchItem&amp;contextData=%28sc.Default%29&amp;VR=3.0&amp;RS=cblt1.0</t>
  </si>
  <si>
    <t>National Woodwork Mfrs. Ass'n v. N. L. R. B.</t>
  </si>
  <si>
    <t>https://www.westlaw.com/Document/I177a4ac29c1f11d993e6d35cc61aab4a/View/FullText.html?listSource=Search&amp;list=CASE&amp;rank=461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</si>
  <si>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386 U.S. 612</t>
  </si>
  <si>
    <t>87 S.Ct. 1250</t>
  </si>
  <si>
    <t>110, 111</t>
  </si>
  <si>
    <t>https://www.westlaw.com/Link/RelatedInformation/Flag?docGuid=I8634a10c9c9011d993e6d35cc61aab4a&amp;rank=462&amp;listSource=Search&amp;list=CASE&amp;ppcid=b18d1b401c9641b1968849a12b3ce680&amp;originationContext=Search%20Result&amp;transitionType=SearchItem&amp;contextData=%28sc.Default%29&amp;VR=3.0&amp;RS=cblt1.0</t>
  </si>
  <si>
    <t>Kansas v. UtiliCorp United, Inc.</t>
  </si>
  <si>
    <t>https://www.westlaw.com/Document/I8634a10c9c9011d993e6d35cc61aab4a/View/FullText.html?listSource=Search&amp;list=CASE&amp;rank=462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</si>
  <si>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497 U.S. 199</t>
  </si>
  <si>
    <t>110 S.Ct. 2807</t>
  </si>
  <si>
    <t>https://www.westlaw.com/Link/RelatedInformation/Flag?docGuid=Id4c894cb9c1d11d991d0cc6b54f12d4d&amp;rank=463&amp;listSource=Search&amp;list=CASE&amp;ppcid=b18d1b401c9641b1968849a12b3ce680&amp;originationContext=Search%20Result&amp;transitionType=SearchItem&amp;contextData=%28sc.Default%29&amp;VR=3.0&amp;RS=cblt1.0</t>
  </si>
  <si>
    <t>Capital Cities Cable, Inc. v. Crisp</t>
  </si>
  <si>
    <t>https://www.westlaw.com/Document/Id4c894cb9c1d11d991d0cc6b54f12d4d/View/FullText.html?listSource=Search&amp;list=CASE&amp;rank=463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</si>
  <si>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467 U.S. 691</t>
  </si>
  <si>
    <t>104 S.Ct. 2694</t>
  </si>
  <si>
    <t>https://www.westlaw.com/Link/RelatedInformation/Flag?docGuid=I7108db1f9c9b11d993e6d35cc61aab4a&amp;rank=465&amp;listSource=Search&amp;list=CASE&amp;ppcid=b18d1b401c9641b1968849a12b3ce680&amp;originationContext=Search%20Result&amp;transitionType=SearchItem&amp;contextData=%28sc.Default%29&amp;VR=3.0&amp;RS=cblt1.0</t>
  </si>
  <si>
    <t>Whitfield v. U.S.</t>
  </si>
  <si>
    <t>https://www.westlaw.com/Document/I7108db1f9c9b11d993e6d35cc61aab4a/View/FullText.html?listSource=Search&amp;list=CASE&amp;rank=465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</si>
  <si>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543 U.S. 209</t>
  </si>
  <si>
    <t>125 S.Ct. 687</t>
  </si>
  <si>
    <t>03-1293, 03-1294</t>
  </si>
  <si>
    <t>https://www.westlaw.com/Link/RelatedInformation/Flag?docGuid=I1d26ff419c9711d993e6d35cc61aab4a&amp;rank=466&amp;listSource=Search&amp;list=CASE&amp;ppcid=b18d1b401c9641b1968849a12b3ce680&amp;originationContext=Search%20Result&amp;transitionType=SearchItem&amp;contextData=%28sc.Default%29&amp;VR=3.0&amp;RS=cblt1.0</t>
  </si>
  <si>
    <t>https://www.westlaw.com/Document/I1d26ff419c9711d993e6d35cc61aab4a/View/FullText.html?listSource=Search&amp;list=CASE&amp;rank=466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</si>
  <si>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460</t>
  </si>
  <si>
    <t>82 S.Ct. 1309</t>
  </si>
  <si>
    <t>U.S. v. Grinnell Corporation et Al.</t>
  </si>
  <si>
    <t>https://www.westlaw.com/Document/I516dd2829c0d11d9bdd1cfdd544ca3a4/View/FullText.html?listSource=Search&amp;list=CASE&amp;rank=467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</si>
  <si>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86 S.Ct. 231 (Mem)</t>
  </si>
  <si>
    <t>15 L.Ed.2d 146</t>
  </si>
  <si>
    <t>73, 74, 75, 76, 77, OCT. TERM 1965</t>
  </si>
  <si>
    <t>Denver &amp; R. G. W. R. Co. v. U. S.</t>
  </si>
  <si>
    <t>https://www.westlaw.com/Document/I1d263be59c9711d993e6d35cc61aab4a/View/FullText.html?listSource=Search&amp;list=CASE&amp;rank=469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</si>
  <si>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387 U.S. 485</t>
  </si>
  <si>
    <t>87 S.Ct. 1754</t>
  </si>
  <si>
    <t>https://www.westlaw.com/Link/RelatedInformation/Flag?docGuid=I3c414d758c1711dab6b19d807577f4c3&amp;rank=470&amp;listSource=Search&amp;list=CASE&amp;ppcid=b18d1b401c9641b1968849a12b3ce680&amp;originationContext=Search%20Result&amp;transitionType=SearchItem&amp;contextData=%28sc.Default%29&amp;VR=3.0&amp;RS=cblt1.0</t>
  </si>
  <si>
    <t>Unitherm Food Systems, Inc. v. Swift-Eckrich, Inc.</t>
  </si>
  <si>
    <t>https://www.westlaw.com/Document/I3c414d758c1711dab6b19d807577f4c3/View/FullText.html?listSource=Search&amp;list=CASE&amp;rank=470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</si>
  <si>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546 U.S. 394</t>
  </si>
  <si>
    <t>126 S.Ct. 980</t>
  </si>
  <si>
    <t>04-597</t>
  </si>
  <si>
    <t>https://www.westlaw.com/Link/RelatedInformation/Flag?docGuid=Ice9fd8f79c9611d993e6d35cc61aab4a&amp;rank=472&amp;listSource=Search&amp;list=CASE&amp;ppcid=b18d1b401c9641b1968849a12b3ce680&amp;originationContext=Search%20Result&amp;transitionType=SearchItem&amp;contextData=%28sc.Default%29&amp;VR=3.0&amp;RS=cblt1.0</t>
  </si>
  <si>
    <t>Falls City Industries, Inc. v. Vanco Beverage, Inc.</t>
  </si>
  <si>
    <t>https://www.westlaw.com/Document/Ice9fd8f79c9611d993e6d35cc61aab4a/View/FullText.html?listSource=Search&amp;list=CASE&amp;rank=472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</si>
  <si>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428</t>
  </si>
  <si>
    <t>103 S.Ct. 1282</t>
  </si>
  <si>
    <t>https://www.westlaw.com/Link/RelatedInformation/Flag?docGuid=Iab907e239bf011d991d0cc6b54f12d4d&amp;rank=473&amp;listSource=Search&amp;list=CASE&amp;ppcid=b18d1b401c9641b1968849a12b3ce680&amp;originationContext=Search%20Result&amp;transitionType=SearchItem&amp;contextData=%28sc.Default%29&amp;VR=3.0&amp;RS=cblt1.0</t>
  </si>
  <si>
    <t>U.S. v. Aluminum Co. of America</t>
  </si>
  <si>
    <t>https://www.westlaw.com/Document/Iab907e239bf011d991d0cc6b54f12d4d/View/FullText.html?listSource=Search&amp;list=CASE&amp;rank=473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</si>
  <si>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271</t>
  </si>
  <si>
    <t>84 S.Ct. 1283</t>
  </si>
  <si>
    <t>https://www.westlaw.com/Link/RelatedInformation/Flag?docGuid=Ibdc30d289c2511d9bc61beebb95be672&amp;rank=474&amp;listSource=Search&amp;list=CASE&amp;ppcid=b18d1b401c9641b1968849a12b3ce680&amp;originationContext=Search%20Result&amp;transitionType=SearchItem&amp;contextData=%28sc.Default%29&amp;VR=3.0&amp;RS=cblt1.0</t>
  </si>
  <si>
    <t>Humana Inc. v. Forsyth</t>
  </si>
  <si>
    <t>https://www.westlaw.com/Document/Ibdc30d289c2511d9bc61beebb95be672/View/FullText.html?listSource=Search&amp;list=CASE&amp;rank=474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</si>
  <si>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525 U.S. 299</t>
  </si>
  <si>
    <t>119 S.Ct. 710</t>
  </si>
  <si>
    <t>97-303</t>
  </si>
  <si>
    <t>Corp. Commission of Oklahoma v. Federal Power Commission</t>
  </si>
  <si>
    <t>https://www.westlaw.com/Document/Iab922bc89bf011d991d0cc6b54f12d4d/View/FullText.html?listSource=Search&amp;list=CASE&amp;rank=476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</si>
  <si>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415 U.S. 961</t>
  </si>
  <si>
    <t>94 S.Ct. 1548 (Mem)</t>
  </si>
  <si>
    <t>73-729</t>
  </si>
  <si>
    <t>https://www.westlaw.com/Link/RelatedInformation/Flag?docGuid=Id4d1e3a49c1d11d991d0cc6b54f12d4d&amp;rank=477&amp;listSource=Search&amp;list=CASE&amp;ppcid=b18d1b401c9641b1968849a12b3ce680&amp;originationContext=Search%20Result&amp;transitionType=SearchItem&amp;contextData=%28sc.Default%29&amp;VR=3.0&amp;RS=cblt1.0</t>
  </si>
  <si>
    <t>Allied Chemical Corp. v. Daiflon, Inc.</t>
  </si>
  <si>
    <t>https://www.westlaw.com/Document/Id4d1e3a49c1d11d991d0cc6b54f12d4d/View/FullText.html?listSource=Search&amp;list=CASE&amp;rank=477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</si>
  <si>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449 U.S. 33</t>
  </si>
  <si>
    <t>101 S.Ct. 188</t>
  </si>
  <si>
    <t>https://www.westlaw.com/Link/RelatedInformation/Flag?docGuid=Idb7b71819c4f11d993e6d35cc61aab4a&amp;rank=478&amp;listSource=Search&amp;list=CASE&amp;ppcid=b18d1b401c9641b1968849a12b3ce680&amp;originationContext=Search%20Result&amp;transitionType=SearchItem&amp;contextData=%28sc.Default%29&amp;VR=3.0&amp;RS=cblt1.0</t>
  </si>
  <si>
    <t>U.S. v. Shabani</t>
  </si>
  <si>
    <t>https://www.westlaw.com/Document/Idb7b71819c4f11d993e6d35cc61aab4a/View/FullText.html?listSource=Search&amp;list=CASE&amp;rank=478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</si>
  <si>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513 U.S. 10</t>
  </si>
  <si>
    <t>115 S.Ct. 382</t>
  </si>
  <si>
    <t>93-981</t>
  </si>
  <si>
    <t>https://www.westlaw.com/Link/RelatedInformation/Flag?docGuid=Id8db7a719c1c11d993e6d35cc61aab4a&amp;rank=479&amp;listSource=Search&amp;list=CASE&amp;ppcid=b18d1b401c9641b1968849a12b3ce680&amp;originationContext=Search%20Result&amp;transitionType=SearchItem&amp;contextData=%28sc.Default%29&amp;VR=3.0&amp;RS=cblt1.0</t>
  </si>
  <si>
    <t>Solem v. Stumes</t>
  </si>
  <si>
    <t>https://www.westlaw.com/Document/Id8db7a719c1c11d993e6d35cc61aab4a/View/FullText.html?listSource=Search&amp;list=CASE&amp;rank=479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</si>
  <si>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465 U.S. 638</t>
  </si>
  <si>
    <t>104 S.Ct. 1338</t>
  </si>
  <si>
    <t>U.S. v. I. C. C.</t>
  </si>
  <si>
    <t>https://www.westlaw.com/Document/Id4c6c0169c1d11d991d0cc6b54f12d4d/View/FullText.html?listSource=Search&amp;list=CASE&amp;rank=480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</si>
  <si>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396 U.S. 491</t>
  </si>
  <si>
    <t>90 S.Ct. 708</t>
  </si>
  <si>
    <t>44, 38, 28, 43</t>
  </si>
  <si>
    <t>https://www.westlaw.com/Link/RelatedInformation/Flag?docGuid=Ic314f3eb9c4f11d9bdd1cfdd544ca3a4&amp;rank=481&amp;listSource=Search&amp;list=CASE&amp;ppcid=b18d1b401c9641b1968849a12b3ce680&amp;originationContext=Search%20Result&amp;transitionType=SearchItem&amp;contextData=%28sc.Default%29&amp;VR=3.0&amp;RS=cblt1.0</t>
  </si>
  <si>
    <t>National Organization for Women, Inc. v. Scheidler</t>
  </si>
  <si>
    <t>https://www.westlaw.com/Document/Ic314f3eb9c4f11d9bdd1cfdd544ca3a4/View/FullText.html?listSource=Search&amp;list=CASE&amp;rank=481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</si>
  <si>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510 U.S. 249</t>
  </si>
  <si>
    <t>114 S.Ct. 798</t>
  </si>
  <si>
    <t>92-780</t>
  </si>
  <si>
    <t>Visa v. Osborn</t>
  </si>
  <si>
    <t>https://www.westlaw.com/Document/I3840d2f7ad8011e69822eed485bc7ca1/View/FullText.html?listSource=Search&amp;list=CASE&amp;rank=483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</si>
  <si>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137 S.Ct. 289 (Mem)</t>
  </si>
  <si>
    <t>2016 WL 6808590</t>
  </si>
  <si>
    <t>15-961, 15-962</t>
  </si>
  <si>
    <t>Lawlor v. National Screen Service Corp.</t>
  </si>
  <si>
    <t>https://www.westlaw.com/Document/I424570059bf511d9bc61beebb95be672/View/FullText.html?listSource=Search&amp;list=CASE&amp;rank=484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</si>
  <si>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352 U.S. 992</t>
  </si>
  <si>
    <t>77 S.Ct. 526 (Mem)</t>
  </si>
  <si>
    <t>https://www.westlaw.com/Link/RelatedInformation/Flag?docGuid=I177baa489c1f11d993e6d35cc61aab4a&amp;rank=485&amp;listSource=Search&amp;list=CASE&amp;ppcid=b18d1b401c9641b1968849a12b3ce680&amp;originationContext=Search%20Result&amp;transitionType=SearchItem&amp;contextData=%28sc.Default%29&amp;VR=3.0&amp;RS=cblt1.0</t>
  </si>
  <si>
    <t>Liner v. Jafco, Inc.</t>
  </si>
  <si>
    <t>https://www.westlaw.com/Document/I177baa489c1f11d993e6d35cc61aab4a/View/FullText.html?listSource=Search&amp;list=CASE&amp;rank=485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</si>
  <si>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375 U.S. 301</t>
  </si>
  <si>
    <t>84 S.Ct. 391</t>
  </si>
  <si>
    <t>https://www.westlaw.com/Link/RelatedInformation/Flag?docGuid=I841bc48f98b711e9b8aeecdeb6661cf4&amp;rank=486&amp;listSource=Search&amp;list=CASE&amp;ppcid=b18d1b401c9641b1968849a12b3ce680&amp;originationContext=Search%20Result&amp;transitionType=SearchItem&amp;contextData=%28sc.Default%29&amp;VR=3.0&amp;RS=cblt1.0</t>
  </si>
  <si>
    <t>Rucho v. Common Cause</t>
  </si>
  <si>
    <t>https://www.westlaw.com/Document/I841bc48f98b711e9b8aeecdeb6661cf4/View/FullText.html?listSource=Search&amp;list=CASE&amp;rank=486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</si>
  <si>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2484</t>
  </si>
  <si>
    <t>2019 WL 2619470</t>
  </si>
  <si>
    <t>18-422, 18-726</t>
  </si>
  <si>
    <t>https://www.westlaw.com/Link/RelatedInformation/Flag?docGuid=I234d22f39c1e11d9bdd1cfdd544ca3a4&amp;rank=487&amp;listSource=Search&amp;list=CASE&amp;ppcid=b18d1b401c9641b1968849a12b3ce680&amp;originationContext=Search%20Result&amp;transitionType=SearchItem&amp;contextData=%28sc.Default%29&amp;VR=3.0&amp;RS=cblt1.0</t>
  </si>
  <si>
    <t>Midland Asphalt Corp. v. U.S.</t>
  </si>
  <si>
    <t>https://www.westlaw.com/Document/I234d22f39c1e11d9bdd1cfdd544ca3a4/View/FullText.html?listSource=Search&amp;list=CASE&amp;rank=487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</si>
  <si>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489 U.S. 794</t>
  </si>
  <si>
    <t>109 S.Ct. 1494</t>
  </si>
  <si>
    <t>https://www.westlaw.com/Link/RelatedInformation/Flag?docGuid=I65056f3b9c9711d9bc61beebb95be672&amp;rank=488&amp;listSource=Search&amp;list=CASE&amp;ppcid=b18d1b401c9641b1968849a12b3ce680&amp;originationContext=Search%20Result&amp;transitionType=SearchItem&amp;contextData=%28sc.Default%29&amp;VR=3.0&amp;RS=cblt1.0</t>
  </si>
  <si>
    <t>Douglas Oil Co. of California v. Petrol Stops Northwest</t>
  </si>
  <si>
    <t>https://www.westlaw.com/Document/I65056f3b9c9711d9bc61beebb95be672/View/FullText.html?listSource=Search&amp;list=CASE&amp;rank=488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</si>
  <si>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441 U.S. 211</t>
  </si>
  <si>
    <t>99 S.Ct. 1667</t>
  </si>
  <si>
    <t>https://www.westlaw.com/Link/RelatedInformation/Flag?docGuid=Ic313945b9c4f11d9bdd1cfdd544ca3a4&amp;rank=489&amp;listSource=Search&amp;list=CASE&amp;ppcid=b18d1b401c9641b1968849a12b3ce680&amp;originationContext=Search%20Result&amp;transitionType=SearchItem&amp;contextData=%28sc.Default%29&amp;VR=3.0&amp;RS=cblt1.0</t>
  </si>
  <si>
    <t>C &amp; A Carbone, Inc. v. Town of Clarkstown, N.Y.</t>
  </si>
  <si>
    <t>https://www.westlaw.com/Document/Ic313945b9c4f11d9bdd1cfdd544ca3a4/View/FullText.html?listSource=Search&amp;list=CASE&amp;rank=489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</si>
  <si>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511 U.S. 383</t>
  </si>
  <si>
    <t>114 S.Ct. 1677</t>
  </si>
  <si>
    <t>https://www.westlaw.com/Link/RelatedInformation/Flag?docGuid=I234f6ce19c1e11d9bdd1cfdd544ca3a4&amp;rank=491&amp;listSource=Search&amp;list=CASE&amp;ppcid=b18d1b401c9641b1968849a12b3ce680&amp;originationContext=Search%20Result&amp;transitionType=SearchItem&amp;contextData=%28sc.Default%29&amp;VR=3.0&amp;RS=cblt1.0</t>
  </si>
  <si>
    <t>U.S. v. Kozminski</t>
  </si>
  <si>
    <t>https://www.westlaw.com/Document/I234f6ce19c1e11d9bdd1cfdd544ca3a4/View/FullText.html?listSource=Search&amp;list=CASE&amp;rank=491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</si>
  <si>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487 U.S. 931</t>
  </si>
  <si>
    <t>108 S.Ct. 2751</t>
  </si>
  <si>
    <t>https://www.westlaw.com/Link/RelatedInformation/Flag?docGuid=I96daf9ff9c4511d9bdd1cfdd544ca3a4&amp;rank=492&amp;listSource=Search&amp;list=CASE&amp;ppcid=b18d1b401c9641b1968849a12b3ce680&amp;originationContext=Search%20Result&amp;transitionType=SearchItem&amp;contextData=%28sc.Default%29&amp;VR=3.0&amp;RS=cblt1.0</t>
  </si>
  <si>
    <t>44 Liquormart, Inc. v. Rhode Island</t>
  </si>
  <si>
    <t>https://www.westlaw.com/Document/I96daf9ff9c4511d9bdd1cfdd544ca3a4/View/FullText.html?listSource=Search&amp;list=CASE&amp;rank=492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</si>
  <si>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517 U.S. 484</t>
  </si>
  <si>
    <t>116 S.Ct. 1495</t>
  </si>
  <si>
    <t>https://www.westlaw.com/Link/RelatedInformation/Flag?docGuid=I79ae8570e58811e3a795ac035416da91&amp;rank=495&amp;listSource=Search&amp;list=CASE&amp;ppcid=b18d1b401c9641b1968849a12b3ce680&amp;originationContext=Search%20Result&amp;transitionType=SearchItem&amp;contextData=%28sc.Default%29&amp;VR=3.0&amp;RS=cblt1.0</t>
  </si>
  <si>
    <t>Michigan v. Bay Mills Indian Community</t>
  </si>
  <si>
    <t>https://www.westlaw.com/Document/I79ae8570e58811e3a795ac035416da91/View/FullText.html?listSource=Search&amp;list=CASE&amp;rank=495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</si>
  <si>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572 U.S. 782</t>
  </si>
  <si>
    <t>134 S.Ct. 2024</t>
  </si>
  <si>
    <t>12-515</t>
  </si>
  <si>
    <t>https://www.westlaw.com/Link/RelatedInformation/Flag?docGuid=I1d25c6b29c9711d993e6d35cc61aab4a&amp;rank=496&amp;listSource=Search&amp;list=CASE&amp;ppcid=b18d1b401c9641b1968849a12b3ce680&amp;originationContext=Search%20Result&amp;transitionType=SearchItem&amp;contextData=%28sc.Default%29&amp;VR=3.0&amp;RS=cblt1.0</t>
  </si>
  <si>
    <t>U.S. v. Falstaff Brewing Corp.</t>
  </si>
  <si>
    <t>https://www.westlaw.com/Document/I1d25c6b29c9711d993e6d35cc61aab4a/View/FullText.html?listSource=Search&amp;list=CASE&amp;rank=496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</si>
  <si>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410 U.S. 526</t>
  </si>
  <si>
    <t>93 S.Ct. 1096</t>
  </si>
  <si>
    <t>71-873</t>
  </si>
  <si>
    <t>F.T.C. v. Fred Meyer, Inc.</t>
  </si>
  <si>
    <t>https://www.westlaw.com/Document/Icea138929c9611d993e6d35cc61aab4a/View/FullText.html?listSource=Search&amp;list=CASE&amp;rank=499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</si>
  <si>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390 U.S. 341</t>
  </si>
  <si>
    <t>88 S.Ct. 904</t>
  </si>
  <si>
    <t>https://www.westlaw.com/Link/RelatedInformation/Flag?docGuid=I0a43ebb19bf011d991d0cc6b54f12d4d&amp;rank=500&amp;listSource=Search&amp;list=CASE&amp;ppcid=b18d1b401c9641b1968849a12b3ce680&amp;originationContext=Search%20Result&amp;transitionType=SearchItem&amp;contextData=%28sc.Default%29&amp;VR=3.0&amp;RS=cblt1.0</t>
  </si>
  <si>
    <t>White v. Massachusetts Council of Const. Employers, Inc.</t>
  </si>
  <si>
    <t>https://www.westlaw.com/Document/I0a43ebb19bf011d991d0cc6b54f12d4d/View/FullText.html?listSource=Search&amp;list=CASE&amp;rank=500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</si>
  <si>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204</t>
  </si>
  <si>
    <t>103 S.Ct. 1042</t>
  </si>
  <si>
    <t>https://www.westlaw.com/Link/RelatedInformation/Flag?docGuid=I18d2effa9bea11d9bdd1cfdd544ca3a4&amp;rank=501&amp;listSource=Search&amp;list=CASE&amp;ppcid=b18d1b401c9641b1968849a12b3ce680&amp;originationContext=Search%20Result&amp;transitionType=SearchItem&amp;contextData=%28sc.Default%29&amp;VR=3.0&amp;RS=cblt1.0</t>
  </si>
  <si>
    <t>U.S. v. First City Nat. Bank of Houston</t>
  </si>
  <si>
    <t>https://www.westlaw.com/Document/I18d2effa9bea11d9bdd1cfdd544ca3a4/View/FullText.html?listSource=Search&amp;list=CASE&amp;rank=501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</si>
  <si>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386 U.S. 361</t>
  </si>
  <si>
    <t>87 S.Ct. 1088</t>
  </si>
  <si>
    <t>972, 914</t>
  </si>
  <si>
    <t>https://www.westlaw.com/Link/RelatedInformation/Flag?docGuid=I220c7b849bf011d993e6d35cc61aab4a&amp;rank=502&amp;listSource=Search&amp;list=CASE&amp;ppcid=b18d1b401c9641b1968849a12b3ce680&amp;originationContext=Search%20Result&amp;transitionType=SearchItem&amp;contextData=%28sc.Default%29&amp;VR=3.0&amp;RS=cblt1.0</t>
  </si>
  <si>
    <t>Community Television of Southern California v. Gottfried</t>
  </si>
  <si>
    <t>https://www.westlaw.com/Document/I220c7b849bf011d993e6d35cc61aab4a/View/FullText.html?listSource=Search&amp;list=CASE&amp;rank=502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</si>
  <si>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498</t>
  </si>
  <si>
    <t>103 S.Ct. 885</t>
  </si>
  <si>
    <t>81-298, 81-799</t>
  </si>
  <si>
    <t>https://www.westlaw.com/Link/RelatedInformation/Flag?docGuid=I2366c5769c1e11d9bdd1cfdd544ca3a4&amp;rank=505&amp;listSource=Search&amp;list=CASE&amp;ppcid=b18d1b401c9641b1968849a12b3ce680&amp;originationContext=Search%20Result&amp;transitionType=SearchItem&amp;contextData=%28sc.Default%29&amp;VR=3.0&amp;RS=cblt1.0</t>
  </si>
  <si>
    <t>Leis v. Flynt</t>
  </si>
  <si>
    <t>https://www.westlaw.com/Document/I2366c5769c1e11d9bdd1cfdd544ca3a4/View/FullText.html?listSource=Search&amp;list=CASE&amp;rank=505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</si>
  <si>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439 U.S. 438</t>
  </si>
  <si>
    <t>99 S.Ct. 698</t>
  </si>
  <si>
    <t>https://www.westlaw.com/Document/I235b7add9c1e11d9bdd1cfdd544ca3a4/View/FullText.html?listSource=Search&amp;list=CASE&amp;rank=506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</si>
  <si>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463 U.S. 1311</t>
  </si>
  <si>
    <t>104 S.Ct. 1</t>
  </si>
  <si>
    <t>A-24</t>
  </si>
  <si>
    <t>https://www.westlaw.com/Link/RelatedInformation/Flag?docGuid=I1781c4c59c1f11d993e6d35cc61aab4a&amp;rank=507&amp;listSource=Search&amp;list=CASE&amp;ppcid=b18d1b401c9641b1968849a12b3ce680&amp;originationContext=Search%20Result&amp;transitionType=SearchItem&amp;contextData=%28sc.Default%29&amp;VR=3.0&amp;RS=cblt1.0</t>
  </si>
  <si>
    <t>Massachusetts Mut. Life Ins. Co. v. Russell</t>
  </si>
  <si>
    <t>https://www.westlaw.com/Document/I1781c4c59c1f11d993e6d35cc61aab4a/View/FullText.html?listSource=Search&amp;list=CASE&amp;rank=507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</si>
  <si>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473 U.S. 134</t>
  </si>
  <si>
    <t>105 S.Ct. 3085</t>
  </si>
  <si>
    <t>84-9</t>
  </si>
  <si>
    <t>https://www.westlaw.com/Link/RelatedInformation/Flag?docGuid=Ibdd70a5b9c2511d9bc61beebb95be672&amp;rank=508&amp;listSource=Search&amp;list=CASE&amp;ppcid=b18d1b401c9641b1968849a12b3ce680&amp;originationContext=Search%20Result&amp;transitionType=SearchItem&amp;contextData=%28sc.Default%29&amp;VR=3.0&amp;RS=cblt1.0</t>
  </si>
  <si>
    <t>Board of County Com'rs of Bryan County, Okl. v. Brown</t>
  </si>
  <si>
    <t>https://www.westlaw.com/Document/Ibdd70a5b9c2511d9bc61beebb95be672/View/FullText.html?listSource=Search&amp;list=CASE&amp;rank=508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</si>
  <si>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520 U.S. 397</t>
  </si>
  <si>
    <t>117 S.Ct. 1382</t>
  </si>
  <si>
    <t>https://www.westlaw.com/Link/RelatedInformation/Flag?docGuid=I222756899bf011d993e6d35cc61aab4a&amp;rank=509&amp;listSource=Search&amp;list=CASE&amp;ppcid=b18d1b401c9641b1968849a12b3ce680&amp;originationContext=Search%20Result&amp;transitionType=SearchItem&amp;contextData=%28sc.Default%29&amp;VR=3.0&amp;RS=cblt1.0</t>
  </si>
  <si>
    <t>La Buy v. Howes Leather Company</t>
  </si>
  <si>
    <t>https://www.westlaw.com/Document/I222756899bf011d993e6d35cc61aab4a/View/FullText.html?listSource=Search&amp;list=CASE&amp;rank=509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</si>
  <si>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352 U.S. 249</t>
  </si>
  <si>
    <t>77 S.Ct. 309</t>
  </si>
  <si>
    <t>https://www.westlaw.com/Link/RelatedInformation/Flag?docGuid=I1cc9170596d411e2a98ec867961a22de&amp;rank=510&amp;listSource=Search&amp;list=CASE&amp;ppcid=b18d1b401c9641b1968849a12b3ce680&amp;originationContext=Search%20Result&amp;transitionType=SearchItem&amp;contextData=%28sc.Default%29&amp;VR=3.0&amp;RS=cblt1.0</t>
  </si>
  <si>
    <t>Comcast Corp. v. Behrend</t>
  </si>
  <si>
    <t>https://www.westlaw.com/Document/I1cc9170596d411e2a98ec867961a22de/View/FullText.html?listSource=Search&amp;list=CASE&amp;rank=510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</si>
  <si>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569 U.S. 27</t>
  </si>
  <si>
    <t>133 S.Ct. 1426</t>
  </si>
  <si>
    <t>11-864</t>
  </si>
  <si>
    <t>https://www.westlaw.com/Link/RelatedInformation/Flag?docGuid=Ice9c08659c9611d993e6d35cc61aab4a&amp;rank=511&amp;listSource=Search&amp;list=CASE&amp;ppcid=b18d1b401c9641b1968849a12b3ce680&amp;originationContext=Search%20Result&amp;transitionType=SearchItem&amp;contextData=%28sc.Default%29&amp;VR=3.0&amp;RS=cblt1.0</t>
  </si>
  <si>
    <t>Great Atlantic &amp; Pacific Tea Co., Inc. v. F.T.C.</t>
  </si>
  <si>
    <t>https://www.westlaw.com/Document/Ice9c08659c9611d993e6d35cc61aab4a/View/FullText.html?listSource=Search&amp;list=CASE&amp;rank=511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</si>
  <si>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440 U.S. 69</t>
  </si>
  <si>
    <t>99 S.Ct. 925</t>
  </si>
  <si>
    <t>77-654</t>
  </si>
  <si>
    <t>https://www.westlaw.com/Link/RelatedInformation/Flag?docGuid=I90623386439011de8bf6cd8525c41437&amp;rank=512&amp;listSource=Search&amp;list=CASE&amp;ppcid=b18d1b401c9641b1968849a12b3ce680&amp;originationContext=Search%20Result&amp;transitionType=SearchItem&amp;contextData=%28sc.Default%29&amp;VR=3.0&amp;RS=cblt1.0</t>
  </si>
  <si>
    <t>Ashcroft v. Iqbal</t>
  </si>
  <si>
    <t>https://www.westlaw.com/Document/I90623386439011de8bf6cd8525c41437/View/FullText.html?listSource=Search&amp;list=CASE&amp;rank=512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</si>
  <si>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556 U.S. 662</t>
  </si>
  <si>
    <t>129 S.Ct. 1937</t>
  </si>
  <si>
    <t>https://www.westlaw.com/Link/RelatedInformation/Flag?docGuid=I616d42da9c1f11d9bc61beebb95be672&amp;rank=513&amp;listSource=Search&amp;list=CASE&amp;ppcid=b18d1b401c9641b1968849a12b3ce680&amp;originationContext=Search%20Result&amp;transitionType=SearchItem&amp;contextData=%28sc.Default%29&amp;VR=3.0&amp;RS=cblt1.0</t>
  </si>
  <si>
    <t>Order of R. R. Telegraphers v. Chicago &amp; N. W. R. Co.</t>
  </si>
  <si>
    <t>https://www.westlaw.com/Document/I616d42da9c1f11d9bc61beebb95be672/View/FullText.html?listSource=Search&amp;list=CASE&amp;rank=513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</si>
  <si>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362 U.S. 330</t>
  </si>
  <si>
    <t>80 S.Ct. 761</t>
  </si>
  <si>
    <t>Kern Tulare Water Dist. v. City of Bakersfield, Cal.</t>
  </si>
  <si>
    <t>https://www.westlaw.com/Document/I18d8845c9be111d9bc61beebb95be672/View/FullText.html?listSource=Search&amp;list=CASE&amp;rank=514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</si>
  <si>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486 U.S. 1015</t>
  </si>
  <si>
    <t>108 S.Ct. 1752</t>
  </si>
  <si>
    <t>https://www.westlaw.com/Link/RelatedInformation/Flag?docGuid=I2e2de19f9bf211d9bc61beebb95be672&amp;rank=515&amp;listSource=Search&amp;list=CASE&amp;ppcid=b18d1b401c9641b1968849a12b3ce680&amp;originationContext=Search%20Result&amp;transitionType=SearchItem&amp;contextData=%28sc.Default%29&amp;VR=3.0&amp;RS=cblt1.0</t>
  </si>
  <si>
    <t>Shenandoah Val. Broadcasting, Inc. v. American Soc. of Composers, Authors and Publishers</t>
  </si>
  <si>
    <t>https://www.westlaw.com/Document/I2e2de19f9bf211d9bc61beebb95be672/View/FullText.html?listSource=Search&amp;list=CASE&amp;rank=515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</si>
  <si>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375 U.S. 39</t>
  </si>
  <si>
    <t>84 S.Ct. 8</t>
  </si>
  <si>
    <t>https://www.westlaw.com/Link/RelatedInformation/Flag?docGuid=I6b4a3a519c2511d9bc61beebb95be672&amp;rank=516&amp;listSource=Search&amp;list=CASE&amp;ppcid=b18d1b401c9641b1968849a12b3ce680&amp;originationContext=Search%20Result&amp;transitionType=SearchItem&amp;contextData=%28sc.Default%29&amp;VR=3.0&amp;RS=cblt1.0</t>
  </si>
  <si>
    <t>National Ass'n for Advancement of Colored People v. Button</t>
  </si>
  <si>
    <t>https://www.westlaw.com/Document/I6b4a3a519c2511d9bc61beebb95be672/View/FullText.html?listSource=Search&amp;list=CASE&amp;rank=516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</si>
  <si>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371 U.S. 415</t>
  </si>
  <si>
    <t>83 S.Ct. 328</t>
  </si>
  <si>
    <t>https://www.westlaw.com/Link/RelatedInformation/Flag?docGuid=I64e935149c1d11d9bc61beebb95be672&amp;rank=517&amp;listSource=Search&amp;list=CASE&amp;ppcid=b18d1b401c9641b1968849a12b3ce680&amp;originationContext=Search%20Result&amp;transitionType=SearchItem&amp;contextData=%28sc.Default%29&amp;VR=3.0&amp;RS=cblt1.0</t>
  </si>
  <si>
    <t>U.S. v. First Nat. City Bank</t>
  </si>
  <si>
    <t>https://www.westlaw.com/Document/I64e935149c1d11d9bc61beebb95be672/View/FullText.html?listSource=Search&amp;list=CASE&amp;rank=517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</si>
  <si>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379 U.S. 378</t>
  </si>
  <si>
    <t>85 S.Ct. 528</t>
  </si>
  <si>
    <t>https://www.westlaw.com/Link/RelatedInformation/Flag?docGuid=I1786319a9c1f11d993e6d35cc61aab4a&amp;rank=518&amp;listSource=Search&amp;list=CASE&amp;ppcid=b18d1b401c9641b1968849a12b3ce680&amp;originationContext=Search%20Result&amp;transitionType=SearchItem&amp;contextData=%28sc.Default%29&amp;VR=3.0&amp;RS=cblt1.0</t>
  </si>
  <si>
    <t>National Collegiate Athletic Ass'n v. Tarkanian</t>
  </si>
  <si>
    <t>https://www.westlaw.com/Document/I1786319a9c1f11d993e6d35cc61aab4a/View/FullText.html?listSource=Search&amp;list=CASE&amp;rank=518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</si>
  <si>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488 U.S. 179</t>
  </si>
  <si>
    <t>109 S.Ct. 454</t>
  </si>
  <si>
    <t>https://www.westlaw.com/Link/RelatedInformation/Flag?docGuid=I6181400e9c1f11d9bc61beebb95be672&amp;rank=519&amp;listSource=Search&amp;list=CASE&amp;ppcid=b18d1b401c9641b1968849a12b3ce680&amp;originationContext=Search%20Result&amp;transitionType=SearchItem&amp;contextData=%28sc.Default%29&amp;VR=3.0&amp;RS=cblt1.0</t>
  </si>
  <si>
    <t>Jacksonville Bulk Terminals, Inc. v. International Longshoremen's Ass'n</t>
  </si>
  <si>
    <t>https://www.westlaw.com/Document/I6181400e9c1f11d9bc61beebb95be672/View/FullText.html?listSource=Search&amp;list=CASE&amp;rank=519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</si>
  <si>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457 U.S. 702</t>
  </si>
  <si>
    <t>102 S.Ct. 2672</t>
  </si>
  <si>
    <t>https://www.westlaw.com/Link/RelatedInformation/Flag?docGuid=I5dfd10f59c9011d9bc61beebb95be672&amp;rank=520&amp;listSource=Search&amp;list=CASE&amp;ppcid=b18d1b401c9641b1968849a12b3ce680&amp;originationContext=Search%20Result&amp;transitionType=SearchItem&amp;contextData=%28sc.Default%29&amp;VR=3.0&amp;RS=cblt1.0</t>
  </si>
  <si>
    <t>Kaiser Aluminum &amp; Chemical Corp. v. Bonjorno</t>
  </si>
  <si>
    <t>https://www.westlaw.com/Document/I5dfd10f59c9011d9bc61beebb95be672/View/FullText.html?listSource=Search&amp;list=CASE&amp;rank=520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</si>
  <si>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494 U.S. 827</t>
  </si>
  <si>
    <t>110 S.Ct. 1570</t>
  </si>
  <si>
    <t>88-1595, 88-1771</t>
  </si>
  <si>
    <t>https://www.westlaw.com/Link/RelatedInformation/Flag?docGuid=I6b32bab29c2511d9bc61beebb95be672&amp;rank=521&amp;listSource=Search&amp;list=CASE&amp;ppcid=b18d1b401c9641b1968849a12b3ce680&amp;originationContext=Search%20Result&amp;transitionType=SearchItem&amp;contextData=%28sc.Default%29&amp;VR=3.0&amp;RS=cblt1.0</t>
  </si>
  <si>
    <t>Vermont Agency of Natural Resources v. U.S. ex rel. Stevens</t>
  </si>
  <si>
    <t>https://www.westlaw.com/Document/I6b32bab29c2511d9bc61beebb95be672/View/FullText.html?listSource=Search&amp;list=CASE&amp;rank=521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</si>
  <si>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529 U.S. 765</t>
  </si>
  <si>
    <t>120 S.Ct. 1858</t>
  </si>
  <si>
    <t>https://www.westlaw.com/Link/RelatedInformation/Flag?docGuid=I862f49d69c9011d993e6d35cc61aab4a&amp;rank=523&amp;listSource=Search&amp;list=CASE&amp;ppcid=b18d1b401c9641b1968849a12b3ce680&amp;originationContext=Search%20Result&amp;transitionType=SearchItem&amp;contextData=%28sc.Default%29&amp;VR=3.0&amp;RS=cblt1.0</t>
  </si>
  <si>
    <t>Gilmer v. Interstate/Johnson Lane Corp.</t>
  </si>
  <si>
    <t>https://www.westlaw.com/Document/I862f49d69c9011d993e6d35cc61aab4a/View/FullText.html?listSource=Search&amp;list=CASE&amp;rank=523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</si>
  <si>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500 U.S. 20</t>
  </si>
  <si>
    <t>111 S.Ct. 1647</t>
  </si>
  <si>
    <t>90-18</t>
  </si>
  <si>
    <t>https://www.westlaw.com/Link/RelatedInformation/Flag?docGuid=I7cbc058b360b11dd9876f446780b7bdc&amp;rank=525&amp;listSource=Search&amp;list=CASE&amp;ppcid=b18d1b401c9641b1968849a12b3ce680&amp;originationContext=Search%20Result&amp;transitionType=SearchItem&amp;contextData=%28sc.Default%29&amp;VR=3.0&amp;RS=cblt1.0</t>
  </si>
  <si>
    <t>Quanta Computer, Inc. v. LG Electronics, Inc.</t>
  </si>
  <si>
    <t>https://www.westlaw.com/Document/I7cbc058b360b11dd9876f446780b7bdc/View/FullText.html?listSource=Search&amp;list=CASE&amp;rank=525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</si>
  <si>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553 U.S. 617</t>
  </si>
  <si>
    <t>128 S.Ct. 2109</t>
  </si>
  <si>
    <t>06-937</t>
  </si>
  <si>
    <t>https://www.westlaw.com/Link/RelatedInformation/Flag?docGuid=I319bfe169c2511d9bdd1cfdd544ca3a4&amp;rank=526&amp;listSource=Search&amp;list=CASE&amp;ppcid=b18d1b401c9641b1968849a12b3ce680&amp;originationContext=Search%20Result&amp;transitionType=SearchItem&amp;contextData=%28sc.Default%29&amp;VR=3.0&amp;RS=cblt1.0</t>
  </si>
  <si>
    <t>Maryland v. U.S.</t>
  </si>
  <si>
    <t>https://www.westlaw.com/Document/I319bfe169c2511d9bdd1cfdd544ca3a4/View/FullText.html?listSource=Search&amp;list=CASE&amp;rank=526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</si>
  <si>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1001</t>
  </si>
  <si>
    <t>103 S.Ct. 1240 (Mem)</t>
  </si>
  <si>
    <t>82-1001, 82-952, 82-953, 82-992</t>
  </si>
  <si>
    <t>https://www.westlaw.com/Link/RelatedInformation/Flag?docGuid=Id8f20fa39c1c11d993e6d35cc61aab4a&amp;rank=528&amp;listSource=Search&amp;list=CASE&amp;ppcid=b18d1b401c9641b1968849a12b3ce680&amp;originationContext=Search%20Result&amp;transitionType=SearchItem&amp;contextData=%28sc.Default%29&amp;VR=3.0&amp;RS=cblt1.0</t>
  </si>
  <si>
    <t>Branzburg v. Hayes</t>
  </si>
  <si>
    <t>https://www.westlaw.com/Document/Id8f20fa39c1c11d993e6d35cc61aab4a/View/FullText.html?listSource=Search&amp;list=CASE&amp;rank=528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</si>
  <si>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408 U.S. 665</t>
  </si>
  <si>
    <t>92 S.Ct. 2646</t>
  </si>
  <si>
    <t>70-85, 70-94, 70-57</t>
  </si>
  <si>
    <t>https://www.westlaw.com/Link/RelatedInformation/Flag?docGuid=I0a4cec6e9bf011d991d0cc6b54f12d4d&amp;rank=532&amp;listSource=Search&amp;list=CASE&amp;ppcid=b18d1b401c9641b1968849a12b3ce680&amp;originationContext=Search%20Result&amp;transitionType=SearchItem&amp;contextData=%28sc.Default%29&amp;VR=3.0&amp;RS=cblt1.0</t>
  </si>
  <si>
    <t>Federal Trade Com'n v. National Casualty Co.</t>
  </si>
  <si>
    <t>https://www.westlaw.com/Document/I0a4cec6e9bf011d991d0cc6b54f12d4d/View/FullText.html?listSource=Search&amp;list=CASE&amp;rank=532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</si>
  <si>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357 U.S. 560</t>
  </si>
  <si>
    <t>78 S.Ct. 1260</t>
  </si>
  <si>
    <t>435, 436</t>
  </si>
  <si>
    <t>https://www.westlaw.com/Link/RelatedInformation/Flag?docGuid=I6159bad79c1f11d9bc61beebb95be672&amp;rank=533&amp;listSource=Search&amp;list=CASE&amp;ppcid=b18d1b401c9641b1968849a12b3ce680&amp;originationContext=Search%20Result&amp;transitionType=SearchItem&amp;contextData=%28sc.Default%29&amp;VR=3.0&amp;RS=cblt1.0</t>
  </si>
  <si>
    <t>Garcia v. San Antonio Metropolitan Transit Authority</t>
  </si>
  <si>
    <t>https://www.westlaw.com/Document/I6159bad79c1f11d9bc61beebb95be672/View/FullText.html?listSource=Search&amp;list=CASE&amp;rank=533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</si>
  <si>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469 U.S. 528</t>
  </si>
  <si>
    <t>105 S.Ct. 1005</t>
  </si>
  <si>
    <t>82-1951, 82-1913</t>
  </si>
  <si>
    <t>Nashville Milk Company v. Carnation Company</t>
  </si>
  <si>
    <t>https://www.westlaw.com/Document/I18dc65df9bea11d9bdd1cfdd544ca3a4/View/FullText.html?listSource=Search&amp;list=CASE&amp;rank=535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</si>
  <si>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78 S.Ct. 359 (Mem)</t>
  </si>
  <si>
    <t>67, 69</t>
  </si>
  <si>
    <t>https://www.westlaw.com/Link/RelatedInformation/Flag?docGuid=I2f6eecca5cd811e8a7a8babcb3077f93&amp;rank=536&amp;listSource=Search&amp;list=CASE&amp;ppcid=b18d1b401c9641b1968849a12b3ce680&amp;originationContext=Search%20Result&amp;transitionType=SearchItem&amp;contextData=%28sc.Default%29&amp;VR=3.0&amp;RS=cblt1.0</t>
  </si>
  <si>
    <t>Epic Systems Corp. v. Lewis</t>
  </si>
  <si>
    <t>https://www.westlaw.com/Document/I2f6eecca5cd811e8a7a8babcb3077f93/View/FullText.html?listSource=Search&amp;list=CASE&amp;rank=536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</si>
  <si>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138 S.Ct. 1612</t>
  </si>
  <si>
    <t>2018 WL 2292444</t>
  </si>
  <si>
    <t>16-307, 16-285, 16-300</t>
  </si>
  <si>
    <t>https://www.westlaw.com/Link/RelatedInformation/Flag?docGuid=I5def55569c9011d9bc61beebb95be672&amp;rank=537&amp;listSource=Search&amp;list=CASE&amp;ppcid=b18d1b401c9641b1968849a12b3ce680&amp;originationContext=Search%20Result&amp;transitionType=SearchItem&amp;contextData=%28sc.Default%29&amp;VR=3.0&amp;RS=cblt1.0</t>
  </si>
  <si>
    <t>Payne v. Tennessee</t>
  </si>
  <si>
    <t>https://www.westlaw.com/Document/I5def55569c9011d9bc61beebb95be672/View/FullText.html?listSource=Search&amp;list=CASE&amp;rank=537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</si>
  <si>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501 U.S. 808</t>
  </si>
  <si>
    <t>111 S.Ct. 2597</t>
  </si>
  <si>
    <t>https://www.westlaw.com/Link/RelatedInformation/Flag?docGuid=I1795e90d9c1f11d993e6d35cc61aab4a&amp;rank=538&amp;listSource=Search&amp;list=CASE&amp;ppcid=b18d1b401c9641b1968849a12b3ce680&amp;originationContext=Search%20Result&amp;transitionType=SearchItem&amp;contextData=%28sc.Default%29&amp;VR=3.0&amp;RS=cblt1.0</t>
  </si>
  <si>
    <t>Commonwealth Edison Co. v. Montana</t>
  </si>
  <si>
    <t>https://www.westlaw.com/Document/I1795e90d9c1f11d993e6d35cc61aab4a/View/FullText.html?listSource=Search&amp;list=CASE&amp;rank=538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</si>
  <si>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453 U.S. 609</t>
  </si>
  <si>
    <t>101 S.Ct. 2946</t>
  </si>
  <si>
    <t>80-581</t>
  </si>
  <si>
    <t>https://www.westlaw.com/Link/RelatedInformation/Flag?docGuid=I823230c99c7e11d9bdd1cfdd544ca3a4&amp;rank=539&amp;listSource=Search&amp;list=CASE&amp;ppcid=b18d1b401c9641b1968849a12b3ce680&amp;originationContext=Search%20Result&amp;transitionType=SearchItem&amp;contextData=%28sc.Default%29&amp;VR=3.0&amp;RS=cblt1.0</t>
  </si>
  <si>
    <t>Bray v. Alexandria Women's Health Clinic</t>
  </si>
  <si>
    <t>https://www.westlaw.com/Document/I823230c99c7e11d9bdd1cfdd544ca3a4/View/FullText.html?listSource=Search&amp;list=CASE&amp;rank=539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</si>
  <si>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506 U.S. 263</t>
  </si>
  <si>
    <t>113 S.Ct. 753</t>
  </si>
  <si>
    <t>90-985</t>
  </si>
  <si>
    <t>https://www.westlaw.com/Document/Ice9f63c09c9611d993e6d35cc61aab4a/View/FullText.html?listSource=Search&amp;list=CASE&amp;rank=540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</si>
  <si>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492 U.S. 1301</t>
  </si>
  <si>
    <t>110 S.Ct. 1</t>
  </si>
  <si>
    <t>A-151 (89-258)</t>
  </si>
  <si>
    <t>https://www.westlaw.com/Link/RelatedInformation/Flag?docGuid=I2377b5649c1e11d9bdd1cfdd544ca3a4&amp;rank=542&amp;listSource=Search&amp;list=CASE&amp;ppcid=b18d1b401c9641b1968849a12b3ce680&amp;originationContext=Search%20Result&amp;transitionType=SearchItem&amp;contextData=%28sc.Default%29&amp;VR=3.0&amp;RS=cblt1.0</t>
  </si>
  <si>
    <t>U.S. v. Standard Oil Co.</t>
  </si>
  <si>
    <t>https://www.westlaw.com/Document/I2377b5649c1e11d9bdd1cfdd544ca3a4/View/FullText.html?listSource=Search&amp;list=CASE&amp;rank=542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</si>
  <si>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384 U.S. 224</t>
  </si>
  <si>
    <t>86 S.Ct. 1427</t>
  </si>
  <si>
    <t>https://www.westlaw.com/Link/RelatedInformation/Flag?docGuid=I6b4112939c2511d9bc61beebb95be672&amp;rank=544&amp;listSource=Search&amp;list=CASE&amp;ppcid=b18d1b401c9641b1968849a12b3ce680&amp;originationContext=Search%20Result&amp;transitionType=SearchItem&amp;contextData=%28sc.Default%29&amp;VR=3.0&amp;RS=cblt1.0</t>
  </si>
  <si>
    <t>Cedric Kushner Promotions, Ltd. v. King</t>
  </si>
  <si>
    <t>https://www.westlaw.com/Document/I6b4112939c2511d9bc61beebb95be672/View/FullText.html?listSource=Search&amp;list=CASE&amp;rank=544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</si>
  <si>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533 U.S. 158</t>
  </si>
  <si>
    <t>121 S.Ct. 2087</t>
  </si>
  <si>
    <t>00-549</t>
  </si>
  <si>
    <t>https://www.westlaw.com/Link/RelatedInformation/Flag?docGuid=I618167189c1f11d9bc61beebb95be672&amp;rank=546&amp;listSource=Search&amp;list=CASE&amp;ppcid=b18d1b401c9641b1968849a12b3ce680&amp;originationContext=Search%20Result&amp;transitionType=SearchItem&amp;contextData=%28sc.Default%29&amp;VR=3.0&amp;RS=cblt1.0</t>
  </si>
  <si>
    <t>Summit Valley Industries Inc. v. Local 112, United Broth. of Carpenters and Joiners of America</t>
  </si>
  <si>
    <t>https://www.westlaw.com/Document/I618167189c1f11d9bc61beebb95be672/View/FullText.html?listSource=Search&amp;list=CASE&amp;rank=546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</si>
  <si>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456 U.S. 717</t>
  </si>
  <si>
    <t>102 S.Ct. 2112</t>
  </si>
  <si>
    <t>81-497</t>
  </si>
  <si>
    <t>https://www.westlaw.com/Link/RelatedInformation/Flag?docGuid=I0a47bc389bf011d991d0cc6b54f12d4d&amp;rank=549&amp;listSource=Search&amp;list=CASE&amp;ppcid=b18d1b401c9641b1968849a12b3ce680&amp;originationContext=Search%20Result&amp;transitionType=SearchItem&amp;contextData=%28sc.Default%29&amp;VR=3.0&amp;RS=cblt1.0</t>
  </si>
  <si>
    <t>Perez v. U.S.</t>
  </si>
  <si>
    <t>https://www.westlaw.com/Document/I0a47bc389bf011d991d0cc6b54f12d4d/View/FullText.html?listSource=Search&amp;list=CASE&amp;rank=549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</si>
  <si>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402 U.S. 146</t>
  </si>
  <si>
    <t>91 S.Ct. 1357</t>
  </si>
  <si>
    <t>Plumbers, Steamfitters, Refrigeration, Petroleum Fitters, and Apprentices of Local 298, A.F. of L. v. Door County</t>
  </si>
  <si>
    <t>https://www.westlaw.com/Document/I616e7b5e9c1f11d9bc61beebb95be672/View/FullText.html?listSource=Search&amp;list=CASE&amp;rank=553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</si>
  <si>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354</t>
  </si>
  <si>
    <t>79 S.Ct. 844</t>
  </si>
  <si>
    <t>U.S. v. Shirey</t>
  </si>
  <si>
    <t>https://www.westlaw.com/Document/Id4d31c279c1d11d991d0cc6b54f12d4d/View/FullText.html?listSource=Search&amp;list=CASE&amp;rank=554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</si>
  <si>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255</t>
  </si>
  <si>
    <t>79 S.Ct. 746</t>
  </si>
  <si>
    <t>https://www.westlaw.com/Link/RelatedInformation/Flag?docGuid=Ic1deb4339c1e11d991d0cc6b54f12d4d&amp;rank=556&amp;listSource=Search&amp;list=CASE&amp;ppcid=b18d1b401c9641b1968849a12b3ce680&amp;originationContext=Search%20Result&amp;transitionType=SearchItem&amp;contextData=%28sc.Default%29&amp;VR=3.0&amp;RS=cblt1.0</t>
  </si>
  <si>
    <t>Bateman Eichler, Hill Richards, Inc. v. Berner</t>
  </si>
  <si>
    <t>https://www.westlaw.com/Document/Ic1deb4339c1e11d991d0cc6b54f12d4d/View/FullText.html?listSource=Search&amp;list=CASE&amp;rank=556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</si>
  <si>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472 U.S. 299</t>
  </si>
  <si>
    <t>105 S.Ct. 2622</t>
  </si>
  <si>
    <t>84-679</t>
  </si>
  <si>
    <t>https://www.westlaw.com/Link/RelatedInformation/Flag?docGuid=I1d1c77ef9c9711d993e6d35cc61aab4a&amp;rank=557&amp;listSource=Search&amp;list=CASE&amp;ppcid=b18d1b401c9641b1968849a12b3ce680&amp;originationContext=Search%20Result&amp;transitionType=SearchItem&amp;contextData=%28sc.Default%29&amp;VR=3.0&amp;RS=cblt1.0</t>
  </si>
  <si>
    <t>U.S. v. Kordel</t>
  </si>
  <si>
    <t>https://www.westlaw.com/Document/I1d1c77ef9c9711d993e6d35cc61aab4a/View/FullText.html?listSource=Search&amp;list=CASE&amp;rank=557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</si>
  <si>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397 U.S. 1</t>
  </si>
  <si>
    <t>90 S.Ct. 763</t>
  </si>
  <si>
    <t>https://www.westlaw.com/Link/RelatedInformation/Flag?docGuid=I1d2132d69c9711d993e6d35cc61aab4a&amp;rank=558&amp;listSource=Search&amp;list=CASE&amp;ppcid=b18d1b401c9641b1968849a12b3ce680&amp;originationContext=Search%20Result&amp;transitionType=SearchItem&amp;contextData=%28sc.Default%29&amp;VR=3.0&amp;RS=cblt1.0</t>
  </si>
  <si>
    <t>J. Truett Payne Co., Inc. v. Chrysler Motors Corp.</t>
  </si>
  <si>
    <t>https://www.westlaw.com/Document/I1d2132d69c9711d993e6d35cc61aab4a/View/FullText.html?listSource=Search&amp;list=CASE&amp;rank=558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</si>
  <si>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451 U.S. 557</t>
  </si>
  <si>
    <t>101 S.Ct. 1923</t>
  </si>
  <si>
    <t>https://www.westlaw.com/Link/RelatedInformation/Flag?docGuid=If09222eea14d11e4b4bafa136b480ad2&amp;rank=559&amp;listSource=Search&amp;list=CASE&amp;ppcid=b18d1b401c9641b1968849a12b3ce680&amp;originationContext=Search%20Result&amp;transitionType=SearchItem&amp;contextData=%28sc.Default%29&amp;VR=3.0&amp;RS=cblt1.0</t>
  </si>
  <si>
    <t>Gelboim v. Bank of America Corp.</t>
  </si>
  <si>
    <t>https://www.westlaw.com/Document/If09222eea14d11e4b4bafa136b480ad2/View/FullText.html?listSource=Search&amp;list=CASE&amp;rank=559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</si>
  <si>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574 U.S. 405</t>
  </si>
  <si>
    <t>135 S.Ct. 897</t>
  </si>
  <si>
    <t>https://www.westlaw.com/Link/RelatedInformation/Flag?docGuid=I177d57fc9c1f11d993e6d35cc61aab4a&amp;rank=560&amp;listSource=Search&amp;list=CASE&amp;ppcid=b18d1b401c9641b1968849a12b3ce680&amp;originationContext=Search%20Result&amp;transitionType=SearchItem&amp;contextData=%28sc.Default%29&amp;VR=3.0&amp;RS=cblt1.0</t>
  </si>
  <si>
    <t>System Federation No. 91, Ry. Emp. Dept., AFL-CIO v. Wright</t>
  </si>
  <si>
    <t>https://www.westlaw.com/Document/I177d57fc9c1f11d993e6d35cc61aab4a/View/FullText.html?listSource=Search&amp;list=CASE&amp;rank=560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</si>
  <si>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364 U.S. 642</t>
  </si>
  <si>
    <t>81 S.Ct. 368</t>
  </si>
  <si>
    <t>https://www.westlaw.com/Link/RelatedInformation/Flag?docGuid=Iab824d409bf011d991d0cc6b54f12d4d&amp;rank=564&amp;listSource=Search&amp;list=CASE&amp;ppcid=b18d1b401c9641b1968849a12b3ce680&amp;originationContext=Search%20Result&amp;transitionType=SearchItem&amp;contextData=%28sc.Default%29&amp;VR=3.0&amp;RS=cblt1.0</t>
  </si>
  <si>
    <t>Hostetter v. Idlewild Bon Voyage Liquor Corp.</t>
  </si>
  <si>
    <t>https://www.westlaw.com/Document/Iab824d409bf011d991d0cc6b54f12d4d/View/FullText.html?listSource=Search&amp;list=CASE&amp;rank=564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</si>
  <si>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324</t>
  </si>
  <si>
    <t>84 S.Ct. 1293</t>
  </si>
  <si>
    <t>https://www.westlaw.com/Link/RelatedInformation/Flag?docGuid=Ic1d0d1629c1e11d991d0cc6b54f12d4d&amp;rank=566&amp;listSource=Search&amp;list=CASE&amp;ppcid=b18d1b401c9641b1968849a12b3ce680&amp;originationContext=Search%20Result&amp;transitionType=SearchItem&amp;contextData=%28sc.Default%29&amp;VR=3.0&amp;RS=cblt1.0</t>
  </si>
  <si>
    <t>Johnson v. Railway Exp. Agency, Inc.</t>
  </si>
  <si>
    <t>https://www.westlaw.com/Document/Ic1d0d1629c1e11d991d0cc6b54f12d4d/View/FullText.html?listSource=Search&amp;list=CASE&amp;rank=566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</si>
  <si>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421 U.S. 454</t>
  </si>
  <si>
    <t>95 S.Ct. 1716</t>
  </si>
  <si>
    <t>https://www.westlaw.com/Link/RelatedInformation/Flag?docGuid=Icea271079c9611d993e6d35cc61aab4a&amp;rank=567&amp;listSource=Search&amp;list=CASE&amp;ppcid=b18d1b401c9641b1968849a12b3ce680&amp;originationContext=Search%20Result&amp;transitionType=SearchItem&amp;contextData=%28sc.Default%29&amp;VR=3.0&amp;RS=cblt1.0</t>
  </si>
  <si>
    <t>F.T.C. v. Simplicity Pattern Co.</t>
  </si>
  <si>
    <t>https://www.westlaw.com/Document/Icea271079c9611d993e6d35cc61aab4a/View/FullText.html?listSource=Search&amp;list=CASE&amp;rank=567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</si>
  <si>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360 U.S. 55</t>
  </si>
  <si>
    <t>79 S.Ct. 1005</t>
  </si>
  <si>
    <t>406, 447</t>
  </si>
  <si>
    <t>https://www.westlaw.com/Link/RelatedInformation/Flag?docGuid=I1d14afb69c9711d993e6d35cc61aab4a&amp;rank=568&amp;listSource=Search&amp;list=CASE&amp;ppcid=b18d1b401c9641b1968849a12b3ce680&amp;originationContext=Search%20Result&amp;transitionType=SearchItem&amp;contextData=%28sc.Default%29&amp;VR=3.0&amp;RS=cblt1.0</t>
  </si>
  <si>
    <t>Inyo County, Cal. v. Paiute-Shoshone Indians of the Bishop Community of the Bishop Colony</t>
  </si>
  <si>
    <t>https://www.westlaw.com/Document/I1d14afb69c9711d993e6d35cc61aab4a/View/FullText.html?listSource=Search&amp;list=CASE&amp;rank=568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</si>
  <si>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538 U.S. 701</t>
  </si>
  <si>
    <t>123 S.Ct. 1887</t>
  </si>
  <si>
    <t>02-281</t>
  </si>
  <si>
    <t>https://www.westlaw.com/Link/RelatedInformation/Flag?docGuid=I8230f8439c7e11d9bdd1cfdd544ca3a4&amp;rank=571&amp;listSource=Search&amp;list=CASE&amp;ppcid=b18d1b401c9641b1968849a12b3ce680&amp;originationContext=Search%20Result&amp;transitionType=SearchItem&amp;contextData=%28sc.Default%29&amp;VR=3.0&amp;RS=cblt1.0</t>
  </si>
  <si>
    <t>Building and Const. Trades Council of Metropolitan Dist. v. Associated Builders and Contractors of Massachusetts/Rhode Island, Inc.</t>
  </si>
  <si>
    <t>https://www.westlaw.com/Document/I8230f8439c7e11d9bdd1cfdd544ca3a4/View/FullText.html?listSource=Search&amp;list=CASE&amp;rank=571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</si>
  <si>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507 U.S. 218</t>
  </si>
  <si>
    <t>113 S.Ct. 1190</t>
  </si>
  <si>
    <t>91-261, 91-274</t>
  </si>
  <si>
    <t>https://www.westlaw.com/Link/RelatedInformation/Flag?docGuid=Ie2c476169bf111d9bdd1cfdd544ca3a4&amp;rank=572&amp;listSource=Search&amp;list=CASE&amp;ppcid=b18d1b401c9641b1968849a12b3ce680&amp;originationContext=Search%20Result&amp;transitionType=SearchItem&amp;contextData=%28sc.Default%29&amp;VR=3.0&amp;RS=cblt1.0</t>
  </si>
  <si>
    <t>New York State Liquor Authority v. Bellanca</t>
  </si>
  <si>
    <t>https://www.westlaw.com/Document/Ie2c476169bf111d9bdd1cfdd544ca3a4/View/FullText.html?listSource=Search&amp;list=CASE&amp;rank=572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</si>
  <si>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452 U.S. 714</t>
  </si>
  <si>
    <t>101 S.Ct. 2599</t>
  </si>
  <si>
    <t>80-813</t>
  </si>
  <si>
    <t>https://www.westlaw.com/Link/RelatedInformation/Flag?docGuid=Iab92c8089bf011d991d0cc6b54f12d4d&amp;rank=573&amp;listSource=Search&amp;list=CASE&amp;ppcid=b18d1b401c9641b1968849a12b3ce680&amp;originationContext=Search%20Result&amp;transitionType=SearchItem&amp;contextData=%28sc.Default%29&amp;VR=3.0&amp;RS=cblt1.0</t>
  </si>
  <si>
    <t>Kaufman v. Societe Internationale Pour Participations Industrielles Et Commerciales, S.A.</t>
  </si>
  <si>
    <t>https://www.westlaw.com/Document/Iab92c8089bf011d991d0cc6b54f12d4d/View/FullText.html?listSource=Search&amp;list=CASE&amp;rank=573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</si>
  <si>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343 U.S. 156</t>
  </si>
  <si>
    <t>72 S.Ct. 611</t>
  </si>
  <si>
    <t>https://www.westlaw.com/Link/RelatedInformation/Flag?docGuid=I6161f8369c1f11d9bc61beebb95be672&amp;rank=574&amp;listSource=Search&amp;list=CASE&amp;ppcid=b18d1b401c9641b1968849a12b3ce680&amp;originationContext=Search%20Result&amp;transitionType=SearchItem&amp;contextData=%28sc.Default%29&amp;VR=3.0&amp;RS=cblt1.0</t>
  </si>
  <si>
    <t>Local 20, Teamsters, Chauffeurs and Helpers Union v. Morton</t>
  </si>
  <si>
    <t>https://www.westlaw.com/Document/I6161f8369c1f11d9bc61beebb95be672/View/FullText.html?listSource=Search&amp;list=CASE&amp;rank=574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</si>
  <si>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377 U.S. 252</t>
  </si>
  <si>
    <t>84 S.Ct. 1253</t>
  </si>
  <si>
    <t>https://www.westlaw.com/Link/RelatedInformation/Flag?docGuid=Id4bb4e659c1d11d991d0cc6b54f12d4d&amp;rank=575&amp;listSource=Search&amp;list=CASE&amp;ppcid=b18d1b401c9641b1968849a12b3ce680&amp;originationContext=Search%20Result&amp;transitionType=SearchItem&amp;contextData=%28sc.Default%29&amp;VR=3.0&amp;RS=cblt1.0</t>
  </si>
  <si>
    <t>Larkin v. Grendel's Den, Inc.</t>
  </si>
  <si>
    <t>https://www.westlaw.com/Document/Id4bb4e659c1d11d991d0cc6b54f12d4d/View/FullText.html?listSource=Search&amp;list=CASE&amp;rank=575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</si>
  <si>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116</t>
  </si>
  <si>
    <t>103 S.Ct. 505</t>
  </si>
  <si>
    <t>81-878</t>
  </si>
  <si>
    <t>https://www.westlaw.com/Link/RelatedInformation/Flag?docGuid=Ic1d58c559c1e11d991d0cc6b54f12d4d&amp;rank=577&amp;listSource=Search&amp;list=CASE&amp;ppcid=b18d1b401c9641b1968849a12b3ce680&amp;originationContext=Search%20Result&amp;transitionType=SearchItem&amp;contextData=%28sc.Default%29&amp;VR=3.0&amp;RS=cblt1.0</t>
  </si>
  <si>
    <t>Sandstrom v. Montana</t>
  </si>
  <si>
    <t>https://www.westlaw.com/Document/Ic1d58c559c1e11d991d0cc6b54f12d4d/View/FullText.html?listSource=Search&amp;list=CASE&amp;rank=577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</si>
  <si>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442 U.S. 510</t>
  </si>
  <si>
    <t>99 S.Ct. 2450</t>
  </si>
  <si>
    <t>https://www.westlaw.com/Link/RelatedInformation/Flag?docGuid=Iab81ff3c9bf011d991d0cc6b54f12d4d&amp;rank=578&amp;listSource=Search&amp;list=CASE&amp;ppcid=b18d1b401c9641b1968849a12b3ce680&amp;originationContext=Search%20Result&amp;transitionType=SearchItem&amp;contextData=%28sc.Default%29&amp;VR=3.0&amp;RS=cblt1.0</t>
  </si>
  <si>
    <t>U. S. v. Mississippi Chemical Corp.</t>
  </si>
  <si>
    <t>https://www.westlaw.com/Document/Iab81ff3c9bf011d991d0cc6b54f12d4d/View/FullText.html?listSource=Search&amp;list=CASE&amp;rank=578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</si>
  <si>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405 U.S. 298</t>
  </si>
  <si>
    <t>92 S.Ct. 908</t>
  </si>
  <si>
    <t>70-52</t>
  </si>
  <si>
    <t>https://www.westlaw.com/Link/RelatedInformation/Flag?docGuid=Idb7e309a9c4f11d993e6d35cc61aab4a&amp;rank=579&amp;listSource=Search&amp;list=CASE&amp;ppcid=b18d1b401c9641b1968849a12b3ce680&amp;originationContext=Search%20Result&amp;transitionType=SearchItem&amp;contextData=%28sc.Default%29&amp;VR=3.0&amp;RS=cblt1.0</t>
  </si>
  <si>
    <t>Posters 'N' Things, Ltd. v. U.S.</t>
  </si>
  <si>
    <t>https://www.westlaw.com/Document/Idb7e309a9c4f11d993e6d35cc61aab4a/View/FullText.html?listSource=Search&amp;list=CASE&amp;rank=579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</si>
  <si>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511 U.S. 513</t>
  </si>
  <si>
    <t>114 S.Ct. 1747</t>
  </si>
  <si>
    <t>92-903</t>
  </si>
  <si>
    <t>https://www.westlaw.com/Link/RelatedInformation/Flag?docGuid=I1788f0ba9c1f11d993e6d35cc61aab4a&amp;rank=580&amp;listSource=Search&amp;list=CASE&amp;ppcid=b18d1b401c9641b1968849a12b3ce680&amp;originationContext=Search%20Result&amp;transitionType=SearchItem&amp;contextData=%28sc.Default%29&amp;VR=3.0&amp;RS=cblt1.0</t>
  </si>
  <si>
    <t>Upjohn Co. v. U.S.</t>
  </si>
  <si>
    <t>https://www.westlaw.com/Document/I1788f0ba9c1f11d993e6d35cc61aab4a/View/FullText.html?listSource=Search&amp;list=CASE&amp;rank=580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</si>
  <si>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449 U.S. 383</t>
  </si>
  <si>
    <t>101 S.Ct. 677</t>
  </si>
  <si>
    <t>79-886</t>
  </si>
  <si>
    <t>https://www.westlaw.com/Link/RelatedInformation/Flag?docGuid=I616776769c1f11d9bc61beebb95be672&amp;rank=583&amp;listSource=Search&amp;list=CASE&amp;ppcid=b18d1b401c9641b1968849a12b3ce680&amp;originationContext=Search%20Result&amp;transitionType=SearchItem&amp;contextData=%28sc.Default%29&amp;VR=3.0&amp;RS=cblt1.0</t>
  </si>
  <si>
    <t>International Union, United Auto., Aerospace and Agr. Implement Workers of America (UAW), AFL-CIO v. Hoosier Cardinal Corp.</t>
  </si>
  <si>
    <t>https://www.westlaw.com/Document/I616776769c1f11d9bc61beebb95be672/View/FullText.html?listSource=Search&amp;list=CASE&amp;rank=583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</si>
  <si>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383 U.S. 696</t>
  </si>
  <si>
    <t>86 S.Ct. 1107</t>
  </si>
  <si>
    <t>https://www.westlaw.com/Link/RelatedInformation/Flag?docGuid=I617001f99c1f11d9bc61beebb95be672&amp;rank=584&amp;listSource=Search&amp;list=CASE&amp;ppcid=b18d1b401c9641b1968849a12b3ce680&amp;originationContext=Search%20Result&amp;transitionType=SearchItem&amp;contextData=%28sc.Default%29&amp;VR=3.0&amp;RS=cblt1.0</t>
  </si>
  <si>
    <t>Brotherhood of R. R. Trainmen v. Chicago R. &amp; I. R. Co.</t>
  </si>
  <si>
    <t>https://www.westlaw.com/Document/I617001f99c1f11d9bc61beebb95be672/View/FullText.html?listSource=Search&amp;list=CASE&amp;rank=584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</si>
  <si>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353 U.S. 30</t>
  </si>
  <si>
    <t>77 S.Ct. 635</t>
  </si>
  <si>
    <t>https://www.westlaw.com/Link/RelatedInformation/Flag?docGuid=I68510fc5a2ee11daa20eccddde63d628&amp;rank=586&amp;listSource=Search&amp;list=CASE&amp;ppcid=b18d1b401c9641b1968849a12b3ce680&amp;originationContext=Search%20Result&amp;transitionType=SearchItem&amp;contextData=%28sc.Default%29&amp;VR=3.0&amp;RS=cblt1.0</t>
  </si>
  <si>
    <t>Buckeye Check Cashing, Inc. v. Cardegna</t>
  </si>
  <si>
    <t>https://www.westlaw.com/Document/I68510fc5a2ee11daa20eccddde63d628/View/FullText.html?listSource=Search&amp;list=CASE&amp;rank=586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</si>
  <si>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546 U.S. 440</t>
  </si>
  <si>
    <t>126 S.Ct. 1204</t>
  </si>
  <si>
    <t>https://www.westlaw.com/Link/RelatedInformation/Flag?docGuid=Icea2710d9c9611d993e6d35cc61aab4a&amp;rank=587&amp;listSource=Search&amp;list=CASE&amp;ppcid=b18d1b401c9641b1968849a12b3ce680&amp;originationContext=Search%20Result&amp;transitionType=SearchItem&amp;contextData=%28sc.Default%29&amp;VR=3.0&amp;RS=cblt1.0</t>
  </si>
  <si>
    <t>F.T.C. v. Mandel Brothers, Inc.</t>
  </si>
  <si>
    <t>https://www.westlaw.com/Document/Icea2710d9c9611d993e6d35cc61aab4a/View/FullText.html?listSource=Search&amp;list=CASE&amp;rank=587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</si>
  <si>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359 U.S. 385</t>
  </si>
  <si>
    <t>79 S.Ct. 818</t>
  </si>
  <si>
    <t>https://www.westlaw.com/Link/RelatedInformation/Flag?docGuid=I221973d79bf011d993e6d35cc61aab4a&amp;rank=589&amp;listSource=Search&amp;list=CASE&amp;ppcid=b18d1b401c9641b1968849a12b3ce680&amp;originationContext=Search%20Result&amp;transitionType=SearchItem&amp;contextData=%28sc.Default%29&amp;VR=3.0&amp;RS=cblt1.0</t>
  </si>
  <si>
    <t>Utah Public Service Commission v. El Paso Natural Gas Co.</t>
  </si>
  <si>
    <t>https://www.westlaw.com/Document/I221973d79bf011d993e6d35cc61aab4a/View/FullText.html?listSource=Search&amp;list=CASE&amp;rank=589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</si>
  <si>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395 U.S. 464</t>
  </si>
  <si>
    <t>89 S.Ct. 1860</t>
  </si>
  <si>
    <t>155480, 776</t>
  </si>
  <si>
    <t>https://www.westlaw.com/Link/RelatedInformation/Flag?docGuid=Iaf79fccd9c7e11d9bdd1cfdd544ca3a4&amp;rank=591&amp;listSource=Search&amp;list=CASE&amp;ppcid=b18d1b401c9641b1968849a12b3ce680&amp;originationContext=Search%20Result&amp;transitionType=SearchItem&amp;contextData=%28sc.Default%29&amp;VR=3.0&amp;RS=cblt1.0</t>
  </si>
  <si>
    <t>Musick, Peeler &amp; Garrett v. Employers Ins. of Wausau</t>
  </si>
  <si>
    <t>https://www.westlaw.com/Document/Iaf79fccd9c7e11d9bdd1cfdd544ca3a4/View/FullText.html?listSource=Search&amp;list=CASE&amp;rank=591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</si>
  <si>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508 U.S. 286</t>
  </si>
  <si>
    <t>113 S.Ct. 2085</t>
  </si>
  <si>
    <t>92-34</t>
  </si>
  <si>
    <t>https://www.westlaw.com/Link/RelatedInformation/Flag?docGuid=I179b67489c1f11d993e6d35cc61aab4a&amp;rank=593&amp;listSource=Search&amp;list=CASE&amp;ppcid=b18d1b401c9641b1968849a12b3ce680&amp;originationContext=Search%20Result&amp;transitionType=SearchItem&amp;contextData=%28sc.Default%29&amp;VR=3.0&amp;RS=cblt1.0</t>
  </si>
  <si>
    <t>https://www.westlaw.com/Document/I179b67489c1f11d993e6d35cc61aab4a/View/FullText.html?listSource=Search&amp;list=CASE&amp;rank=593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</si>
  <si>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105 S.Ct. 3275</t>
  </si>
  <si>
    <t>84-648</t>
  </si>
  <si>
    <t>https://www.westlaw.com/Link/RelatedInformation/Flag?docGuid=I29362351133c11e99a6efc60af1b5d9c&amp;rank=594&amp;listSource=Search&amp;list=CASE&amp;ppcid=b18d1b401c9641b1968849a12b3ce680&amp;originationContext=Search%20Result&amp;transitionType=SearchItem&amp;contextData=%28sc.Default%29&amp;VR=3.0&amp;RS=cblt1.0</t>
  </si>
  <si>
    <t>Henry Schein, Inc. v. Archer and White Sales, Inc.</t>
  </si>
  <si>
    <t>https://www.westlaw.com/Document/I29362351133c11e99a6efc60af1b5d9c/View/FullText.html?listSource=Search&amp;list=CASE&amp;rank=594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</si>
  <si>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524</t>
  </si>
  <si>
    <t>2019 WL 122164</t>
  </si>
  <si>
    <t>https://www.westlaw.com/Link/RelatedInformation/Flag?docGuid=I0a476e279bf011d991d0cc6b54f12d4d&amp;rank=595&amp;listSource=Search&amp;list=CASE&amp;ppcid=b18d1b401c9641b1968849a12b3ce680&amp;originationContext=Search%20Result&amp;transitionType=SearchItem&amp;contextData=%28sc.Default%29&amp;VR=3.0&amp;RS=cblt1.0</t>
  </si>
  <si>
    <t>Miami Herald Pub. Co. v. Tornillo</t>
  </si>
  <si>
    <t>https://www.westlaw.com/Document/I0a476e279bf011d991d0cc6b54f12d4d/View/FullText.html?listSource=Search&amp;list=CASE&amp;rank=595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</si>
  <si>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418 U.S. 241</t>
  </si>
  <si>
    <t>94 S.Ct. 2831</t>
  </si>
  <si>
    <t>73-797</t>
  </si>
  <si>
    <t>https://www.westlaw.com/Link/RelatedInformation/Flag?docGuid=Ibdee89fa9c2511d9bc61beebb95be672&amp;rank=596&amp;listSource=Search&amp;list=CASE&amp;ppcid=b18d1b401c9641b1968849a12b3ce680&amp;originationContext=Search%20Result&amp;transitionType=SearchItem&amp;contextData=%28sc.Default%29&amp;VR=3.0&amp;RS=cblt1.0</t>
  </si>
  <si>
    <t>U.S. v. Bailey</t>
  </si>
  <si>
    <t>https://www.westlaw.com/Document/Ibdee89fa9c2511d9bc61beebb95be672/View/FullText.html?listSource=Search&amp;list=CASE&amp;rank=596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</si>
  <si>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444 U.S. 394</t>
  </si>
  <si>
    <t>100 S.Ct. 624</t>
  </si>
  <si>
    <t>78-990</t>
  </si>
  <si>
    <t>https://www.westlaw.com/Link/RelatedInformation/Flag?docGuid=Id4bcadec9c1d11d991d0cc6b54f12d4d&amp;rank=598&amp;listSource=Search&amp;list=CASE&amp;ppcid=b18d1b401c9641b1968849a12b3ce680&amp;originationContext=Search%20Result&amp;transitionType=SearchItem&amp;contextData=%28sc.Default%29&amp;VR=3.0&amp;RS=cblt1.0</t>
  </si>
  <si>
    <t>Radzanower v. Touche Ross &amp; Co.</t>
  </si>
  <si>
    <t>https://www.westlaw.com/Document/Id4bcadec9c1d11d991d0cc6b54f12d4d/View/FullText.html?listSource=Search&amp;list=CASE&amp;rank=598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</si>
  <si>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426 U.S. 148</t>
  </si>
  <si>
    <t>96 S.Ct. 1989</t>
  </si>
  <si>
    <t>75-268</t>
  </si>
  <si>
    <t>https://www.westlaw.com/Link/RelatedInformation/Flag?docGuid=I618e385a9c1f11d9bc61beebb95be672&amp;rank=599&amp;listSource=Search&amp;list=CASE&amp;ppcid=b18d1b401c9641b1968849a12b3ce680&amp;originationContext=Search%20Result&amp;transitionType=SearchItem&amp;contextData=%28sc.Default%29&amp;VR=3.0&amp;RS=cblt1.0</t>
  </si>
  <si>
    <t>Arizona Governing Committee for Tax Deferred Annuity and Deferred Compensation Plans v. Norris</t>
  </si>
  <si>
    <t>https://www.westlaw.com/Document/I618e385a9c1f11d9bc61beebb95be672/View/FullText.html?listSource=Search&amp;list=CASE&amp;rank=599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</si>
  <si>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463 U.S. 1073</t>
  </si>
  <si>
    <t>103 S.Ct. 3492</t>
  </si>
  <si>
    <t>82-52</t>
  </si>
  <si>
    <t>https://www.westlaw.com/Link/RelatedInformation/Flag?docGuid=Icea1117f9c9611d993e6d35cc61aab4a&amp;rank=600&amp;listSource=Search&amp;list=CASE&amp;ppcid=b18d1b401c9641b1968849a12b3ce680&amp;originationContext=Search%20Result&amp;transitionType=SearchItem&amp;contextData=%28sc.Default%29&amp;VR=3.0&amp;RS=cblt1.0</t>
  </si>
  <si>
    <t>Securities and Exchange Commission v. National Securities, Inc.</t>
  </si>
  <si>
    <t>https://www.westlaw.com/Document/Icea1117f9c9611d993e6d35cc61aab4a/View/FullText.html?listSource=Search&amp;list=CASE&amp;rank=600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</si>
  <si>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393 U.S. 453</t>
  </si>
  <si>
    <t>89 S.Ct. 564</t>
  </si>
  <si>
    <t>https://www.westlaw.com/Link/RelatedInformation/Flag?docGuid=I988b3ead9c1c11d9bc61beebb95be672&amp;rank=601&amp;listSource=Search&amp;list=CASE&amp;ppcid=b18d1b401c9641b1968849a12b3ce680&amp;originationContext=Search%20Result&amp;transitionType=SearchItem&amp;contextData=%28sc.Default%29&amp;VR=3.0&amp;RS=cblt1.0</t>
  </si>
  <si>
    <t>U.S. v. Harriss</t>
  </si>
  <si>
    <t>https://www.westlaw.com/Document/I988b3ead9c1c11d9bc61beebb95be672/View/FullText.html?listSource=Search&amp;list=CASE&amp;rank=601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</si>
  <si>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347 U.S. 612</t>
  </si>
  <si>
    <t>74 S.Ct. 808</t>
  </si>
  <si>
    <t>https://www.westlaw.com/Link/RelatedInformation/Flag?docGuid=I64f56a1b9c1d11d9bc61beebb95be672&amp;rank=603&amp;listSource=Search&amp;list=CASE&amp;ppcid=b18d1b401c9641b1968849a12b3ce680&amp;originationContext=Search%20Result&amp;transitionType=SearchItem&amp;contextData=%28sc.Default%29&amp;VR=3.0&amp;RS=cblt1.0</t>
  </si>
  <si>
    <t>K Mart Corp. v. Cartier, Inc.</t>
  </si>
  <si>
    <t>https://www.westlaw.com/Document/I64f56a1b9c1d11d9bc61beebb95be672/View/FullText.html?listSource=Search&amp;list=CASE&amp;rank=603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</si>
  <si>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485 U.S. 176</t>
  </si>
  <si>
    <t>108 S.Ct. 950</t>
  </si>
  <si>
    <t>86-495, 86-624, 86-625</t>
  </si>
  <si>
    <t>https://www.westlaw.com/Link/RelatedInformation/Flag?docGuid=I64fdce1c9c9711d9bc61beebb95be672&amp;rank=604&amp;listSource=Search&amp;list=CASE&amp;ppcid=b18d1b401c9641b1968849a12b3ce680&amp;originationContext=Search%20Result&amp;transitionType=SearchItem&amp;contextData=%28sc.Default%29&amp;VR=3.0&amp;RS=cblt1.0</t>
  </si>
  <si>
    <t>Kentucky Ass'n of Health Plans, Inc. v. Miller</t>
  </si>
  <si>
    <t>https://www.westlaw.com/Document/I64fdce1c9c9711d9bc61beebb95be672/View/FullText.html?listSource=Search&amp;list=CASE&amp;rank=604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</si>
  <si>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538 U.S. 329</t>
  </si>
  <si>
    <t>123 S.Ct. 1471</t>
  </si>
  <si>
    <t>https://www.westlaw.com/Link/RelatedInformation/Flag?docGuid=Ic1cf23c89c1e11d991d0cc6b54f12d4d&amp;rank=605&amp;listSource=Search&amp;list=CASE&amp;ppcid=b18d1b401c9641b1968849a12b3ce680&amp;originationContext=Search%20Result&amp;transitionType=SearchItem&amp;contextData=%28sc.Default%29&amp;VR=3.0&amp;RS=cblt1.0</t>
  </si>
  <si>
    <t>Watt v. Alaska</t>
  </si>
  <si>
    <t>https://www.westlaw.com/Document/Ic1cf23c89c1e11d991d0cc6b54f12d4d/View/FullText.html?listSource=Search&amp;list=CASE&amp;rank=605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</si>
  <si>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451 U.S. 259</t>
  </si>
  <si>
    <t>101 S.Ct. 1673</t>
  </si>
  <si>
    <t>79-1904, 79-1890</t>
  </si>
  <si>
    <t>https://www.westlaw.com/Link/RelatedInformation/Flag?docGuid=Icea1d4d29c9611d993e6d35cc61aab4a&amp;rank=606&amp;listSource=Search&amp;list=CASE&amp;ppcid=b18d1b401c9641b1968849a12b3ce680&amp;originationContext=Search%20Result&amp;transitionType=SearchItem&amp;contextData=%28sc.Default%29&amp;VR=3.0&amp;RS=cblt1.0</t>
  </si>
  <si>
    <t>F.T.C. v. Borden Co.</t>
  </si>
  <si>
    <t>https://www.westlaw.com/Document/Icea1d4d29c9611d993e6d35cc61aab4a/View/FullText.html?listSource=Search&amp;list=CASE&amp;rank=606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</si>
  <si>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383 U.S. 637</t>
  </si>
  <si>
    <t>86 S.Ct. 1092</t>
  </si>
  <si>
    <t>https://www.westlaw.com/Link/RelatedInformation/Flag?docGuid=Ic1e320f29c1e11d991d0cc6b54f12d4d&amp;rank=607&amp;listSource=Search&amp;list=CASE&amp;ppcid=b18d1b401c9641b1968849a12b3ce680&amp;originationContext=Search%20Result&amp;transitionType=SearchItem&amp;contextData=%28sc.Default%29&amp;VR=3.0&amp;RS=cblt1.0</t>
  </si>
  <si>
    <t>McNally v. U.S.</t>
  </si>
  <si>
    <t>https://www.westlaw.com/Document/Ic1e320f29c1e11d991d0cc6b54f12d4d/View/FullText.html?listSource=Search&amp;list=CASE&amp;rank=607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</si>
  <si>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483 U.S. 350</t>
  </si>
  <si>
    <t>107 S.Ct. 2875</t>
  </si>
  <si>
    <t>86-234, 86-286</t>
  </si>
  <si>
    <t>https://www.westlaw.com/Link/RelatedInformation/Flag?docGuid=Id4bea9b49c1d11d991d0cc6b54f12d4d&amp;rank=609&amp;listSource=Search&amp;list=CASE&amp;ppcid=b18d1b401c9641b1968849a12b3ce680&amp;originationContext=Search%20Result&amp;transitionType=SearchItem&amp;contextData=%28sc.Default%29&amp;VR=3.0&amp;RS=cblt1.0</t>
  </si>
  <si>
    <t>U. S. v. LaSalle Nat. Bank</t>
  </si>
  <si>
    <t>https://www.westlaw.com/Document/Id4bea9b49c1d11d991d0cc6b54f12d4d/View/FullText.html?listSource=Search&amp;list=CASE&amp;rank=609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</si>
  <si>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437 U.S. 298</t>
  </si>
  <si>
    <t>98 S.Ct. 2357</t>
  </si>
  <si>
    <t>77-365</t>
  </si>
  <si>
    <t>https://www.westlaw.com/Link/RelatedInformation/Flag?docGuid=Ieeec24d89c8f11d993e6d35cc61aab4a&amp;rank=610&amp;listSource=Search&amp;list=CASE&amp;ppcid=b18d1b401c9641b1968849a12b3ce680&amp;originationContext=Search%20Result&amp;transitionType=SearchItem&amp;contextData=%28sc.Default%29&amp;VR=3.0&amp;RS=cblt1.0</t>
  </si>
  <si>
    <t>Tafflin v. Levitt</t>
  </si>
  <si>
    <t>https://www.westlaw.com/Document/Ieeec24d89c8f11d993e6d35cc61aab4a/View/FullText.html?listSource=Search&amp;list=CASE&amp;rank=610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</si>
  <si>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493 U.S. 455</t>
  </si>
  <si>
    <t>110 S.Ct. 792</t>
  </si>
  <si>
    <t>https://www.westlaw.com/Link/RelatedInformation/Flag?docGuid=I1d1a55079c9711d993e6d35cc61aab4a&amp;rank=611&amp;listSource=Search&amp;list=CASE&amp;ppcid=b18d1b401c9641b1968849a12b3ce680&amp;originationContext=Search%20Result&amp;transitionType=SearchItem&amp;contextData=%28sc.Default%29&amp;VR=3.0&amp;RS=cblt1.0</t>
  </si>
  <si>
    <t>Federated Dept. Stores, Inc. v. Moitie</t>
  </si>
  <si>
    <t>https://www.westlaw.com/Document/I1d1a55079c9711d993e6d35cc61aab4a/View/FullText.html?listSource=Search&amp;list=CASE&amp;rank=611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</si>
  <si>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452 U.S. 394</t>
  </si>
  <si>
    <t>101 S.Ct. 2424</t>
  </si>
  <si>
    <t>https://www.westlaw.com/Link/RelatedInformation/Flag?docGuid=Id4c44f169c1d11d991d0cc6b54f12d4d&amp;rank=612&amp;listSource=Search&amp;list=CASE&amp;ppcid=b18d1b401c9641b1968849a12b3ce680&amp;originationContext=Search%20Result&amp;transitionType=SearchItem&amp;contextData=%28sc.Default%29&amp;VR=3.0&amp;RS=cblt1.0</t>
  </si>
  <si>
    <t>Connecticut v. Johnson</t>
  </si>
  <si>
    <t>https://www.westlaw.com/Document/Id4c44f169c1d11d991d0cc6b54f12d4d/View/FullText.html?listSource=Search&amp;list=CASE&amp;rank=612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</si>
  <si>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73</t>
  </si>
  <si>
    <t>103 S.Ct. 969</t>
  </si>
  <si>
    <t>81-927</t>
  </si>
  <si>
    <t>https://www.westlaw.com/Link/RelatedInformation/Flag?docGuid=Ia0970a1c9c9a11d993e6d35cc61aab4a&amp;rank=614&amp;listSource=Search&amp;list=CASE&amp;ppcid=b18d1b401c9641b1968849a12b3ce680&amp;originationContext=Search%20Result&amp;transitionType=SearchItem&amp;contextData=%28sc.Default%29&amp;VR=3.0&amp;RS=cblt1.0</t>
  </si>
  <si>
    <t>Morales v. Trans World Airlines, Inc.</t>
  </si>
  <si>
    <t>https://www.westlaw.com/Document/Ia0970a1c9c9a11d993e6d35cc61aab4a/View/FullText.html?listSource=Search&amp;list=CASE&amp;rank=614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</si>
  <si>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504 U.S. 374</t>
  </si>
  <si>
    <t>112 S.Ct. 2031</t>
  </si>
  <si>
    <t>https://www.westlaw.com/Link/RelatedInformation/Flag?docGuid=Icea271149c9611d993e6d35cc61aab4a&amp;rank=615&amp;listSource=Search&amp;list=CASE&amp;ppcid=b18d1b401c9641b1968849a12b3ce680&amp;originationContext=Search%20Result&amp;transitionType=SearchItem&amp;contextData=%28sc.Default%29&amp;VR=3.0&amp;RS=cblt1.0</t>
  </si>
  <si>
    <t>Automatic Canteen Co. of America v. Federal Trade Commission</t>
  </si>
  <si>
    <t>https://www.westlaw.com/Document/Icea271149c9611d993e6d35cc61aab4a/View/FullText.html?listSource=Search&amp;list=CASE&amp;rank=615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</si>
  <si>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346 U.S. 61</t>
  </si>
  <si>
    <t>73 S.Ct. 1017</t>
  </si>
  <si>
    <t>Bankamerica Corp. v. U.S.</t>
  </si>
  <si>
    <t>https://www.westlaw.com/Document/Ice9fd8f69c9611d993e6d35cc61aab4a/View/FullText.html?listSource=Search&amp;list=CASE&amp;rank=616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</si>
  <si>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462 U.S. 122</t>
  </si>
  <si>
    <t>103 S.Ct. 2266</t>
  </si>
  <si>
    <t>https://www.westlaw.com/Link/RelatedInformation/Flag?docGuid=Ia48e1c469c4a11d991d0cc6b54f12d4d&amp;rank=618&amp;listSource=Search&amp;list=CASE&amp;ppcid=b18d1b401c9641b1968849a12b3ce680&amp;originationContext=Search%20Result&amp;transitionType=SearchItem&amp;contextData=%28sc.Default%29&amp;VR=3.0&amp;RS=cblt1.0</t>
  </si>
  <si>
    <t>Asgrow Seed Co. v. Winterboer</t>
  </si>
  <si>
    <t>https://www.westlaw.com/Document/Ia48e1c469c4a11d991d0cc6b54f12d4d/View/FullText.html?listSource=Search&amp;list=CASE&amp;rank=618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</si>
  <si>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513 U.S. 179</t>
  </si>
  <si>
    <t>115 S.Ct. 788</t>
  </si>
  <si>
    <t>https://www.westlaw.com/Link/RelatedInformation/Flag?docGuid=I2214b8e79bf011d993e6d35cc61aab4a&amp;rank=620&amp;listSource=Search&amp;list=CASE&amp;ppcid=b18d1b401c9641b1968849a12b3ce680&amp;originationContext=Search%20Result&amp;transitionType=SearchItem&amp;contextData=%28sc.Default%29&amp;VR=3.0&amp;RS=cblt1.0</t>
  </si>
  <si>
    <t>Welsh v. U.S.</t>
  </si>
  <si>
    <t>https://www.westlaw.com/Document/I2214b8e79bf011d993e6d35cc61aab4a/View/FullText.html?listSource=Search&amp;list=CASE&amp;rank=620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</si>
  <si>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398 U.S. 333</t>
  </si>
  <si>
    <t>90 S.Ct. 1792</t>
  </si>
  <si>
    <t>https://www.westlaw.com/Link/RelatedInformation/Flag?docGuid=Ice9970639c9611d993e6d35cc61aab4a&amp;rank=621&amp;listSource=Search&amp;list=CASE&amp;ppcid=b18d1b401c9641b1968849a12b3ce680&amp;originationContext=Search%20Result&amp;transitionType=SearchItem&amp;contextData=%28sc.Default%29&amp;VR=3.0&amp;RS=cblt1.0</t>
  </si>
  <si>
    <t>Texaco Inc. v. Hasbrouck</t>
  </si>
  <si>
    <t>https://www.westlaw.com/Document/Ice9970639c9611d993e6d35cc61aab4a/View/FullText.html?listSource=Search&amp;list=CASE&amp;rank=621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</si>
  <si>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496 U.S. 543</t>
  </si>
  <si>
    <t>110 S.Ct. 2535</t>
  </si>
  <si>
    <t>https://www.westlaw.com/Link/RelatedInformation/Flag?docGuid=I9660d5e57aa411e287a9c52cdddac4f7&amp;rank=622&amp;listSource=Search&amp;list=CASE&amp;ppcid=b18d1b401c9641b1968849a12b3ce680&amp;originationContext=Search%20Result&amp;transitionType=SearchItem&amp;contextData=%28sc.Default%29&amp;VR=3.0&amp;RS=cblt1.0</t>
  </si>
  <si>
    <t>F.T.C. v. Phoebe Putney Health System, Inc.</t>
  </si>
  <si>
    <t>https://www.westlaw.com/Document/I9660d5e57aa411e287a9c52cdddac4f7/View/FullText.html?listSource=Search&amp;list=CASE&amp;rank=622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</si>
  <si>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568 U.S. 216</t>
  </si>
  <si>
    <t>133 S.Ct. 1003</t>
  </si>
  <si>
    <t>https://www.westlaw.com/Link/RelatedInformation/Flag?docGuid=I1774cc7b9c1f11d993e6d35cc61aab4a&amp;rank=623&amp;listSource=Search&amp;list=CASE&amp;ppcid=b18d1b401c9641b1968849a12b3ce680&amp;originationContext=Search%20Result&amp;transitionType=SearchItem&amp;contextData=%28sc.Default%29&amp;VR=3.0&amp;RS=cblt1.0</t>
  </si>
  <si>
    <t>Federal Maritime Com'n v. Pacific Maritime Ass'n</t>
  </si>
  <si>
    <t>https://www.westlaw.com/Document/I1774cc7b9c1f11d993e6d35cc61aab4a/View/FullText.html?listSource=Search&amp;list=CASE&amp;rank=623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</si>
  <si>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435 U.S. 40</t>
  </si>
  <si>
    <t>98 S.Ct. 927</t>
  </si>
  <si>
    <t>76-938</t>
  </si>
  <si>
    <t>https://www.westlaw.com/Link/RelatedInformation/Flag?docGuid=Ic1d517329c1e11d991d0cc6b54f12d4d&amp;rank=624&amp;listSource=Search&amp;list=CASE&amp;ppcid=b18d1b401c9641b1968849a12b3ce680&amp;originationContext=Search%20Result&amp;transitionType=SearchItem&amp;contextData=%28sc.Default%29&amp;VR=3.0&amp;RS=cblt1.0</t>
  </si>
  <si>
    <t>Whalen v. U.S.</t>
  </si>
  <si>
    <t>https://www.westlaw.com/Document/Ic1d517329c1e11d991d0cc6b54f12d4d/View/FullText.html?listSource=Search&amp;list=CASE&amp;rank=624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</si>
  <si>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445 U.S. 684</t>
  </si>
  <si>
    <t>100 S.Ct. 1432</t>
  </si>
  <si>
    <t>https://www.westlaw.com/Link/RelatedInformation/Flag?docGuid=I1d1e9ac19c9711d993e6d35cc61aab4a&amp;rank=625&amp;listSource=Search&amp;list=CASE&amp;ppcid=b18d1b401c9641b1968849a12b3ce680&amp;originationContext=Search%20Result&amp;transitionType=SearchItem&amp;contextData=%28sc.Default%29&amp;VR=3.0&amp;RS=cblt1.0</t>
  </si>
  <si>
    <t>Barnes v. Glen Theatre, Inc.</t>
  </si>
  <si>
    <t>https://www.westlaw.com/Document/I1d1e9ac19c9711d993e6d35cc61aab4a/View/FullText.html?listSource=Search&amp;list=CASE&amp;rank=625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</si>
  <si>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501 U.S. 560</t>
  </si>
  <si>
    <t>111 S.Ct. 2456</t>
  </si>
  <si>
    <t>90-26</t>
  </si>
  <si>
    <t>Illinois v. Abbott &amp; Associates, Inc.</t>
  </si>
  <si>
    <t>https://www.westlaw.com/Document/I1d252a719c9711d993e6d35cc61aab4a/View/FullText.html?listSource=Search&amp;list=CASE&amp;rank=626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</si>
  <si>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557</t>
  </si>
  <si>
    <t>103 S.Ct. 1356</t>
  </si>
  <si>
    <t>https://www.westlaw.com/Link/RelatedInformation/Flag?docGuid=Ic1d31b689c1e11d991d0cc6b54f12d4d&amp;rank=627&amp;listSource=Search&amp;list=CASE&amp;ppcid=b18d1b401c9641b1968849a12b3ce680&amp;originationContext=Search%20Result&amp;transitionType=SearchItem&amp;contextData=%28sc.Default%29&amp;VR=3.0&amp;RS=cblt1.0</t>
  </si>
  <si>
    <t>Merrill Lynch, Pierce, Fenner &amp; Smith, Inc. v. Curran</t>
  </si>
  <si>
    <t>https://www.westlaw.com/Document/Ic1d31b689c1e11d991d0cc6b54f12d4d/View/FullText.html?listSource=Search&amp;list=CASE&amp;rank=627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</si>
  <si>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456 U.S. 353</t>
  </si>
  <si>
    <t>102 S.Ct. 1825</t>
  </si>
  <si>
    <t>80-203, 80-757, 80-936, 80-895</t>
  </si>
  <si>
    <t>https://www.westlaw.com/Link/RelatedInformation/Flag?docGuid=I178e47e29c1f11d993e6d35cc61aab4a&amp;rank=628&amp;listSource=Search&amp;list=CASE&amp;ppcid=b18d1b401c9641b1968849a12b3ce680&amp;originationContext=Search%20Result&amp;transitionType=SearchItem&amp;contextData=%28sc.Default%29&amp;VR=3.0&amp;RS=cblt1.0</t>
  </si>
  <si>
    <t>Briscoe v. LaHue</t>
  </si>
  <si>
    <t>https://www.westlaw.com/Document/I178e47e29c1f11d993e6d35cc61aab4a/View/FullText.html?listSource=Search&amp;list=CASE&amp;rank=628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</si>
  <si>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325</t>
  </si>
  <si>
    <t>103 S.Ct. 1108</t>
  </si>
  <si>
    <t>https://www.westlaw.com/Link/RelatedInformation/Flag?docGuid=Id4bea9c39c1d11d991d0cc6b54f12d4d&amp;rank=629&amp;listSource=Search&amp;list=CASE&amp;ppcid=b18d1b401c9641b1968849a12b3ce680&amp;originationContext=Search%20Result&amp;transitionType=SearchItem&amp;contextData=%28sc.Default%29&amp;VR=3.0&amp;RS=cblt1.0</t>
  </si>
  <si>
    <t>In re Trans Alaska Pipeline Rate Cases</t>
  </si>
  <si>
    <t>https://www.westlaw.com/Document/Id4bea9c39c1d11d991d0cc6b54f12d4d/View/FullText.html?listSource=Search&amp;list=CASE&amp;rank=629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</si>
  <si>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436 U.S. 631</t>
  </si>
  <si>
    <t>98 S.Ct. 2053</t>
  </si>
  <si>
    <t>77-452, 77-551, 77-457, 77-602</t>
  </si>
  <si>
    <t>https://www.westlaw.com/Link/RelatedInformation/Flag?docGuid=Ibdbfb1c89c2511d9bc61beebb95be672&amp;rank=631&amp;listSource=Search&amp;list=CASE&amp;ppcid=b18d1b401c9641b1968849a12b3ce680&amp;originationContext=Search%20Result&amp;transitionType=SearchItem&amp;contextData=%28sc.Default%29&amp;VR=3.0&amp;RS=cblt1.0</t>
  </si>
  <si>
    <t>College Sav. Bank v. Florida Prepaid Postsecondary Educ. Expense Bd.</t>
  </si>
  <si>
    <t>https://www.westlaw.com/Document/Ibdbfb1c89c2511d9bc61beebb95be672/View/FullText.html?listSource=Search&amp;list=CASE&amp;rank=631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</si>
  <si>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527 U.S. 666</t>
  </si>
  <si>
    <t>119 S.Ct. 2219</t>
  </si>
  <si>
    <t>98-149</t>
  </si>
  <si>
    <t>https://www.westlaw.com/Link/RelatedInformation/Flag?docGuid=I90a2c403933011e99b14f2ee541cf11a&amp;rank=632&amp;listSource=Search&amp;list=CASE&amp;ppcid=b18d1b401c9641b1968849a12b3ce680&amp;originationContext=Search%20Result&amp;transitionType=SearchItem&amp;contextData=%28sc.Default%29&amp;VR=3.0&amp;RS=cblt1.0</t>
  </si>
  <si>
    <t>Gundy v. United States</t>
  </si>
  <si>
    <t>https://www.westlaw.com/Document/I90a2c403933011e99b14f2ee541cf11a/View/FullText.html?listSource=Search&amp;list=CASE&amp;rank=632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</si>
  <si>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2116</t>
  </si>
  <si>
    <t>2019 WL 2527473</t>
  </si>
  <si>
    <t>https://www.westlaw.com/Link/RelatedInformation/Flag?docGuid=Id4bea9bd9c1d11d991d0cc6b54f12d4d&amp;rank=633&amp;listSource=Search&amp;list=CASE&amp;ppcid=b18d1b401c9641b1968849a12b3ce680&amp;originationContext=Search%20Result&amp;transitionType=SearchItem&amp;contextData=%28sc.Default%29&amp;VR=3.0&amp;RS=cblt1.0</t>
  </si>
  <si>
    <t>F.C.C. v. National Citizens Committee for Broadcasting</t>
  </si>
  <si>
    <t>https://www.westlaw.com/Document/Id4bea9bd9c1d11d991d0cc6b54f12d4d/View/FullText.html?listSource=Search&amp;list=CASE&amp;rank=633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</si>
  <si>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436 U.S. 775</t>
  </si>
  <si>
    <t>98 S.Ct. 2096</t>
  </si>
  <si>
    <t>76-1471, 76-1685, 76-1521, 76-1624, 76-1604, 76-1595</t>
  </si>
  <si>
    <t>https://www.westlaw.com/Link/RelatedInformation/Flag?docGuid=Id4bf45f29c1d11d991d0cc6b54f12d4d&amp;rank=634&amp;listSource=Search&amp;list=CASE&amp;ppcid=b18d1b401c9641b1968849a12b3ce680&amp;originationContext=Search%20Result&amp;transitionType=SearchItem&amp;contextData=%28sc.Default%29&amp;VR=3.0&amp;RS=cblt1.0</t>
  </si>
  <si>
    <t>U. S. v. Mandujano</t>
  </si>
  <si>
    <t>https://www.westlaw.com/Document/Id4bf45f29c1d11d991d0cc6b54f12d4d/View/FullText.html?listSource=Search&amp;list=CASE&amp;rank=634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</si>
  <si>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425 U.S. 564</t>
  </si>
  <si>
    <t>96 S.Ct. 1768</t>
  </si>
  <si>
    <t>74-754</t>
  </si>
  <si>
    <t>https://www.westlaw.com/Link/RelatedInformation/Flag?docGuid=I9e8a519a996011e0a8a2938374af9660&amp;rank=635&amp;listSource=Search&amp;list=CASE&amp;ppcid=b18d1b401c9641b1968849a12b3ce680&amp;originationContext=Search%20Result&amp;transitionType=SearchItem&amp;contextData=%28sc.Default%29&amp;VR=3.0&amp;RS=cblt1.0</t>
  </si>
  <si>
    <t>Borough of Duryea, Pa. v. Guarnieri</t>
  </si>
  <si>
    <t>https://www.westlaw.com/Document/I9e8a519a996011e0a8a2938374af9660/View/FullText.html?listSource=Search&amp;list=CASE&amp;rank=635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</si>
  <si>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564 U.S. 379</t>
  </si>
  <si>
    <t>131 S.Ct. 2488</t>
  </si>
  <si>
    <t>https://www.westlaw.com/Link/RelatedInformation/Flag?docGuid=I2377dc739c1e11d9bdd1cfdd544ca3a4&amp;rank=636&amp;listSource=Search&amp;list=CASE&amp;ppcid=b18d1b401c9641b1968849a12b3ce680&amp;originationContext=Search%20Result&amp;transitionType=SearchItem&amp;contextData=%28sc.Default%29&amp;VR=3.0&amp;RS=cblt1.0</t>
  </si>
  <si>
    <t>U.S. v. Guest</t>
  </si>
  <si>
    <t>https://www.westlaw.com/Document/I2377dc739c1e11d9bdd1cfdd544ca3a4/View/FullText.html?listSource=Search&amp;list=CASE&amp;rank=636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</si>
  <si>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383 U.S. 745</t>
  </si>
  <si>
    <t>86 S.Ct. 1170</t>
  </si>
  <si>
    <t>https://www.westlaw.com/Link/RelatedInformation/Flag?docGuid=Icea15f9c9c9611d993e6d35cc61aab4a&amp;rank=637&amp;listSource=Search&amp;list=CASE&amp;ppcid=b18d1b401c9641b1968849a12b3ce680&amp;originationContext=Search%20Result&amp;transitionType=SearchItem&amp;contextData=%28sc.Default%29&amp;VR=3.0&amp;RS=cblt1.0</t>
  </si>
  <si>
    <t>Volkswagenwerk Aktiengesellschaft v. Federal Maritime Commission</t>
  </si>
  <si>
    <t>https://www.westlaw.com/Document/Icea15f9c9c9611d993e6d35cc61aab4a/View/FullText.html?listSource=Search&amp;list=CASE&amp;rank=637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</si>
  <si>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390 U.S. 261</t>
  </si>
  <si>
    <t>88 S.Ct. 929</t>
  </si>
  <si>
    <t>https://www.westlaw.com/Link/RelatedInformation/Flag?docGuid=I0fb525617fa711df9513e5d1d488c847&amp;rank=638&amp;listSource=Search&amp;list=CASE&amp;ppcid=b18d1b401c9641b1968849a12b3ce680&amp;originationContext=Search%20Result&amp;transitionType=SearchItem&amp;contextData=%28sc.Default%29&amp;VR=3.0&amp;RS=cblt1.0</t>
  </si>
  <si>
    <t>Morrison v. National Australia Bank Ltd.</t>
  </si>
  <si>
    <t>https://www.westlaw.com/Document/I0fb525617fa711df9513e5d1d488c847/View/FullText.html?listSource=Search&amp;list=CASE&amp;rank=638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</si>
  <si>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561 U.S. 247</t>
  </si>
  <si>
    <t>130 S.Ct. 2869</t>
  </si>
  <si>
    <t>https://www.westlaw.com/Link/RelatedInformation/Flag?docGuid=Iabb308db9d7011e0a8a2938374af9660&amp;rank=639&amp;listSource=Search&amp;list=CASE&amp;ppcid=b18d1b401c9641b1968849a12b3ce680&amp;originationContext=Search%20Result&amp;transitionType=SearchItem&amp;contextData=%28sc.Default%29&amp;VR=3.0&amp;RS=cblt1.0</t>
  </si>
  <si>
    <t>Sorrell v. IMS Health Inc.</t>
  </si>
  <si>
    <t>https://www.westlaw.com/Document/Iabb308db9d7011e0a8a2938374af9660/View/FullText.html?listSource=Search&amp;list=CASE&amp;rank=639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</si>
  <si>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564 U.S. 552</t>
  </si>
  <si>
    <t>131 S.Ct. 2653</t>
  </si>
  <si>
    <t>10-779</t>
  </si>
  <si>
    <t>https://www.westlaw.com/Link/RelatedInformation/Flag?docGuid=I9a2e7f439c9c11d991d0cc6b54f12d4d&amp;rank=640&amp;listSource=Search&amp;list=CASE&amp;ppcid=b18d1b401c9641b1968849a12b3ce680&amp;originationContext=Search%20Result&amp;transitionType=SearchItem&amp;contextData=%28sc.Default%29&amp;VR=3.0&amp;RS=cblt1.0</t>
  </si>
  <si>
    <t>Cooper Industries, Inc. v. Aviall Services, Inc.</t>
  </si>
  <si>
    <t>https://www.westlaw.com/Document/I9a2e7f439c9c11d991d0cc6b54f12d4d/View/FullText.html?listSource=Search&amp;list=CASE&amp;rank=640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</si>
  <si>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543 U.S. 157</t>
  </si>
  <si>
    <t>125 S.Ct. 577</t>
  </si>
  <si>
    <t>https://www.westlaw.com/Link/RelatedInformation/Flag?docGuid=I3a8518e29c9d11d991d0cc6b54f12d4d&amp;rank=641&amp;listSource=Search&amp;list=CASE&amp;ppcid=b18d1b401c9641b1968849a12b3ce680&amp;originationContext=Search%20Result&amp;transitionType=SearchItem&amp;contextData=%28sc.Default%29&amp;VR=3.0&amp;RS=cblt1.0</t>
  </si>
  <si>
    <t>Anderson v. Liberty Lobby, Inc.</t>
  </si>
  <si>
    <t>https://www.westlaw.com/Document/I3a8518e29c9d11d991d0cc6b54f12d4d/View/FullText.html?listSource=Search&amp;list=CASE&amp;rank=641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</si>
  <si>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477 U.S. 242</t>
  </si>
  <si>
    <t>106 S.Ct. 2505</t>
  </si>
  <si>
    <t>https://www.westlaw.com/Link/RelatedInformation/Flag?docGuid=I5dfe49779c9011d9bc61beebb95be672&amp;rank=642&amp;listSource=Search&amp;list=CASE&amp;ppcid=b18d1b401c9641b1968849a12b3ce680&amp;originationContext=Search%20Result&amp;transitionType=SearchItem&amp;contextData=%28sc.Default%29&amp;VR=3.0&amp;RS=cblt1.0</t>
  </si>
  <si>
    <t>U.S. v. Verdugo-Urquidez</t>
  </si>
  <si>
    <t>https://www.westlaw.com/Document/I5dfe49779c9011d9bc61beebb95be672/View/FullText.html?listSource=Search&amp;list=CASE&amp;rank=642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</si>
  <si>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494 U.S. 259</t>
  </si>
  <si>
    <t>110 S.Ct. 1056</t>
  </si>
  <si>
    <t>https://www.westlaw.com/Link/RelatedInformation/Flag?docGuid=I90cb43523a8211e9bc5c825c4b9add2e&amp;rank=643&amp;listSource=Search&amp;list=CASE&amp;ppcid=b18d1b401c9641b1968849a12b3ce680&amp;originationContext=Search%20Result&amp;transitionType=SearchItem&amp;contextData=%28sc.Default%29&amp;VR=3.0&amp;RS=cblt1.0</t>
  </si>
  <si>
    <t>Jam v. International Finance Corporation</t>
  </si>
  <si>
    <t>https://www.westlaw.com/Document/I90cb43523a8211e9bc5c825c4b9add2e/View/FullText.html?listSource=Search&amp;list=CASE&amp;rank=643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</si>
  <si>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139 S.Ct. 759</t>
  </si>
  <si>
    <t>2019 WL 938524</t>
  </si>
  <si>
    <t>https://www.westlaw.com/Link/RelatedInformation/Flag?docGuid=I22146ad39bf011d993e6d35cc61aab4a&amp;rank=644&amp;listSource=Search&amp;list=CASE&amp;ppcid=b18d1b401c9641b1968849a12b3ce680&amp;originationContext=Search%20Result&amp;transitionType=SearchItem&amp;contextData=%28sc.Default%29&amp;VR=3.0&amp;RS=cblt1.0</t>
  </si>
  <si>
    <t>Blonder-Tongue Laboratories, Inc. v. University of Illinois Foundation</t>
  </si>
  <si>
    <t>https://www.westlaw.com/Document/I22146ad39bf011d993e6d35cc61aab4a/View/FullText.html?listSource=Search&amp;list=CASE&amp;rank=644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</si>
  <si>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402 U.S. 313</t>
  </si>
  <si>
    <t>91 S.Ct. 1434</t>
  </si>
  <si>
    <t>https://www.westlaw.com/Link/RelatedInformation/Flag?docGuid=I61855eb19c1f11d9bc61beebb95be672&amp;rank=645&amp;listSource=Search&amp;list=CASE&amp;ppcid=b18d1b401c9641b1968849a12b3ce680&amp;originationContext=Search%20Result&amp;transitionType=SearchItem&amp;contextData=%28sc.Default%29&amp;VR=3.0&amp;RS=cblt1.0</t>
  </si>
  <si>
    <t>Lear, Inc. v. Adkins</t>
  </si>
  <si>
    <t>https://www.westlaw.com/Document/I61855eb19c1f11d9bc61beebb95be672/View/FullText.html?listSource=Search&amp;list=CASE&amp;rank=645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</si>
  <si>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395 U.S. 653</t>
  </si>
  <si>
    <t>89 S.Ct. 1902</t>
  </si>
  <si>
    <t>https://www.westlaw.com/Link/RelatedInformation/Flag?docGuid=Ic1e78dbf9c1e11d991d0cc6b54f12d4d&amp;rank=646&amp;listSource=Search&amp;list=CASE&amp;ppcid=b18d1b401c9641b1968849a12b3ce680&amp;originationContext=Search%20Result&amp;transitionType=SearchItem&amp;contextData=%28sc.Default%29&amp;VR=3.0&amp;RS=cblt1.0 and https://www.westlaw.com/Link/RelatedInformation/Flag?docGuid=Ic1e78dbf9c1e11d991d0cc6b54f12d4d&amp;rank=646&amp;listSource=Search&amp;list=CASE&amp;ppcid=b18d1b401c9641b1968849a12b3ce680&amp;overruleRisk=true&amp;originationContext=Search%20Result&amp;transitionType=SearchItem&amp;contextData=%28sc.Default%29&amp;VR=3.0&amp;RS=cblt1.0</t>
  </si>
  <si>
    <t>Browning-Ferris Industries of Vermont, Inc. v. Kelco Disposal, Inc.</t>
  </si>
  <si>
    <t>https://www.westlaw.com/Document/Ic1e78dbf9c1e11d991d0cc6b54f12d4d/View/FullText.html?listSource=Search&amp;list=CASE&amp;rank=646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</si>
  <si>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492 U.S. 257</t>
  </si>
  <si>
    <t>109 S.Ct. 2909</t>
  </si>
  <si>
    <t>88-556</t>
  </si>
  <si>
    <t>https://www.westlaw.com/Link/RelatedInformation/Flag?docGuid=I1d22e0859c9711d993e6d35cc61aab4a&amp;rank=647&amp;listSource=Search&amp;list=CASE&amp;ppcid=b18d1b401c9641b1968849a12b3ce680&amp;originationContext=Search%20Result&amp;transitionType=SearchItem&amp;contextData=%28sc.Default%29&amp;VR=3.0&amp;RS=cblt1.0</t>
  </si>
  <si>
    <t>Eisen v. Carlisle and Jacquelin</t>
  </si>
  <si>
    <t>https://www.westlaw.com/Document/I1d22e0859c9711d993e6d35cc61aab4a/View/FullText.html?listSource=Search&amp;list=CASE&amp;rank=647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</si>
  <si>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417 U.S. 156</t>
  </si>
  <si>
    <t>94 S.Ct. 2140</t>
  </si>
  <si>
    <t>73-203</t>
  </si>
  <si>
    <t>https://www.westlaw.com/Link/RelatedInformation/Flag?docGuid=I5df919559c9011d9bc61beebb95be672&amp;rank=648&amp;listSource=Search&amp;list=CASE&amp;ppcid=b18d1b401c9641b1968849a12b3ce680&amp;originationContext=Search%20Result&amp;transitionType=SearchItem&amp;contextData=%28sc.Default%29&amp;VR=3.0&amp;RS=cblt1.0</t>
  </si>
  <si>
    <t>Maislin Industries, U.S., Inc. v. Primary Steel, Inc.</t>
  </si>
  <si>
    <t>https://www.westlaw.com/Document/I5df919559c9011d9bc61beebb95be672/View/FullText.html?listSource=Search&amp;list=CASE&amp;rank=648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</si>
  <si>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497 U.S. 116</t>
  </si>
  <si>
    <t>110 S.Ct. 2759</t>
  </si>
  <si>
    <t>89-624</t>
  </si>
  <si>
    <t>https://www.westlaw.com/Link/RelatedInformation/Flag?docGuid=I822e39289c7e11d9bdd1cfdd544ca3a4&amp;rank=649&amp;listSource=Search&amp;list=CASE&amp;ppcid=b18d1b401c9641b1968849a12b3ce680&amp;originationContext=Search%20Result&amp;transitionType=SearchItem&amp;contextData=%28sc.Default%29&amp;VR=3.0&amp;RS=cblt1.0</t>
  </si>
  <si>
    <t>U.S. Dept. of Treasury v. Fabe</t>
  </si>
  <si>
    <t>https://www.westlaw.com/Document/I822e39289c7e11d9bdd1cfdd544ca3a4/View/FullText.html?listSource=Search&amp;list=CASE&amp;rank=649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</si>
  <si>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508 U.S. 491</t>
  </si>
  <si>
    <t>113 S.Ct. 2202</t>
  </si>
  <si>
    <t>https://www.westlaw.com/Link/RelatedInformation/Flag?docGuid=I6b2fd4839c2511d9bc61beebb95be672&amp;rank=651&amp;listSource=Search&amp;list=CASE&amp;ppcid=b18d1b401c9641b1968849a12b3ce680&amp;originationContext=Search%20Result&amp;transitionType=SearchItem&amp;contextData=%28sc.Default%29&amp;VR=3.0&amp;RS=cblt1.0</t>
  </si>
  <si>
    <t>Green Tree Financial Corp.-Alabama v. Randolph</t>
  </si>
  <si>
    <t>https://www.westlaw.com/Document/I6b2fd4839c2511d9bc61beebb95be672/View/FullText.html?listSource=Search&amp;list=CASE&amp;rank=651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</si>
  <si>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531 U.S. 79</t>
  </si>
  <si>
    <t>121 S.Ct. 513</t>
  </si>
  <si>
    <t>https://www.westlaw.com/Link/RelatedInformation/Flag?docGuid=I6b2526219c2511d9bc61beebb95be672&amp;rank=654&amp;listSource=Search&amp;list=CASE&amp;ppcid=b18d1b401c9641b1968849a12b3ce680&amp;originationContext=Search%20Result&amp;transitionType=SearchItem&amp;contextData=%28sc.Default%29&amp;VR=3.0&amp;RS=cblt1.0</t>
  </si>
  <si>
    <t>Glickman v. Wileman Bros. &amp; Elliott, Inc.</t>
  </si>
  <si>
    <t>https://www.westlaw.com/Document/I6b2526219c2511d9bc61beebb95be672/View/FullText.html?listSource=Search&amp;list=CASE&amp;rank=654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</si>
  <si>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521 U.S. 457</t>
  </si>
  <si>
    <t>117 S.Ct. 2130</t>
  </si>
  <si>
    <t>https://www.westlaw.com/Link/RelatedInformation/Flag?docGuid=Ic1d47af59c1e11d991d0cc6b54f12d4d&amp;rank=656&amp;listSource=Search&amp;list=CASE&amp;ppcid=b18d1b401c9641b1968849a12b3ce680&amp;originationContext=Search%20Result&amp;transitionType=SearchItem&amp;contextData=%28sc.Default%29&amp;VR=3.0&amp;RS=cblt1.0</t>
  </si>
  <si>
    <t>Richmond Newspapers, Inc. v. Virginia</t>
  </si>
  <si>
    <t>https://www.westlaw.com/Document/Ic1d47af59c1e11d991d0cc6b54f12d4d/View/FullText.html?listSource=Search&amp;list=CASE&amp;rank=656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</si>
  <si>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448 U.S. 555</t>
  </si>
  <si>
    <t>100 S.Ct. 2814</t>
  </si>
  <si>
    <t>79-243</t>
  </si>
  <si>
    <t>https://www.westlaw.com/Link/RelatedInformation/Flag?docGuid=I319065579c2511d9bdd1cfdd544ca3a4&amp;rank=657&amp;listSource=Search&amp;list=CASE&amp;ppcid=b18d1b401c9641b1968849a12b3ce680&amp;originationContext=Search%20Result&amp;transitionType=SearchItem&amp;contextData=%28sc.Default%29&amp;VR=3.0&amp;RS=cblt1.0</t>
  </si>
  <si>
    <t>Easley v. Cromartie</t>
  </si>
  <si>
    <t>https://www.westlaw.com/Document/I319065579c2511d9bdd1cfdd544ca3a4/View/FullText.html?listSource=Search&amp;list=CASE&amp;rank=657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</si>
  <si>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532 U.S. 234</t>
  </si>
  <si>
    <t>121 S.Ct. 1452</t>
  </si>
  <si>
    <t>99-1864, 99-1865</t>
  </si>
  <si>
    <t>https://www.westlaw.com/Link/RelatedInformation/Flag?docGuid=I319658c19c2511d9bdd1cfdd544ca3a4&amp;rank=658&amp;listSource=Search&amp;list=CASE&amp;ppcid=b18d1b401c9641b1968849a12b3ce680&amp;originationContext=Search%20Result&amp;transitionType=SearchItem&amp;contextData=%28sc.Default%29&amp;VR=3.0&amp;RS=cblt1.0</t>
  </si>
  <si>
    <t>Central Hudson Gas &amp; Elec. Corp. v. Public Service Commission of New York</t>
  </si>
  <si>
    <t>https://www.westlaw.com/Document/I319658c19c2511d9bdd1cfdd544ca3a4/View/FullText.html?listSource=Search&amp;list=CASE&amp;rank=658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</si>
  <si>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447 U.S. 557</t>
  </si>
  <si>
    <t>100 S.Ct. 2343</t>
  </si>
  <si>
    <t>79-565</t>
  </si>
  <si>
    <t>https://www.westlaw.com/Link/RelatedInformation/Flag?docGuid=I2365b4029c1e11d9bdd1cfdd544ca3a4&amp;rank=660&amp;listSource=Search&amp;list=CASE&amp;ppcid=b18d1b401c9641b1968849a12b3ce680&amp;originationContext=Search%20Result&amp;transitionType=SearchItem&amp;contextData=%28sc.Default%29&amp;VR=3.0&amp;RS=cblt1.0</t>
  </si>
  <si>
    <t>https://www.westlaw.com/Document/I2365b4029c1e11d9bdd1cfdd544ca3a4/View/FullText.html?listSource=Search&amp;list=CASE&amp;rank=660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</si>
  <si>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486 U.S. 281</t>
  </si>
  <si>
    <t>108 S.Ct. 1811</t>
  </si>
  <si>
    <t>https://www.westlaw.com/Link/RelatedInformation/Flag?docGuid=I178fa7729c1f11d993e6d35cc61aab4a&amp;rank=661&amp;listSource=Search&amp;list=CASE&amp;ppcid=b18d1b401c9641b1968849a12b3ce680&amp;originationContext=Search%20Result&amp;transitionType=SearchItem&amp;contextData=%28sc.Default%29&amp;VR=3.0&amp;RS=cblt1.0</t>
  </si>
  <si>
    <t>Ball v. James</t>
  </si>
  <si>
    <t>https://www.westlaw.com/Document/I178fa7729c1f11d993e6d35cc61aab4a/View/FullText.html?listSource=Search&amp;list=CASE&amp;rank=661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</si>
  <si>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451 U.S. 355</t>
  </si>
  <si>
    <t>101 S.Ct. 1811</t>
  </si>
  <si>
    <t>https://www.westlaw.com/Link/RelatedInformation/Flag?docGuid=Ice9ddd329c9611d993e6d35cc61aab4a&amp;rank=662&amp;listSource=Search&amp;list=CASE&amp;ppcid=b18d1b401c9641b1968849a12b3ce680&amp;originationContext=Search%20Result&amp;transitionType=SearchItem&amp;contextData=%28sc.Default%29&amp;VR=3.0&amp;RS=cblt1.0</t>
  </si>
  <si>
    <t>U. S. v. Sisson</t>
  </si>
  <si>
    <t>https://www.westlaw.com/Document/Ice9ddd329c9611d993e6d35cc61aab4a/View/FullText.html?listSource=Search&amp;list=CASE&amp;rank=662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</si>
  <si>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399 U.S. 267</t>
  </si>
  <si>
    <t>90 S.Ct. 2117</t>
  </si>
  <si>
    <t>https://www.westlaw.com/Link/RelatedInformation/Flag?docGuid=I72e7f0c79c9a11d991d0cc6b54f12d4d&amp;rank=663&amp;listSource=Search&amp;list=CASE&amp;ppcid=b18d1b401c9641b1968849a12b3ce680&amp;originationContext=Search%20Result&amp;transitionType=SearchItem&amp;contextData=%28sc.Default%29&amp;VR=3.0&amp;RS=cblt1.0</t>
  </si>
  <si>
    <t>R.A.V. v. City of St. Paul, Minn.</t>
  </si>
  <si>
    <t>https://www.westlaw.com/Document/I72e7f0c79c9a11d991d0cc6b54f12d4d/View/FullText.html?listSource=Search&amp;list=CASE&amp;rank=663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</si>
  <si>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505 U.S. 377</t>
  </si>
  <si>
    <t>112 S.Ct. 2538</t>
  </si>
  <si>
    <t>https://www.westlaw.com/Link/RelatedInformation/Flag?docGuid=Ic1d9ab009c1e11d991d0cc6b54f12d4d&amp;rank=664&amp;listSource=Search&amp;list=CASE&amp;ppcid=b18d1b401c9641b1968849a12b3ce680&amp;originationContext=Search%20Result&amp;transitionType=SearchItem&amp;contextData=%28sc.Default%29&amp;VR=3.0&amp;RS=cblt1.0</t>
  </si>
  <si>
    <t>Pillsbury Co. v. Conboy</t>
  </si>
  <si>
    <t>https://www.westlaw.com/Document/Ic1d9ab009c1e11d991d0cc6b54f12d4d/View/FullText.html?listSource=Search&amp;list=CASE&amp;rank=664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</si>
  <si>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459 U.S. 248</t>
  </si>
  <si>
    <t>103 S.Ct. 608</t>
  </si>
  <si>
    <t>81-825</t>
  </si>
  <si>
    <t>https://www.westlaw.com/Link/RelatedInformation/Flag?docGuid=I35c5075582c411dfbe8a8e1700ec828b&amp;rank=665&amp;listSource=Search&amp;list=CASE&amp;ppcid=b18d1b401c9641b1968849a12b3ce680&amp;originationContext=Search%20Result&amp;transitionType=SearchItem&amp;contextData=%28sc.Default%29&amp;VR=3.0&amp;RS=cblt1.0</t>
  </si>
  <si>
    <t>Bilski v. Kappos</t>
  </si>
  <si>
    <t>https://www.westlaw.com/Document/I35c5075582c411dfbe8a8e1700ec828b/View/FullText.html?listSource=Search&amp;list=CASE&amp;rank=665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</si>
  <si>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561 U.S. 593</t>
  </si>
  <si>
    <t>130 S.Ct. 3218</t>
  </si>
  <si>
    <t>08-964</t>
  </si>
  <si>
    <t>https://www.westlaw.com/Link/RelatedInformation/Flag?docGuid=Ic1e348109c1e11d991d0cc6b54f12d4d&amp;rank=666&amp;listSource=Search&amp;list=CASE&amp;ppcid=b18d1b401c9641b1968849a12b3ce680&amp;originationContext=Search%20Result&amp;transitionType=SearchItem&amp;contextData=%28sc.Default%29&amp;VR=3.0&amp;RS=cblt1.0</t>
  </si>
  <si>
    <t>Shearson/American Exp., Inc. v. McMahon</t>
  </si>
  <si>
    <t>https://www.westlaw.com/Document/Ic1e348109c1e11d991d0cc6b54f12d4d/View/FullText.html?listSource=Search&amp;list=CASE&amp;rank=666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</si>
  <si>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482 U.S. 220</t>
  </si>
  <si>
    <t>107 S.Ct. 2332</t>
  </si>
  <si>
    <t>86-44</t>
  </si>
  <si>
    <t>https://www.westlaw.com/Link/RelatedInformation/Flag?docGuid=I13077725bcbb11e4b86bd602cb8781fa&amp;rank=667&amp;listSource=Search&amp;list=CASE&amp;ppcid=b18d1b401c9641b1968849a12b3ce680&amp;originationContext=Search%20Result&amp;transitionType=SearchItem&amp;contextData=%28sc.Default%29&amp;VR=3.0&amp;RS=cblt1.0</t>
  </si>
  <si>
    <t>Yates v. U.S.</t>
  </si>
  <si>
    <t>https://www.westlaw.com/Document/I13077725bcbb11e4b86bd602cb8781fa/View/FullText.html?listSource=Search&amp;list=CASE&amp;rank=667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</si>
  <si>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574 U.S. 528</t>
  </si>
  <si>
    <t>135 S.Ct. 1074</t>
  </si>
  <si>
    <t>https://www.westlaw.com/Link/RelatedInformation/Flag?docGuid=I38fc8fa49c4611d991d0cc6b54f12d4d&amp;rank=668&amp;listSource=Search&amp;list=CASE&amp;ppcid=b18d1b401c9641b1968849a12b3ce680&amp;originationContext=Search%20Result&amp;transitionType=SearchItem&amp;contextData=%28sc.Default%29&amp;VR=3.0&amp;RS=cblt1.0</t>
  </si>
  <si>
    <t>Camps Newfound/Owatonna, Inc. v. Town of Harrison, Me.</t>
  </si>
  <si>
    <t>https://www.westlaw.com/Document/I38fc8fa49c4611d991d0cc6b54f12d4d/View/FullText.html?listSource=Search&amp;list=CASE&amp;rank=668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</si>
  <si>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520 U.S. 564</t>
  </si>
  <si>
    <t>117 S.Ct. 1590</t>
  </si>
  <si>
    <t>https://www.westlaw.com/Link/RelatedInformation/Flag?docGuid=Iebb0a4391e6511e5a795ac035416da91&amp;rank=669&amp;listSource=Search&amp;list=CASE&amp;ppcid=b18d1b401c9641b1968849a12b3ce680&amp;originationContext=Search%20Result&amp;transitionType=SearchItem&amp;contextData=%28sc.Default%29&amp;VR=3.0&amp;RS=cblt1.0</t>
  </si>
  <si>
    <t>Arizona State Legislature v. Arizona Independent Redistricting Com'n</t>
  </si>
  <si>
    <t>https://www.westlaw.com/Document/Iebb0a4391e6511e5a795ac035416da91/View/FullText.html?listSource=Search&amp;list=CASE&amp;rank=669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</si>
  <si>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576 U.S. 787</t>
  </si>
  <si>
    <t>135 S.Ct. 2652</t>
  </si>
  <si>
    <t>https://www.westlaw.com/Link/RelatedInformation/Flag?docGuid=I236c6ac49c1e11d9bdd1cfdd544ca3a4&amp;rank=670&amp;listSource=Search&amp;list=CASE&amp;ppcid=b18d1b401c9641b1968849a12b3ce680&amp;originationContext=Search%20Result&amp;transitionType=SearchItem&amp;contextData=%28sc.Default%29&amp;VR=3.0&amp;RS=cblt1.0</t>
  </si>
  <si>
    <t>Lehigh Val. Co-op. Farmers, Inc. v. U.S.</t>
  </si>
  <si>
    <t>https://www.westlaw.com/Document/I236c6ac49c1e11d9bdd1cfdd544ca3a4/View/FullText.html?listSource=Search&amp;list=CASE&amp;rank=670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</si>
  <si>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370 U.S. 76</t>
  </si>
  <si>
    <t>82 S.Ct. 1168</t>
  </si>
  <si>
    <t>https://www.westlaw.com/Link/RelatedInformation/Flag?docGuid=I618e86739c1f11d9bc61beebb95be672&amp;rank=671&amp;listSource=Search&amp;list=CASE&amp;ppcid=b18d1b401c9641b1968849a12b3ce680&amp;originationContext=Search%20Result&amp;transitionType=SearchItem&amp;contextData=%28sc.Default%29&amp;VR=3.0&amp;RS=cblt1.0</t>
  </si>
  <si>
    <t>Guardians Ass'n v. Civil Service Com'n of City of New York</t>
  </si>
  <si>
    <t>https://www.westlaw.com/Document/I618e86739c1f11d9bc61beebb95be672/View/FullText.html?listSource=Search&amp;list=CASE&amp;rank=671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</si>
  <si>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463 U.S. 582</t>
  </si>
  <si>
    <t>103 S.Ct. 3221</t>
  </si>
  <si>
    <t>81-431</t>
  </si>
  <si>
    <t>https://www.westlaw.com/Link/RelatedInformation/Flag?docGuid=I72ee0b479c9a11d991d0cc6b54f12d4d&amp;rank=672&amp;listSource=Search&amp;list=CASE&amp;ppcid=b18d1b401c9641b1968849a12b3ce680&amp;originationContext=Search%20Result&amp;transitionType=SearchItem&amp;contextData=%28sc.Default%29&amp;VR=3.0&amp;RS=cblt1.0</t>
  </si>
  <si>
    <t>District of Columbia Court of Appeals v. Feldman</t>
  </si>
  <si>
    <t>https://www.westlaw.com/Document/I72ee0b479c9a11d991d0cc6b54f12d4d/View/FullText.html?listSource=Search&amp;list=CASE&amp;rank=672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</si>
  <si>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460 U.S. 462</t>
  </si>
  <si>
    <t>103 S.Ct. 1303</t>
  </si>
  <si>
    <t>https://www.westlaw.com/Link/RelatedInformation/Flag?docGuid=Idb7c0dbd9c4f11d993e6d35cc61aab4a&amp;rank=673&amp;listSource=Search&amp;list=CASE&amp;ppcid=b18d1b401c9641b1968849a12b3ce680&amp;originationContext=Search%20Result&amp;transitionType=SearchItem&amp;contextData=%28sc.Default%29&amp;VR=3.0&amp;RS=cblt1.0</t>
  </si>
  <si>
    <t>Holder v. Hall</t>
  </si>
  <si>
    <t>https://www.westlaw.com/Document/Idb7c0dbd9c4f11d993e6d35cc61aab4a/View/FullText.html?listSource=Search&amp;list=CASE&amp;rank=673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</si>
  <si>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512 U.S. 874</t>
  </si>
  <si>
    <t>114 S.Ct. 2581</t>
  </si>
  <si>
    <t>https://www.westlaw.com/Link/RelatedInformation/Flag?docGuid=I027cbdca9c4b11d991d0cc6b54f12d4d&amp;rank=674&amp;listSource=Search&amp;list=CASE&amp;ppcid=b18d1b401c9641b1968849a12b3ce680&amp;originationContext=Search%20Result&amp;transitionType=SearchItem&amp;contextData=%28sc.Default%29&amp;VR=3.0&amp;RS=cblt1.0</t>
  </si>
  <si>
    <t>Gustafson v. Alloyd Co., Inc.</t>
  </si>
  <si>
    <t>https://www.westlaw.com/Document/I027cbdca9c4b11d991d0cc6b54f12d4d/View/FullText.html?listSource=Search&amp;list=CASE&amp;rank=674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</si>
  <si>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513 U.S. 561</t>
  </si>
  <si>
    <t>115 S.Ct. 1061</t>
  </si>
  <si>
    <t>93-404</t>
  </si>
  <si>
    <t>https://www.westlaw.com/Link/RelatedInformation/Flag?docGuid=I71e4e9f5907f11e28500bda794601919&amp;rank=675&amp;listSource=Search&amp;list=CASE&amp;ppcid=b18d1b401c9641b1968849a12b3ce680&amp;originationContext=Search%20Result&amp;transitionType=SearchItem&amp;contextData=%28sc.Default%29&amp;VR=3.0&amp;RS=cblt1.0</t>
  </si>
  <si>
    <t>Kirtsaeng v. John Wiley &amp; Sons, Inc.</t>
  </si>
  <si>
    <t>https://www.westlaw.com/Document/I71e4e9f5907f11e28500bda794601919/View/FullText.html?listSource=Search&amp;list=CASE&amp;rank=675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</si>
  <si>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568 U.S. 519</t>
  </si>
  <si>
    <t>133 S.Ct. 1351</t>
  </si>
  <si>
    <t>11-697</t>
  </si>
  <si>
    <t>https://www.westlaw.com/Link/RelatedInformation/Flag?docGuid=Ice9acfec9c9611d993e6d35cc61aab4a&amp;rank=676&amp;listSource=Search&amp;list=CASE&amp;ppcid=b18d1b401c9641b1968849a12b3ce680&amp;originationContext=Search%20Result&amp;transitionType=SearchItem&amp;contextData=%28sc.Default%29&amp;VR=3.0&amp;RS=cblt1.0</t>
  </si>
  <si>
    <t>U.S. v. Sells Engineering, Inc.</t>
  </si>
  <si>
    <t>https://www.westlaw.com/Document/Ice9acfec9c9611d993e6d35cc61aab4a/View/FullText.html?listSource=Search&amp;list=CASE&amp;rank=676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</si>
  <si>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463 U.S. 418</t>
  </si>
  <si>
    <t>103 S.Ct. 3133</t>
  </si>
  <si>
    <t>https://www.westlaw.com/Link/RelatedInformation/Flag?docGuid=Ice9810cd9c9611d993e6d35cc61aab4a&amp;rank=677&amp;listSource=Search&amp;list=CASE&amp;ppcid=b18d1b401c9641b1968849a12b3ce680&amp;originationContext=Search%20Result&amp;transitionType=SearchItem&amp;contextData=%28sc.Default%29&amp;VR=3.0&amp;RS=cblt1.0</t>
  </si>
  <si>
    <t>https://www.westlaw.com/Document/Ice9810cd9c9611d993e6d35cc61aab4a/View/FullText.html?listSource=Search&amp;list=CASE&amp;rank=677&amp;sessionScopeId=4a6bcb31e9675ef0acfae459b458bc7a24707b4c0ab556f2bd5fd10cc6c5456c&amp;ppcid=b18d1b401c9641b1968849a12b3ce680&amp;originationContext=Search%20Result&amp;transitionType=SearchItem&amp;contextData=%28sc.Default%29&amp;VR=3.0&amp;RS=cblt1.0</t>
  </si>
  <si>
    <t>520 U.S. 180</t>
  </si>
  <si>
    <t>117 S.Ct. 1174</t>
  </si>
  <si>
    <t>95-992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</si>
</sst>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9"/>
  <sheetViews>
    <sheetView tabSelected="1" workbookViewId="0">
      <selection activeCell="I14" sqref="I14"/>
    </sheetView>
  </sheetViews>
  <sheetFormatPr baseColWidth="10" defaultRowHeight="16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1">
        <v>19504</v>
      </c>
      <c r="I2" t="s">
        <v>19</v>
      </c>
      <c r="J2" t="s">
        <v>20</v>
      </c>
      <c r="K2" t="s">
        <v>21</v>
      </c>
      <c r="L2" t="s">
        <v>22</v>
      </c>
      <c r="M2" t="s">
        <v>20</v>
      </c>
      <c r="N2">
        <v>1953</v>
      </c>
    </row>
    <row r="3" spans="1:14">
      <c r="A3">
        <v>2</v>
      </c>
      <c r="B3" t="s">
        <v>13</v>
      </c>
      <c r="C3" t="s">
        <v>14</v>
      </c>
      <c r="D3" t="s">
        <v>23</v>
      </c>
      <c r="E3" t="s">
        <v>24</v>
      </c>
      <c r="F3" t="s">
        <v>25</v>
      </c>
      <c r="G3" t="s">
        <v>18</v>
      </c>
      <c r="H3" s="1">
        <v>21975</v>
      </c>
      <c r="I3" t="s">
        <v>26</v>
      </c>
      <c r="J3" t="s">
        <v>20</v>
      </c>
      <c r="K3" t="s">
        <v>27</v>
      </c>
      <c r="L3">
        <v>20</v>
      </c>
      <c r="M3" t="s">
        <v>20</v>
      </c>
      <c r="N3">
        <v>1960</v>
      </c>
    </row>
    <row r="4" spans="1:14">
      <c r="A4">
        <v>3</v>
      </c>
      <c r="B4" t="s">
        <v>13</v>
      </c>
      <c r="C4" t="s">
        <v>28</v>
      </c>
      <c r="D4" t="s">
        <v>29</v>
      </c>
      <c r="E4" t="s">
        <v>30</v>
      </c>
      <c r="F4" t="s">
        <v>31</v>
      </c>
      <c r="G4" t="s">
        <v>18</v>
      </c>
      <c r="H4" s="1">
        <v>23074</v>
      </c>
      <c r="I4" t="s">
        <v>32</v>
      </c>
      <c r="J4" t="s">
        <v>20</v>
      </c>
      <c r="K4" t="s">
        <v>33</v>
      </c>
      <c r="L4">
        <v>54</v>
      </c>
      <c r="M4" t="s">
        <v>20</v>
      </c>
      <c r="N4">
        <v>1963</v>
      </c>
    </row>
    <row r="5" spans="1:14">
      <c r="A5">
        <v>4</v>
      </c>
      <c r="B5" t="s">
        <v>13</v>
      </c>
      <c r="C5" t="s">
        <v>14</v>
      </c>
      <c r="D5" t="s">
        <v>34</v>
      </c>
      <c r="E5" t="s">
        <v>35</v>
      </c>
      <c r="F5" t="s">
        <v>36</v>
      </c>
      <c r="G5" t="s">
        <v>18</v>
      </c>
      <c r="H5" s="1">
        <v>30852</v>
      </c>
      <c r="I5" t="s">
        <v>37</v>
      </c>
      <c r="J5" t="s">
        <v>20</v>
      </c>
      <c r="K5" t="s">
        <v>38</v>
      </c>
      <c r="L5" t="str">
        <f>"82-1260"</f>
        <v>82-1260</v>
      </c>
      <c r="M5" t="s">
        <v>20</v>
      </c>
      <c r="N5">
        <v>1984</v>
      </c>
    </row>
    <row r="6" spans="1:14">
      <c r="A6">
        <v>5</v>
      </c>
      <c r="B6" t="s">
        <v>13</v>
      </c>
      <c r="C6" t="s">
        <v>28</v>
      </c>
      <c r="D6" t="s">
        <v>39</v>
      </c>
      <c r="E6" t="s">
        <v>40</v>
      </c>
      <c r="F6" t="s">
        <v>41</v>
      </c>
      <c r="G6" t="s">
        <v>18</v>
      </c>
      <c r="H6" s="1">
        <v>21254</v>
      </c>
      <c r="I6" t="s">
        <v>42</v>
      </c>
      <c r="J6" t="s">
        <v>20</v>
      </c>
      <c r="K6" t="s">
        <v>43</v>
      </c>
      <c r="L6">
        <v>59</v>
      </c>
      <c r="M6" t="s">
        <v>20</v>
      </c>
      <c r="N6">
        <v>1958</v>
      </c>
    </row>
    <row r="7" spans="1:14">
      <c r="A7">
        <v>6</v>
      </c>
      <c r="B7" t="s">
        <v>13</v>
      </c>
      <c r="C7" t="s">
        <v>14</v>
      </c>
      <c r="D7" t="s">
        <v>44</v>
      </c>
      <c r="E7" t="s">
        <v>45</v>
      </c>
      <c r="F7" t="s">
        <v>46</v>
      </c>
      <c r="G7" t="s">
        <v>18</v>
      </c>
      <c r="H7" s="1">
        <v>27561</v>
      </c>
      <c r="I7" t="s">
        <v>47</v>
      </c>
      <c r="J7" t="s">
        <v>20</v>
      </c>
      <c r="K7" t="s">
        <v>48</v>
      </c>
      <c r="L7" t="s">
        <v>49</v>
      </c>
      <c r="M7" t="s">
        <v>20</v>
      </c>
      <c r="N7">
        <v>1975</v>
      </c>
    </row>
    <row r="8" spans="1:14">
      <c r="A8">
        <v>7</v>
      </c>
      <c r="B8" t="s">
        <v>13</v>
      </c>
      <c r="C8" t="s">
        <v>14</v>
      </c>
      <c r="D8" t="s">
        <v>50</v>
      </c>
      <c r="E8" t="s">
        <v>51</v>
      </c>
      <c r="F8" t="s">
        <v>52</v>
      </c>
      <c r="G8" t="s">
        <v>18</v>
      </c>
      <c r="H8" s="1">
        <v>30860</v>
      </c>
      <c r="I8" t="s">
        <v>53</v>
      </c>
      <c r="J8" t="s">
        <v>20</v>
      </c>
      <c r="K8" t="s">
        <v>54</v>
      </c>
      <c r="L8" t="s">
        <v>55</v>
      </c>
      <c r="M8" t="s">
        <v>20</v>
      </c>
      <c r="N8">
        <v>1984</v>
      </c>
    </row>
    <row r="9" spans="1:14">
      <c r="A9">
        <v>8</v>
      </c>
      <c r="B9" t="s">
        <v>13</v>
      </c>
      <c r="C9" t="s">
        <v>14</v>
      </c>
      <c r="D9" t="s">
        <v>56</v>
      </c>
      <c r="E9" t="s">
        <v>57</v>
      </c>
      <c r="F9" t="s">
        <v>58</v>
      </c>
      <c r="G9" t="s">
        <v>18</v>
      </c>
      <c r="H9" s="1">
        <v>21646</v>
      </c>
      <c r="I9" t="s">
        <v>59</v>
      </c>
      <c r="J9" t="s">
        <v>20</v>
      </c>
      <c r="K9" t="s">
        <v>60</v>
      </c>
      <c r="L9">
        <v>76</v>
      </c>
      <c r="M9" t="s">
        <v>20</v>
      </c>
      <c r="N9">
        <v>1959</v>
      </c>
    </row>
    <row r="10" spans="1:14">
      <c r="A10">
        <v>9</v>
      </c>
      <c r="B10" t="s">
        <v>13</v>
      </c>
      <c r="C10" t="s">
        <v>14</v>
      </c>
      <c r="D10" t="s">
        <v>61</v>
      </c>
      <c r="E10" t="s">
        <v>62</v>
      </c>
      <c r="F10" t="s">
        <v>63</v>
      </c>
      <c r="G10" t="s">
        <v>18</v>
      </c>
      <c r="H10" s="1">
        <v>29228</v>
      </c>
      <c r="I10" t="s">
        <v>64</v>
      </c>
      <c r="J10" t="s">
        <v>20</v>
      </c>
      <c r="K10" t="s">
        <v>65</v>
      </c>
      <c r="L10" t="str">
        <f>"78-1501"</f>
        <v>78-1501</v>
      </c>
      <c r="M10" t="s">
        <v>20</v>
      </c>
      <c r="N10">
        <v>1980</v>
      </c>
    </row>
    <row r="11" spans="1:14">
      <c r="A11">
        <v>10</v>
      </c>
      <c r="B11" t="s">
        <v>13</v>
      </c>
      <c r="C11" t="s">
        <v>14</v>
      </c>
      <c r="D11" t="s">
        <v>66</v>
      </c>
      <c r="E11" t="s">
        <v>67</v>
      </c>
      <c r="F11" t="s">
        <v>68</v>
      </c>
      <c r="G11" t="s">
        <v>18</v>
      </c>
      <c r="H11" s="1">
        <v>28962</v>
      </c>
      <c r="I11" t="s">
        <v>69</v>
      </c>
      <c r="J11" t="s">
        <v>20</v>
      </c>
      <c r="K11" t="s">
        <v>70</v>
      </c>
      <c r="L11" t="s">
        <v>71</v>
      </c>
      <c r="M11" t="s">
        <v>20</v>
      </c>
      <c r="N11">
        <v>1979</v>
      </c>
    </row>
    <row r="12" spans="1:14">
      <c r="A12">
        <v>11</v>
      </c>
      <c r="B12" t="s">
        <v>13</v>
      </c>
      <c r="C12" t="s">
        <v>14</v>
      </c>
      <c r="D12" t="s">
        <v>72</v>
      </c>
      <c r="E12" t="s">
        <v>73</v>
      </c>
      <c r="F12" t="s">
        <v>74</v>
      </c>
      <c r="G12" t="s">
        <v>18</v>
      </c>
      <c r="H12" s="1">
        <v>22332</v>
      </c>
      <c r="I12" t="s">
        <v>75</v>
      </c>
      <c r="J12" t="s">
        <v>20</v>
      </c>
      <c r="K12" t="s">
        <v>76</v>
      </c>
      <c r="L12">
        <v>50</v>
      </c>
      <c r="M12" t="s">
        <v>20</v>
      </c>
      <c r="N12">
        <v>1961</v>
      </c>
    </row>
    <row r="13" spans="1:14">
      <c r="A13">
        <v>12</v>
      </c>
      <c r="B13" t="s">
        <v>13</v>
      </c>
      <c r="C13" t="s">
        <v>14</v>
      </c>
      <c r="D13" t="s">
        <v>77</v>
      </c>
      <c r="E13" t="s">
        <v>78</v>
      </c>
      <c r="F13" t="s">
        <v>79</v>
      </c>
      <c r="G13" t="s">
        <v>18</v>
      </c>
      <c r="H13" s="1">
        <v>24225</v>
      </c>
      <c r="I13" t="s">
        <v>80</v>
      </c>
      <c r="J13" t="s">
        <v>20</v>
      </c>
      <c r="K13" t="s">
        <v>81</v>
      </c>
      <c r="L13">
        <v>46</v>
      </c>
      <c r="M13" t="s">
        <v>20</v>
      </c>
      <c r="N13">
        <v>1966</v>
      </c>
    </row>
    <row r="14" spans="1:14">
      <c r="A14">
        <v>13</v>
      </c>
      <c r="B14" t="s">
        <v>13</v>
      </c>
      <c r="C14" t="s">
        <v>14</v>
      </c>
      <c r="D14" t="s">
        <v>82</v>
      </c>
      <c r="E14" t="s">
        <v>83</v>
      </c>
      <c r="F14" t="s">
        <v>84</v>
      </c>
      <c r="G14" t="s">
        <v>18</v>
      </c>
      <c r="H14" s="1">
        <v>27562</v>
      </c>
      <c r="I14" t="s">
        <v>85</v>
      </c>
      <c r="J14" t="s">
        <v>20</v>
      </c>
      <c r="K14" t="s">
        <v>86</v>
      </c>
      <c r="L14" t="str">
        <f>"73-1933"</f>
        <v>73-1933</v>
      </c>
      <c r="M14" t="s">
        <v>20</v>
      </c>
      <c r="N14">
        <v>1975</v>
      </c>
    </row>
    <row r="15" spans="1:14">
      <c r="A15">
        <v>14</v>
      </c>
      <c r="B15" t="s">
        <v>13</v>
      </c>
      <c r="C15" t="s">
        <v>14</v>
      </c>
      <c r="D15" t="s">
        <v>87</v>
      </c>
      <c r="E15" t="s">
        <v>88</v>
      </c>
      <c r="F15" t="s">
        <v>89</v>
      </c>
      <c r="G15" t="s">
        <v>18</v>
      </c>
      <c r="H15" s="1">
        <v>22038</v>
      </c>
      <c r="I15" t="s">
        <v>90</v>
      </c>
      <c r="J15" t="s">
        <v>20</v>
      </c>
      <c r="K15" t="s">
        <v>91</v>
      </c>
      <c r="L15" t="s">
        <v>92</v>
      </c>
      <c r="M15" t="s">
        <v>20</v>
      </c>
      <c r="N15">
        <v>1960</v>
      </c>
    </row>
    <row r="16" spans="1:14">
      <c r="A16">
        <v>15</v>
      </c>
      <c r="B16" t="s">
        <v>13</v>
      </c>
      <c r="C16" t="s">
        <v>14</v>
      </c>
      <c r="D16" t="s">
        <v>93</v>
      </c>
      <c r="E16" t="s">
        <v>94</v>
      </c>
      <c r="F16" t="s">
        <v>95</v>
      </c>
      <c r="G16" t="s">
        <v>18</v>
      </c>
      <c r="H16" s="1">
        <v>20617</v>
      </c>
      <c r="I16" t="s">
        <v>96</v>
      </c>
      <c r="J16" t="s">
        <v>20</v>
      </c>
      <c r="K16" t="s">
        <v>97</v>
      </c>
      <c r="L16">
        <v>5</v>
      </c>
      <c r="M16" t="s">
        <v>20</v>
      </c>
      <c r="N16">
        <v>1956</v>
      </c>
    </row>
    <row r="17" spans="1:14">
      <c r="A17">
        <v>16</v>
      </c>
      <c r="B17" t="s">
        <v>13</v>
      </c>
      <c r="C17" t="s">
        <v>14</v>
      </c>
      <c r="D17" t="s">
        <v>98</v>
      </c>
      <c r="E17" t="s">
        <v>99</v>
      </c>
      <c r="F17" t="s">
        <v>100</v>
      </c>
      <c r="G17" t="s">
        <v>18</v>
      </c>
      <c r="H17" s="1">
        <v>25300</v>
      </c>
      <c r="I17" t="s">
        <v>101</v>
      </c>
      <c r="J17" t="s">
        <v>20</v>
      </c>
      <c r="K17" t="s">
        <v>102</v>
      </c>
      <c r="L17">
        <v>306</v>
      </c>
      <c r="M17" t="s">
        <v>20</v>
      </c>
      <c r="N17">
        <v>1969</v>
      </c>
    </row>
    <row r="18" spans="1:14">
      <c r="A18">
        <v>17</v>
      </c>
      <c r="B18" t="s">
        <v>13</v>
      </c>
      <c r="C18" t="s">
        <v>14</v>
      </c>
      <c r="D18" t="s">
        <v>103</v>
      </c>
      <c r="E18" t="s">
        <v>104</v>
      </c>
      <c r="F18" t="s">
        <v>105</v>
      </c>
      <c r="G18" t="s">
        <v>18</v>
      </c>
      <c r="H18" s="1">
        <v>26387</v>
      </c>
      <c r="I18" t="s">
        <v>106</v>
      </c>
      <c r="J18" t="s">
        <v>20</v>
      </c>
      <c r="K18" t="s">
        <v>107</v>
      </c>
      <c r="L18" t="s">
        <v>108</v>
      </c>
      <c r="M18" t="s">
        <v>20</v>
      </c>
      <c r="N18">
        <v>1972</v>
      </c>
    </row>
    <row r="19" spans="1:14">
      <c r="A19">
        <v>18</v>
      </c>
      <c r="B19" t="s">
        <v>13</v>
      </c>
      <c r="C19" t="s">
        <v>14</v>
      </c>
      <c r="D19" t="s">
        <v>109</v>
      </c>
      <c r="E19" t="s">
        <v>110</v>
      </c>
      <c r="F19" t="s">
        <v>111</v>
      </c>
      <c r="G19" t="s">
        <v>18</v>
      </c>
      <c r="H19" s="1">
        <v>33386</v>
      </c>
      <c r="I19" t="s">
        <v>112</v>
      </c>
      <c r="J19" t="s">
        <v>20</v>
      </c>
      <c r="K19" t="s">
        <v>113</v>
      </c>
      <c r="L19" t="str">
        <f>"89-1679"</f>
        <v>89-1679</v>
      </c>
      <c r="M19" t="s">
        <v>20</v>
      </c>
      <c r="N19">
        <v>1991</v>
      </c>
    </row>
    <row r="20" spans="1:14">
      <c r="A20">
        <v>19</v>
      </c>
      <c r="B20" t="s">
        <v>13</v>
      </c>
      <c r="C20" t="s">
        <v>14</v>
      </c>
      <c r="D20" t="s">
        <v>114</v>
      </c>
      <c r="E20" t="s">
        <v>115</v>
      </c>
      <c r="F20" t="s">
        <v>116</v>
      </c>
      <c r="G20" t="s">
        <v>18</v>
      </c>
      <c r="H20" s="1">
        <v>30369</v>
      </c>
      <c r="I20" t="s">
        <v>117</v>
      </c>
      <c r="J20" t="s">
        <v>20</v>
      </c>
      <c r="K20" t="s">
        <v>118</v>
      </c>
      <c r="L20" t="s">
        <v>119</v>
      </c>
      <c r="M20" t="s">
        <v>20</v>
      </c>
      <c r="N20">
        <v>1983</v>
      </c>
    </row>
    <row r="21" spans="1:14">
      <c r="A21">
        <v>20</v>
      </c>
      <c r="B21" t="s">
        <v>13</v>
      </c>
      <c r="C21" t="s">
        <v>14</v>
      </c>
      <c r="D21" t="s">
        <v>120</v>
      </c>
      <c r="E21" t="s">
        <v>121</v>
      </c>
      <c r="F21" t="s">
        <v>122</v>
      </c>
      <c r="G21" t="s">
        <v>18</v>
      </c>
      <c r="H21" s="1">
        <v>30120</v>
      </c>
      <c r="I21" t="s">
        <v>123</v>
      </c>
      <c r="J21" t="s">
        <v>20</v>
      </c>
      <c r="K21" t="s">
        <v>124</v>
      </c>
      <c r="L21" t="s">
        <v>125</v>
      </c>
      <c r="M21" t="s">
        <v>20</v>
      </c>
      <c r="N21">
        <v>1982</v>
      </c>
    </row>
    <row r="22" spans="1:14">
      <c r="A22">
        <v>21</v>
      </c>
      <c r="B22" t="s">
        <v>13</v>
      </c>
      <c r="C22" t="s">
        <v>14</v>
      </c>
      <c r="D22" t="s">
        <v>126</v>
      </c>
      <c r="E22" t="s">
        <v>127</v>
      </c>
      <c r="F22" t="s">
        <v>128</v>
      </c>
      <c r="G22" t="s">
        <v>18</v>
      </c>
      <c r="H22" s="1">
        <v>31469</v>
      </c>
      <c r="I22" t="s">
        <v>129</v>
      </c>
      <c r="J22" t="s">
        <v>20</v>
      </c>
      <c r="K22" t="s">
        <v>130</v>
      </c>
      <c r="L22" t="str">
        <f>"84-1538"</f>
        <v>84-1538</v>
      </c>
      <c r="M22" t="s">
        <v>20</v>
      </c>
      <c r="N22">
        <v>1986</v>
      </c>
    </row>
    <row r="23" spans="1:14">
      <c r="A23">
        <v>22</v>
      </c>
      <c r="B23" t="s">
        <v>13</v>
      </c>
      <c r="C23" t="s">
        <v>14</v>
      </c>
      <c r="D23" t="s">
        <v>131</v>
      </c>
      <c r="E23" t="s">
        <v>132</v>
      </c>
      <c r="F23" t="s">
        <v>133</v>
      </c>
      <c r="G23" t="s">
        <v>18</v>
      </c>
      <c r="H23" s="1">
        <v>34148</v>
      </c>
      <c r="I23" t="s">
        <v>134</v>
      </c>
      <c r="J23" t="s">
        <v>20</v>
      </c>
      <c r="K23" t="s">
        <v>135</v>
      </c>
      <c r="L23" t="s">
        <v>136</v>
      </c>
      <c r="M23" t="s">
        <v>20</v>
      </c>
      <c r="N23">
        <v>1993</v>
      </c>
    </row>
    <row r="24" spans="1:14">
      <c r="A24">
        <v>23</v>
      </c>
      <c r="B24" t="s">
        <v>13</v>
      </c>
      <c r="C24" t="s">
        <v>14</v>
      </c>
      <c r="D24" t="s">
        <v>137</v>
      </c>
      <c r="E24" t="s">
        <v>138</v>
      </c>
      <c r="F24" t="s">
        <v>139</v>
      </c>
      <c r="G24" t="s">
        <v>18</v>
      </c>
      <c r="H24" s="1">
        <v>28299</v>
      </c>
      <c r="I24" t="s">
        <v>140</v>
      </c>
      <c r="J24" t="s">
        <v>20</v>
      </c>
      <c r="K24" t="s">
        <v>141</v>
      </c>
      <c r="L24" t="s">
        <v>142</v>
      </c>
      <c r="M24" t="s">
        <v>20</v>
      </c>
      <c r="N24">
        <v>1977</v>
      </c>
    </row>
    <row r="25" spans="1:14">
      <c r="A25">
        <v>24</v>
      </c>
      <c r="B25" t="s">
        <v>13</v>
      </c>
      <c r="C25" t="s">
        <v>143</v>
      </c>
      <c r="D25" t="s">
        <v>144</v>
      </c>
      <c r="E25" t="s">
        <v>145</v>
      </c>
      <c r="F25" t="s">
        <v>146</v>
      </c>
      <c r="G25" t="s">
        <v>18</v>
      </c>
      <c r="H25" s="1">
        <v>24901</v>
      </c>
      <c r="I25" t="s">
        <v>147</v>
      </c>
      <c r="J25" t="s">
        <v>20</v>
      </c>
      <c r="K25" t="s">
        <v>148</v>
      </c>
      <c r="L25">
        <v>43</v>
      </c>
      <c r="M25" t="s">
        <v>20</v>
      </c>
      <c r="N25">
        <v>1968</v>
      </c>
    </row>
    <row r="26" spans="1:14">
      <c r="A26">
        <v>25</v>
      </c>
      <c r="B26" t="s">
        <v>13</v>
      </c>
      <c r="C26" t="s">
        <v>14</v>
      </c>
      <c r="D26" t="s">
        <v>149</v>
      </c>
      <c r="E26" t="s">
        <v>150</v>
      </c>
      <c r="F26" t="s">
        <v>151</v>
      </c>
      <c r="G26" t="s">
        <v>18</v>
      </c>
      <c r="H26" s="1">
        <v>23900</v>
      </c>
      <c r="I26" t="s">
        <v>152</v>
      </c>
      <c r="J26" t="s">
        <v>20</v>
      </c>
      <c r="K26" t="s">
        <v>153</v>
      </c>
      <c r="L26">
        <v>48</v>
      </c>
      <c r="M26" t="s">
        <v>20</v>
      </c>
      <c r="N26">
        <v>1965</v>
      </c>
    </row>
    <row r="27" spans="1:14">
      <c r="A27">
        <v>26</v>
      </c>
      <c r="B27" t="s">
        <v>13</v>
      </c>
      <c r="C27" t="s">
        <v>14</v>
      </c>
      <c r="D27" t="s">
        <v>154</v>
      </c>
      <c r="E27" t="s">
        <v>155</v>
      </c>
      <c r="F27" t="s">
        <v>156</v>
      </c>
      <c r="G27" t="s">
        <v>18</v>
      </c>
      <c r="H27" s="1">
        <v>25272</v>
      </c>
      <c r="I27" t="s">
        <v>157</v>
      </c>
      <c r="J27" t="s">
        <v>20</v>
      </c>
      <c r="K27" t="s">
        <v>158</v>
      </c>
      <c r="L27">
        <v>243</v>
      </c>
      <c r="M27" t="s">
        <v>20</v>
      </c>
      <c r="N27">
        <v>1969</v>
      </c>
    </row>
    <row r="28" spans="1:14">
      <c r="A28">
        <v>27</v>
      </c>
      <c r="B28" t="s">
        <v>13</v>
      </c>
      <c r="C28" t="s">
        <v>28</v>
      </c>
      <c r="D28" t="s">
        <v>159</v>
      </c>
      <c r="E28" t="s">
        <v>160</v>
      </c>
      <c r="F28" t="s">
        <v>161</v>
      </c>
      <c r="G28" t="s">
        <v>18</v>
      </c>
      <c r="H28" s="1">
        <v>24635</v>
      </c>
      <c r="I28" t="s">
        <v>162</v>
      </c>
      <c r="J28" t="s">
        <v>20</v>
      </c>
      <c r="K28" t="s">
        <v>163</v>
      </c>
      <c r="L28">
        <v>9</v>
      </c>
      <c r="M28" t="s">
        <v>20</v>
      </c>
      <c r="N28">
        <v>1967</v>
      </c>
    </row>
    <row r="29" spans="1:14">
      <c r="A29">
        <v>28</v>
      </c>
      <c r="B29" t="s">
        <v>13</v>
      </c>
      <c r="C29" t="s">
        <v>143</v>
      </c>
      <c r="D29" t="s">
        <v>164</v>
      </c>
      <c r="E29" t="s">
        <v>165</v>
      </c>
      <c r="F29" t="s">
        <v>166</v>
      </c>
      <c r="G29" t="s">
        <v>18</v>
      </c>
      <c r="H29" s="1">
        <v>22955</v>
      </c>
      <c r="I29" t="s">
        <v>167</v>
      </c>
      <c r="J29" t="s">
        <v>20</v>
      </c>
      <c r="K29" t="s">
        <v>168</v>
      </c>
      <c r="L29" t="s">
        <v>169</v>
      </c>
      <c r="M29" t="s">
        <v>20</v>
      </c>
      <c r="N29">
        <v>1962</v>
      </c>
    </row>
    <row r="30" spans="1:14">
      <c r="A30">
        <v>29</v>
      </c>
      <c r="B30" t="s">
        <v>13</v>
      </c>
      <c r="C30" t="s">
        <v>14</v>
      </c>
      <c r="D30" t="s">
        <v>170</v>
      </c>
      <c r="E30" t="s">
        <v>171</v>
      </c>
      <c r="F30" t="s">
        <v>172</v>
      </c>
      <c r="G30" t="s">
        <v>18</v>
      </c>
      <c r="H30" s="1">
        <v>20617</v>
      </c>
      <c r="I30" t="s">
        <v>173</v>
      </c>
      <c r="J30" t="s">
        <v>20</v>
      </c>
      <c r="K30" t="s">
        <v>174</v>
      </c>
      <c r="L30">
        <v>448</v>
      </c>
      <c r="M30" t="s">
        <v>20</v>
      </c>
      <c r="N30">
        <v>1956</v>
      </c>
    </row>
    <row r="31" spans="1:14">
      <c r="A31">
        <v>30</v>
      </c>
      <c r="B31" t="s">
        <v>13</v>
      </c>
      <c r="C31" t="s">
        <v>14</v>
      </c>
      <c r="D31" t="s">
        <v>175</v>
      </c>
      <c r="E31" t="s">
        <v>176</v>
      </c>
      <c r="F31" t="s">
        <v>177</v>
      </c>
      <c r="G31" t="s">
        <v>18</v>
      </c>
      <c r="H31" s="1">
        <v>30761</v>
      </c>
      <c r="I31" t="s">
        <v>178</v>
      </c>
      <c r="J31" t="s">
        <v>20</v>
      </c>
      <c r="K31" t="s">
        <v>179</v>
      </c>
      <c r="L31" t="s">
        <v>180</v>
      </c>
      <c r="M31" t="s">
        <v>20</v>
      </c>
      <c r="N31">
        <v>1984</v>
      </c>
    </row>
    <row r="32" spans="1:14">
      <c r="A32">
        <v>31</v>
      </c>
      <c r="B32" t="s">
        <v>13</v>
      </c>
      <c r="C32" t="s">
        <v>14</v>
      </c>
      <c r="D32" t="s">
        <v>181</v>
      </c>
      <c r="E32" t="s">
        <v>182</v>
      </c>
      <c r="F32" t="s">
        <v>183</v>
      </c>
      <c r="G32" t="s">
        <v>18</v>
      </c>
      <c r="H32" s="1">
        <v>33007</v>
      </c>
      <c r="I32" t="s">
        <v>184</v>
      </c>
      <c r="J32" t="s">
        <v>20</v>
      </c>
      <c r="K32" t="s">
        <v>185</v>
      </c>
      <c r="L32" t="str">
        <f>"88-1668"</f>
        <v>88-1668</v>
      </c>
      <c r="M32" t="s">
        <v>20</v>
      </c>
      <c r="N32">
        <v>1990</v>
      </c>
    </row>
    <row r="33" spans="1:14">
      <c r="A33">
        <v>32</v>
      </c>
      <c r="B33" t="s">
        <v>13</v>
      </c>
      <c r="C33" t="s">
        <v>14</v>
      </c>
      <c r="D33" t="s">
        <v>186</v>
      </c>
      <c r="E33" t="s">
        <v>187</v>
      </c>
      <c r="F33" t="s">
        <v>188</v>
      </c>
      <c r="G33" t="s">
        <v>18</v>
      </c>
      <c r="H33" s="1">
        <v>27904</v>
      </c>
      <c r="I33" t="s">
        <v>189</v>
      </c>
      <c r="J33" t="s">
        <v>20</v>
      </c>
      <c r="K33" t="s">
        <v>190</v>
      </c>
      <c r="L33" t="str">
        <f>"74-1452"</f>
        <v>74-1452</v>
      </c>
      <c r="M33" t="s">
        <v>20</v>
      </c>
      <c r="N33">
        <v>1976</v>
      </c>
    </row>
    <row r="34" spans="1:14">
      <c r="A34">
        <v>33</v>
      </c>
      <c r="B34" t="s">
        <v>13</v>
      </c>
      <c r="C34" t="s">
        <v>14</v>
      </c>
      <c r="D34" t="s">
        <v>191</v>
      </c>
      <c r="E34" t="s">
        <v>192</v>
      </c>
      <c r="F34" t="s">
        <v>193</v>
      </c>
      <c r="G34" t="s">
        <v>18</v>
      </c>
      <c r="H34" s="1">
        <v>23487</v>
      </c>
      <c r="I34" t="s">
        <v>194</v>
      </c>
      <c r="J34" t="s">
        <v>20</v>
      </c>
      <c r="K34" t="s">
        <v>195</v>
      </c>
      <c r="L34">
        <v>87</v>
      </c>
      <c r="M34" t="s">
        <v>20</v>
      </c>
      <c r="N34">
        <v>1964</v>
      </c>
    </row>
    <row r="35" spans="1:14">
      <c r="A35">
        <v>34</v>
      </c>
      <c r="B35" t="s">
        <v>13</v>
      </c>
      <c r="C35" t="s">
        <v>14</v>
      </c>
      <c r="D35" t="s">
        <v>196</v>
      </c>
      <c r="E35" t="s">
        <v>197</v>
      </c>
      <c r="F35" t="s">
        <v>198</v>
      </c>
      <c r="G35" t="s">
        <v>18</v>
      </c>
      <c r="H35" s="1">
        <v>25217</v>
      </c>
      <c r="I35" t="s">
        <v>199</v>
      </c>
      <c r="J35" t="s">
        <v>20</v>
      </c>
      <c r="K35" t="s">
        <v>200</v>
      </c>
      <c r="L35">
        <v>27</v>
      </c>
      <c r="M35" t="s">
        <v>20</v>
      </c>
      <c r="N35">
        <v>1969</v>
      </c>
    </row>
    <row r="36" spans="1:14">
      <c r="A36">
        <v>35</v>
      </c>
      <c r="B36" t="s">
        <v>13</v>
      </c>
      <c r="C36" t="s">
        <v>20</v>
      </c>
      <c r="D36" t="s">
        <v>20</v>
      </c>
      <c r="E36" t="s">
        <v>201</v>
      </c>
      <c r="F36" t="s">
        <v>202</v>
      </c>
      <c r="G36" t="s">
        <v>18</v>
      </c>
      <c r="H36" s="1">
        <v>24817</v>
      </c>
      <c r="I36" t="s">
        <v>203</v>
      </c>
      <c r="J36" t="s">
        <v>20</v>
      </c>
      <c r="K36" t="s">
        <v>204</v>
      </c>
      <c r="L36">
        <v>632</v>
      </c>
      <c r="M36" t="s">
        <v>20</v>
      </c>
      <c r="N36">
        <v>1967</v>
      </c>
    </row>
    <row r="37" spans="1:14">
      <c r="A37">
        <v>36</v>
      </c>
      <c r="B37" t="s">
        <v>13</v>
      </c>
      <c r="C37" t="s">
        <v>14</v>
      </c>
      <c r="D37" t="s">
        <v>205</v>
      </c>
      <c r="E37" t="s">
        <v>206</v>
      </c>
      <c r="F37" t="s">
        <v>207</v>
      </c>
      <c r="G37" t="s">
        <v>18</v>
      </c>
      <c r="H37" s="1">
        <v>21605</v>
      </c>
      <c r="I37" t="s">
        <v>208</v>
      </c>
      <c r="J37" t="s">
        <v>20</v>
      </c>
      <c r="K37" t="s">
        <v>209</v>
      </c>
      <c r="L37">
        <v>267</v>
      </c>
      <c r="M37" t="s">
        <v>20</v>
      </c>
      <c r="N37">
        <v>1959</v>
      </c>
    </row>
    <row r="38" spans="1:14">
      <c r="A38">
        <v>37</v>
      </c>
      <c r="B38" t="s">
        <v>13</v>
      </c>
      <c r="C38" t="s">
        <v>28</v>
      </c>
      <c r="D38" t="s">
        <v>210</v>
      </c>
      <c r="E38" t="s">
        <v>211</v>
      </c>
      <c r="F38" t="s">
        <v>212</v>
      </c>
      <c r="G38" t="s">
        <v>18</v>
      </c>
      <c r="H38" s="1">
        <v>29283</v>
      </c>
      <c r="I38" t="s">
        <v>213</v>
      </c>
      <c r="J38" t="s">
        <v>20</v>
      </c>
      <c r="K38" t="s">
        <v>214</v>
      </c>
      <c r="L38" t="s">
        <v>215</v>
      </c>
      <c r="M38" t="s">
        <v>20</v>
      </c>
      <c r="N38">
        <v>1980</v>
      </c>
    </row>
    <row r="39" spans="1:14">
      <c r="A39">
        <v>38</v>
      </c>
      <c r="B39" t="s">
        <v>13</v>
      </c>
      <c r="C39" t="s">
        <v>20</v>
      </c>
      <c r="D39" t="s">
        <v>20</v>
      </c>
      <c r="E39" t="s">
        <v>216</v>
      </c>
      <c r="F39" t="s">
        <v>217</v>
      </c>
      <c r="G39" t="s">
        <v>18</v>
      </c>
      <c r="H39" s="1">
        <v>19791</v>
      </c>
      <c r="I39" t="s">
        <v>218</v>
      </c>
      <c r="J39" t="s">
        <v>20</v>
      </c>
      <c r="K39" t="s">
        <v>219</v>
      </c>
      <c r="L39">
        <v>440</v>
      </c>
      <c r="M39" t="s">
        <v>20</v>
      </c>
      <c r="N39">
        <v>1954</v>
      </c>
    </row>
    <row r="40" spans="1:14">
      <c r="A40">
        <v>39</v>
      </c>
      <c r="B40" t="s">
        <v>13</v>
      </c>
      <c r="C40" t="s">
        <v>14</v>
      </c>
      <c r="D40" t="s">
        <v>220</v>
      </c>
      <c r="E40" t="s">
        <v>221</v>
      </c>
      <c r="F40" t="s">
        <v>222</v>
      </c>
      <c r="G40" t="s">
        <v>18</v>
      </c>
      <c r="H40" s="1">
        <v>22822</v>
      </c>
      <c r="I40" t="s">
        <v>223</v>
      </c>
      <c r="J40" t="s">
        <v>20</v>
      </c>
      <c r="K40" t="s">
        <v>224</v>
      </c>
      <c r="L40">
        <v>304</v>
      </c>
      <c r="M40" t="s">
        <v>20</v>
      </c>
      <c r="N40">
        <v>1962</v>
      </c>
    </row>
    <row r="41" spans="1:14">
      <c r="A41">
        <v>40</v>
      </c>
      <c r="B41" t="s">
        <v>13</v>
      </c>
      <c r="C41" t="s">
        <v>14</v>
      </c>
      <c r="D41" t="s">
        <v>225</v>
      </c>
      <c r="E41" t="s">
        <v>226</v>
      </c>
      <c r="F41" t="s">
        <v>227</v>
      </c>
      <c r="G41" t="s">
        <v>18</v>
      </c>
      <c r="H41" s="1">
        <v>33329</v>
      </c>
      <c r="I41" t="s">
        <v>228</v>
      </c>
      <c r="J41" t="s">
        <v>20</v>
      </c>
      <c r="K41" t="s">
        <v>229</v>
      </c>
      <c r="L41" t="str">
        <f>"89-1671"</f>
        <v>89-1671</v>
      </c>
      <c r="M41" t="s">
        <v>20</v>
      </c>
      <c r="N41">
        <v>1991</v>
      </c>
    </row>
    <row r="42" spans="1:14">
      <c r="A42">
        <v>41</v>
      </c>
      <c r="B42" t="s">
        <v>13</v>
      </c>
      <c r="C42" t="s">
        <v>14</v>
      </c>
      <c r="D42" t="s">
        <v>230</v>
      </c>
      <c r="E42" t="s">
        <v>231</v>
      </c>
      <c r="F42" t="s">
        <v>232</v>
      </c>
      <c r="G42" t="s">
        <v>18</v>
      </c>
      <c r="H42" s="1">
        <v>21562</v>
      </c>
      <c r="I42" t="s">
        <v>233</v>
      </c>
      <c r="J42" t="s">
        <v>20</v>
      </c>
      <c r="K42" t="s">
        <v>234</v>
      </c>
      <c r="L42">
        <v>18</v>
      </c>
      <c r="M42" t="s">
        <v>20</v>
      </c>
      <c r="N42">
        <v>1959</v>
      </c>
    </row>
    <row r="43" spans="1:14">
      <c r="A43">
        <v>42</v>
      </c>
      <c r="B43" t="s">
        <v>13</v>
      </c>
      <c r="C43" t="s">
        <v>14</v>
      </c>
      <c r="D43" t="s">
        <v>235</v>
      </c>
      <c r="E43" t="s">
        <v>236</v>
      </c>
      <c r="F43" t="s">
        <v>237</v>
      </c>
      <c r="G43" t="s">
        <v>18</v>
      </c>
      <c r="H43" s="1">
        <v>24271</v>
      </c>
      <c r="I43" t="s">
        <v>238</v>
      </c>
      <c r="J43" t="s">
        <v>20</v>
      </c>
      <c r="K43" t="s">
        <v>239</v>
      </c>
      <c r="L43" t="s">
        <v>240</v>
      </c>
      <c r="M43" t="s">
        <v>20</v>
      </c>
      <c r="N43">
        <v>1966</v>
      </c>
    </row>
    <row r="44" spans="1:14">
      <c r="A44">
        <v>43</v>
      </c>
      <c r="B44" t="s">
        <v>13</v>
      </c>
      <c r="C44" t="s">
        <v>14</v>
      </c>
      <c r="D44" t="s">
        <v>241</v>
      </c>
      <c r="E44" t="s">
        <v>242</v>
      </c>
      <c r="F44" t="s">
        <v>243</v>
      </c>
      <c r="G44" t="s">
        <v>18</v>
      </c>
      <c r="H44" s="1">
        <v>28670</v>
      </c>
      <c r="I44" t="s">
        <v>244</v>
      </c>
      <c r="J44" t="s">
        <v>20</v>
      </c>
      <c r="K44" t="s">
        <v>245</v>
      </c>
      <c r="L44" t="str">
        <f>"76-1560"</f>
        <v>76-1560</v>
      </c>
      <c r="M44" t="s">
        <v>20</v>
      </c>
      <c r="N44">
        <v>1978</v>
      </c>
    </row>
    <row r="45" spans="1:14">
      <c r="A45">
        <v>44</v>
      </c>
      <c r="B45" t="s">
        <v>13</v>
      </c>
      <c r="C45" t="s">
        <v>14</v>
      </c>
      <c r="D45" t="s">
        <v>246</v>
      </c>
      <c r="E45" t="s">
        <v>247</v>
      </c>
      <c r="F45" t="s">
        <v>248</v>
      </c>
      <c r="G45" t="s">
        <v>18</v>
      </c>
      <c r="H45" s="1">
        <v>33763</v>
      </c>
      <c r="I45" t="s">
        <v>249</v>
      </c>
      <c r="J45" t="s">
        <v>20</v>
      </c>
      <c r="K45" t="s">
        <v>250</v>
      </c>
      <c r="L45" t="str">
        <f>"90-1029"</f>
        <v>90-1029</v>
      </c>
      <c r="M45" t="s">
        <v>20</v>
      </c>
      <c r="N45">
        <v>1992</v>
      </c>
    </row>
    <row r="46" spans="1:14">
      <c r="A46">
        <v>45</v>
      </c>
      <c r="B46" t="s">
        <v>13</v>
      </c>
      <c r="C46" t="s">
        <v>14</v>
      </c>
      <c r="D46" t="s">
        <v>251</v>
      </c>
      <c r="E46" t="s">
        <v>252</v>
      </c>
      <c r="F46" t="s">
        <v>253</v>
      </c>
      <c r="G46" t="s">
        <v>18</v>
      </c>
      <c r="H46" s="1">
        <v>32895</v>
      </c>
      <c r="I46" t="s">
        <v>254</v>
      </c>
      <c r="J46" t="s">
        <v>20</v>
      </c>
      <c r="K46" t="s">
        <v>255</v>
      </c>
      <c r="L46" t="s">
        <v>256</v>
      </c>
      <c r="M46" t="s">
        <v>20</v>
      </c>
      <c r="N46">
        <v>1990</v>
      </c>
    </row>
    <row r="47" spans="1:14">
      <c r="A47">
        <v>46</v>
      </c>
      <c r="B47" t="s">
        <v>13</v>
      </c>
      <c r="C47" t="s">
        <v>14</v>
      </c>
      <c r="D47" t="s">
        <v>257</v>
      </c>
      <c r="E47" t="s">
        <v>258</v>
      </c>
      <c r="F47" t="s">
        <v>259</v>
      </c>
      <c r="G47" t="s">
        <v>18</v>
      </c>
      <c r="H47" s="1">
        <v>28605</v>
      </c>
      <c r="I47" t="s">
        <v>260</v>
      </c>
      <c r="J47" t="s">
        <v>20</v>
      </c>
      <c r="K47" t="s">
        <v>261</v>
      </c>
      <c r="L47" t="str">
        <f>"76-1767"</f>
        <v>76-1767</v>
      </c>
      <c r="M47" t="s">
        <v>20</v>
      </c>
      <c r="N47">
        <v>1978</v>
      </c>
    </row>
    <row r="48" spans="1:14">
      <c r="A48">
        <v>47</v>
      </c>
      <c r="B48" t="s">
        <v>13</v>
      </c>
      <c r="C48" t="s">
        <v>143</v>
      </c>
      <c r="D48" t="s">
        <v>262</v>
      </c>
      <c r="E48" t="s">
        <v>263</v>
      </c>
      <c r="F48" t="s">
        <v>264</v>
      </c>
      <c r="G48" t="s">
        <v>18</v>
      </c>
      <c r="H48" s="1">
        <v>24635</v>
      </c>
      <c r="I48" t="s">
        <v>265</v>
      </c>
      <c r="J48" t="s">
        <v>20</v>
      </c>
      <c r="K48" t="s">
        <v>266</v>
      </c>
      <c r="L48">
        <v>25</v>
      </c>
      <c r="M48" t="s">
        <v>20</v>
      </c>
      <c r="N48">
        <v>1967</v>
      </c>
    </row>
    <row r="49" spans="1:14">
      <c r="A49">
        <v>48</v>
      </c>
      <c r="B49" t="s">
        <v>13</v>
      </c>
      <c r="C49" t="s">
        <v>14</v>
      </c>
      <c r="D49" t="s">
        <v>267</v>
      </c>
      <c r="E49" t="s">
        <v>268</v>
      </c>
      <c r="F49" t="s">
        <v>269</v>
      </c>
      <c r="G49" t="s">
        <v>18</v>
      </c>
      <c r="H49" s="1">
        <v>19140</v>
      </c>
      <c r="I49" t="s">
        <v>270</v>
      </c>
      <c r="J49" t="s">
        <v>20</v>
      </c>
      <c r="K49" t="s">
        <v>271</v>
      </c>
      <c r="L49">
        <v>230</v>
      </c>
      <c r="M49" t="s">
        <v>20</v>
      </c>
      <c r="N49">
        <v>1952</v>
      </c>
    </row>
    <row r="50" spans="1:14">
      <c r="A50">
        <v>49</v>
      </c>
      <c r="B50" t="s">
        <v>13</v>
      </c>
      <c r="C50" t="s">
        <v>14</v>
      </c>
      <c r="D50" t="s">
        <v>272</v>
      </c>
      <c r="E50" t="s">
        <v>273</v>
      </c>
      <c r="F50" t="s">
        <v>274</v>
      </c>
      <c r="G50" t="s">
        <v>18</v>
      </c>
      <c r="H50" s="1">
        <v>22822</v>
      </c>
      <c r="I50" t="s">
        <v>275</v>
      </c>
      <c r="J50" t="s">
        <v>20</v>
      </c>
      <c r="K50" t="s">
        <v>276</v>
      </c>
      <c r="L50">
        <v>488</v>
      </c>
      <c r="M50" t="s">
        <v>20</v>
      </c>
      <c r="N50">
        <v>1962</v>
      </c>
    </row>
    <row r="51" spans="1:14">
      <c r="A51">
        <v>50</v>
      </c>
      <c r="B51" t="s">
        <v>13</v>
      </c>
      <c r="C51" t="s">
        <v>14</v>
      </c>
      <c r="D51" t="s">
        <v>277</v>
      </c>
      <c r="E51" t="s">
        <v>278</v>
      </c>
      <c r="F51" t="s">
        <v>279</v>
      </c>
      <c r="G51" t="s">
        <v>18</v>
      </c>
      <c r="H51" s="1">
        <v>31209</v>
      </c>
      <c r="I51" t="s">
        <v>280</v>
      </c>
      <c r="J51" t="s">
        <v>20</v>
      </c>
      <c r="K51" t="s">
        <v>281</v>
      </c>
      <c r="L51" t="str">
        <f>"83-1368"</f>
        <v>83-1368</v>
      </c>
      <c r="M51" t="s">
        <v>20</v>
      </c>
      <c r="N51">
        <v>1985</v>
      </c>
    </row>
    <row r="52" spans="1:14">
      <c r="A52">
        <v>51</v>
      </c>
      <c r="B52" t="s">
        <v>13</v>
      </c>
      <c r="C52" t="s">
        <v>20</v>
      </c>
      <c r="D52" t="s">
        <v>20</v>
      </c>
      <c r="E52" t="s">
        <v>282</v>
      </c>
      <c r="F52" t="s">
        <v>283</v>
      </c>
      <c r="G52" t="s">
        <v>18</v>
      </c>
      <c r="H52" s="1">
        <v>20120</v>
      </c>
      <c r="I52" t="s">
        <v>284</v>
      </c>
      <c r="J52" t="s">
        <v>20</v>
      </c>
      <c r="K52" t="s">
        <v>285</v>
      </c>
      <c r="L52">
        <v>36</v>
      </c>
      <c r="M52" t="s">
        <v>20</v>
      </c>
      <c r="N52">
        <v>1955</v>
      </c>
    </row>
    <row r="53" spans="1:14">
      <c r="A53">
        <v>52</v>
      </c>
      <c r="B53" t="s">
        <v>13</v>
      </c>
      <c r="C53" t="s">
        <v>14</v>
      </c>
      <c r="D53" t="s">
        <v>286</v>
      </c>
      <c r="E53" t="s">
        <v>287</v>
      </c>
      <c r="F53" t="s">
        <v>288</v>
      </c>
      <c r="G53" t="s">
        <v>18</v>
      </c>
      <c r="H53" s="1">
        <v>23473</v>
      </c>
      <c r="I53" t="s">
        <v>289</v>
      </c>
      <c r="J53" t="s">
        <v>20</v>
      </c>
      <c r="K53" t="s">
        <v>290</v>
      </c>
      <c r="L53">
        <v>36</v>
      </c>
      <c r="M53" t="s">
        <v>20</v>
      </c>
      <c r="N53">
        <v>1964</v>
      </c>
    </row>
    <row r="54" spans="1:14">
      <c r="A54">
        <v>53</v>
      </c>
      <c r="B54" t="s">
        <v>13</v>
      </c>
      <c r="C54" t="s">
        <v>14</v>
      </c>
      <c r="D54" t="s">
        <v>291</v>
      </c>
      <c r="E54" t="s">
        <v>292</v>
      </c>
      <c r="F54" t="s">
        <v>293</v>
      </c>
      <c r="G54" t="s">
        <v>18</v>
      </c>
      <c r="H54" s="1">
        <v>33994</v>
      </c>
      <c r="I54" t="s">
        <v>294</v>
      </c>
      <c r="J54" t="s">
        <v>20</v>
      </c>
      <c r="K54" t="s">
        <v>295</v>
      </c>
      <c r="L54" t="s">
        <v>296</v>
      </c>
      <c r="M54" t="s">
        <v>20</v>
      </c>
      <c r="N54">
        <v>1993</v>
      </c>
    </row>
    <row r="55" spans="1:14">
      <c r="A55">
        <v>54</v>
      </c>
      <c r="B55" t="s">
        <v>13</v>
      </c>
      <c r="C55" t="s">
        <v>14</v>
      </c>
      <c r="D55" t="s">
        <v>297</v>
      </c>
      <c r="E55" t="s">
        <v>298</v>
      </c>
      <c r="F55" t="s">
        <v>299</v>
      </c>
      <c r="G55" t="s">
        <v>18</v>
      </c>
      <c r="H55" s="1">
        <v>21660</v>
      </c>
      <c r="I55" t="s">
        <v>300</v>
      </c>
      <c r="J55" t="s">
        <v>20</v>
      </c>
      <c r="K55" t="s">
        <v>301</v>
      </c>
      <c r="L55">
        <v>404</v>
      </c>
      <c r="M55" t="s">
        <v>20</v>
      </c>
      <c r="N55">
        <v>1959</v>
      </c>
    </row>
    <row r="56" spans="1:14">
      <c r="A56">
        <v>55</v>
      </c>
      <c r="B56" t="s">
        <v>13</v>
      </c>
      <c r="C56" t="s">
        <v>14</v>
      </c>
      <c r="D56" t="s">
        <v>302</v>
      </c>
      <c r="E56" t="s">
        <v>303</v>
      </c>
      <c r="F56" t="s">
        <v>304</v>
      </c>
      <c r="G56" t="s">
        <v>18</v>
      </c>
      <c r="H56" s="1">
        <v>24978</v>
      </c>
      <c r="I56" t="s">
        <v>305</v>
      </c>
      <c r="J56" t="s">
        <v>20</v>
      </c>
      <c r="K56" t="s">
        <v>306</v>
      </c>
      <c r="L56" t="s">
        <v>307</v>
      </c>
      <c r="M56" t="s">
        <v>20</v>
      </c>
      <c r="N56">
        <v>1968</v>
      </c>
    </row>
    <row r="57" spans="1:14">
      <c r="A57">
        <v>56</v>
      </c>
      <c r="B57" t="s">
        <v>13</v>
      </c>
      <c r="C57" t="s">
        <v>14</v>
      </c>
      <c r="D57" t="s">
        <v>308</v>
      </c>
      <c r="E57" t="s">
        <v>309</v>
      </c>
      <c r="F57" t="s">
        <v>310</v>
      </c>
      <c r="G57" t="s">
        <v>18</v>
      </c>
      <c r="H57" s="1">
        <v>19112</v>
      </c>
      <c r="I57" t="s">
        <v>311</v>
      </c>
      <c r="J57" t="s">
        <v>20</v>
      </c>
      <c r="K57" t="s">
        <v>312</v>
      </c>
      <c r="L57">
        <v>19</v>
      </c>
      <c r="M57" t="s">
        <v>20</v>
      </c>
      <c r="N57">
        <v>1952</v>
      </c>
    </row>
    <row r="58" spans="1:14">
      <c r="A58">
        <v>57</v>
      </c>
      <c r="B58" t="s">
        <v>13</v>
      </c>
      <c r="C58" t="s">
        <v>14</v>
      </c>
      <c r="D58" t="s">
        <v>313</v>
      </c>
      <c r="E58" t="s">
        <v>314</v>
      </c>
      <c r="F58" t="s">
        <v>315</v>
      </c>
      <c r="G58" t="s">
        <v>18</v>
      </c>
      <c r="H58" s="1">
        <v>31565</v>
      </c>
      <c r="I58" t="s">
        <v>316</v>
      </c>
      <c r="J58" t="s">
        <v>20</v>
      </c>
      <c r="K58" t="s">
        <v>317</v>
      </c>
      <c r="L58" t="str">
        <f>"84-1809"</f>
        <v>84-1809</v>
      </c>
      <c r="M58" t="s">
        <v>20</v>
      </c>
      <c r="N58">
        <v>1986</v>
      </c>
    </row>
    <row r="59" spans="1:14">
      <c r="A59">
        <v>58</v>
      </c>
      <c r="B59" t="s">
        <v>13</v>
      </c>
      <c r="C59" t="s">
        <v>14</v>
      </c>
      <c r="D59" t="s">
        <v>318</v>
      </c>
      <c r="E59" t="s">
        <v>319</v>
      </c>
      <c r="F59" t="s">
        <v>320</v>
      </c>
      <c r="G59" t="s">
        <v>18</v>
      </c>
      <c r="H59" s="1">
        <v>25006</v>
      </c>
      <c r="I59" t="s">
        <v>321</v>
      </c>
      <c r="J59" t="s">
        <v>20</v>
      </c>
      <c r="K59" t="s">
        <v>322</v>
      </c>
      <c r="L59" t="s">
        <v>323</v>
      </c>
      <c r="M59" t="s">
        <v>20</v>
      </c>
      <c r="N59">
        <v>1968</v>
      </c>
    </row>
    <row r="60" spans="1:14">
      <c r="A60">
        <v>59</v>
      </c>
      <c r="B60" t="s">
        <v>13</v>
      </c>
      <c r="C60" t="s">
        <v>14</v>
      </c>
      <c r="D60" t="s">
        <v>324</v>
      </c>
      <c r="E60" t="s">
        <v>325</v>
      </c>
      <c r="F60" t="s">
        <v>326</v>
      </c>
      <c r="G60" t="s">
        <v>18</v>
      </c>
      <c r="H60" s="1">
        <v>27947</v>
      </c>
      <c r="I60" t="s">
        <v>327</v>
      </c>
      <c r="J60" t="s">
        <v>20</v>
      </c>
      <c r="K60" t="s">
        <v>328</v>
      </c>
      <c r="L60" t="s">
        <v>329</v>
      </c>
      <c r="M60" t="s">
        <v>20</v>
      </c>
      <c r="N60">
        <v>1976</v>
      </c>
    </row>
    <row r="61" spans="1:14">
      <c r="A61">
        <v>60</v>
      </c>
      <c r="B61" t="s">
        <v>13</v>
      </c>
      <c r="C61" t="s">
        <v>14</v>
      </c>
      <c r="D61" t="s">
        <v>330</v>
      </c>
      <c r="E61" t="s">
        <v>331</v>
      </c>
      <c r="F61" t="s">
        <v>332</v>
      </c>
      <c r="G61" t="s">
        <v>18</v>
      </c>
      <c r="H61" s="1">
        <v>32307</v>
      </c>
      <c r="I61" t="s">
        <v>333</v>
      </c>
      <c r="J61" t="s">
        <v>20</v>
      </c>
      <c r="K61" t="s">
        <v>334</v>
      </c>
      <c r="L61" t="s">
        <v>335</v>
      </c>
      <c r="M61" t="s">
        <v>20</v>
      </c>
      <c r="N61">
        <v>1988</v>
      </c>
    </row>
    <row r="62" spans="1:14">
      <c r="A62">
        <v>61</v>
      </c>
      <c r="B62" t="s">
        <v>13</v>
      </c>
      <c r="C62" t="s">
        <v>14</v>
      </c>
      <c r="D62" t="s">
        <v>336</v>
      </c>
      <c r="E62" t="s">
        <v>337</v>
      </c>
      <c r="F62" t="s">
        <v>338</v>
      </c>
      <c r="G62" t="s">
        <v>18</v>
      </c>
      <c r="H62" s="1">
        <v>24082</v>
      </c>
      <c r="I62" t="s">
        <v>339</v>
      </c>
      <c r="J62" t="s">
        <v>20</v>
      </c>
      <c r="K62" t="s">
        <v>340</v>
      </c>
      <c r="L62">
        <v>13</v>
      </c>
      <c r="M62" t="s">
        <v>20</v>
      </c>
      <c r="N62">
        <v>1965</v>
      </c>
    </row>
    <row r="63" spans="1:14">
      <c r="A63">
        <v>62</v>
      </c>
      <c r="B63" t="s">
        <v>13</v>
      </c>
      <c r="C63" t="s">
        <v>14</v>
      </c>
      <c r="D63" t="s">
        <v>341</v>
      </c>
      <c r="E63" t="s">
        <v>342</v>
      </c>
      <c r="F63" t="s">
        <v>343</v>
      </c>
      <c r="G63" t="s">
        <v>18</v>
      </c>
      <c r="H63" s="1">
        <v>23900</v>
      </c>
      <c r="I63" t="s">
        <v>344</v>
      </c>
      <c r="J63" t="s">
        <v>20</v>
      </c>
      <c r="K63" t="s">
        <v>345</v>
      </c>
      <c r="L63">
        <v>240</v>
      </c>
      <c r="M63" t="s">
        <v>20</v>
      </c>
      <c r="N63">
        <v>1965</v>
      </c>
    </row>
    <row r="64" spans="1:14">
      <c r="A64">
        <v>63</v>
      </c>
      <c r="B64" t="s">
        <v>13</v>
      </c>
      <c r="C64" t="s">
        <v>14</v>
      </c>
      <c r="D64" t="s">
        <v>346</v>
      </c>
      <c r="E64" t="s">
        <v>347</v>
      </c>
      <c r="F64" t="s">
        <v>348</v>
      </c>
      <c r="G64" t="s">
        <v>18</v>
      </c>
      <c r="H64" s="1">
        <v>28670</v>
      </c>
      <c r="I64" t="s">
        <v>349</v>
      </c>
      <c r="J64" t="s">
        <v>20</v>
      </c>
      <c r="K64" t="s">
        <v>350</v>
      </c>
      <c r="L64" t="s">
        <v>351</v>
      </c>
      <c r="M64" t="s">
        <v>20</v>
      </c>
      <c r="N64">
        <v>1978</v>
      </c>
    </row>
    <row r="65" spans="1:14">
      <c r="A65">
        <v>64</v>
      </c>
      <c r="B65" t="s">
        <v>13</v>
      </c>
      <c r="C65" t="s">
        <v>14</v>
      </c>
      <c r="D65" t="s">
        <v>352</v>
      </c>
      <c r="E65" t="s">
        <v>353</v>
      </c>
      <c r="F65" t="s">
        <v>354</v>
      </c>
      <c r="G65" t="s">
        <v>18</v>
      </c>
      <c r="H65" s="1">
        <v>19028</v>
      </c>
      <c r="I65" t="s">
        <v>355</v>
      </c>
      <c r="J65" t="s">
        <v>20</v>
      </c>
      <c r="K65" t="s">
        <v>356</v>
      </c>
      <c r="L65">
        <v>250</v>
      </c>
      <c r="M65" t="s">
        <v>20</v>
      </c>
      <c r="N65">
        <v>1952</v>
      </c>
    </row>
    <row r="66" spans="1:14">
      <c r="A66">
        <v>65</v>
      </c>
      <c r="B66" t="s">
        <v>13</v>
      </c>
      <c r="C66" t="s">
        <v>14</v>
      </c>
      <c r="D66" t="s">
        <v>357</v>
      </c>
      <c r="E66" t="s">
        <v>358</v>
      </c>
      <c r="F66" t="s">
        <v>359</v>
      </c>
      <c r="G66" t="s">
        <v>18</v>
      </c>
      <c r="H66" s="1">
        <v>28178</v>
      </c>
      <c r="I66" t="s">
        <v>360</v>
      </c>
      <c r="J66" t="s">
        <v>20</v>
      </c>
      <c r="K66" t="s">
        <v>361</v>
      </c>
      <c r="L66" t="s">
        <v>362</v>
      </c>
      <c r="M66" t="s">
        <v>20</v>
      </c>
      <c r="N66">
        <v>1977</v>
      </c>
    </row>
    <row r="67" spans="1:14">
      <c r="A67">
        <v>66</v>
      </c>
      <c r="B67" t="s">
        <v>13</v>
      </c>
      <c r="C67" t="s">
        <v>14</v>
      </c>
      <c r="D67" t="s">
        <v>363</v>
      </c>
      <c r="E67" t="s">
        <v>364</v>
      </c>
      <c r="F67" t="s">
        <v>365</v>
      </c>
      <c r="G67" t="s">
        <v>18</v>
      </c>
      <c r="H67" s="1">
        <v>23179</v>
      </c>
      <c r="I67" t="s">
        <v>366</v>
      </c>
      <c r="J67" t="s">
        <v>20</v>
      </c>
      <c r="K67" t="s">
        <v>367</v>
      </c>
      <c r="L67">
        <v>438</v>
      </c>
      <c r="M67" t="s">
        <v>20</v>
      </c>
      <c r="N67">
        <v>1963</v>
      </c>
    </row>
    <row r="68" spans="1:14">
      <c r="A68">
        <v>67</v>
      </c>
      <c r="B68" t="s">
        <v>13</v>
      </c>
      <c r="C68" t="s">
        <v>14</v>
      </c>
      <c r="D68" t="s">
        <v>368</v>
      </c>
      <c r="E68" t="s">
        <v>369</v>
      </c>
      <c r="F68" t="s">
        <v>370</v>
      </c>
      <c r="G68" t="s">
        <v>18</v>
      </c>
      <c r="H68" s="1">
        <v>20876</v>
      </c>
      <c r="I68" t="s">
        <v>371</v>
      </c>
      <c r="J68" t="s">
        <v>20</v>
      </c>
      <c r="K68" t="s">
        <v>372</v>
      </c>
      <c r="L68">
        <v>94</v>
      </c>
      <c r="M68" t="s">
        <v>20</v>
      </c>
      <c r="N68">
        <v>1957</v>
      </c>
    </row>
    <row r="69" spans="1:14">
      <c r="A69">
        <v>68</v>
      </c>
      <c r="B69" t="s">
        <v>13</v>
      </c>
      <c r="C69" t="s">
        <v>14</v>
      </c>
      <c r="D69" t="s">
        <v>373</v>
      </c>
      <c r="E69" t="s">
        <v>374</v>
      </c>
      <c r="F69" t="s">
        <v>375</v>
      </c>
      <c r="G69" t="s">
        <v>18</v>
      </c>
      <c r="H69" s="1">
        <v>19063</v>
      </c>
      <c r="I69" t="s">
        <v>376</v>
      </c>
      <c r="J69" t="s">
        <v>20</v>
      </c>
      <c r="K69" t="s">
        <v>377</v>
      </c>
      <c r="L69" t="s">
        <v>378</v>
      </c>
      <c r="M69" t="s">
        <v>20</v>
      </c>
      <c r="N69">
        <v>1952</v>
      </c>
    </row>
    <row r="70" spans="1:14">
      <c r="A70">
        <v>69</v>
      </c>
      <c r="B70" t="s">
        <v>13</v>
      </c>
      <c r="C70" t="s">
        <v>14</v>
      </c>
      <c r="D70" t="s">
        <v>379</v>
      </c>
      <c r="E70" t="s">
        <v>380</v>
      </c>
      <c r="F70" t="s">
        <v>381</v>
      </c>
      <c r="G70" t="s">
        <v>18</v>
      </c>
      <c r="H70" s="1">
        <v>31133</v>
      </c>
      <c r="I70" t="s">
        <v>382</v>
      </c>
      <c r="J70" t="s">
        <v>20</v>
      </c>
      <c r="K70" t="s">
        <v>383</v>
      </c>
      <c r="L70" t="str">
        <f>"82-1922"</f>
        <v>82-1922</v>
      </c>
      <c r="M70" t="s">
        <v>20</v>
      </c>
      <c r="N70">
        <v>1985</v>
      </c>
    </row>
    <row r="71" spans="1:14">
      <c r="A71">
        <v>70</v>
      </c>
      <c r="B71" t="s">
        <v>13</v>
      </c>
      <c r="C71" t="s">
        <v>20</v>
      </c>
      <c r="D71" t="s">
        <v>20</v>
      </c>
      <c r="E71" t="s">
        <v>384</v>
      </c>
      <c r="F71" t="s">
        <v>385</v>
      </c>
      <c r="G71" t="s">
        <v>18</v>
      </c>
      <c r="H71" s="1">
        <v>22304</v>
      </c>
      <c r="I71" t="s">
        <v>386</v>
      </c>
      <c r="J71" t="s">
        <v>20</v>
      </c>
      <c r="K71" t="s">
        <v>387</v>
      </c>
      <c r="L71">
        <v>526</v>
      </c>
      <c r="M71" t="s">
        <v>20</v>
      </c>
      <c r="N71">
        <v>1961</v>
      </c>
    </row>
    <row r="72" spans="1:14">
      <c r="A72">
        <v>71</v>
      </c>
      <c r="B72" t="s">
        <v>13</v>
      </c>
      <c r="C72" t="s">
        <v>20</v>
      </c>
      <c r="D72" t="s">
        <v>20</v>
      </c>
      <c r="E72" t="s">
        <v>388</v>
      </c>
      <c r="F72" t="s">
        <v>389</v>
      </c>
      <c r="G72" t="s">
        <v>18</v>
      </c>
      <c r="H72" s="1">
        <v>25988</v>
      </c>
      <c r="I72" t="s">
        <v>390</v>
      </c>
      <c r="J72" t="s">
        <v>20</v>
      </c>
      <c r="K72" t="s">
        <v>391</v>
      </c>
      <c r="L72">
        <v>88</v>
      </c>
      <c r="M72" t="s">
        <v>20</v>
      </c>
      <c r="N72">
        <v>1971</v>
      </c>
    </row>
    <row r="73" spans="1:14">
      <c r="A73">
        <v>72</v>
      </c>
      <c r="B73" t="s">
        <v>13</v>
      </c>
      <c r="C73" t="s">
        <v>14</v>
      </c>
      <c r="D73" t="s">
        <v>392</v>
      </c>
      <c r="E73" t="s">
        <v>393</v>
      </c>
      <c r="F73" t="s">
        <v>394</v>
      </c>
      <c r="G73" t="s">
        <v>18</v>
      </c>
      <c r="H73" s="1">
        <v>26717</v>
      </c>
      <c r="I73" t="s">
        <v>395</v>
      </c>
      <c r="J73" t="s">
        <v>20</v>
      </c>
      <c r="K73" t="s">
        <v>396</v>
      </c>
      <c r="L73" t="s">
        <v>397</v>
      </c>
      <c r="M73" t="s">
        <v>20</v>
      </c>
      <c r="N73">
        <v>1973</v>
      </c>
    </row>
    <row r="74" spans="1:14">
      <c r="A74">
        <v>73</v>
      </c>
      <c r="B74" t="s">
        <v>13</v>
      </c>
      <c r="C74" t="s">
        <v>14</v>
      </c>
      <c r="D74" t="s">
        <v>398</v>
      </c>
      <c r="E74" t="s">
        <v>399</v>
      </c>
      <c r="F74" t="s">
        <v>400</v>
      </c>
      <c r="G74" t="s">
        <v>18</v>
      </c>
      <c r="H74" s="1">
        <v>26322</v>
      </c>
      <c r="I74" t="s">
        <v>401</v>
      </c>
      <c r="J74" t="s">
        <v>20</v>
      </c>
      <c r="K74" t="s">
        <v>402</v>
      </c>
      <c r="L74" t="s">
        <v>403</v>
      </c>
      <c r="M74" t="s">
        <v>20</v>
      </c>
      <c r="N74">
        <v>1972</v>
      </c>
    </row>
    <row r="75" spans="1:14">
      <c r="A75">
        <v>74</v>
      </c>
      <c r="B75" t="s">
        <v>13</v>
      </c>
      <c r="C75" t="s">
        <v>14</v>
      </c>
      <c r="D75" t="s">
        <v>404</v>
      </c>
      <c r="E75" t="s">
        <v>405</v>
      </c>
      <c r="F75" t="s">
        <v>406</v>
      </c>
      <c r="G75" t="s">
        <v>18</v>
      </c>
      <c r="H75" s="1">
        <v>21605</v>
      </c>
      <c r="I75" t="s">
        <v>407</v>
      </c>
      <c r="J75" t="s">
        <v>20</v>
      </c>
      <c r="K75" t="s">
        <v>408</v>
      </c>
      <c r="L75" t="s">
        <v>409</v>
      </c>
      <c r="M75" t="s">
        <v>20</v>
      </c>
      <c r="N75">
        <v>1959</v>
      </c>
    </row>
    <row r="76" spans="1:14">
      <c r="A76">
        <v>75</v>
      </c>
      <c r="B76" t="s">
        <v>13</v>
      </c>
      <c r="C76" t="s">
        <v>14</v>
      </c>
      <c r="D76" t="s">
        <v>410</v>
      </c>
      <c r="E76" t="s">
        <v>411</v>
      </c>
      <c r="F76" t="s">
        <v>412</v>
      </c>
      <c r="G76" t="s">
        <v>18</v>
      </c>
      <c r="H76" s="1">
        <v>22297</v>
      </c>
      <c r="I76" t="s">
        <v>413</v>
      </c>
      <c r="J76" t="s">
        <v>20</v>
      </c>
      <c r="K76" t="s">
        <v>414</v>
      </c>
      <c r="L76" t="s">
        <v>415</v>
      </c>
      <c r="M76" t="s">
        <v>20</v>
      </c>
      <c r="N76">
        <v>1961</v>
      </c>
    </row>
    <row r="77" spans="1:14">
      <c r="A77">
        <v>76</v>
      </c>
      <c r="B77" t="s">
        <v>13</v>
      </c>
      <c r="C77" t="s">
        <v>14</v>
      </c>
      <c r="D77" t="s">
        <v>416</v>
      </c>
      <c r="E77" t="s">
        <v>417</v>
      </c>
      <c r="F77" t="s">
        <v>418</v>
      </c>
      <c r="G77" t="s">
        <v>18</v>
      </c>
      <c r="H77" s="1">
        <v>29368</v>
      </c>
      <c r="I77" t="s">
        <v>419</v>
      </c>
      <c r="J77" t="s">
        <v>20</v>
      </c>
      <c r="K77" t="s">
        <v>420</v>
      </c>
      <c r="L77" t="str">
        <f>"79-1101"</f>
        <v>79-1101</v>
      </c>
      <c r="M77" t="s">
        <v>20</v>
      </c>
      <c r="N77">
        <v>1980</v>
      </c>
    </row>
    <row r="78" spans="1:14">
      <c r="A78">
        <v>77</v>
      </c>
      <c r="B78" t="s">
        <v>13</v>
      </c>
      <c r="C78" t="s">
        <v>14</v>
      </c>
      <c r="D78" t="s">
        <v>421</v>
      </c>
      <c r="E78" t="s">
        <v>422</v>
      </c>
      <c r="F78" t="s">
        <v>423</v>
      </c>
      <c r="G78" t="s">
        <v>18</v>
      </c>
      <c r="H78" s="1">
        <v>23151</v>
      </c>
      <c r="I78" t="s">
        <v>424</v>
      </c>
      <c r="J78" t="s">
        <v>20</v>
      </c>
      <c r="K78" t="s">
        <v>425</v>
      </c>
      <c r="L78">
        <v>150</v>
      </c>
      <c r="M78" t="s">
        <v>20</v>
      </c>
      <c r="N78">
        <v>1963</v>
      </c>
    </row>
    <row r="79" spans="1:14">
      <c r="A79">
        <v>78</v>
      </c>
      <c r="B79" t="s">
        <v>13</v>
      </c>
      <c r="C79" t="s">
        <v>20</v>
      </c>
      <c r="D79" t="s">
        <v>20</v>
      </c>
      <c r="E79" t="s">
        <v>426</v>
      </c>
      <c r="F79" t="s">
        <v>427</v>
      </c>
      <c r="G79" t="s">
        <v>18</v>
      </c>
      <c r="H79" s="1">
        <v>23445</v>
      </c>
      <c r="I79" t="s">
        <v>428</v>
      </c>
      <c r="J79" t="s">
        <v>20</v>
      </c>
      <c r="K79" t="s">
        <v>429</v>
      </c>
      <c r="L79">
        <v>101</v>
      </c>
      <c r="M79" t="s">
        <v>20</v>
      </c>
      <c r="N79">
        <v>1964</v>
      </c>
    </row>
    <row r="80" spans="1:14">
      <c r="A80">
        <v>79</v>
      </c>
      <c r="B80" t="s">
        <v>13</v>
      </c>
      <c r="C80" t="s">
        <v>14</v>
      </c>
      <c r="D80" t="s">
        <v>430</v>
      </c>
      <c r="E80" t="s">
        <v>431</v>
      </c>
      <c r="F80" t="s">
        <v>432</v>
      </c>
      <c r="G80" t="s">
        <v>18</v>
      </c>
      <c r="H80" s="1">
        <v>30088</v>
      </c>
      <c r="I80" t="s">
        <v>433</v>
      </c>
      <c r="J80" t="s">
        <v>20</v>
      </c>
      <c r="K80" t="s">
        <v>434</v>
      </c>
      <c r="L80" t="str">
        <f>"80-1765"</f>
        <v>80-1765</v>
      </c>
      <c r="M80" t="s">
        <v>20</v>
      </c>
      <c r="N80">
        <v>1982</v>
      </c>
    </row>
    <row r="81" spans="1:14">
      <c r="A81">
        <v>80</v>
      </c>
      <c r="B81" t="s">
        <v>13</v>
      </c>
      <c r="C81" t="s">
        <v>14</v>
      </c>
      <c r="D81" t="s">
        <v>435</v>
      </c>
      <c r="E81" t="s">
        <v>436</v>
      </c>
      <c r="F81" t="s">
        <v>437</v>
      </c>
      <c r="G81" t="s">
        <v>18</v>
      </c>
      <c r="H81" s="1">
        <v>23025</v>
      </c>
      <c r="I81" t="s">
        <v>438</v>
      </c>
      <c r="J81" t="s">
        <v>20</v>
      </c>
      <c r="K81" t="s">
        <v>439</v>
      </c>
      <c r="L81" t="s">
        <v>440</v>
      </c>
      <c r="M81" t="s">
        <v>20</v>
      </c>
      <c r="N81">
        <v>1963</v>
      </c>
    </row>
    <row r="82" spans="1:14">
      <c r="A82">
        <v>81</v>
      </c>
      <c r="B82" t="s">
        <v>13</v>
      </c>
      <c r="C82" t="s">
        <v>14</v>
      </c>
      <c r="D82" t="s">
        <v>441</v>
      </c>
      <c r="E82" t="s">
        <v>442</v>
      </c>
      <c r="F82" t="s">
        <v>443</v>
      </c>
      <c r="G82" t="s">
        <v>18</v>
      </c>
      <c r="H82" s="1">
        <v>27571</v>
      </c>
      <c r="I82" t="s">
        <v>444</v>
      </c>
      <c r="J82" t="s">
        <v>20</v>
      </c>
      <c r="K82" t="s">
        <v>445</v>
      </c>
      <c r="L82" t="str">
        <f>"73-1701"</f>
        <v>73-1701</v>
      </c>
      <c r="M82" t="s">
        <v>20</v>
      </c>
      <c r="N82">
        <v>1975</v>
      </c>
    </row>
    <row r="83" spans="1:14">
      <c r="A83">
        <v>82</v>
      </c>
      <c r="B83" t="s">
        <v>13</v>
      </c>
      <c r="C83" t="s">
        <v>20</v>
      </c>
      <c r="D83" t="s">
        <v>20</v>
      </c>
      <c r="E83" t="s">
        <v>446</v>
      </c>
      <c r="F83" t="s">
        <v>447</v>
      </c>
      <c r="G83" t="s">
        <v>18</v>
      </c>
      <c r="H83" s="1">
        <v>23529</v>
      </c>
      <c r="I83" t="s">
        <v>448</v>
      </c>
      <c r="J83" t="s">
        <v>20</v>
      </c>
      <c r="K83" t="s">
        <v>449</v>
      </c>
      <c r="L83" t="s">
        <v>450</v>
      </c>
      <c r="M83" t="s">
        <v>20</v>
      </c>
      <c r="N83">
        <v>1964</v>
      </c>
    </row>
    <row r="84" spans="1:14">
      <c r="A84">
        <v>83</v>
      </c>
      <c r="B84" t="s">
        <v>13</v>
      </c>
      <c r="C84" t="s">
        <v>14</v>
      </c>
      <c r="D84" t="s">
        <v>451</v>
      </c>
      <c r="E84" t="s">
        <v>452</v>
      </c>
      <c r="F84" t="s">
        <v>453</v>
      </c>
      <c r="G84" t="s">
        <v>18</v>
      </c>
      <c r="H84" s="1">
        <v>22822</v>
      </c>
      <c r="I84" t="s">
        <v>454</v>
      </c>
      <c r="J84" t="s">
        <v>20</v>
      </c>
      <c r="K84" t="s">
        <v>455</v>
      </c>
      <c r="L84">
        <v>4</v>
      </c>
      <c r="M84" t="s">
        <v>20</v>
      </c>
      <c r="N84">
        <v>1962</v>
      </c>
    </row>
    <row r="85" spans="1:14">
      <c r="A85">
        <v>84</v>
      </c>
      <c r="B85" t="s">
        <v>13</v>
      </c>
      <c r="C85" t="s">
        <v>14</v>
      </c>
      <c r="D85" t="s">
        <v>456</v>
      </c>
      <c r="E85" t="s">
        <v>457</v>
      </c>
      <c r="F85" t="s">
        <v>458</v>
      </c>
      <c r="G85" t="s">
        <v>18</v>
      </c>
      <c r="H85" s="1">
        <v>24978</v>
      </c>
      <c r="I85" t="s">
        <v>459</v>
      </c>
      <c r="J85" t="s">
        <v>20</v>
      </c>
      <c r="K85" t="s">
        <v>460</v>
      </c>
      <c r="L85">
        <v>597</v>
      </c>
      <c r="M85" t="s">
        <v>20</v>
      </c>
      <c r="N85">
        <v>1968</v>
      </c>
    </row>
    <row r="86" spans="1:14">
      <c r="A86">
        <v>85</v>
      </c>
      <c r="B86" t="s">
        <v>13</v>
      </c>
      <c r="C86" t="s">
        <v>20</v>
      </c>
      <c r="D86" t="s">
        <v>20</v>
      </c>
      <c r="E86" t="s">
        <v>461</v>
      </c>
      <c r="F86" t="s">
        <v>462</v>
      </c>
      <c r="G86" t="s">
        <v>18</v>
      </c>
      <c r="H86" s="1">
        <v>24901</v>
      </c>
      <c r="I86" t="s">
        <v>463</v>
      </c>
      <c r="J86" t="s">
        <v>20</v>
      </c>
      <c r="K86" t="s">
        <v>464</v>
      </c>
      <c r="L86">
        <v>86</v>
      </c>
      <c r="M86" t="s">
        <v>20</v>
      </c>
      <c r="N86">
        <v>1968</v>
      </c>
    </row>
    <row r="87" spans="1:14">
      <c r="A87">
        <v>86</v>
      </c>
      <c r="B87" t="s">
        <v>13</v>
      </c>
      <c r="C87" t="s">
        <v>14</v>
      </c>
      <c r="D87" t="s">
        <v>465</v>
      </c>
      <c r="E87" t="s">
        <v>466</v>
      </c>
      <c r="F87" t="s">
        <v>467</v>
      </c>
      <c r="G87" t="s">
        <v>18</v>
      </c>
      <c r="H87" s="1">
        <v>34141</v>
      </c>
      <c r="I87" t="s">
        <v>468</v>
      </c>
      <c r="J87" t="s">
        <v>20</v>
      </c>
      <c r="K87" t="s">
        <v>469</v>
      </c>
      <c r="L87" t="s">
        <v>470</v>
      </c>
      <c r="M87" t="s">
        <v>20</v>
      </c>
      <c r="N87">
        <v>1993</v>
      </c>
    </row>
    <row r="88" spans="1:14">
      <c r="A88">
        <v>87</v>
      </c>
      <c r="B88" t="s">
        <v>13</v>
      </c>
      <c r="C88" t="s">
        <v>14</v>
      </c>
      <c r="D88" t="s">
        <v>471</v>
      </c>
      <c r="E88" t="s">
        <v>472</v>
      </c>
      <c r="F88" t="s">
        <v>473</v>
      </c>
      <c r="G88" t="s">
        <v>18</v>
      </c>
      <c r="H88" s="1">
        <v>28501</v>
      </c>
      <c r="I88" t="s">
        <v>474</v>
      </c>
      <c r="J88" t="s">
        <v>20</v>
      </c>
      <c r="K88" t="s">
        <v>475</v>
      </c>
      <c r="L88" t="s">
        <v>476</v>
      </c>
      <c r="M88" t="s">
        <v>20</v>
      </c>
      <c r="N88">
        <v>1978</v>
      </c>
    </row>
    <row r="89" spans="1:14">
      <c r="A89">
        <v>88</v>
      </c>
      <c r="B89" t="s">
        <v>13</v>
      </c>
      <c r="C89" t="s">
        <v>14</v>
      </c>
      <c r="D89" t="s">
        <v>477</v>
      </c>
      <c r="E89" t="s">
        <v>478</v>
      </c>
      <c r="F89" t="s">
        <v>479</v>
      </c>
      <c r="G89" t="s">
        <v>18</v>
      </c>
      <c r="H89" s="1">
        <v>33203</v>
      </c>
      <c r="I89" t="s">
        <v>480</v>
      </c>
      <c r="J89" t="s">
        <v>20</v>
      </c>
      <c r="K89" t="s">
        <v>481</v>
      </c>
      <c r="L89" t="str">
        <f>"89-1667"</f>
        <v>89-1667</v>
      </c>
      <c r="M89" t="s">
        <v>20</v>
      </c>
      <c r="N89">
        <v>1990</v>
      </c>
    </row>
    <row r="90" spans="1:14">
      <c r="A90">
        <v>89</v>
      </c>
      <c r="B90" t="s">
        <v>13</v>
      </c>
      <c r="C90" t="s">
        <v>143</v>
      </c>
      <c r="D90" t="s">
        <v>482</v>
      </c>
      <c r="E90" t="s">
        <v>483</v>
      </c>
      <c r="F90" t="s">
        <v>484</v>
      </c>
      <c r="G90" t="s">
        <v>18</v>
      </c>
      <c r="H90" s="1">
        <v>30768</v>
      </c>
      <c r="I90" t="s">
        <v>485</v>
      </c>
      <c r="J90" t="s">
        <v>20</v>
      </c>
      <c r="K90" t="s">
        <v>486</v>
      </c>
      <c r="L90" t="str">
        <f>"82-1031"</f>
        <v>82-1031</v>
      </c>
      <c r="M90" t="s">
        <v>20</v>
      </c>
      <c r="N90">
        <v>1984</v>
      </c>
    </row>
    <row r="91" spans="1:14">
      <c r="A91">
        <v>90</v>
      </c>
      <c r="B91" t="s">
        <v>13</v>
      </c>
      <c r="C91" t="s">
        <v>28</v>
      </c>
      <c r="D91" t="s">
        <v>487</v>
      </c>
      <c r="E91" t="s">
        <v>488</v>
      </c>
      <c r="F91" t="s">
        <v>489</v>
      </c>
      <c r="G91" t="s">
        <v>18</v>
      </c>
      <c r="H91" s="1">
        <v>30133</v>
      </c>
      <c r="I91" t="s">
        <v>490</v>
      </c>
      <c r="J91" t="s">
        <v>20</v>
      </c>
      <c r="K91" t="s">
        <v>491</v>
      </c>
      <c r="L91" t="s">
        <v>492</v>
      </c>
      <c r="M91" t="s">
        <v>20</v>
      </c>
      <c r="N91">
        <v>1982</v>
      </c>
    </row>
    <row r="92" spans="1:14">
      <c r="A92">
        <v>91</v>
      </c>
      <c r="B92" t="s">
        <v>13</v>
      </c>
      <c r="C92" t="s">
        <v>14</v>
      </c>
      <c r="D92" t="s">
        <v>493</v>
      </c>
      <c r="E92" t="s">
        <v>494</v>
      </c>
      <c r="F92" t="s">
        <v>495</v>
      </c>
      <c r="G92" t="s">
        <v>18</v>
      </c>
      <c r="H92" s="1">
        <v>28578</v>
      </c>
      <c r="I92" t="s">
        <v>496</v>
      </c>
      <c r="J92" t="s">
        <v>20</v>
      </c>
      <c r="K92" t="s">
        <v>497</v>
      </c>
      <c r="L92" t="s">
        <v>498</v>
      </c>
      <c r="M92" t="s">
        <v>20</v>
      </c>
      <c r="N92">
        <v>1978</v>
      </c>
    </row>
    <row r="93" spans="1:14">
      <c r="A93">
        <v>92</v>
      </c>
      <c r="B93" t="s">
        <v>13</v>
      </c>
      <c r="C93" t="s">
        <v>14</v>
      </c>
      <c r="D93" t="s">
        <v>499</v>
      </c>
      <c r="E93" t="s">
        <v>500</v>
      </c>
      <c r="F93" t="s">
        <v>501</v>
      </c>
      <c r="G93" t="s">
        <v>18</v>
      </c>
      <c r="H93" s="1">
        <v>19763</v>
      </c>
      <c r="I93" t="s">
        <v>502</v>
      </c>
      <c r="J93" t="s">
        <v>20</v>
      </c>
      <c r="K93" t="s">
        <v>503</v>
      </c>
      <c r="L93">
        <v>17</v>
      </c>
      <c r="M93" t="s">
        <v>20</v>
      </c>
      <c r="N93">
        <v>1954</v>
      </c>
    </row>
    <row r="94" spans="1:14">
      <c r="A94">
        <v>93</v>
      </c>
      <c r="B94" t="s">
        <v>13</v>
      </c>
      <c r="C94" t="s">
        <v>14</v>
      </c>
      <c r="D94" t="s">
        <v>504</v>
      </c>
      <c r="E94" t="s">
        <v>505</v>
      </c>
      <c r="F94" t="s">
        <v>506</v>
      </c>
      <c r="G94" t="s">
        <v>18</v>
      </c>
      <c r="H94" s="1">
        <v>29964</v>
      </c>
      <c r="I94" t="s">
        <v>507</v>
      </c>
      <c r="J94" t="s">
        <v>20</v>
      </c>
      <c r="K94" t="s">
        <v>508</v>
      </c>
      <c r="L94" t="str">
        <f>"80-1350"</f>
        <v>80-1350</v>
      </c>
      <c r="M94" t="s">
        <v>20</v>
      </c>
      <c r="N94">
        <v>1982</v>
      </c>
    </row>
    <row r="95" spans="1:14">
      <c r="A95">
        <v>94</v>
      </c>
      <c r="B95" t="s">
        <v>13</v>
      </c>
      <c r="C95" t="s">
        <v>14</v>
      </c>
      <c r="D95" t="s">
        <v>509</v>
      </c>
      <c r="E95" t="s">
        <v>510</v>
      </c>
      <c r="F95" t="s">
        <v>511</v>
      </c>
      <c r="G95" t="s">
        <v>18</v>
      </c>
      <c r="H95" s="1">
        <v>27380</v>
      </c>
      <c r="I95" t="s">
        <v>512</v>
      </c>
      <c r="J95" t="s">
        <v>20</v>
      </c>
      <c r="K95" t="s">
        <v>513</v>
      </c>
      <c r="L95" t="str">
        <f>"73-1012"</f>
        <v>73-1012</v>
      </c>
      <c r="M95" t="s">
        <v>20</v>
      </c>
      <c r="N95">
        <v>1974</v>
      </c>
    </row>
    <row r="96" spans="1:14">
      <c r="A96">
        <v>95</v>
      </c>
      <c r="B96" t="s">
        <v>13</v>
      </c>
      <c r="C96" t="s">
        <v>14</v>
      </c>
      <c r="D96" t="s">
        <v>514</v>
      </c>
      <c r="E96" t="s">
        <v>515</v>
      </c>
      <c r="F96" t="s">
        <v>516</v>
      </c>
      <c r="G96" t="s">
        <v>18</v>
      </c>
      <c r="H96" s="1">
        <v>20876</v>
      </c>
      <c r="I96" t="s">
        <v>517</v>
      </c>
      <c r="J96" t="s">
        <v>20</v>
      </c>
      <c r="K96" t="s">
        <v>518</v>
      </c>
      <c r="L96">
        <v>11</v>
      </c>
      <c r="M96" t="s">
        <v>20</v>
      </c>
      <c r="N96">
        <v>1957</v>
      </c>
    </row>
    <row r="97" spans="1:14">
      <c r="A97">
        <v>96</v>
      </c>
      <c r="B97" t="s">
        <v>13</v>
      </c>
      <c r="C97" t="s">
        <v>20</v>
      </c>
      <c r="D97" t="s">
        <v>20</v>
      </c>
      <c r="E97" t="s">
        <v>519</v>
      </c>
      <c r="F97" t="s">
        <v>520</v>
      </c>
      <c r="G97" t="s">
        <v>18</v>
      </c>
      <c r="H97" s="1">
        <v>20120</v>
      </c>
      <c r="I97" t="s">
        <v>521</v>
      </c>
      <c r="J97" t="s">
        <v>20</v>
      </c>
      <c r="K97" t="s">
        <v>522</v>
      </c>
      <c r="L97">
        <v>53</v>
      </c>
      <c r="M97" t="s">
        <v>20</v>
      </c>
      <c r="N97">
        <v>1955</v>
      </c>
    </row>
    <row r="98" spans="1:14">
      <c r="A98">
        <v>97</v>
      </c>
      <c r="B98" t="s">
        <v>13</v>
      </c>
      <c r="C98" t="s">
        <v>14</v>
      </c>
      <c r="D98" t="s">
        <v>523</v>
      </c>
      <c r="E98" t="s">
        <v>524</v>
      </c>
      <c r="F98" t="s">
        <v>525</v>
      </c>
      <c r="G98" t="s">
        <v>18</v>
      </c>
      <c r="H98" s="1">
        <v>23179</v>
      </c>
      <c r="I98" t="s">
        <v>526</v>
      </c>
      <c r="J98" t="s">
        <v>20</v>
      </c>
      <c r="K98" t="s">
        <v>527</v>
      </c>
      <c r="L98">
        <v>83</v>
      </c>
      <c r="M98" t="s">
        <v>20</v>
      </c>
      <c r="N98">
        <v>1963</v>
      </c>
    </row>
    <row r="99" spans="1:14">
      <c r="A99">
        <v>98</v>
      </c>
      <c r="B99" t="s">
        <v>13</v>
      </c>
      <c r="C99" t="s">
        <v>14</v>
      </c>
      <c r="D99" t="s">
        <v>528</v>
      </c>
      <c r="E99" t="s">
        <v>529</v>
      </c>
      <c r="F99" t="s">
        <v>530</v>
      </c>
      <c r="G99" t="s">
        <v>18</v>
      </c>
      <c r="H99" s="1">
        <v>24166</v>
      </c>
      <c r="I99" t="s">
        <v>531</v>
      </c>
      <c r="J99" t="s">
        <v>20</v>
      </c>
      <c r="K99" t="s">
        <v>532</v>
      </c>
      <c r="L99">
        <v>20</v>
      </c>
      <c r="M99" t="s">
        <v>20</v>
      </c>
      <c r="N99">
        <v>1966</v>
      </c>
    </row>
    <row r="100" spans="1:14">
      <c r="A100">
        <v>99</v>
      </c>
      <c r="B100" t="s">
        <v>13</v>
      </c>
      <c r="C100" t="s">
        <v>143</v>
      </c>
      <c r="D100" t="s">
        <v>533</v>
      </c>
      <c r="E100" t="s">
        <v>534</v>
      </c>
      <c r="F100" t="s">
        <v>535</v>
      </c>
      <c r="G100" t="s">
        <v>18</v>
      </c>
      <c r="H100" s="1">
        <v>24999</v>
      </c>
      <c r="I100" t="s">
        <v>536</v>
      </c>
      <c r="J100" t="s">
        <v>20</v>
      </c>
      <c r="K100" t="s">
        <v>537</v>
      </c>
      <c r="L100">
        <v>733</v>
      </c>
      <c r="M100" t="s">
        <v>20</v>
      </c>
      <c r="N100">
        <v>1968</v>
      </c>
    </row>
    <row r="101" spans="1:14">
      <c r="A101">
        <v>100</v>
      </c>
      <c r="B101" t="s">
        <v>13</v>
      </c>
      <c r="C101" t="s">
        <v>14</v>
      </c>
      <c r="D101" t="s">
        <v>538</v>
      </c>
      <c r="E101" t="s">
        <v>539</v>
      </c>
      <c r="F101" t="s">
        <v>540</v>
      </c>
      <c r="G101" t="s">
        <v>18</v>
      </c>
      <c r="H101" s="1">
        <v>32279</v>
      </c>
      <c r="I101" t="s">
        <v>541</v>
      </c>
      <c r="J101" t="s">
        <v>20</v>
      </c>
      <c r="K101" t="s">
        <v>542</v>
      </c>
      <c r="L101" t="str">
        <f>"86-1145"</f>
        <v>86-1145</v>
      </c>
      <c r="M101" t="s">
        <v>20</v>
      </c>
      <c r="N101">
        <v>1988</v>
      </c>
    </row>
    <row r="102" spans="1:14">
      <c r="A102">
        <v>101</v>
      </c>
      <c r="B102" t="s">
        <v>13</v>
      </c>
      <c r="C102" t="s">
        <v>14</v>
      </c>
      <c r="D102" t="s">
        <v>543</v>
      </c>
      <c r="E102" t="s">
        <v>544</v>
      </c>
      <c r="F102" t="s">
        <v>545</v>
      </c>
      <c r="G102" t="s">
        <v>18</v>
      </c>
      <c r="H102" s="1">
        <v>25167</v>
      </c>
      <c r="I102" t="s">
        <v>546</v>
      </c>
      <c r="J102" t="s">
        <v>20</v>
      </c>
      <c r="K102" t="s">
        <v>547</v>
      </c>
      <c r="L102">
        <v>29</v>
      </c>
      <c r="M102" t="s">
        <v>20</v>
      </c>
      <c r="N102">
        <v>1968</v>
      </c>
    </row>
    <row r="103" spans="1:14">
      <c r="A103">
        <v>102</v>
      </c>
      <c r="B103" t="s">
        <v>13</v>
      </c>
      <c r="C103" t="s">
        <v>14</v>
      </c>
      <c r="D103" t="s">
        <v>548</v>
      </c>
      <c r="E103" t="s">
        <v>549</v>
      </c>
      <c r="F103" t="s">
        <v>550</v>
      </c>
      <c r="G103" t="s">
        <v>18</v>
      </c>
      <c r="H103" s="1">
        <v>27571</v>
      </c>
      <c r="I103" t="s">
        <v>551</v>
      </c>
      <c r="J103" t="s">
        <v>20</v>
      </c>
      <c r="K103" t="s">
        <v>552</v>
      </c>
      <c r="L103" t="s">
        <v>553</v>
      </c>
      <c r="M103" t="s">
        <v>20</v>
      </c>
      <c r="N103">
        <v>1975</v>
      </c>
    </row>
    <row r="104" spans="1:14">
      <c r="A104">
        <v>103</v>
      </c>
      <c r="B104" t="s">
        <v>13</v>
      </c>
      <c r="C104" t="s">
        <v>14</v>
      </c>
      <c r="D104" t="s">
        <v>554</v>
      </c>
      <c r="E104" t="s">
        <v>555</v>
      </c>
      <c r="F104" t="s">
        <v>556</v>
      </c>
      <c r="G104" t="s">
        <v>18</v>
      </c>
      <c r="H104" s="1">
        <v>19672</v>
      </c>
      <c r="I104" t="s">
        <v>557</v>
      </c>
      <c r="J104" t="s">
        <v>20</v>
      </c>
      <c r="K104" t="s">
        <v>558</v>
      </c>
      <c r="L104" t="s">
        <v>559</v>
      </c>
      <c r="M104" t="s">
        <v>20</v>
      </c>
      <c r="N104">
        <v>1953</v>
      </c>
    </row>
    <row r="105" spans="1:14">
      <c r="A105">
        <v>104</v>
      </c>
      <c r="B105" t="s">
        <v>13</v>
      </c>
      <c r="C105" t="s">
        <v>14</v>
      </c>
      <c r="D105" t="s">
        <v>560</v>
      </c>
      <c r="E105" t="s">
        <v>561</v>
      </c>
      <c r="F105" t="s">
        <v>562</v>
      </c>
      <c r="G105" t="s">
        <v>18</v>
      </c>
      <c r="H105" s="1">
        <v>28653</v>
      </c>
      <c r="I105" t="s">
        <v>563</v>
      </c>
      <c r="J105" t="s">
        <v>20</v>
      </c>
      <c r="K105" t="s">
        <v>564</v>
      </c>
      <c r="L105" t="s">
        <v>565</v>
      </c>
      <c r="M105" t="s">
        <v>20</v>
      </c>
      <c r="N105">
        <v>1978</v>
      </c>
    </row>
    <row r="106" spans="1:14">
      <c r="A106">
        <v>105</v>
      </c>
      <c r="B106" t="s">
        <v>13</v>
      </c>
      <c r="C106" t="s">
        <v>14</v>
      </c>
      <c r="D106" t="s">
        <v>566</v>
      </c>
      <c r="E106" t="s">
        <v>567</v>
      </c>
      <c r="F106" t="s">
        <v>568</v>
      </c>
      <c r="G106" t="s">
        <v>18</v>
      </c>
      <c r="H106" s="1">
        <v>32265</v>
      </c>
      <c r="I106" t="s">
        <v>569</v>
      </c>
      <c r="J106" t="s">
        <v>20</v>
      </c>
      <c r="K106" t="s">
        <v>570</v>
      </c>
      <c r="L106" t="str">
        <f>"85-1910"</f>
        <v>85-1910</v>
      </c>
      <c r="M106" t="s">
        <v>20</v>
      </c>
      <c r="N106">
        <v>1988</v>
      </c>
    </row>
    <row r="107" spans="1:14">
      <c r="A107">
        <v>106</v>
      </c>
      <c r="B107" t="s">
        <v>13</v>
      </c>
      <c r="C107" t="s">
        <v>14</v>
      </c>
      <c r="D107" t="s">
        <v>571</v>
      </c>
      <c r="E107" t="s">
        <v>572</v>
      </c>
      <c r="F107" t="s">
        <v>573</v>
      </c>
      <c r="G107" t="s">
        <v>18</v>
      </c>
      <c r="H107" s="1">
        <v>31790</v>
      </c>
      <c r="I107" t="s">
        <v>574</v>
      </c>
      <c r="J107" t="s">
        <v>20</v>
      </c>
      <c r="K107" t="s">
        <v>575</v>
      </c>
      <c r="L107" t="str">
        <f>"84-2022"</f>
        <v>84-2022</v>
      </c>
      <c r="M107" t="s">
        <v>20</v>
      </c>
      <c r="N107">
        <v>1987</v>
      </c>
    </row>
    <row r="108" spans="1:14">
      <c r="A108">
        <v>107</v>
      </c>
      <c r="B108" t="s">
        <v>13</v>
      </c>
      <c r="C108" t="s">
        <v>14</v>
      </c>
      <c r="D108" t="s">
        <v>576</v>
      </c>
      <c r="E108" t="s">
        <v>577</v>
      </c>
      <c r="F108" t="s">
        <v>578</v>
      </c>
      <c r="G108" t="s">
        <v>18</v>
      </c>
      <c r="H108" s="1">
        <v>31217</v>
      </c>
      <c r="I108" t="s">
        <v>579</v>
      </c>
      <c r="J108" t="s">
        <v>20</v>
      </c>
      <c r="K108" t="s">
        <v>580</v>
      </c>
      <c r="L108" t="s">
        <v>581</v>
      </c>
      <c r="M108" t="s">
        <v>20</v>
      </c>
      <c r="N108">
        <v>1985</v>
      </c>
    </row>
    <row r="109" spans="1:14">
      <c r="A109">
        <v>108</v>
      </c>
      <c r="B109" t="s">
        <v>13</v>
      </c>
      <c r="C109" t="s">
        <v>14</v>
      </c>
      <c r="D109" t="s">
        <v>582</v>
      </c>
      <c r="E109" t="s">
        <v>583</v>
      </c>
      <c r="F109" t="s">
        <v>584</v>
      </c>
      <c r="G109" t="s">
        <v>18</v>
      </c>
      <c r="H109" s="1">
        <v>22794</v>
      </c>
      <c r="I109" t="s">
        <v>585</v>
      </c>
      <c r="J109" t="s">
        <v>20</v>
      </c>
      <c r="K109" t="s">
        <v>586</v>
      </c>
      <c r="L109">
        <v>241</v>
      </c>
      <c r="M109" t="s">
        <v>20</v>
      </c>
      <c r="N109">
        <v>1962</v>
      </c>
    </row>
    <row r="110" spans="1:14">
      <c r="A110">
        <v>109</v>
      </c>
      <c r="B110" t="s">
        <v>13</v>
      </c>
      <c r="C110" t="s">
        <v>14</v>
      </c>
      <c r="D110" t="s">
        <v>587</v>
      </c>
      <c r="E110" t="s">
        <v>588</v>
      </c>
      <c r="F110" t="s">
        <v>589</v>
      </c>
      <c r="G110" t="s">
        <v>18</v>
      </c>
      <c r="H110" s="1">
        <v>19028</v>
      </c>
      <c r="I110" t="s">
        <v>590</v>
      </c>
      <c r="J110" t="s">
        <v>20</v>
      </c>
      <c r="K110" t="s">
        <v>591</v>
      </c>
      <c r="L110">
        <v>86</v>
      </c>
      <c r="M110" t="s">
        <v>20</v>
      </c>
      <c r="N110">
        <v>1952</v>
      </c>
    </row>
    <row r="111" spans="1:14">
      <c r="A111">
        <v>110</v>
      </c>
      <c r="B111" t="s">
        <v>13</v>
      </c>
      <c r="C111" t="s">
        <v>14</v>
      </c>
      <c r="D111" t="s">
        <v>592</v>
      </c>
      <c r="E111" t="s">
        <v>593</v>
      </c>
      <c r="F111" t="s">
        <v>594</v>
      </c>
      <c r="G111" t="s">
        <v>18</v>
      </c>
      <c r="H111" s="1">
        <v>19728</v>
      </c>
      <c r="I111" t="s">
        <v>595</v>
      </c>
      <c r="J111" t="s">
        <v>20</v>
      </c>
      <c r="K111" t="s">
        <v>596</v>
      </c>
      <c r="L111">
        <v>19</v>
      </c>
      <c r="M111" t="s">
        <v>20</v>
      </c>
      <c r="N111">
        <v>1954</v>
      </c>
    </row>
    <row r="112" spans="1:14">
      <c r="A112">
        <v>111</v>
      </c>
      <c r="B112" t="s">
        <v>13</v>
      </c>
      <c r="C112" t="s">
        <v>20</v>
      </c>
      <c r="D112" t="s">
        <v>20</v>
      </c>
      <c r="E112" t="s">
        <v>597</v>
      </c>
      <c r="F112" t="s">
        <v>598</v>
      </c>
      <c r="G112" t="s">
        <v>18</v>
      </c>
      <c r="H112" s="1">
        <v>19791</v>
      </c>
      <c r="I112" t="s">
        <v>599</v>
      </c>
      <c r="J112" t="s">
        <v>20</v>
      </c>
      <c r="K112" t="s">
        <v>600</v>
      </c>
      <c r="L112">
        <v>439</v>
      </c>
      <c r="M112" t="s">
        <v>20</v>
      </c>
      <c r="N112">
        <v>1954</v>
      </c>
    </row>
    <row r="113" spans="1:14">
      <c r="A113">
        <v>112</v>
      </c>
      <c r="B113" t="s">
        <v>13</v>
      </c>
      <c r="C113" t="s">
        <v>14</v>
      </c>
      <c r="D113" t="s">
        <v>601</v>
      </c>
      <c r="E113" t="s">
        <v>602</v>
      </c>
      <c r="F113" t="s">
        <v>603</v>
      </c>
      <c r="G113" t="s">
        <v>18</v>
      </c>
      <c r="H113" s="1">
        <v>29752</v>
      </c>
      <c r="I113" t="s">
        <v>604</v>
      </c>
      <c r="J113" t="s">
        <v>20</v>
      </c>
      <c r="K113" t="s">
        <v>605</v>
      </c>
      <c r="L113" t="s">
        <v>606</v>
      </c>
      <c r="M113" t="s">
        <v>20</v>
      </c>
      <c r="N113">
        <v>1981</v>
      </c>
    </row>
    <row r="114" spans="1:14">
      <c r="A114">
        <v>113</v>
      </c>
      <c r="B114" t="s">
        <v>13</v>
      </c>
      <c r="C114" t="s">
        <v>20</v>
      </c>
      <c r="D114" t="s">
        <v>20</v>
      </c>
      <c r="E114" t="s">
        <v>607</v>
      </c>
      <c r="F114" t="s">
        <v>608</v>
      </c>
      <c r="G114" t="s">
        <v>18</v>
      </c>
      <c r="H114" s="1">
        <v>19861</v>
      </c>
      <c r="I114" t="s">
        <v>609</v>
      </c>
      <c r="J114" t="s">
        <v>20</v>
      </c>
      <c r="K114" t="s">
        <v>610</v>
      </c>
      <c r="L114">
        <v>394</v>
      </c>
      <c r="M114" t="s">
        <v>20</v>
      </c>
      <c r="N114">
        <v>1954</v>
      </c>
    </row>
    <row r="115" spans="1:14">
      <c r="A115">
        <v>114</v>
      </c>
      <c r="B115" t="s">
        <v>13</v>
      </c>
      <c r="C115" t="s">
        <v>14</v>
      </c>
      <c r="D115" t="s">
        <v>611</v>
      </c>
      <c r="E115" t="s">
        <v>612</v>
      </c>
      <c r="F115" t="s">
        <v>613</v>
      </c>
      <c r="G115" t="s">
        <v>18</v>
      </c>
      <c r="H115" s="1">
        <v>28913</v>
      </c>
      <c r="I115" t="s">
        <v>614</v>
      </c>
      <c r="J115" t="s">
        <v>20</v>
      </c>
      <c r="K115" t="s">
        <v>615</v>
      </c>
      <c r="L115" t="s">
        <v>616</v>
      </c>
      <c r="M115" t="s">
        <v>20</v>
      </c>
      <c r="N115">
        <v>1979</v>
      </c>
    </row>
    <row r="116" spans="1:14">
      <c r="A116">
        <v>115</v>
      </c>
      <c r="B116" t="s">
        <v>13</v>
      </c>
      <c r="C116" t="s">
        <v>14</v>
      </c>
      <c r="D116" t="s">
        <v>617</v>
      </c>
      <c r="E116" t="s">
        <v>618</v>
      </c>
      <c r="F116" t="s">
        <v>619</v>
      </c>
      <c r="G116" t="s">
        <v>18</v>
      </c>
      <c r="H116" s="1">
        <v>30816</v>
      </c>
      <c r="I116" t="s">
        <v>620</v>
      </c>
      <c r="J116" t="s">
        <v>20</v>
      </c>
      <c r="K116" t="s">
        <v>621</v>
      </c>
      <c r="L116" t="str">
        <f>"82-1474"</f>
        <v>82-1474</v>
      </c>
      <c r="M116" t="s">
        <v>20</v>
      </c>
      <c r="N116">
        <v>1984</v>
      </c>
    </row>
    <row r="117" spans="1:14">
      <c r="A117">
        <v>116</v>
      </c>
      <c r="B117" t="s">
        <v>13</v>
      </c>
      <c r="C117" t="s">
        <v>20</v>
      </c>
      <c r="D117" t="s">
        <v>20</v>
      </c>
      <c r="E117" t="s">
        <v>622</v>
      </c>
      <c r="F117" t="s">
        <v>623</v>
      </c>
      <c r="G117" t="s">
        <v>18</v>
      </c>
      <c r="H117" s="1">
        <v>20717</v>
      </c>
      <c r="I117" t="s">
        <v>624</v>
      </c>
      <c r="J117" t="s">
        <v>20</v>
      </c>
      <c r="K117" t="s">
        <v>625</v>
      </c>
      <c r="L117" t="s">
        <v>20</v>
      </c>
      <c r="M117" t="s">
        <v>20</v>
      </c>
      <c r="N117">
        <v>1956</v>
      </c>
    </row>
    <row r="118" spans="1:14">
      <c r="A118">
        <v>117</v>
      </c>
      <c r="B118" t="s">
        <v>13</v>
      </c>
      <c r="C118" t="s">
        <v>14</v>
      </c>
      <c r="D118" t="s">
        <v>626</v>
      </c>
      <c r="E118" t="s">
        <v>627</v>
      </c>
      <c r="F118" t="s">
        <v>628</v>
      </c>
      <c r="G118" t="s">
        <v>18</v>
      </c>
      <c r="H118" s="1">
        <v>28829</v>
      </c>
      <c r="I118" t="s">
        <v>629</v>
      </c>
      <c r="J118" t="s">
        <v>20</v>
      </c>
      <c r="K118" t="s">
        <v>630</v>
      </c>
      <c r="L118" t="s">
        <v>631</v>
      </c>
      <c r="M118" t="s">
        <v>20</v>
      </c>
      <c r="N118">
        <v>1978</v>
      </c>
    </row>
    <row r="119" spans="1:14">
      <c r="A119">
        <v>118</v>
      </c>
      <c r="B119" t="s">
        <v>13</v>
      </c>
      <c r="C119" t="s">
        <v>14</v>
      </c>
      <c r="D119" t="s">
        <v>632</v>
      </c>
      <c r="E119" t="s">
        <v>633</v>
      </c>
      <c r="F119" t="s">
        <v>634</v>
      </c>
      <c r="G119" t="s">
        <v>18</v>
      </c>
      <c r="H119" s="1">
        <v>29732</v>
      </c>
      <c r="I119" t="s">
        <v>635</v>
      </c>
      <c r="J119" t="s">
        <v>20</v>
      </c>
      <c r="K119" t="s">
        <v>636</v>
      </c>
      <c r="L119" t="str">
        <f>"79-1144"</f>
        <v>79-1144</v>
      </c>
      <c r="M119" t="s">
        <v>20</v>
      </c>
      <c r="N119">
        <v>1981</v>
      </c>
    </row>
    <row r="120" spans="1:14">
      <c r="A120">
        <v>119</v>
      </c>
      <c r="B120" t="s">
        <v>13</v>
      </c>
      <c r="C120" t="s">
        <v>20</v>
      </c>
      <c r="D120" t="s">
        <v>20</v>
      </c>
      <c r="E120" t="s">
        <v>637</v>
      </c>
      <c r="F120" t="s">
        <v>638</v>
      </c>
      <c r="G120" t="s">
        <v>18</v>
      </c>
      <c r="H120" s="1">
        <v>25314</v>
      </c>
      <c r="I120" t="s">
        <v>639</v>
      </c>
      <c r="J120" t="s">
        <v>20</v>
      </c>
      <c r="K120" t="s">
        <v>640</v>
      </c>
      <c r="L120">
        <v>1040</v>
      </c>
      <c r="M120" t="s">
        <v>20</v>
      </c>
      <c r="N120">
        <v>1969</v>
      </c>
    </row>
    <row r="121" spans="1:14">
      <c r="A121">
        <v>120</v>
      </c>
      <c r="B121" t="s">
        <v>13</v>
      </c>
      <c r="C121" t="s">
        <v>14</v>
      </c>
      <c r="D121" t="s">
        <v>641</v>
      </c>
      <c r="E121" t="s">
        <v>642</v>
      </c>
      <c r="F121" t="s">
        <v>643</v>
      </c>
      <c r="G121" t="s">
        <v>18</v>
      </c>
      <c r="H121" s="1">
        <v>24824</v>
      </c>
      <c r="I121" t="s">
        <v>644</v>
      </c>
      <c r="J121" t="s">
        <v>20</v>
      </c>
      <c r="K121" t="s">
        <v>645</v>
      </c>
      <c r="L121">
        <v>66</v>
      </c>
      <c r="M121" t="s">
        <v>20</v>
      </c>
      <c r="N121">
        <v>1967</v>
      </c>
    </row>
    <row r="122" spans="1:14">
      <c r="A122">
        <v>121</v>
      </c>
      <c r="B122" t="s">
        <v>13</v>
      </c>
      <c r="C122" t="s">
        <v>14</v>
      </c>
      <c r="D122" t="s">
        <v>646</v>
      </c>
      <c r="E122" t="s">
        <v>647</v>
      </c>
      <c r="F122" t="s">
        <v>648</v>
      </c>
      <c r="G122" t="s">
        <v>18</v>
      </c>
      <c r="H122" s="1">
        <v>30130</v>
      </c>
      <c r="I122" t="s">
        <v>649</v>
      </c>
      <c r="J122" t="s">
        <v>20</v>
      </c>
      <c r="K122" t="s">
        <v>650</v>
      </c>
      <c r="L122" t="s">
        <v>651</v>
      </c>
      <c r="M122" t="s">
        <v>20</v>
      </c>
      <c r="N122">
        <v>1982</v>
      </c>
    </row>
    <row r="123" spans="1:14">
      <c r="A123">
        <v>122</v>
      </c>
      <c r="B123" t="s">
        <v>13</v>
      </c>
      <c r="C123" t="s">
        <v>14</v>
      </c>
      <c r="D123" t="s">
        <v>652</v>
      </c>
      <c r="E123" t="s">
        <v>653</v>
      </c>
      <c r="F123" t="s">
        <v>654</v>
      </c>
      <c r="G123" t="s">
        <v>18</v>
      </c>
      <c r="H123" s="1">
        <v>43276</v>
      </c>
      <c r="I123" t="s">
        <v>655</v>
      </c>
      <c r="J123" t="s">
        <v>20</v>
      </c>
      <c r="K123" t="s">
        <v>656</v>
      </c>
      <c r="L123" t="str">
        <f>"16-1454"</f>
        <v>16-1454</v>
      </c>
      <c r="M123" t="s">
        <v>20</v>
      </c>
      <c r="N123">
        <v>2018</v>
      </c>
    </row>
    <row r="124" spans="1:14">
      <c r="A124">
        <v>123</v>
      </c>
      <c r="B124" t="s">
        <v>13</v>
      </c>
      <c r="C124" t="s">
        <v>14</v>
      </c>
      <c r="D124" t="s">
        <v>657</v>
      </c>
      <c r="E124" t="s">
        <v>658</v>
      </c>
      <c r="F124" t="s">
        <v>659</v>
      </c>
      <c r="G124" t="s">
        <v>18</v>
      </c>
      <c r="H124" s="1">
        <v>31230</v>
      </c>
      <c r="I124" t="s">
        <v>660</v>
      </c>
      <c r="J124" t="s">
        <v>20</v>
      </c>
      <c r="K124" t="s">
        <v>661</v>
      </c>
      <c r="L124" t="s">
        <v>662</v>
      </c>
      <c r="M124" t="s">
        <v>20</v>
      </c>
      <c r="N124">
        <v>1985</v>
      </c>
    </row>
    <row r="125" spans="1:14">
      <c r="A125">
        <v>124</v>
      </c>
      <c r="B125" t="s">
        <v>13</v>
      </c>
      <c r="C125" t="s">
        <v>14</v>
      </c>
      <c r="D125" t="s">
        <v>663</v>
      </c>
      <c r="E125" t="s">
        <v>664</v>
      </c>
      <c r="F125" t="s">
        <v>665</v>
      </c>
      <c r="G125" t="s">
        <v>18</v>
      </c>
      <c r="H125" s="1">
        <v>26387</v>
      </c>
      <c r="I125" t="s">
        <v>666</v>
      </c>
      <c r="J125" t="s">
        <v>20</v>
      </c>
      <c r="K125" t="s">
        <v>667</v>
      </c>
      <c r="L125" t="s">
        <v>668</v>
      </c>
      <c r="M125" t="s">
        <v>20</v>
      </c>
      <c r="N125">
        <v>1972</v>
      </c>
    </row>
    <row r="126" spans="1:14">
      <c r="A126">
        <v>125</v>
      </c>
      <c r="B126" t="s">
        <v>13</v>
      </c>
      <c r="C126" t="s">
        <v>14</v>
      </c>
      <c r="D126" t="s">
        <v>669</v>
      </c>
      <c r="E126" t="s">
        <v>670</v>
      </c>
      <c r="F126" t="s">
        <v>671</v>
      </c>
      <c r="G126" t="s">
        <v>18</v>
      </c>
      <c r="H126" s="1">
        <v>22696</v>
      </c>
      <c r="I126" t="s">
        <v>672</v>
      </c>
      <c r="J126" t="s">
        <v>20</v>
      </c>
      <c r="K126" t="s">
        <v>673</v>
      </c>
      <c r="L126">
        <v>45</v>
      </c>
      <c r="M126" t="s">
        <v>20</v>
      </c>
      <c r="N126">
        <v>1962</v>
      </c>
    </row>
    <row r="127" spans="1:14">
      <c r="A127">
        <v>126</v>
      </c>
      <c r="B127" t="s">
        <v>13</v>
      </c>
      <c r="C127" t="s">
        <v>143</v>
      </c>
      <c r="D127" t="s">
        <v>674</v>
      </c>
      <c r="E127" t="s">
        <v>675</v>
      </c>
      <c r="F127" t="s">
        <v>676</v>
      </c>
      <c r="G127" t="s">
        <v>18</v>
      </c>
      <c r="H127" s="1">
        <v>24216</v>
      </c>
      <c r="I127" t="s">
        <v>677</v>
      </c>
      <c r="J127" t="s">
        <v>20</v>
      </c>
      <c r="K127" t="s">
        <v>678</v>
      </c>
      <c r="L127">
        <v>545</v>
      </c>
      <c r="M127" t="s">
        <v>20</v>
      </c>
      <c r="N127">
        <v>1966</v>
      </c>
    </row>
    <row r="128" spans="1:14">
      <c r="A128">
        <v>127</v>
      </c>
      <c r="B128" t="s">
        <v>13</v>
      </c>
      <c r="C128" t="s">
        <v>14</v>
      </c>
      <c r="D128" t="s">
        <v>679</v>
      </c>
      <c r="E128" t="s">
        <v>680</v>
      </c>
      <c r="F128" t="s">
        <v>681</v>
      </c>
      <c r="G128" t="s">
        <v>18</v>
      </c>
      <c r="H128" s="1">
        <v>22430</v>
      </c>
      <c r="I128" t="s">
        <v>682</v>
      </c>
      <c r="J128" t="s">
        <v>20</v>
      </c>
      <c r="K128" t="s">
        <v>683</v>
      </c>
      <c r="L128">
        <v>56</v>
      </c>
      <c r="M128" t="s">
        <v>20</v>
      </c>
      <c r="N128">
        <v>1961</v>
      </c>
    </row>
    <row r="129" spans="1:14">
      <c r="A129">
        <v>128</v>
      </c>
      <c r="B129" t="s">
        <v>13</v>
      </c>
      <c r="C129" t="s">
        <v>14</v>
      </c>
      <c r="D129" t="s">
        <v>684</v>
      </c>
      <c r="E129" t="s">
        <v>685</v>
      </c>
      <c r="F129" t="s">
        <v>686</v>
      </c>
      <c r="G129" t="s">
        <v>18</v>
      </c>
      <c r="H129" s="1">
        <v>19392</v>
      </c>
      <c r="I129" t="s">
        <v>687</v>
      </c>
      <c r="J129" t="s">
        <v>20</v>
      </c>
      <c r="K129" t="s">
        <v>688</v>
      </c>
      <c r="L129">
        <v>75</v>
      </c>
      <c r="M129" t="s">
        <v>20</v>
      </c>
      <c r="N129">
        <v>1953</v>
      </c>
    </row>
    <row r="130" spans="1:14">
      <c r="A130">
        <v>129</v>
      </c>
      <c r="B130" t="s">
        <v>13</v>
      </c>
      <c r="C130" t="s">
        <v>20</v>
      </c>
      <c r="D130" t="s">
        <v>20</v>
      </c>
      <c r="E130" t="s">
        <v>689</v>
      </c>
      <c r="F130" t="s">
        <v>690</v>
      </c>
      <c r="G130" t="s">
        <v>18</v>
      </c>
      <c r="H130" s="1">
        <v>26686</v>
      </c>
      <c r="I130" t="s">
        <v>691</v>
      </c>
      <c r="J130" t="s">
        <v>20</v>
      </c>
      <c r="K130" t="s">
        <v>692</v>
      </c>
      <c r="L130" t="s">
        <v>693</v>
      </c>
      <c r="M130" t="s">
        <v>20</v>
      </c>
      <c r="N130">
        <v>1973</v>
      </c>
    </row>
    <row r="131" spans="1:14">
      <c r="A131">
        <v>130</v>
      </c>
      <c r="B131" t="s">
        <v>13</v>
      </c>
      <c r="C131" t="s">
        <v>14</v>
      </c>
      <c r="D131" t="s">
        <v>694</v>
      </c>
      <c r="E131" t="s">
        <v>695</v>
      </c>
      <c r="F131" t="s">
        <v>696</v>
      </c>
      <c r="G131" t="s">
        <v>18</v>
      </c>
      <c r="H131" s="1">
        <v>31559</v>
      </c>
      <c r="I131" t="s">
        <v>697</v>
      </c>
      <c r="J131" t="s">
        <v>20</v>
      </c>
      <c r="K131" t="s">
        <v>698</v>
      </c>
      <c r="L131" t="s">
        <v>699</v>
      </c>
      <c r="M131" t="s">
        <v>20</v>
      </c>
      <c r="N131">
        <v>1986</v>
      </c>
    </row>
    <row r="132" spans="1:14">
      <c r="A132">
        <v>131</v>
      </c>
      <c r="B132" t="s">
        <v>13</v>
      </c>
      <c r="C132" t="s">
        <v>20</v>
      </c>
      <c r="D132" t="s">
        <v>20</v>
      </c>
      <c r="E132" t="s">
        <v>700</v>
      </c>
      <c r="F132" t="s">
        <v>701</v>
      </c>
      <c r="G132" t="s">
        <v>18</v>
      </c>
      <c r="H132" s="1">
        <v>24054</v>
      </c>
      <c r="I132" t="s">
        <v>702</v>
      </c>
      <c r="J132" t="s">
        <v>20</v>
      </c>
      <c r="K132" t="s">
        <v>703</v>
      </c>
      <c r="L132">
        <v>4</v>
      </c>
      <c r="M132" t="s">
        <v>20</v>
      </c>
      <c r="N132">
        <v>1965</v>
      </c>
    </row>
    <row r="133" spans="1:14">
      <c r="A133">
        <v>132</v>
      </c>
      <c r="B133" t="s">
        <v>13</v>
      </c>
      <c r="C133" t="s">
        <v>14</v>
      </c>
      <c r="D133" t="s">
        <v>704</v>
      </c>
      <c r="E133" t="s">
        <v>705</v>
      </c>
      <c r="F133" t="s">
        <v>706</v>
      </c>
      <c r="G133" t="s">
        <v>18</v>
      </c>
      <c r="H133" s="1">
        <v>27569</v>
      </c>
      <c r="I133" t="s">
        <v>707</v>
      </c>
      <c r="J133" t="s">
        <v>20</v>
      </c>
      <c r="K133" t="s">
        <v>708</v>
      </c>
      <c r="L133" t="str">
        <f>"73-1689"</f>
        <v>73-1689</v>
      </c>
      <c r="M133" t="s">
        <v>20</v>
      </c>
      <c r="N133">
        <v>1975</v>
      </c>
    </row>
    <row r="134" spans="1:14">
      <c r="A134">
        <v>133</v>
      </c>
      <c r="B134" t="s">
        <v>13</v>
      </c>
      <c r="C134" t="s">
        <v>14</v>
      </c>
      <c r="D134" t="s">
        <v>709</v>
      </c>
      <c r="E134" t="s">
        <v>710</v>
      </c>
      <c r="F134" t="s">
        <v>711</v>
      </c>
      <c r="G134" t="s">
        <v>18</v>
      </c>
      <c r="H134" s="1">
        <v>25993</v>
      </c>
      <c r="I134" t="s">
        <v>712</v>
      </c>
      <c r="J134" t="s">
        <v>20</v>
      </c>
      <c r="K134" t="s">
        <v>713</v>
      </c>
      <c r="L134" t="s">
        <v>20</v>
      </c>
      <c r="M134" t="s">
        <v>20</v>
      </c>
      <c r="N134">
        <v>1971</v>
      </c>
    </row>
    <row r="135" spans="1:14">
      <c r="A135">
        <v>134</v>
      </c>
      <c r="B135" t="s">
        <v>13</v>
      </c>
      <c r="C135" t="s">
        <v>20</v>
      </c>
      <c r="D135" t="s">
        <v>20</v>
      </c>
      <c r="E135" t="s">
        <v>714</v>
      </c>
      <c r="F135" t="s">
        <v>715</v>
      </c>
      <c r="G135" t="s">
        <v>18</v>
      </c>
      <c r="H135" s="1">
        <v>19861</v>
      </c>
      <c r="I135" t="s">
        <v>716</v>
      </c>
      <c r="J135" t="s">
        <v>20</v>
      </c>
      <c r="K135" t="s">
        <v>717</v>
      </c>
      <c r="L135">
        <v>464</v>
      </c>
      <c r="M135" t="s">
        <v>20</v>
      </c>
      <c r="N135">
        <v>1954</v>
      </c>
    </row>
    <row r="136" spans="1:14">
      <c r="A136">
        <v>135</v>
      </c>
      <c r="B136" t="s">
        <v>13</v>
      </c>
      <c r="C136" t="s">
        <v>14</v>
      </c>
      <c r="D136" t="s">
        <v>718</v>
      </c>
      <c r="E136" t="s">
        <v>719</v>
      </c>
      <c r="F136" t="s">
        <v>720</v>
      </c>
      <c r="G136" t="s">
        <v>18</v>
      </c>
      <c r="H136" s="1">
        <v>28305</v>
      </c>
      <c r="I136" t="s">
        <v>721</v>
      </c>
      <c r="J136" t="s">
        <v>20</v>
      </c>
      <c r="K136" t="s">
        <v>722</v>
      </c>
      <c r="L136" t="s">
        <v>723</v>
      </c>
      <c r="M136" t="s">
        <v>20</v>
      </c>
      <c r="N136">
        <v>1977</v>
      </c>
    </row>
    <row r="137" spans="1:14">
      <c r="A137">
        <v>136</v>
      </c>
      <c r="B137" t="s">
        <v>13</v>
      </c>
      <c r="C137" t="s">
        <v>14</v>
      </c>
      <c r="D137" t="s">
        <v>724</v>
      </c>
      <c r="E137" t="s">
        <v>725</v>
      </c>
      <c r="F137" t="s">
        <v>726</v>
      </c>
      <c r="G137" t="s">
        <v>18</v>
      </c>
      <c r="H137" s="1">
        <v>31133</v>
      </c>
      <c r="I137" t="s">
        <v>727</v>
      </c>
      <c r="J137" t="s">
        <v>20</v>
      </c>
      <c r="K137" t="s">
        <v>728</v>
      </c>
      <c r="L137" t="str">
        <f>"82-1832"</f>
        <v>82-1832</v>
      </c>
      <c r="M137" t="s">
        <v>20</v>
      </c>
      <c r="N137">
        <v>1985</v>
      </c>
    </row>
    <row r="138" spans="1:14">
      <c r="A138">
        <v>137</v>
      </c>
      <c r="B138" t="s">
        <v>13</v>
      </c>
      <c r="C138" t="s">
        <v>28</v>
      </c>
      <c r="D138" t="s">
        <v>729</v>
      </c>
      <c r="E138" t="s">
        <v>730</v>
      </c>
      <c r="F138" t="s">
        <v>731</v>
      </c>
      <c r="G138" t="s">
        <v>18</v>
      </c>
      <c r="H138" s="1">
        <v>22339</v>
      </c>
      <c r="I138" t="s">
        <v>732</v>
      </c>
      <c r="J138" t="s">
        <v>20</v>
      </c>
      <c r="K138" t="s">
        <v>733</v>
      </c>
      <c r="L138">
        <v>87</v>
      </c>
      <c r="M138" t="s">
        <v>20</v>
      </c>
      <c r="N138">
        <v>1961</v>
      </c>
    </row>
    <row r="139" spans="1:14">
      <c r="A139">
        <v>138</v>
      </c>
      <c r="B139" t="s">
        <v>13</v>
      </c>
      <c r="C139" t="s">
        <v>14</v>
      </c>
      <c r="D139" t="s">
        <v>734</v>
      </c>
      <c r="E139" t="s">
        <v>735</v>
      </c>
      <c r="F139" t="s">
        <v>736</v>
      </c>
      <c r="G139" t="s">
        <v>18</v>
      </c>
      <c r="H139" s="1">
        <v>29964</v>
      </c>
      <c r="I139" t="s">
        <v>737</v>
      </c>
      <c r="J139" t="s">
        <v>20</v>
      </c>
      <c r="K139" t="s">
        <v>738</v>
      </c>
      <c r="L139" t="str">
        <f>"80-1345"</f>
        <v>80-1345</v>
      </c>
      <c r="M139" t="s">
        <v>20</v>
      </c>
      <c r="N139">
        <v>1982</v>
      </c>
    </row>
    <row r="140" spans="1:14">
      <c r="A140">
        <v>139</v>
      </c>
      <c r="B140" t="s">
        <v>13</v>
      </c>
      <c r="C140" t="s">
        <v>14</v>
      </c>
      <c r="D140" t="s">
        <v>739</v>
      </c>
      <c r="E140" t="s">
        <v>740</v>
      </c>
      <c r="F140" t="s">
        <v>741</v>
      </c>
      <c r="G140" t="s">
        <v>18</v>
      </c>
      <c r="H140" s="1">
        <v>28303</v>
      </c>
      <c r="I140" t="s">
        <v>742</v>
      </c>
      <c r="J140" t="s">
        <v>20</v>
      </c>
      <c r="K140" t="s">
        <v>743</v>
      </c>
      <c r="L140" t="s">
        <v>744</v>
      </c>
      <c r="M140" t="s">
        <v>20</v>
      </c>
      <c r="N140">
        <v>1977</v>
      </c>
    </row>
    <row r="141" spans="1:14">
      <c r="A141">
        <v>140</v>
      </c>
      <c r="B141" t="s">
        <v>13</v>
      </c>
      <c r="C141" t="s">
        <v>14</v>
      </c>
      <c r="D141" t="s">
        <v>745</v>
      </c>
      <c r="E141" t="s">
        <v>746</v>
      </c>
      <c r="F141" t="s">
        <v>747</v>
      </c>
      <c r="G141" t="s">
        <v>18</v>
      </c>
      <c r="H141" s="1">
        <v>27045</v>
      </c>
      <c r="I141" t="s">
        <v>748</v>
      </c>
      <c r="J141" t="s">
        <v>20</v>
      </c>
      <c r="K141" t="s">
        <v>749</v>
      </c>
      <c r="L141" t="str">
        <f>"72-1195"</f>
        <v>72-1195</v>
      </c>
      <c r="M141" t="s">
        <v>20</v>
      </c>
      <c r="N141">
        <v>1974</v>
      </c>
    </row>
    <row r="142" spans="1:14">
      <c r="A142">
        <v>141</v>
      </c>
      <c r="B142" t="s">
        <v>13</v>
      </c>
      <c r="C142" t="s">
        <v>14</v>
      </c>
      <c r="D142" t="s">
        <v>750</v>
      </c>
      <c r="E142" t="s">
        <v>751</v>
      </c>
      <c r="F142" t="s">
        <v>752</v>
      </c>
      <c r="G142" t="s">
        <v>18</v>
      </c>
      <c r="H142" s="1">
        <v>32993</v>
      </c>
      <c r="I142" t="s">
        <v>753</v>
      </c>
      <c r="J142" t="s">
        <v>20</v>
      </c>
      <c r="K142" t="s">
        <v>754</v>
      </c>
      <c r="L142" t="s">
        <v>755</v>
      </c>
      <c r="M142" t="s">
        <v>20</v>
      </c>
      <c r="N142">
        <v>1990</v>
      </c>
    </row>
    <row r="143" spans="1:14">
      <c r="A143">
        <v>142</v>
      </c>
      <c r="B143" t="s">
        <v>13</v>
      </c>
      <c r="C143" t="s">
        <v>14</v>
      </c>
      <c r="D143" t="s">
        <v>756</v>
      </c>
      <c r="E143" t="s">
        <v>757</v>
      </c>
      <c r="F143" t="s">
        <v>758</v>
      </c>
      <c r="G143" t="s">
        <v>18</v>
      </c>
      <c r="H143" s="1">
        <v>31497</v>
      </c>
      <c r="I143" t="s">
        <v>759</v>
      </c>
      <c r="J143" t="s">
        <v>20</v>
      </c>
      <c r="K143" t="s">
        <v>760</v>
      </c>
      <c r="L143" t="str">
        <f>"83-2004"</f>
        <v>83-2004</v>
      </c>
      <c r="M143" t="s">
        <v>20</v>
      </c>
      <c r="N143">
        <v>1986</v>
      </c>
    </row>
    <row r="144" spans="1:14">
      <c r="A144">
        <v>143</v>
      </c>
      <c r="B144" t="s">
        <v>13</v>
      </c>
      <c r="C144" t="s">
        <v>14</v>
      </c>
      <c r="D144" t="s">
        <v>761</v>
      </c>
      <c r="E144" t="s">
        <v>762</v>
      </c>
      <c r="F144" t="s">
        <v>763</v>
      </c>
      <c r="G144" t="s">
        <v>18</v>
      </c>
      <c r="H144" s="1">
        <v>26673</v>
      </c>
      <c r="I144" t="s">
        <v>764</v>
      </c>
      <c r="J144" t="s">
        <v>20</v>
      </c>
      <c r="K144" t="s">
        <v>765</v>
      </c>
      <c r="L144" t="s">
        <v>766</v>
      </c>
      <c r="M144" t="s">
        <v>20</v>
      </c>
      <c r="N144">
        <v>1973</v>
      </c>
    </row>
    <row r="145" spans="1:14">
      <c r="A145">
        <v>144</v>
      </c>
      <c r="B145" t="s">
        <v>13</v>
      </c>
      <c r="C145" t="s">
        <v>14</v>
      </c>
      <c r="D145" t="s">
        <v>767</v>
      </c>
      <c r="E145" t="s">
        <v>768</v>
      </c>
      <c r="F145" t="s">
        <v>769</v>
      </c>
      <c r="G145" t="s">
        <v>18</v>
      </c>
      <c r="H145" s="1">
        <v>28655</v>
      </c>
      <c r="I145" t="s">
        <v>770</v>
      </c>
      <c r="J145" t="s">
        <v>20</v>
      </c>
      <c r="K145" t="s">
        <v>771</v>
      </c>
      <c r="L145" t="s">
        <v>772</v>
      </c>
      <c r="M145" t="s">
        <v>20</v>
      </c>
      <c r="N145">
        <v>1978</v>
      </c>
    </row>
    <row r="146" spans="1:14">
      <c r="A146">
        <v>145</v>
      </c>
      <c r="B146" t="s">
        <v>13</v>
      </c>
      <c r="C146" t="s">
        <v>14</v>
      </c>
      <c r="D146" t="s">
        <v>773</v>
      </c>
      <c r="E146" t="s">
        <v>774</v>
      </c>
      <c r="F146" t="s">
        <v>775</v>
      </c>
      <c r="G146" t="s">
        <v>18</v>
      </c>
      <c r="H146" s="1">
        <v>32616</v>
      </c>
      <c r="I146" t="s">
        <v>776</v>
      </c>
      <c r="J146" t="s">
        <v>20</v>
      </c>
      <c r="K146" t="s">
        <v>777</v>
      </c>
      <c r="L146" t="str">
        <f>"87-1862"</f>
        <v>87-1862</v>
      </c>
      <c r="M146" t="s">
        <v>20</v>
      </c>
      <c r="N146">
        <v>1989</v>
      </c>
    </row>
    <row r="147" spans="1:14">
      <c r="A147">
        <v>146</v>
      </c>
      <c r="B147" t="s">
        <v>13</v>
      </c>
      <c r="C147" t="s">
        <v>14</v>
      </c>
      <c r="D147" t="s">
        <v>778</v>
      </c>
      <c r="E147" t="s">
        <v>779</v>
      </c>
      <c r="F147" t="s">
        <v>780</v>
      </c>
      <c r="G147" t="s">
        <v>18</v>
      </c>
      <c r="H147" s="1">
        <v>22969</v>
      </c>
      <c r="I147" t="s">
        <v>781</v>
      </c>
      <c r="J147" t="s">
        <v>20</v>
      </c>
      <c r="K147" t="s">
        <v>782</v>
      </c>
      <c r="L147">
        <v>38</v>
      </c>
      <c r="M147" t="s">
        <v>20</v>
      </c>
      <c r="N147">
        <v>1962</v>
      </c>
    </row>
    <row r="148" spans="1:14">
      <c r="A148">
        <v>147</v>
      </c>
      <c r="B148" t="s">
        <v>13</v>
      </c>
      <c r="C148" t="s">
        <v>20</v>
      </c>
      <c r="D148" t="s">
        <v>20</v>
      </c>
      <c r="E148" t="s">
        <v>783</v>
      </c>
      <c r="F148" t="s">
        <v>784</v>
      </c>
      <c r="G148" t="s">
        <v>18</v>
      </c>
      <c r="H148" s="1">
        <v>21898</v>
      </c>
      <c r="I148" t="s">
        <v>785</v>
      </c>
      <c r="J148" t="s">
        <v>20</v>
      </c>
      <c r="K148" t="s">
        <v>786</v>
      </c>
      <c r="L148" t="s">
        <v>787</v>
      </c>
      <c r="M148" t="s">
        <v>20</v>
      </c>
      <c r="N148">
        <v>1959</v>
      </c>
    </row>
    <row r="149" spans="1:14">
      <c r="A149">
        <v>148</v>
      </c>
      <c r="B149" t="s">
        <v>13</v>
      </c>
      <c r="C149" t="s">
        <v>14</v>
      </c>
      <c r="D149" t="s">
        <v>788</v>
      </c>
      <c r="E149" t="s">
        <v>789</v>
      </c>
      <c r="F149" t="s">
        <v>790</v>
      </c>
      <c r="G149" t="s">
        <v>18</v>
      </c>
      <c r="H149" s="1">
        <v>21338</v>
      </c>
      <c r="I149" t="s">
        <v>791</v>
      </c>
      <c r="J149" t="s">
        <v>20</v>
      </c>
      <c r="K149" t="s">
        <v>792</v>
      </c>
      <c r="L149">
        <v>51</v>
      </c>
      <c r="M149" t="s">
        <v>20</v>
      </c>
      <c r="N149">
        <v>1958</v>
      </c>
    </row>
    <row r="150" spans="1:14">
      <c r="A150">
        <v>149</v>
      </c>
      <c r="B150" t="s">
        <v>13</v>
      </c>
      <c r="C150" t="s">
        <v>14</v>
      </c>
      <c r="D150" t="s">
        <v>793</v>
      </c>
      <c r="E150" t="s">
        <v>794</v>
      </c>
      <c r="F150" t="s">
        <v>795</v>
      </c>
      <c r="G150" t="s">
        <v>18</v>
      </c>
      <c r="H150" s="1">
        <v>24258</v>
      </c>
      <c r="I150" t="s">
        <v>796</v>
      </c>
      <c r="J150" t="s">
        <v>20</v>
      </c>
      <c r="K150" t="s">
        <v>797</v>
      </c>
      <c r="L150">
        <v>303</v>
      </c>
      <c r="M150" t="s">
        <v>20</v>
      </c>
      <c r="N150">
        <v>1966</v>
      </c>
    </row>
    <row r="151" spans="1:14">
      <c r="A151">
        <v>150</v>
      </c>
      <c r="B151" t="s">
        <v>13</v>
      </c>
      <c r="C151" t="s">
        <v>14</v>
      </c>
      <c r="D151" t="s">
        <v>798</v>
      </c>
      <c r="E151" t="s">
        <v>799</v>
      </c>
      <c r="F151" t="s">
        <v>800</v>
      </c>
      <c r="G151" t="s">
        <v>18</v>
      </c>
      <c r="H151" s="1">
        <v>23060</v>
      </c>
      <c r="I151" t="s">
        <v>801</v>
      </c>
      <c r="J151" t="s">
        <v>20</v>
      </c>
      <c r="K151" t="s">
        <v>802</v>
      </c>
      <c r="L151">
        <v>18</v>
      </c>
      <c r="M151" t="s">
        <v>20</v>
      </c>
      <c r="N151">
        <v>1963</v>
      </c>
    </row>
    <row r="152" spans="1:14">
      <c r="A152">
        <v>151</v>
      </c>
      <c r="B152" t="s">
        <v>13</v>
      </c>
      <c r="C152" t="s">
        <v>14</v>
      </c>
      <c r="D152" t="s">
        <v>803</v>
      </c>
      <c r="E152" t="s">
        <v>804</v>
      </c>
      <c r="F152" t="s">
        <v>805</v>
      </c>
      <c r="G152" t="s">
        <v>18</v>
      </c>
      <c r="H152" s="1">
        <v>27547</v>
      </c>
      <c r="I152" t="s">
        <v>806</v>
      </c>
      <c r="J152" t="s">
        <v>20</v>
      </c>
      <c r="K152" t="s">
        <v>807</v>
      </c>
      <c r="L152" t="str">
        <f>"73-1256"</f>
        <v>73-1256</v>
      </c>
      <c r="M152" t="s">
        <v>20</v>
      </c>
      <c r="N152">
        <v>1975</v>
      </c>
    </row>
    <row r="153" spans="1:14">
      <c r="A153">
        <v>152</v>
      </c>
      <c r="B153" t="s">
        <v>13</v>
      </c>
      <c r="C153" t="s">
        <v>14</v>
      </c>
      <c r="D153" t="s">
        <v>808</v>
      </c>
      <c r="E153" t="s">
        <v>809</v>
      </c>
      <c r="F153" t="s">
        <v>810</v>
      </c>
      <c r="G153" t="s">
        <v>18</v>
      </c>
      <c r="H153" s="1">
        <v>23550</v>
      </c>
      <c r="I153" t="s">
        <v>811</v>
      </c>
      <c r="J153" t="s">
        <v>20</v>
      </c>
      <c r="K153" t="s">
        <v>812</v>
      </c>
      <c r="L153">
        <v>503</v>
      </c>
      <c r="M153" t="s">
        <v>20</v>
      </c>
      <c r="N153">
        <v>1964</v>
      </c>
    </row>
    <row r="154" spans="1:14">
      <c r="A154">
        <v>153</v>
      </c>
      <c r="B154" t="s">
        <v>13</v>
      </c>
      <c r="C154" t="s">
        <v>14</v>
      </c>
      <c r="D154" t="s">
        <v>813</v>
      </c>
      <c r="E154" t="s">
        <v>814</v>
      </c>
      <c r="F154" t="s">
        <v>815</v>
      </c>
      <c r="G154" t="s">
        <v>18</v>
      </c>
      <c r="H154" s="1">
        <v>32311</v>
      </c>
      <c r="I154" t="s">
        <v>816</v>
      </c>
      <c r="J154" t="s">
        <v>20</v>
      </c>
      <c r="K154" t="s">
        <v>817</v>
      </c>
      <c r="L154" t="s">
        <v>818</v>
      </c>
      <c r="M154" t="s">
        <v>20</v>
      </c>
      <c r="N154">
        <v>1988</v>
      </c>
    </row>
    <row r="155" spans="1:14">
      <c r="A155">
        <v>154</v>
      </c>
      <c r="B155" t="s">
        <v>13</v>
      </c>
      <c r="C155" t="s">
        <v>14</v>
      </c>
      <c r="D155" t="s">
        <v>819</v>
      </c>
      <c r="E155" t="s">
        <v>820</v>
      </c>
      <c r="F155" t="s">
        <v>821</v>
      </c>
      <c r="G155" t="s">
        <v>18</v>
      </c>
      <c r="H155" s="1">
        <v>21723</v>
      </c>
      <c r="I155" t="s">
        <v>822</v>
      </c>
      <c r="J155" t="s">
        <v>20</v>
      </c>
      <c r="K155" t="s">
        <v>823</v>
      </c>
      <c r="L155" t="s">
        <v>824</v>
      </c>
      <c r="M155" t="s">
        <v>20</v>
      </c>
      <c r="N155">
        <v>1959</v>
      </c>
    </row>
    <row r="156" spans="1:14">
      <c r="A156">
        <v>155</v>
      </c>
      <c r="B156" t="s">
        <v>13</v>
      </c>
      <c r="C156" t="s">
        <v>14</v>
      </c>
      <c r="D156" t="s">
        <v>825</v>
      </c>
      <c r="E156" t="s">
        <v>826</v>
      </c>
      <c r="F156" t="s">
        <v>827</v>
      </c>
      <c r="G156" t="s">
        <v>18</v>
      </c>
      <c r="H156" s="1">
        <v>22290</v>
      </c>
      <c r="I156" t="s">
        <v>828</v>
      </c>
      <c r="J156" t="s">
        <v>20</v>
      </c>
      <c r="K156" t="s">
        <v>829</v>
      </c>
      <c r="L156">
        <v>47</v>
      </c>
      <c r="M156" t="s">
        <v>20</v>
      </c>
      <c r="N156">
        <v>1961</v>
      </c>
    </row>
    <row r="157" spans="1:14">
      <c r="A157">
        <v>156</v>
      </c>
      <c r="B157" t="s">
        <v>13</v>
      </c>
      <c r="C157" t="s">
        <v>14</v>
      </c>
      <c r="D157" t="s">
        <v>830</v>
      </c>
      <c r="E157" t="s">
        <v>831</v>
      </c>
      <c r="F157" t="s">
        <v>832</v>
      </c>
      <c r="G157" t="s">
        <v>18</v>
      </c>
      <c r="H157" s="1">
        <v>23886</v>
      </c>
      <c r="I157" t="s">
        <v>833</v>
      </c>
      <c r="J157" t="s">
        <v>20</v>
      </c>
      <c r="K157" t="s">
        <v>834</v>
      </c>
      <c r="L157">
        <v>291</v>
      </c>
      <c r="M157" t="s">
        <v>20</v>
      </c>
      <c r="N157">
        <v>1965</v>
      </c>
    </row>
    <row r="158" spans="1:14">
      <c r="A158">
        <v>157</v>
      </c>
      <c r="B158" t="s">
        <v>13</v>
      </c>
      <c r="C158" t="s">
        <v>14</v>
      </c>
      <c r="D158" t="s">
        <v>835</v>
      </c>
      <c r="E158" t="s">
        <v>836</v>
      </c>
      <c r="F158" t="s">
        <v>837</v>
      </c>
      <c r="G158" t="s">
        <v>18</v>
      </c>
      <c r="H158" s="1">
        <v>29017</v>
      </c>
      <c r="I158" t="s">
        <v>838</v>
      </c>
      <c r="J158" t="s">
        <v>20</v>
      </c>
      <c r="K158" t="s">
        <v>839</v>
      </c>
      <c r="L158" t="s">
        <v>840</v>
      </c>
      <c r="M158" t="s">
        <v>20</v>
      </c>
      <c r="N158">
        <v>1979</v>
      </c>
    </row>
    <row r="159" spans="1:14">
      <c r="A159">
        <v>158</v>
      </c>
      <c r="B159" t="s">
        <v>13</v>
      </c>
      <c r="C159" t="s">
        <v>14</v>
      </c>
      <c r="D159" t="s">
        <v>841</v>
      </c>
      <c r="E159" t="s">
        <v>842</v>
      </c>
      <c r="F159" t="s">
        <v>843</v>
      </c>
      <c r="G159" t="s">
        <v>18</v>
      </c>
      <c r="H159" s="1">
        <v>28285</v>
      </c>
      <c r="I159" t="s">
        <v>844</v>
      </c>
      <c r="J159" t="s">
        <v>20</v>
      </c>
      <c r="K159" t="s">
        <v>845</v>
      </c>
      <c r="L159" t="s">
        <v>846</v>
      </c>
      <c r="M159" t="s">
        <v>20</v>
      </c>
      <c r="N159">
        <v>1977</v>
      </c>
    </row>
    <row r="160" spans="1:14">
      <c r="A160">
        <v>159</v>
      </c>
      <c r="B160" t="s">
        <v>13</v>
      </c>
      <c r="C160" t="s">
        <v>14</v>
      </c>
      <c r="D160" t="s">
        <v>847</v>
      </c>
      <c r="E160" t="s">
        <v>848</v>
      </c>
      <c r="F160" t="s">
        <v>849</v>
      </c>
      <c r="G160" t="s">
        <v>18</v>
      </c>
      <c r="H160" s="1">
        <v>19140</v>
      </c>
      <c r="I160" t="s">
        <v>850</v>
      </c>
      <c r="J160" t="s">
        <v>20</v>
      </c>
      <c r="K160" t="s">
        <v>851</v>
      </c>
      <c r="L160" t="s">
        <v>852</v>
      </c>
      <c r="M160" t="s">
        <v>20</v>
      </c>
      <c r="N160">
        <v>1952</v>
      </c>
    </row>
    <row r="161" spans="1:14">
      <c r="A161">
        <v>160</v>
      </c>
      <c r="B161" t="s">
        <v>13</v>
      </c>
      <c r="C161" t="s">
        <v>14</v>
      </c>
      <c r="D161" t="s">
        <v>853</v>
      </c>
      <c r="E161" t="s">
        <v>854</v>
      </c>
      <c r="F161" t="s">
        <v>855</v>
      </c>
      <c r="G161" t="s">
        <v>18</v>
      </c>
      <c r="H161" s="1">
        <v>30123</v>
      </c>
      <c r="I161" t="s">
        <v>856</v>
      </c>
      <c r="J161" t="s">
        <v>20</v>
      </c>
      <c r="K161" t="s">
        <v>857</v>
      </c>
      <c r="L161" t="s">
        <v>858</v>
      </c>
      <c r="M161" t="s">
        <v>20</v>
      </c>
      <c r="N161">
        <v>1982</v>
      </c>
    </row>
    <row r="162" spans="1:14">
      <c r="A162">
        <v>161</v>
      </c>
      <c r="B162" t="s">
        <v>13</v>
      </c>
      <c r="C162" t="s">
        <v>14</v>
      </c>
      <c r="D162" t="s">
        <v>859</v>
      </c>
      <c r="E162" t="s">
        <v>860</v>
      </c>
      <c r="F162" t="s">
        <v>861</v>
      </c>
      <c r="G162" t="s">
        <v>18</v>
      </c>
      <c r="H162" s="1">
        <v>22423</v>
      </c>
      <c r="I162" t="s">
        <v>862</v>
      </c>
      <c r="J162" t="s">
        <v>20</v>
      </c>
      <c r="K162" t="s">
        <v>863</v>
      </c>
      <c r="L162">
        <v>55</v>
      </c>
      <c r="M162" t="s">
        <v>20</v>
      </c>
      <c r="N162">
        <v>1961</v>
      </c>
    </row>
    <row r="163" spans="1:14">
      <c r="A163">
        <v>162</v>
      </c>
      <c r="B163" t="s">
        <v>13</v>
      </c>
      <c r="C163" t="s">
        <v>20</v>
      </c>
      <c r="D163" t="s">
        <v>20</v>
      </c>
      <c r="E163" t="s">
        <v>864</v>
      </c>
      <c r="F163" t="s">
        <v>865</v>
      </c>
      <c r="G163" t="s">
        <v>18</v>
      </c>
      <c r="H163" s="1">
        <v>21122</v>
      </c>
      <c r="I163" t="s">
        <v>866</v>
      </c>
      <c r="J163" t="s">
        <v>20</v>
      </c>
      <c r="K163" t="s">
        <v>867</v>
      </c>
      <c r="L163" t="s">
        <v>20</v>
      </c>
      <c r="M163" t="s">
        <v>20</v>
      </c>
      <c r="N163">
        <v>1957</v>
      </c>
    </row>
    <row r="164" spans="1:14">
      <c r="A164">
        <v>163</v>
      </c>
      <c r="B164" t="s">
        <v>13</v>
      </c>
      <c r="C164" t="s">
        <v>14</v>
      </c>
      <c r="D164" t="s">
        <v>868</v>
      </c>
      <c r="E164" t="s">
        <v>869</v>
      </c>
      <c r="F164" t="s">
        <v>870</v>
      </c>
      <c r="G164" t="s">
        <v>18</v>
      </c>
      <c r="H164" s="1">
        <v>24264</v>
      </c>
      <c r="I164" t="s">
        <v>871</v>
      </c>
      <c r="J164" t="s">
        <v>20</v>
      </c>
      <c r="K164" t="s">
        <v>872</v>
      </c>
      <c r="L164">
        <v>118</v>
      </c>
      <c r="M164" t="s">
        <v>20</v>
      </c>
      <c r="N164">
        <v>1966</v>
      </c>
    </row>
    <row r="165" spans="1:14">
      <c r="A165">
        <v>164</v>
      </c>
      <c r="B165" t="s">
        <v>13</v>
      </c>
      <c r="C165" t="s">
        <v>20</v>
      </c>
      <c r="D165" t="s">
        <v>20</v>
      </c>
      <c r="E165" t="s">
        <v>873</v>
      </c>
      <c r="F165" t="s">
        <v>874</v>
      </c>
      <c r="G165" t="s">
        <v>18</v>
      </c>
      <c r="H165" s="1">
        <v>31229</v>
      </c>
      <c r="I165" t="s">
        <v>875</v>
      </c>
      <c r="J165" t="s">
        <v>20</v>
      </c>
      <c r="K165" t="s">
        <v>876</v>
      </c>
      <c r="L165" t="s">
        <v>877</v>
      </c>
      <c r="M165" t="s">
        <v>20</v>
      </c>
      <c r="N165">
        <v>1985</v>
      </c>
    </row>
    <row r="166" spans="1:14">
      <c r="A166">
        <v>165</v>
      </c>
      <c r="B166" t="s">
        <v>13</v>
      </c>
      <c r="C166" t="s">
        <v>14</v>
      </c>
      <c r="D166" t="s">
        <v>878</v>
      </c>
      <c r="E166" t="s">
        <v>879</v>
      </c>
      <c r="F166" t="s">
        <v>880</v>
      </c>
      <c r="G166" t="s">
        <v>18</v>
      </c>
      <c r="H166" s="1">
        <v>26085</v>
      </c>
      <c r="I166" t="s">
        <v>881</v>
      </c>
      <c r="J166" t="s">
        <v>20</v>
      </c>
      <c r="K166" t="s">
        <v>882</v>
      </c>
      <c r="L166">
        <v>759</v>
      </c>
      <c r="M166" t="s">
        <v>20</v>
      </c>
      <c r="N166">
        <v>1971</v>
      </c>
    </row>
    <row r="167" spans="1:14">
      <c r="A167">
        <v>166</v>
      </c>
      <c r="B167" t="s">
        <v>13</v>
      </c>
      <c r="C167" t="s">
        <v>14</v>
      </c>
      <c r="D167" t="s">
        <v>883</v>
      </c>
      <c r="E167" t="s">
        <v>884</v>
      </c>
      <c r="F167" t="s">
        <v>885</v>
      </c>
      <c r="G167" t="s">
        <v>18</v>
      </c>
      <c r="H167" s="1">
        <v>25342</v>
      </c>
      <c r="I167" t="s">
        <v>886</v>
      </c>
      <c r="J167" t="s">
        <v>20</v>
      </c>
      <c r="K167" t="s">
        <v>887</v>
      </c>
      <c r="L167">
        <v>49</v>
      </c>
      <c r="M167" t="s">
        <v>20</v>
      </c>
      <c r="N167">
        <v>1969</v>
      </c>
    </row>
    <row r="168" spans="1:14">
      <c r="A168">
        <v>167</v>
      </c>
      <c r="B168" t="s">
        <v>13</v>
      </c>
      <c r="C168" t="s">
        <v>14</v>
      </c>
      <c r="D168" t="s">
        <v>888</v>
      </c>
      <c r="E168" t="s">
        <v>889</v>
      </c>
      <c r="F168" t="s">
        <v>890</v>
      </c>
      <c r="G168" t="s">
        <v>18</v>
      </c>
      <c r="H168" s="1">
        <v>22815</v>
      </c>
      <c r="I168" t="s">
        <v>891</v>
      </c>
      <c r="J168" t="s">
        <v>20</v>
      </c>
      <c r="K168" t="s">
        <v>892</v>
      </c>
      <c r="L168">
        <v>498</v>
      </c>
      <c r="M168" t="s">
        <v>20</v>
      </c>
      <c r="N168">
        <v>1962</v>
      </c>
    </row>
    <row r="169" spans="1:14">
      <c r="A169">
        <v>168</v>
      </c>
      <c r="B169" t="s">
        <v>13</v>
      </c>
      <c r="C169" t="s">
        <v>14</v>
      </c>
      <c r="D169" t="s">
        <v>893</v>
      </c>
      <c r="E169" t="s">
        <v>894</v>
      </c>
      <c r="F169" t="s">
        <v>895</v>
      </c>
      <c r="G169" t="s">
        <v>18</v>
      </c>
      <c r="H169" s="1">
        <v>21695</v>
      </c>
      <c r="I169" t="s">
        <v>896</v>
      </c>
      <c r="J169" t="s">
        <v>20</v>
      </c>
      <c r="K169" t="s">
        <v>897</v>
      </c>
      <c r="L169">
        <v>45</v>
      </c>
      <c r="M169" t="s">
        <v>20</v>
      </c>
      <c r="N169">
        <v>1959</v>
      </c>
    </row>
    <row r="170" spans="1:14">
      <c r="A170">
        <v>169</v>
      </c>
      <c r="B170" t="s">
        <v>13</v>
      </c>
      <c r="C170" t="s">
        <v>20</v>
      </c>
      <c r="D170" t="s">
        <v>20</v>
      </c>
      <c r="E170" t="s">
        <v>898</v>
      </c>
      <c r="F170" t="s">
        <v>899</v>
      </c>
      <c r="G170" t="s">
        <v>18</v>
      </c>
      <c r="H170" s="1">
        <v>26085</v>
      </c>
      <c r="I170" t="s">
        <v>900</v>
      </c>
      <c r="J170" t="s">
        <v>20</v>
      </c>
      <c r="K170" t="s">
        <v>901</v>
      </c>
      <c r="L170">
        <v>821</v>
      </c>
      <c r="M170" t="s">
        <v>20</v>
      </c>
      <c r="N170">
        <v>1971</v>
      </c>
    </row>
    <row r="171" spans="1:14">
      <c r="A171">
        <v>170</v>
      </c>
      <c r="B171" t="s">
        <v>13</v>
      </c>
      <c r="C171" t="s">
        <v>14</v>
      </c>
      <c r="D171" t="s">
        <v>902</v>
      </c>
      <c r="E171" t="s">
        <v>903</v>
      </c>
      <c r="F171" t="s">
        <v>904</v>
      </c>
      <c r="G171" t="s">
        <v>18</v>
      </c>
      <c r="H171" s="1">
        <v>23445</v>
      </c>
      <c r="I171" t="s">
        <v>905</v>
      </c>
      <c r="J171" t="s">
        <v>20</v>
      </c>
      <c r="K171" t="s">
        <v>906</v>
      </c>
      <c r="L171">
        <v>113</v>
      </c>
      <c r="M171" t="s">
        <v>20</v>
      </c>
      <c r="N171">
        <v>1964</v>
      </c>
    </row>
    <row r="172" spans="1:14">
      <c r="A172">
        <v>171</v>
      </c>
      <c r="B172" t="s">
        <v>13</v>
      </c>
      <c r="C172" t="s">
        <v>14</v>
      </c>
      <c r="D172" t="s">
        <v>907</v>
      </c>
      <c r="E172" t="s">
        <v>908</v>
      </c>
      <c r="F172" t="s">
        <v>909</v>
      </c>
      <c r="G172" t="s">
        <v>18</v>
      </c>
      <c r="H172" s="1">
        <v>23487</v>
      </c>
      <c r="I172" t="s">
        <v>910</v>
      </c>
      <c r="J172" t="s">
        <v>20</v>
      </c>
      <c r="K172" t="s">
        <v>911</v>
      </c>
      <c r="L172">
        <v>235</v>
      </c>
      <c r="M172" t="s">
        <v>20</v>
      </c>
      <c r="N172">
        <v>1964</v>
      </c>
    </row>
    <row r="173" spans="1:14">
      <c r="A173">
        <v>172</v>
      </c>
      <c r="B173" t="s">
        <v>13</v>
      </c>
      <c r="C173" t="s">
        <v>14</v>
      </c>
      <c r="D173" t="s">
        <v>912</v>
      </c>
      <c r="E173" t="s">
        <v>913</v>
      </c>
      <c r="F173" t="s">
        <v>914</v>
      </c>
      <c r="G173" t="s">
        <v>18</v>
      </c>
      <c r="H173" s="1">
        <v>31888</v>
      </c>
      <c r="I173" t="s">
        <v>915</v>
      </c>
      <c r="J173" t="s">
        <v>20</v>
      </c>
      <c r="K173" t="s">
        <v>916</v>
      </c>
      <c r="L173" t="str">
        <f>"85-1613"</f>
        <v>85-1613</v>
      </c>
      <c r="M173" t="s">
        <v>20</v>
      </c>
      <c r="N173">
        <v>1987</v>
      </c>
    </row>
    <row r="174" spans="1:14">
      <c r="A174">
        <v>173</v>
      </c>
      <c r="B174" t="s">
        <v>13</v>
      </c>
      <c r="C174" t="s">
        <v>14</v>
      </c>
      <c r="D174" t="s">
        <v>917</v>
      </c>
      <c r="E174" t="s">
        <v>918</v>
      </c>
      <c r="F174" t="s">
        <v>919</v>
      </c>
      <c r="G174" t="s">
        <v>18</v>
      </c>
      <c r="H174" s="1">
        <v>28907</v>
      </c>
      <c r="I174" t="s">
        <v>920</v>
      </c>
      <c r="J174" t="s">
        <v>20</v>
      </c>
      <c r="K174" t="s">
        <v>921</v>
      </c>
      <c r="L174" t="s">
        <v>922</v>
      </c>
      <c r="M174" t="s">
        <v>20</v>
      </c>
      <c r="N174">
        <v>1979</v>
      </c>
    </row>
    <row r="175" spans="1:14">
      <c r="A175">
        <v>174</v>
      </c>
      <c r="B175" t="s">
        <v>13</v>
      </c>
      <c r="C175" t="s">
        <v>14</v>
      </c>
      <c r="D175" t="s">
        <v>923</v>
      </c>
      <c r="E175" t="s">
        <v>924</v>
      </c>
      <c r="F175" t="s">
        <v>925</v>
      </c>
      <c r="G175" t="s">
        <v>18</v>
      </c>
      <c r="H175" s="1">
        <v>26359</v>
      </c>
      <c r="I175" t="s">
        <v>926</v>
      </c>
      <c r="J175" t="s">
        <v>20</v>
      </c>
      <c r="K175" t="s">
        <v>927</v>
      </c>
      <c r="L175" t="s">
        <v>928</v>
      </c>
      <c r="M175" t="s">
        <v>20</v>
      </c>
      <c r="N175">
        <v>1972</v>
      </c>
    </row>
    <row r="176" spans="1:14">
      <c r="A176">
        <v>175</v>
      </c>
      <c r="B176" t="s">
        <v>13</v>
      </c>
      <c r="C176" t="s">
        <v>14</v>
      </c>
      <c r="D176" t="s">
        <v>929</v>
      </c>
      <c r="E176" t="s">
        <v>930</v>
      </c>
      <c r="F176" t="s">
        <v>931</v>
      </c>
      <c r="G176" t="s">
        <v>18</v>
      </c>
      <c r="H176" s="1">
        <v>20617</v>
      </c>
      <c r="I176" t="s">
        <v>932</v>
      </c>
      <c r="J176" t="s">
        <v>20</v>
      </c>
      <c r="K176" t="s">
        <v>933</v>
      </c>
      <c r="L176">
        <v>34</v>
      </c>
      <c r="M176" t="s">
        <v>20</v>
      </c>
      <c r="N176">
        <v>1956</v>
      </c>
    </row>
    <row r="177" spans="1:14">
      <c r="A177">
        <v>176</v>
      </c>
      <c r="B177" t="s">
        <v>13</v>
      </c>
      <c r="C177" t="s">
        <v>20</v>
      </c>
      <c r="D177" t="s">
        <v>20</v>
      </c>
      <c r="E177" t="s">
        <v>934</v>
      </c>
      <c r="F177" t="s">
        <v>935</v>
      </c>
      <c r="G177" t="s">
        <v>18</v>
      </c>
      <c r="H177" s="1">
        <v>24033</v>
      </c>
      <c r="I177" t="s">
        <v>936</v>
      </c>
      <c r="J177" t="s">
        <v>20</v>
      </c>
      <c r="K177" t="s">
        <v>937</v>
      </c>
      <c r="L177">
        <v>141</v>
      </c>
      <c r="M177" t="s">
        <v>20</v>
      </c>
      <c r="N177">
        <v>1965</v>
      </c>
    </row>
    <row r="178" spans="1:14">
      <c r="A178">
        <v>177</v>
      </c>
      <c r="B178" t="s">
        <v>13</v>
      </c>
      <c r="C178" t="s">
        <v>14</v>
      </c>
      <c r="D178" t="s">
        <v>938</v>
      </c>
      <c r="E178" t="s">
        <v>939</v>
      </c>
      <c r="F178" t="s">
        <v>940</v>
      </c>
      <c r="G178" t="s">
        <v>18</v>
      </c>
      <c r="H178" s="1">
        <v>24903</v>
      </c>
      <c r="I178" t="s">
        <v>941</v>
      </c>
      <c r="J178" t="s">
        <v>20</v>
      </c>
      <c r="K178" t="s">
        <v>942</v>
      </c>
      <c r="L178" t="s">
        <v>943</v>
      </c>
      <c r="M178" t="s">
        <v>20</v>
      </c>
      <c r="N178">
        <v>1968</v>
      </c>
    </row>
    <row r="179" spans="1:14">
      <c r="A179">
        <v>178</v>
      </c>
      <c r="B179" t="s">
        <v>13</v>
      </c>
      <c r="C179" t="s">
        <v>20</v>
      </c>
      <c r="D179" t="s">
        <v>20</v>
      </c>
      <c r="E179" t="s">
        <v>944</v>
      </c>
      <c r="F179" t="s">
        <v>945</v>
      </c>
      <c r="G179" t="s">
        <v>18</v>
      </c>
      <c r="H179" s="1">
        <v>21205</v>
      </c>
      <c r="I179" t="s">
        <v>946</v>
      </c>
      <c r="J179" t="s">
        <v>20</v>
      </c>
      <c r="K179" t="s">
        <v>947</v>
      </c>
      <c r="L179">
        <v>67</v>
      </c>
      <c r="M179" t="s">
        <v>20</v>
      </c>
      <c r="N179">
        <v>1958</v>
      </c>
    </row>
    <row r="180" spans="1:14">
      <c r="A180">
        <v>179</v>
      </c>
      <c r="B180" t="s">
        <v>13</v>
      </c>
      <c r="C180" t="s">
        <v>20</v>
      </c>
      <c r="D180" t="s">
        <v>20</v>
      </c>
      <c r="E180" t="s">
        <v>948</v>
      </c>
      <c r="F180" t="s">
        <v>949</v>
      </c>
      <c r="G180" t="s">
        <v>18</v>
      </c>
      <c r="H180" s="1">
        <v>27001</v>
      </c>
      <c r="I180" t="s">
        <v>950</v>
      </c>
      <c r="J180" t="s">
        <v>20</v>
      </c>
      <c r="K180" t="s">
        <v>951</v>
      </c>
      <c r="L180" t="s">
        <v>952</v>
      </c>
      <c r="M180" t="s">
        <v>20</v>
      </c>
      <c r="N180">
        <v>1973</v>
      </c>
    </row>
    <row r="181" spans="1:14">
      <c r="A181">
        <v>180</v>
      </c>
      <c r="B181" t="s">
        <v>13</v>
      </c>
      <c r="C181" t="s">
        <v>14</v>
      </c>
      <c r="D181" t="s">
        <v>953</v>
      </c>
      <c r="E181" t="s">
        <v>954</v>
      </c>
      <c r="F181" t="s">
        <v>955</v>
      </c>
      <c r="G181" t="s">
        <v>18</v>
      </c>
      <c r="H181" s="1">
        <v>22766</v>
      </c>
      <c r="I181" t="s">
        <v>956</v>
      </c>
      <c r="J181" t="s">
        <v>20</v>
      </c>
      <c r="K181" t="s">
        <v>957</v>
      </c>
      <c r="L181">
        <v>101</v>
      </c>
      <c r="M181" t="s">
        <v>20</v>
      </c>
      <c r="N181">
        <v>1962</v>
      </c>
    </row>
    <row r="182" spans="1:14">
      <c r="A182">
        <v>181</v>
      </c>
      <c r="B182" t="s">
        <v>13</v>
      </c>
      <c r="C182" t="s">
        <v>14</v>
      </c>
      <c r="D182" t="s">
        <v>958</v>
      </c>
      <c r="E182" t="s">
        <v>959</v>
      </c>
      <c r="F182" t="s">
        <v>960</v>
      </c>
      <c r="G182" t="s">
        <v>18</v>
      </c>
      <c r="H182" s="1">
        <v>24271</v>
      </c>
      <c r="I182" t="s">
        <v>961</v>
      </c>
      <c r="J182" t="s">
        <v>20</v>
      </c>
      <c r="K182" t="s">
        <v>962</v>
      </c>
      <c r="L182">
        <v>404</v>
      </c>
      <c r="M182" t="s">
        <v>20</v>
      </c>
      <c r="N182">
        <v>1966</v>
      </c>
    </row>
    <row r="183" spans="1:14">
      <c r="A183">
        <v>182</v>
      </c>
      <c r="B183" t="s">
        <v>13</v>
      </c>
      <c r="C183" t="s">
        <v>14</v>
      </c>
      <c r="D183" t="s">
        <v>963</v>
      </c>
      <c r="E183" t="s">
        <v>964</v>
      </c>
      <c r="F183" t="s">
        <v>965</v>
      </c>
      <c r="G183" t="s">
        <v>18</v>
      </c>
      <c r="H183" s="1">
        <v>30061</v>
      </c>
      <c r="I183" t="s">
        <v>966</v>
      </c>
      <c r="J183" t="s">
        <v>20</v>
      </c>
      <c r="K183" t="s">
        <v>967</v>
      </c>
      <c r="L183" t="str">
        <f>"80-1663"</f>
        <v>80-1663</v>
      </c>
      <c r="M183" t="s">
        <v>20</v>
      </c>
      <c r="N183">
        <v>1982</v>
      </c>
    </row>
    <row r="184" spans="1:14">
      <c r="A184">
        <v>183</v>
      </c>
      <c r="B184" t="s">
        <v>13</v>
      </c>
      <c r="C184" t="s">
        <v>14</v>
      </c>
      <c r="D184" t="s">
        <v>968</v>
      </c>
      <c r="E184" t="s">
        <v>969</v>
      </c>
      <c r="F184" t="s">
        <v>970</v>
      </c>
      <c r="G184" t="s">
        <v>18</v>
      </c>
      <c r="H184" s="1">
        <v>26836</v>
      </c>
      <c r="I184" t="s">
        <v>971</v>
      </c>
      <c r="J184" t="s">
        <v>20</v>
      </c>
      <c r="K184" t="s">
        <v>972</v>
      </c>
      <c r="L184" t="s">
        <v>973</v>
      </c>
      <c r="M184" t="s">
        <v>20</v>
      </c>
      <c r="N184">
        <v>1973</v>
      </c>
    </row>
    <row r="185" spans="1:14">
      <c r="A185">
        <v>184</v>
      </c>
      <c r="B185" t="s">
        <v>13</v>
      </c>
      <c r="C185" t="s">
        <v>14</v>
      </c>
      <c r="D185" t="s">
        <v>974</v>
      </c>
      <c r="E185" t="s">
        <v>975</v>
      </c>
      <c r="F185" t="s">
        <v>976</v>
      </c>
      <c r="G185" t="s">
        <v>18</v>
      </c>
      <c r="H185" s="1">
        <v>24978</v>
      </c>
      <c r="I185" t="s">
        <v>977</v>
      </c>
      <c r="J185" t="s">
        <v>20</v>
      </c>
      <c r="K185" t="s">
        <v>978</v>
      </c>
      <c r="L185">
        <v>23</v>
      </c>
      <c r="M185" t="s">
        <v>20</v>
      </c>
      <c r="N185">
        <v>1968</v>
      </c>
    </row>
    <row r="186" spans="1:14">
      <c r="A186">
        <v>185</v>
      </c>
      <c r="B186" t="s">
        <v>13</v>
      </c>
      <c r="C186" t="s">
        <v>14</v>
      </c>
      <c r="D186" t="s">
        <v>979</v>
      </c>
      <c r="E186" t="s">
        <v>980</v>
      </c>
      <c r="F186" t="s">
        <v>981</v>
      </c>
      <c r="G186" t="s">
        <v>18</v>
      </c>
      <c r="H186" s="1">
        <v>24586</v>
      </c>
      <c r="I186" t="s">
        <v>982</v>
      </c>
      <c r="J186" t="s">
        <v>20</v>
      </c>
      <c r="K186" t="s">
        <v>983</v>
      </c>
      <c r="L186">
        <v>18</v>
      </c>
      <c r="M186" t="s">
        <v>20</v>
      </c>
      <c r="N186">
        <v>1967</v>
      </c>
    </row>
    <row r="187" spans="1:14">
      <c r="A187">
        <v>186</v>
      </c>
      <c r="B187" t="s">
        <v>13</v>
      </c>
      <c r="C187" t="s">
        <v>14</v>
      </c>
      <c r="D187" t="s">
        <v>984</v>
      </c>
      <c r="E187" t="s">
        <v>985</v>
      </c>
      <c r="F187" t="s">
        <v>986</v>
      </c>
      <c r="G187" t="s">
        <v>18</v>
      </c>
      <c r="H187" s="1">
        <v>38873</v>
      </c>
      <c r="I187" t="s">
        <v>987</v>
      </c>
      <c r="J187" t="s">
        <v>20</v>
      </c>
      <c r="K187" t="s">
        <v>988</v>
      </c>
      <c r="L187" t="s">
        <v>989</v>
      </c>
      <c r="M187" t="s">
        <v>20</v>
      </c>
      <c r="N187">
        <v>2006</v>
      </c>
    </row>
    <row r="188" spans="1:14">
      <c r="A188">
        <v>187</v>
      </c>
      <c r="B188" t="s">
        <v>13</v>
      </c>
      <c r="C188" t="s">
        <v>14</v>
      </c>
      <c r="D188" t="s">
        <v>990</v>
      </c>
      <c r="E188" t="s">
        <v>991</v>
      </c>
      <c r="F188" t="s">
        <v>992</v>
      </c>
      <c r="G188" t="s">
        <v>18</v>
      </c>
      <c r="H188" s="1">
        <v>26639</v>
      </c>
      <c r="I188" t="s">
        <v>993</v>
      </c>
      <c r="J188" t="s">
        <v>20</v>
      </c>
      <c r="K188" t="s">
        <v>994</v>
      </c>
      <c r="L188" t="s">
        <v>995</v>
      </c>
      <c r="M188" t="s">
        <v>20</v>
      </c>
      <c r="N188">
        <v>1972</v>
      </c>
    </row>
    <row r="189" spans="1:14">
      <c r="A189">
        <v>188</v>
      </c>
      <c r="B189" t="s">
        <v>13</v>
      </c>
      <c r="C189" t="s">
        <v>14</v>
      </c>
      <c r="D189" t="s">
        <v>996</v>
      </c>
      <c r="E189" t="s">
        <v>997</v>
      </c>
      <c r="F189" t="s">
        <v>998</v>
      </c>
      <c r="G189" t="s">
        <v>18</v>
      </c>
      <c r="H189" s="1">
        <v>34815</v>
      </c>
      <c r="I189" t="s">
        <v>999</v>
      </c>
      <c r="J189" t="s">
        <v>20</v>
      </c>
      <c r="K189" t="s">
        <v>1000</v>
      </c>
      <c r="L189" t="str">
        <f>"93-1260"</f>
        <v>93-1260</v>
      </c>
      <c r="M189" t="s">
        <v>20</v>
      </c>
      <c r="N189">
        <v>1995</v>
      </c>
    </row>
    <row r="190" spans="1:14">
      <c r="A190">
        <v>189</v>
      </c>
      <c r="B190" t="s">
        <v>13</v>
      </c>
      <c r="C190" t="s">
        <v>20</v>
      </c>
      <c r="D190" t="s">
        <v>20</v>
      </c>
      <c r="E190" t="s">
        <v>1001</v>
      </c>
      <c r="F190" t="s">
        <v>1002</v>
      </c>
      <c r="G190" t="s">
        <v>18</v>
      </c>
      <c r="H190" s="1">
        <v>23662</v>
      </c>
      <c r="I190" t="s">
        <v>1003</v>
      </c>
      <c r="J190" t="s">
        <v>20</v>
      </c>
      <c r="K190" t="s">
        <v>1004</v>
      </c>
      <c r="L190">
        <v>240</v>
      </c>
      <c r="M190" t="s">
        <v>20</v>
      </c>
      <c r="N190">
        <v>1964</v>
      </c>
    </row>
    <row r="191" spans="1:14">
      <c r="A191">
        <v>190</v>
      </c>
      <c r="B191" t="s">
        <v>13</v>
      </c>
      <c r="C191" t="s">
        <v>20</v>
      </c>
      <c r="D191" t="s">
        <v>20</v>
      </c>
      <c r="E191" t="s">
        <v>1005</v>
      </c>
      <c r="F191" t="s">
        <v>1006</v>
      </c>
      <c r="G191" t="s">
        <v>18</v>
      </c>
      <c r="H191" s="1">
        <v>26588</v>
      </c>
      <c r="I191" t="s">
        <v>1007</v>
      </c>
      <c r="J191" t="s">
        <v>20</v>
      </c>
      <c r="K191" t="s">
        <v>1008</v>
      </c>
      <c r="L191" t="str">
        <f>"71-1386"</f>
        <v>71-1386</v>
      </c>
      <c r="M191" t="s">
        <v>20</v>
      </c>
      <c r="N191">
        <v>1972</v>
      </c>
    </row>
    <row r="192" spans="1:14">
      <c r="A192">
        <v>191</v>
      </c>
      <c r="B192" t="s">
        <v>13</v>
      </c>
      <c r="C192" t="s">
        <v>14</v>
      </c>
      <c r="D192" t="s">
        <v>1009</v>
      </c>
      <c r="E192" t="s">
        <v>1010</v>
      </c>
      <c r="F192" t="s">
        <v>1011</v>
      </c>
      <c r="G192" t="s">
        <v>18</v>
      </c>
      <c r="H192" s="1">
        <v>26413</v>
      </c>
      <c r="I192" t="s">
        <v>1012</v>
      </c>
      <c r="J192" t="s">
        <v>20</v>
      </c>
      <c r="K192" t="s">
        <v>1013</v>
      </c>
      <c r="L192" t="s">
        <v>1014</v>
      </c>
      <c r="M192" t="s">
        <v>20</v>
      </c>
      <c r="N192">
        <v>1972</v>
      </c>
    </row>
    <row r="193" spans="1:14">
      <c r="A193">
        <v>192</v>
      </c>
      <c r="B193" t="s">
        <v>13</v>
      </c>
      <c r="C193" t="s">
        <v>14</v>
      </c>
      <c r="D193" t="s">
        <v>1015</v>
      </c>
      <c r="E193" t="s">
        <v>1016</v>
      </c>
      <c r="F193" t="s">
        <v>1017</v>
      </c>
      <c r="G193" t="s">
        <v>18</v>
      </c>
      <c r="H193" s="1">
        <v>38776</v>
      </c>
      <c r="I193" t="s">
        <v>1018</v>
      </c>
      <c r="J193" t="s">
        <v>20</v>
      </c>
      <c r="K193" t="s">
        <v>1019</v>
      </c>
      <c r="L193" t="s">
        <v>1020</v>
      </c>
      <c r="M193" t="s">
        <v>20</v>
      </c>
      <c r="N193">
        <v>2006</v>
      </c>
    </row>
    <row r="194" spans="1:14">
      <c r="A194">
        <v>193</v>
      </c>
      <c r="B194" t="s">
        <v>13</v>
      </c>
      <c r="C194" t="s">
        <v>14</v>
      </c>
      <c r="D194" t="s">
        <v>1021</v>
      </c>
      <c r="E194" t="s">
        <v>1022</v>
      </c>
      <c r="F194" t="s">
        <v>1023</v>
      </c>
      <c r="G194" t="s">
        <v>18</v>
      </c>
      <c r="H194" s="1">
        <v>29270</v>
      </c>
      <c r="I194" t="s">
        <v>1024</v>
      </c>
      <c r="J194" t="s">
        <v>20</v>
      </c>
      <c r="K194" t="s">
        <v>1025</v>
      </c>
      <c r="L194" t="s">
        <v>1026</v>
      </c>
      <c r="M194" t="s">
        <v>20</v>
      </c>
      <c r="N194">
        <v>1980</v>
      </c>
    </row>
    <row r="195" spans="1:14">
      <c r="A195">
        <v>194</v>
      </c>
      <c r="B195" t="s">
        <v>13</v>
      </c>
      <c r="C195" t="s">
        <v>14</v>
      </c>
      <c r="D195" t="s">
        <v>1027</v>
      </c>
      <c r="E195" t="s">
        <v>1028</v>
      </c>
      <c r="F195" t="s">
        <v>1029</v>
      </c>
      <c r="G195" t="s">
        <v>18</v>
      </c>
      <c r="H195" s="1">
        <v>40322</v>
      </c>
      <c r="I195" t="s">
        <v>1030</v>
      </c>
      <c r="J195" t="s">
        <v>20</v>
      </c>
      <c r="K195" t="s">
        <v>1031</v>
      </c>
      <c r="L195" t="s">
        <v>1032</v>
      </c>
      <c r="M195" t="s">
        <v>20</v>
      </c>
      <c r="N195">
        <v>2010</v>
      </c>
    </row>
    <row r="196" spans="1:14">
      <c r="A196">
        <v>195</v>
      </c>
      <c r="B196" t="s">
        <v>13</v>
      </c>
      <c r="C196" t="s">
        <v>14</v>
      </c>
      <c r="D196" t="s">
        <v>1033</v>
      </c>
      <c r="E196" t="s">
        <v>1034</v>
      </c>
      <c r="F196" t="s">
        <v>1035</v>
      </c>
      <c r="G196" t="s">
        <v>18</v>
      </c>
      <c r="H196" s="1">
        <v>19063</v>
      </c>
      <c r="I196" t="s">
        <v>1036</v>
      </c>
      <c r="J196" t="s">
        <v>20</v>
      </c>
      <c r="K196" t="s">
        <v>1037</v>
      </c>
      <c r="L196">
        <v>158</v>
      </c>
      <c r="M196" t="s">
        <v>20</v>
      </c>
      <c r="N196">
        <v>1952</v>
      </c>
    </row>
    <row r="197" spans="1:14">
      <c r="A197">
        <v>196</v>
      </c>
      <c r="B197" t="s">
        <v>13</v>
      </c>
      <c r="C197" t="s">
        <v>14</v>
      </c>
      <c r="D197" t="s">
        <v>1038</v>
      </c>
      <c r="E197" t="s">
        <v>1039</v>
      </c>
      <c r="F197" t="s">
        <v>1040</v>
      </c>
      <c r="G197" t="s">
        <v>18</v>
      </c>
      <c r="H197" s="1">
        <v>38152</v>
      </c>
      <c r="I197" t="s">
        <v>1041</v>
      </c>
      <c r="J197" t="s">
        <v>20</v>
      </c>
      <c r="K197" t="s">
        <v>1042</v>
      </c>
      <c r="L197" t="s">
        <v>1043</v>
      </c>
      <c r="M197" t="s">
        <v>20</v>
      </c>
      <c r="N197">
        <v>2004</v>
      </c>
    </row>
    <row r="198" spans="1:14">
      <c r="A198">
        <v>197</v>
      </c>
      <c r="B198" t="s">
        <v>13</v>
      </c>
      <c r="C198" t="s">
        <v>14</v>
      </c>
      <c r="D198" t="s">
        <v>1044</v>
      </c>
      <c r="E198" t="s">
        <v>1045</v>
      </c>
      <c r="F198" t="s">
        <v>1046</v>
      </c>
      <c r="G198" t="s">
        <v>18</v>
      </c>
      <c r="H198" s="1">
        <v>35738</v>
      </c>
      <c r="I198" t="s">
        <v>1047</v>
      </c>
      <c r="J198" t="s">
        <v>20</v>
      </c>
      <c r="K198" t="s">
        <v>1048</v>
      </c>
      <c r="L198" t="s">
        <v>1049</v>
      </c>
      <c r="M198" t="s">
        <v>20</v>
      </c>
      <c r="N198">
        <v>1997</v>
      </c>
    </row>
    <row r="199" spans="1:14">
      <c r="A199">
        <v>198</v>
      </c>
      <c r="B199" t="s">
        <v>13</v>
      </c>
      <c r="C199" t="s">
        <v>14</v>
      </c>
      <c r="D199" t="s">
        <v>1050</v>
      </c>
      <c r="E199" t="s">
        <v>1051</v>
      </c>
      <c r="F199" t="s">
        <v>1052</v>
      </c>
      <c r="G199" t="s">
        <v>1053</v>
      </c>
      <c r="H199" s="1">
        <v>44368</v>
      </c>
      <c r="I199" t="s">
        <v>1054</v>
      </c>
      <c r="J199" t="s">
        <v>20</v>
      </c>
      <c r="K199" t="s">
        <v>1055</v>
      </c>
      <c r="L199" t="s">
        <v>1056</v>
      </c>
      <c r="M199" t="s">
        <v>20</v>
      </c>
      <c r="N199">
        <v>2021</v>
      </c>
    </row>
    <row r="200" spans="1:14">
      <c r="A200">
        <v>199</v>
      </c>
      <c r="B200" t="s">
        <v>13</v>
      </c>
      <c r="C200" t="s">
        <v>14</v>
      </c>
      <c r="D200" t="s">
        <v>1057</v>
      </c>
      <c r="E200" t="s">
        <v>1058</v>
      </c>
      <c r="F200" t="s">
        <v>1059</v>
      </c>
      <c r="G200" t="s">
        <v>18</v>
      </c>
      <c r="H200" s="1">
        <v>39869</v>
      </c>
      <c r="I200" t="s">
        <v>1060</v>
      </c>
      <c r="J200" t="s">
        <v>20</v>
      </c>
      <c r="K200" t="s">
        <v>1061</v>
      </c>
      <c r="L200" t="s">
        <v>1062</v>
      </c>
      <c r="M200" t="s">
        <v>20</v>
      </c>
      <c r="N200">
        <v>2009</v>
      </c>
    </row>
    <row r="201" spans="1:14">
      <c r="A201">
        <v>200</v>
      </c>
      <c r="B201" t="s">
        <v>13</v>
      </c>
      <c r="C201" t="s">
        <v>14</v>
      </c>
      <c r="D201" t="s">
        <v>1063</v>
      </c>
      <c r="E201" t="s">
        <v>1064</v>
      </c>
      <c r="F201" t="s">
        <v>1065</v>
      </c>
      <c r="G201" t="s">
        <v>18</v>
      </c>
      <c r="H201" s="1">
        <v>36143</v>
      </c>
      <c r="I201" t="s">
        <v>1066</v>
      </c>
      <c r="J201" t="s">
        <v>20</v>
      </c>
      <c r="K201" t="s">
        <v>1067</v>
      </c>
      <c r="L201" t="str">
        <f>"96-1570"</f>
        <v>96-1570</v>
      </c>
      <c r="M201" t="s">
        <v>20</v>
      </c>
      <c r="N201">
        <v>1998</v>
      </c>
    </row>
    <row r="202" spans="1:14">
      <c r="A202">
        <v>201</v>
      </c>
      <c r="B202" t="s">
        <v>13</v>
      </c>
      <c r="C202" t="s">
        <v>14</v>
      </c>
      <c r="D202" t="s">
        <v>1068</v>
      </c>
      <c r="E202" t="s">
        <v>1069</v>
      </c>
      <c r="F202" t="s">
        <v>1070</v>
      </c>
      <c r="G202" t="s">
        <v>18</v>
      </c>
      <c r="H202" s="1">
        <v>38777</v>
      </c>
      <c r="I202" t="s">
        <v>1071</v>
      </c>
      <c r="J202" t="s">
        <v>20</v>
      </c>
      <c r="K202" t="s">
        <v>1072</v>
      </c>
      <c r="L202" t="str">
        <f>"04-1329"</f>
        <v>04-1329</v>
      </c>
      <c r="M202" t="s">
        <v>20</v>
      </c>
      <c r="N202">
        <v>2006</v>
      </c>
    </row>
    <row r="203" spans="1:14">
      <c r="A203">
        <v>202</v>
      </c>
      <c r="B203" t="s">
        <v>13</v>
      </c>
      <c r="C203" t="s">
        <v>14</v>
      </c>
      <c r="D203" t="s">
        <v>1073</v>
      </c>
      <c r="E203" t="s">
        <v>1074</v>
      </c>
      <c r="F203" t="s">
        <v>1075</v>
      </c>
      <c r="G203" t="s">
        <v>18</v>
      </c>
      <c r="H203" s="1">
        <v>38042</v>
      </c>
      <c r="I203" t="s">
        <v>1076</v>
      </c>
      <c r="J203" t="s">
        <v>20</v>
      </c>
      <c r="K203" t="s">
        <v>1077</v>
      </c>
      <c r="L203" t="str">
        <f>"02-1290"</f>
        <v>02-1290</v>
      </c>
      <c r="M203" t="s">
        <v>20</v>
      </c>
      <c r="N203">
        <v>2004</v>
      </c>
    </row>
    <row r="204" spans="1:14">
      <c r="A204">
        <v>203</v>
      </c>
      <c r="B204" t="s">
        <v>13</v>
      </c>
      <c r="C204" t="s">
        <v>14</v>
      </c>
      <c r="D204" t="s">
        <v>1078</v>
      </c>
      <c r="E204" t="s">
        <v>1079</v>
      </c>
      <c r="F204" t="s">
        <v>1080</v>
      </c>
      <c r="G204" t="s">
        <v>18</v>
      </c>
      <c r="H204" s="1">
        <v>39223</v>
      </c>
      <c r="I204" t="s">
        <v>1081</v>
      </c>
      <c r="J204" t="s">
        <v>20</v>
      </c>
      <c r="K204" t="s">
        <v>1082</v>
      </c>
      <c r="L204" t="str">
        <f>"05-1126"</f>
        <v>05-1126</v>
      </c>
      <c r="M204" t="s">
        <v>20</v>
      </c>
      <c r="N204">
        <v>2007</v>
      </c>
    </row>
    <row r="205" spans="1:14">
      <c r="A205">
        <v>204</v>
      </c>
      <c r="B205" t="s">
        <v>13</v>
      </c>
      <c r="C205" t="s">
        <v>14</v>
      </c>
      <c r="D205" t="s">
        <v>1083</v>
      </c>
      <c r="E205" t="s">
        <v>1084</v>
      </c>
      <c r="F205" t="s">
        <v>1085</v>
      </c>
      <c r="G205" t="s">
        <v>18</v>
      </c>
      <c r="H205" s="1">
        <v>37999</v>
      </c>
      <c r="I205" t="s">
        <v>1086</v>
      </c>
      <c r="J205" t="s">
        <v>20</v>
      </c>
      <c r="K205" t="s">
        <v>1087</v>
      </c>
      <c r="L205" t="s">
        <v>1088</v>
      </c>
      <c r="M205" t="s">
        <v>20</v>
      </c>
      <c r="N205">
        <v>2004</v>
      </c>
    </row>
    <row r="206" spans="1:14">
      <c r="A206">
        <v>205</v>
      </c>
      <c r="B206" t="s">
        <v>13</v>
      </c>
      <c r="C206" t="s">
        <v>14</v>
      </c>
      <c r="D206" t="s">
        <v>1089</v>
      </c>
      <c r="E206" t="s">
        <v>1090</v>
      </c>
      <c r="F206" t="s">
        <v>1091</v>
      </c>
      <c r="G206" t="s">
        <v>18</v>
      </c>
      <c r="H206" s="1">
        <v>42060</v>
      </c>
      <c r="I206" t="s">
        <v>1092</v>
      </c>
      <c r="J206" t="s">
        <v>20</v>
      </c>
      <c r="K206" t="s">
        <v>1093</v>
      </c>
      <c r="L206" t="s">
        <v>1094</v>
      </c>
      <c r="M206" t="s">
        <v>20</v>
      </c>
      <c r="N206">
        <v>2015</v>
      </c>
    </row>
    <row r="207" spans="1:14">
      <c r="A207">
        <v>206</v>
      </c>
      <c r="B207" t="s">
        <v>13</v>
      </c>
      <c r="C207" t="s">
        <v>14</v>
      </c>
      <c r="D207" t="s">
        <v>1095</v>
      </c>
      <c r="E207" t="s">
        <v>1096</v>
      </c>
      <c r="F207" t="s">
        <v>1097</v>
      </c>
      <c r="G207" t="s">
        <v>18</v>
      </c>
      <c r="H207" s="1">
        <v>39261</v>
      </c>
      <c r="I207" t="s">
        <v>1098</v>
      </c>
      <c r="J207" t="s">
        <v>20</v>
      </c>
      <c r="K207" t="s">
        <v>1099</v>
      </c>
      <c r="L207" t="s">
        <v>1100</v>
      </c>
      <c r="M207" t="s">
        <v>20</v>
      </c>
      <c r="N207">
        <v>2007</v>
      </c>
    </row>
    <row r="208" spans="1:14">
      <c r="A208">
        <v>207</v>
      </c>
      <c r="B208" t="s">
        <v>13</v>
      </c>
      <c r="C208" t="s">
        <v>20</v>
      </c>
      <c r="D208" t="s">
        <v>20</v>
      </c>
      <c r="E208" t="s">
        <v>150</v>
      </c>
      <c r="F208" t="s">
        <v>1101</v>
      </c>
      <c r="G208" t="s">
        <v>18</v>
      </c>
      <c r="H208" s="1">
        <v>23900</v>
      </c>
      <c r="I208" t="s">
        <v>344</v>
      </c>
      <c r="J208" t="s">
        <v>20</v>
      </c>
      <c r="K208" t="s">
        <v>1102</v>
      </c>
      <c r="L208" t="s">
        <v>1103</v>
      </c>
      <c r="M208" t="s">
        <v>20</v>
      </c>
      <c r="N208">
        <v>1965</v>
      </c>
    </row>
    <row r="209" spans="1:14">
      <c r="A209">
        <v>208</v>
      </c>
      <c r="B209" t="s">
        <v>13</v>
      </c>
      <c r="C209" t="s">
        <v>20</v>
      </c>
      <c r="D209" t="s">
        <v>20</v>
      </c>
      <c r="E209" t="s">
        <v>1104</v>
      </c>
      <c r="F209" t="s">
        <v>1105</v>
      </c>
      <c r="G209" t="s">
        <v>18</v>
      </c>
      <c r="H209" s="1">
        <v>23886</v>
      </c>
      <c r="I209" t="s">
        <v>1106</v>
      </c>
      <c r="J209" t="s">
        <v>20</v>
      </c>
      <c r="K209" t="s">
        <v>1107</v>
      </c>
      <c r="L209">
        <v>775</v>
      </c>
      <c r="M209" t="s">
        <v>20</v>
      </c>
      <c r="N209">
        <v>1965</v>
      </c>
    </row>
    <row r="210" spans="1:14">
      <c r="A210">
        <v>209</v>
      </c>
      <c r="B210" t="s">
        <v>13</v>
      </c>
      <c r="C210" t="s">
        <v>14</v>
      </c>
      <c r="D210" t="s">
        <v>1108</v>
      </c>
      <c r="E210" t="s">
        <v>1109</v>
      </c>
      <c r="F210" t="s">
        <v>1110</v>
      </c>
      <c r="G210" t="s">
        <v>18</v>
      </c>
      <c r="H210" s="1">
        <v>29732</v>
      </c>
      <c r="I210" t="s">
        <v>1111</v>
      </c>
      <c r="J210" t="s">
        <v>20</v>
      </c>
      <c r="K210" t="s">
        <v>1112</v>
      </c>
      <c r="L210" t="s">
        <v>1113</v>
      </c>
      <c r="M210" t="s">
        <v>20</v>
      </c>
      <c r="N210">
        <v>1981</v>
      </c>
    </row>
    <row r="211" spans="1:14">
      <c r="A211">
        <v>210</v>
      </c>
      <c r="B211" t="s">
        <v>13</v>
      </c>
      <c r="C211" t="s">
        <v>20</v>
      </c>
      <c r="D211" t="s">
        <v>20</v>
      </c>
      <c r="E211" t="s">
        <v>192</v>
      </c>
      <c r="F211" t="s">
        <v>1114</v>
      </c>
      <c r="G211" t="s">
        <v>18</v>
      </c>
      <c r="H211" s="1">
        <v>25503</v>
      </c>
      <c r="I211" t="s">
        <v>1115</v>
      </c>
      <c r="J211" t="s">
        <v>20</v>
      </c>
      <c r="K211" t="s">
        <v>1116</v>
      </c>
      <c r="L211">
        <v>419</v>
      </c>
      <c r="M211" t="s">
        <v>20</v>
      </c>
      <c r="N211">
        <v>1969</v>
      </c>
    </row>
    <row r="212" spans="1:14">
      <c r="A212">
        <v>211</v>
      </c>
      <c r="B212" t="s">
        <v>13</v>
      </c>
      <c r="C212" t="s">
        <v>14</v>
      </c>
      <c r="D212" t="s">
        <v>1117</v>
      </c>
      <c r="E212" t="s">
        <v>1118</v>
      </c>
      <c r="F212" t="s">
        <v>1119</v>
      </c>
      <c r="G212" t="s">
        <v>18</v>
      </c>
      <c r="H212" s="1">
        <v>37431</v>
      </c>
      <c r="I212" t="s">
        <v>1120</v>
      </c>
      <c r="J212" t="s">
        <v>20</v>
      </c>
      <c r="K212" t="s">
        <v>1121</v>
      </c>
      <c r="L212" t="s">
        <v>1122</v>
      </c>
      <c r="M212" t="s">
        <v>20</v>
      </c>
      <c r="N212">
        <v>2002</v>
      </c>
    </row>
    <row r="213" spans="1:14">
      <c r="A213">
        <v>212</v>
      </c>
      <c r="B213" t="s">
        <v>13</v>
      </c>
      <c r="C213" t="s">
        <v>14</v>
      </c>
      <c r="D213" t="s">
        <v>1123</v>
      </c>
      <c r="E213" t="s">
        <v>1124</v>
      </c>
      <c r="F213" t="s">
        <v>1125</v>
      </c>
      <c r="G213" t="s">
        <v>18</v>
      </c>
      <c r="H213" s="1">
        <v>36304</v>
      </c>
      <c r="I213" t="s">
        <v>1126</v>
      </c>
      <c r="J213" t="s">
        <v>20</v>
      </c>
      <c r="K213" t="s">
        <v>1127</v>
      </c>
      <c r="L213" t="str">
        <f>"97-1625"</f>
        <v>97-1625</v>
      </c>
      <c r="M213" t="s">
        <v>20</v>
      </c>
      <c r="N213">
        <v>1999</v>
      </c>
    </row>
    <row r="214" spans="1:14">
      <c r="A214">
        <v>213</v>
      </c>
      <c r="B214" t="s">
        <v>13</v>
      </c>
      <c r="C214" t="s">
        <v>20</v>
      </c>
      <c r="D214" t="s">
        <v>20</v>
      </c>
      <c r="E214" t="s">
        <v>1128</v>
      </c>
      <c r="F214" t="s">
        <v>1129</v>
      </c>
      <c r="G214" t="s">
        <v>18</v>
      </c>
      <c r="H214" s="1">
        <v>31138</v>
      </c>
      <c r="I214" t="s">
        <v>1130</v>
      </c>
      <c r="J214" t="s">
        <v>20</v>
      </c>
      <c r="K214" t="s">
        <v>1131</v>
      </c>
      <c r="L214" t="str">
        <f>"83-1896"</f>
        <v>83-1896</v>
      </c>
      <c r="M214" t="s">
        <v>20</v>
      </c>
      <c r="N214">
        <v>1985</v>
      </c>
    </row>
    <row r="215" spans="1:14">
      <c r="A215">
        <v>214</v>
      </c>
      <c r="B215" t="s">
        <v>13</v>
      </c>
      <c r="C215" t="s">
        <v>14</v>
      </c>
      <c r="D215" t="s">
        <v>1132</v>
      </c>
      <c r="E215" t="s">
        <v>1133</v>
      </c>
      <c r="F215" t="s">
        <v>1134</v>
      </c>
      <c r="G215" t="s">
        <v>18</v>
      </c>
      <c r="H215" s="1">
        <v>38509</v>
      </c>
      <c r="I215" t="s">
        <v>1135</v>
      </c>
      <c r="J215" t="s">
        <v>20</v>
      </c>
      <c r="K215" t="s">
        <v>1136</v>
      </c>
      <c r="L215" t="str">
        <f>"03-1454"</f>
        <v>03-1454</v>
      </c>
      <c r="M215" t="s">
        <v>20</v>
      </c>
      <c r="N215">
        <v>2005</v>
      </c>
    </row>
    <row r="216" spans="1:14">
      <c r="A216">
        <v>215</v>
      </c>
      <c r="B216" t="s">
        <v>13</v>
      </c>
      <c r="C216" t="s">
        <v>14</v>
      </c>
      <c r="D216" t="s">
        <v>1137</v>
      </c>
      <c r="E216" t="s">
        <v>1138</v>
      </c>
      <c r="F216" t="s">
        <v>1139</v>
      </c>
      <c r="G216" t="s">
        <v>18</v>
      </c>
      <c r="H216" s="1">
        <v>41445</v>
      </c>
      <c r="I216" t="s">
        <v>1140</v>
      </c>
      <c r="J216" t="s">
        <v>20</v>
      </c>
      <c r="K216" t="s">
        <v>1141</v>
      </c>
      <c r="L216" t="s">
        <v>1142</v>
      </c>
      <c r="M216" t="s">
        <v>20</v>
      </c>
      <c r="N216">
        <v>2013</v>
      </c>
    </row>
    <row r="217" spans="1:14">
      <c r="A217">
        <v>216</v>
      </c>
      <c r="B217" t="s">
        <v>13</v>
      </c>
      <c r="C217" t="s">
        <v>14</v>
      </c>
      <c r="D217" t="s">
        <v>1143</v>
      </c>
      <c r="E217" t="s">
        <v>1144</v>
      </c>
      <c r="F217" t="s">
        <v>1145</v>
      </c>
      <c r="G217" t="s">
        <v>18</v>
      </c>
      <c r="H217" s="1">
        <v>32531</v>
      </c>
      <c r="I217" t="s">
        <v>1146</v>
      </c>
      <c r="J217" t="s">
        <v>20</v>
      </c>
      <c r="K217" t="s">
        <v>1147</v>
      </c>
      <c r="L217" t="str">
        <f>"87-1190"</f>
        <v>87-1190</v>
      </c>
      <c r="M217" t="s">
        <v>20</v>
      </c>
      <c r="N217">
        <v>1989</v>
      </c>
    </row>
    <row r="218" spans="1:14">
      <c r="A218">
        <v>217</v>
      </c>
      <c r="B218" t="s">
        <v>13</v>
      </c>
      <c r="C218" t="s">
        <v>14</v>
      </c>
      <c r="D218" t="s">
        <v>1148</v>
      </c>
      <c r="E218" t="s">
        <v>1149</v>
      </c>
      <c r="F218" t="s">
        <v>1150</v>
      </c>
      <c r="G218" t="s">
        <v>18</v>
      </c>
      <c r="H218" s="1">
        <v>42177</v>
      </c>
      <c r="I218" t="s">
        <v>1151</v>
      </c>
      <c r="J218" t="s">
        <v>20</v>
      </c>
      <c r="K218" t="s">
        <v>1152</v>
      </c>
      <c r="L218" t="s">
        <v>1153</v>
      </c>
      <c r="M218" t="s">
        <v>20</v>
      </c>
      <c r="N218">
        <v>2015</v>
      </c>
    </row>
    <row r="219" spans="1:14">
      <c r="A219">
        <v>218</v>
      </c>
      <c r="B219" t="s">
        <v>13</v>
      </c>
      <c r="C219" t="s">
        <v>14</v>
      </c>
      <c r="D219" t="s">
        <v>1154</v>
      </c>
      <c r="E219" t="s">
        <v>1155</v>
      </c>
      <c r="F219" t="s">
        <v>1156</v>
      </c>
      <c r="G219" t="s">
        <v>18</v>
      </c>
      <c r="H219" s="1">
        <v>30370</v>
      </c>
      <c r="I219" t="s">
        <v>1157</v>
      </c>
      <c r="J219" t="s">
        <v>20</v>
      </c>
      <c r="K219" t="s">
        <v>1158</v>
      </c>
      <c r="L219" t="s">
        <v>1159</v>
      </c>
      <c r="M219" t="s">
        <v>20</v>
      </c>
      <c r="N219">
        <v>1983</v>
      </c>
    </row>
    <row r="220" spans="1:14">
      <c r="A220">
        <v>219</v>
      </c>
      <c r="B220" t="s">
        <v>13</v>
      </c>
      <c r="C220" t="s">
        <v>14</v>
      </c>
      <c r="D220" t="s">
        <v>1160</v>
      </c>
      <c r="E220" t="s">
        <v>1161</v>
      </c>
      <c r="F220" t="s">
        <v>1162</v>
      </c>
      <c r="G220" t="s">
        <v>18</v>
      </c>
      <c r="H220" s="1">
        <v>41442</v>
      </c>
      <c r="I220" t="s">
        <v>1163</v>
      </c>
      <c r="J220" t="s">
        <v>20</v>
      </c>
      <c r="K220" t="s">
        <v>1164</v>
      </c>
      <c r="L220" t="s">
        <v>1165</v>
      </c>
      <c r="M220" t="s">
        <v>20</v>
      </c>
      <c r="N220">
        <v>2013</v>
      </c>
    </row>
    <row r="221" spans="1:14">
      <c r="A221">
        <v>220</v>
      </c>
      <c r="B221" t="s">
        <v>13</v>
      </c>
      <c r="C221" t="s">
        <v>14</v>
      </c>
      <c r="D221" t="s">
        <v>1166</v>
      </c>
      <c r="E221" t="s">
        <v>1167</v>
      </c>
      <c r="F221" t="s">
        <v>1168</v>
      </c>
      <c r="G221" t="s">
        <v>18</v>
      </c>
      <c r="H221" s="1">
        <v>19693</v>
      </c>
      <c r="I221" t="s">
        <v>1169</v>
      </c>
      <c r="J221" t="s">
        <v>20</v>
      </c>
      <c r="K221" t="s">
        <v>1170</v>
      </c>
      <c r="L221">
        <v>16</v>
      </c>
      <c r="M221" t="s">
        <v>20</v>
      </c>
      <c r="N221">
        <v>1953</v>
      </c>
    </row>
    <row r="222" spans="1:14">
      <c r="A222">
        <v>221</v>
      </c>
      <c r="B222" t="s">
        <v>13</v>
      </c>
      <c r="C222" t="s">
        <v>20</v>
      </c>
      <c r="D222" t="s">
        <v>20</v>
      </c>
      <c r="E222" t="s">
        <v>597</v>
      </c>
      <c r="F222" t="s">
        <v>1171</v>
      </c>
      <c r="G222" t="s">
        <v>18</v>
      </c>
      <c r="H222" s="1">
        <v>19791</v>
      </c>
      <c r="I222" t="s">
        <v>218</v>
      </c>
      <c r="J222" t="s">
        <v>20</v>
      </c>
      <c r="K222" t="s">
        <v>1172</v>
      </c>
      <c r="L222" t="s">
        <v>1173</v>
      </c>
      <c r="M222" t="s">
        <v>20</v>
      </c>
      <c r="N222">
        <v>1954</v>
      </c>
    </row>
    <row r="223" spans="1:14">
      <c r="A223">
        <v>222</v>
      </c>
      <c r="B223" t="s">
        <v>13</v>
      </c>
      <c r="C223" t="s">
        <v>14</v>
      </c>
      <c r="D223" t="s">
        <v>1174</v>
      </c>
      <c r="E223" t="s">
        <v>1175</v>
      </c>
      <c r="F223" t="s">
        <v>1176</v>
      </c>
      <c r="G223" t="s">
        <v>18</v>
      </c>
      <c r="H223" s="1">
        <v>39133</v>
      </c>
      <c r="I223" t="s">
        <v>1177</v>
      </c>
      <c r="J223" t="s">
        <v>20</v>
      </c>
      <c r="K223" t="s">
        <v>1178</v>
      </c>
      <c r="L223" t="s">
        <v>1179</v>
      </c>
      <c r="M223" t="s">
        <v>20</v>
      </c>
      <c r="N223">
        <v>2007</v>
      </c>
    </row>
    <row r="224" spans="1:14">
      <c r="A224">
        <v>223</v>
      </c>
      <c r="B224" t="s">
        <v>13</v>
      </c>
      <c r="C224" t="s">
        <v>14</v>
      </c>
      <c r="D224" t="s">
        <v>1180</v>
      </c>
      <c r="E224" t="s">
        <v>860</v>
      </c>
      <c r="F224" t="s">
        <v>1181</v>
      </c>
      <c r="G224" t="s">
        <v>18</v>
      </c>
      <c r="H224" s="1">
        <v>20974</v>
      </c>
      <c r="I224" t="s">
        <v>1182</v>
      </c>
      <c r="J224" t="s">
        <v>20</v>
      </c>
      <c r="K224" t="s">
        <v>1183</v>
      </c>
      <c r="L224">
        <v>3</v>
      </c>
      <c r="M224" t="s">
        <v>20</v>
      </c>
      <c r="N224">
        <v>1957</v>
      </c>
    </row>
    <row r="225" spans="1:14">
      <c r="A225">
        <v>224</v>
      </c>
      <c r="B225" t="s">
        <v>13</v>
      </c>
      <c r="C225" t="s">
        <v>14</v>
      </c>
      <c r="D225" t="s">
        <v>1184</v>
      </c>
      <c r="E225" t="s">
        <v>1185</v>
      </c>
      <c r="F225" t="s">
        <v>1186</v>
      </c>
      <c r="G225" t="s">
        <v>18</v>
      </c>
      <c r="H225" s="1">
        <v>26311</v>
      </c>
      <c r="I225" t="s">
        <v>1187</v>
      </c>
      <c r="J225" t="s">
        <v>20</v>
      </c>
      <c r="K225" t="s">
        <v>1188</v>
      </c>
      <c r="L225" t="s">
        <v>1189</v>
      </c>
      <c r="M225" t="s">
        <v>20</v>
      </c>
      <c r="N225">
        <v>1972</v>
      </c>
    </row>
    <row r="226" spans="1:14">
      <c r="A226">
        <v>225</v>
      </c>
      <c r="B226" t="s">
        <v>13</v>
      </c>
      <c r="C226" t="s">
        <v>20</v>
      </c>
      <c r="D226" t="s">
        <v>20</v>
      </c>
      <c r="E226" t="s">
        <v>1190</v>
      </c>
      <c r="F226" t="s">
        <v>1191</v>
      </c>
      <c r="G226" t="s">
        <v>18</v>
      </c>
      <c r="H226" s="1">
        <v>30733</v>
      </c>
      <c r="I226" t="s">
        <v>1192</v>
      </c>
      <c r="J226" t="s">
        <v>20</v>
      </c>
      <c r="K226" t="s">
        <v>1193</v>
      </c>
      <c r="L226" t="s">
        <v>1194</v>
      </c>
      <c r="M226" t="s">
        <v>20</v>
      </c>
      <c r="N226">
        <v>1984</v>
      </c>
    </row>
    <row r="227" spans="1:14">
      <c r="A227">
        <v>226</v>
      </c>
      <c r="B227" t="s">
        <v>13</v>
      </c>
      <c r="C227" t="s">
        <v>14</v>
      </c>
      <c r="D227" t="s">
        <v>1195</v>
      </c>
      <c r="E227" t="s">
        <v>1196</v>
      </c>
      <c r="F227" t="s">
        <v>1197</v>
      </c>
      <c r="G227" t="s">
        <v>18</v>
      </c>
      <c r="H227" s="1">
        <v>19518</v>
      </c>
      <c r="I227" t="s">
        <v>1198</v>
      </c>
      <c r="J227" t="s">
        <v>20</v>
      </c>
      <c r="K227" t="s">
        <v>1199</v>
      </c>
      <c r="L227" t="s">
        <v>1200</v>
      </c>
      <c r="M227" t="s">
        <v>20</v>
      </c>
      <c r="N227">
        <v>1953</v>
      </c>
    </row>
    <row r="228" spans="1:14">
      <c r="A228">
        <v>227</v>
      </c>
      <c r="B228" t="s">
        <v>13</v>
      </c>
      <c r="C228" t="s">
        <v>14</v>
      </c>
      <c r="D228" t="s">
        <v>1201</v>
      </c>
      <c r="E228" t="s">
        <v>1202</v>
      </c>
      <c r="F228" t="s">
        <v>1203</v>
      </c>
      <c r="G228" t="s">
        <v>18</v>
      </c>
      <c r="H228" s="1">
        <v>35236</v>
      </c>
      <c r="I228" t="s">
        <v>1204</v>
      </c>
      <c r="J228" t="s">
        <v>20</v>
      </c>
      <c r="K228" t="s">
        <v>1205</v>
      </c>
      <c r="L228" t="s">
        <v>1206</v>
      </c>
      <c r="M228" t="s">
        <v>20</v>
      </c>
      <c r="N228">
        <v>1996</v>
      </c>
    </row>
    <row r="229" spans="1:14">
      <c r="A229">
        <v>228</v>
      </c>
      <c r="B229" t="s">
        <v>13</v>
      </c>
      <c r="C229" t="s">
        <v>14</v>
      </c>
      <c r="D229" t="s">
        <v>1207</v>
      </c>
      <c r="E229" t="s">
        <v>1208</v>
      </c>
      <c r="F229" t="s">
        <v>1209</v>
      </c>
      <c r="G229" t="s">
        <v>18</v>
      </c>
      <c r="H229" s="1">
        <v>34092</v>
      </c>
      <c r="I229" t="s">
        <v>1210</v>
      </c>
      <c r="J229" t="s">
        <v>20</v>
      </c>
      <c r="K229" t="s">
        <v>1211</v>
      </c>
      <c r="L229" t="str">
        <f>"91-1043"</f>
        <v>91-1043</v>
      </c>
      <c r="M229" t="s">
        <v>20</v>
      </c>
      <c r="N229">
        <v>1993</v>
      </c>
    </row>
    <row r="230" spans="1:14">
      <c r="A230">
        <v>229</v>
      </c>
      <c r="B230" t="s">
        <v>13</v>
      </c>
      <c r="C230" t="s">
        <v>14</v>
      </c>
      <c r="D230" t="s">
        <v>1212</v>
      </c>
      <c r="E230" t="s">
        <v>884</v>
      </c>
      <c r="F230" t="s">
        <v>1213</v>
      </c>
      <c r="G230" t="s">
        <v>18</v>
      </c>
      <c r="H230" s="1">
        <v>25988</v>
      </c>
      <c r="I230" t="s">
        <v>1214</v>
      </c>
      <c r="J230" t="s">
        <v>20</v>
      </c>
      <c r="K230" t="s">
        <v>1215</v>
      </c>
      <c r="L230">
        <v>80</v>
      </c>
      <c r="M230" t="s">
        <v>20</v>
      </c>
      <c r="N230">
        <v>1971</v>
      </c>
    </row>
    <row r="231" spans="1:14">
      <c r="A231">
        <v>230</v>
      </c>
      <c r="B231" t="s">
        <v>13</v>
      </c>
      <c r="C231" t="s">
        <v>14</v>
      </c>
      <c r="D231" t="s">
        <v>1216</v>
      </c>
      <c r="E231" t="s">
        <v>1217</v>
      </c>
      <c r="F231" t="s">
        <v>1218</v>
      </c>
      <c r="G231" t="s">
        <v>18</v>
      </c>
      <c r="H231" s="1">
        <v>43480</v>
      </c>
      <c r="I231" t="s">
        <v>1219</v>
      </c>
      <c r="J231" t="s">
        <v>20</v>
      </c>
      <c r="K231" t="s">
        <v>1220</v>
      </c>
      <c r="L231" t="s">
        <v>1221</v>
      </c>
      <c r="M231" t="s">
        <v>20</v>
      </c>
      <c r="N231">
        <v>2019</v>
      </c>
    </row>
    <row r="232" spans="1:14">
      <c r="A232">
        <v>231</v>
      </c>
      <c r="B232" t="s">
        <v>13</v>
      </c>
      <c r="C232" t="s">
        <v>14</v>
      </c>
      <c r="D232" t="s">
        <v>1222</v>
      </c>
      <c r="E232" t="s">
        <v>1223</v>
      </c>
      <c r="F232" t="s">
        <v>1224</v>
      </c>
      <c r="G232" t="s">
        <v>18</v>
      </c>
      <c r="H232" s="1">
        <v>19140</v>
      </c>
      <c r="I232" t="s">
        <v>1225</v>
      </c>
      <c r="J232" t="s">
        <v>20</v>
      </c>
      <c r="K232" t="s">
        <v>1226</v>
      </c>
      <c r="L232" t="s">
        <v>1227</v>
      </c>
      <c r="M232" t="s">
        <v>20</v>
      </c>
      <c r="N232">
        <v>1952</v>
      </c>
    </row>
    <row r="233" spans="1:14">
      <c r="A233">
        <v>232</v>
      </c>
      <c r="B233" t="s">
        <v>13</v>
      </c>
      <c r="C233" t="s">
        <v>14</v>
      </c>
      <c r="D233" t="s">
        <v>1228</v>
      </c>
      <c r="E233" t="s">
        <v>1229</v>
      </c>
      <c r="F233" t="s">
        <v>1230</v>
      </c>
      <c r="G233" t="s">
        <v>18</v>
      </c>
      <c r="H233" s="1">
        <v>28296</v>
      </c>
      <c r="I233" t="s">
        <v>1231</v>
      </c>
      <c r="J233" t="s">
        <v>20</v>
      </c>
      <c r="K233" t="s">
        <v>1232</v>
      </c>
      <c r="L233" t="s">
        <v>1233</v>
      </c>
      <c r="M233" t="s">
        <v>20</v>
      </c>
      <c r="N233">
        <v>1977</v>
      </c>
    </row>
    <row r="234" spans="1:14">
      <c r="A234">
        <v>233</v>
      </c>
      <c r="B234" t="s">
        <v>13</v>
      </c>
      <c r="C234" t="s">
        <v>14</v>
      </c>
      <c r="D234" t="s">
        <v>1234</v>
      </c>
      <c r="E234" t="s">
        <v>1235</v>
      </c>
      <c r="F234" t="s">
        <v>1236</v>
      </c>
      <c r="G234" t="s">
        <v>18</v>
      </c>
      <c r="H234" s="1">
        <v>34477</v>
      </c>
      <c r="I234" t="s">
        <v>1237</v>
      </c>
      <c r="J234" t="s">
        <v>20</v>
      </c>
      <c r="K234" t="s">
        <v>1238</v>
      </c>
      <c r="L234" t="str">
        <f>"92-1441"</f>
        <v>92-1441</v>
      </c>
      <c r="M234" t="s">
        <v>20</v>
      </c>
      <c r="N234">
        <v>1994</v>
      </c>
    </row>
    <row r="235" spans="1:14">
      <c r="A235">
        <v>234</v>
      </c>
      <c r="B235" t="s">
        <v>13</v>
      </c>
      <c r="C235" t="s">
        <v>20</v>
      </c>
      <c r="D235" t="s">
        <v>20</v>
      </c>
      <c r="E235" t="s">
        <v>1239</v>
      </c>
      <c r="F235" t="s">
        <v>1240</v>
      </c>
      <c r="G235" t="s">
        <v>18</v>
      </c>
      <c r="H235" s="1">
        <v>30291</v>
      </c>
      <c r="I235" t="s">
        <v>1241</v>
      </c>
      <c r="J235" t="s">
        <v>20</v>
      </c>
      <c r="K235" t="s">
        <v>1242</v>
      </c>
      <c r="L235" t="str">
        <f>"81-2296"</f>
        <v>81-2296</v>
      </c>
      <c r="M235" t="s">
        <v>20</v>
      </c>
      <c r="N235">
        <v>1982</v>
      </c>
    </row>
    <row r="236" spans="1:14">
      <c r="A236">
        <v>235</v>
      </c>
      <c r="B236" t="s">
        <v>13</v>
      </c>
      <c r="C236" t="s">
        <v>14</v>
      </c>
      <c r="D236" t="s">
        <v>1243</v>
      </c>
      <c r="E236" t="s">
        <v>1244</v>
      </c>
      <c r="F236" t="s">
        <v>1245</v>
      </c>
      <c r="G236" t="s">
        <v>18</v>
      </c>
      <c r="H236" s="1">
        <v>41081</v>
      </c>
      <c r="I236" t="s">
        <v>1246</v>
      </c>
      <c r="J236" t="s">
        <v>20</v>
      </c>
      <c r="K236" t="s">
        <v>1247</v>
      </c>
      <c r="L236" s="2">
        <v>34639</v>
      </c>
      <c r="M236" t="s">
        <v>20</v>
      </c>
      <c r="N236">
        <v>2012</v>
      </c>
    </row>
    <row r="237" spans="1:14">
      <c r="A237">
        <v>236</v>
      </c>
      <c r="B237" t="s">
        <v>13</v>
      </c>
      <c r="C237" t="s">
        <v>20</v>
      </c>
      <c r="D237" t="s">
        <v>20</v>
      </c>
      <c r="E237" t="s">
        <v>1248</v>
      </c>
      <c r="F237" t="s">
        <v>1249</v>
      </c>
      <c r="G237" t="s">
        <v>18</v>
      </c>
      <c r="H237" s="1">
        <v>43265</v>
      </c>
      <c r="I237" t="s">
        <v>1250</v>
      </c>
      <c r="J237" t="s">
        <v>20</v>
      </c>
      <c r="K237" t="s">
        <v>1251</v>
      </c>
      <c r="L237" t="str">
        <f>"16-1220"</f>
        <v>16-1220</v>
      </c>
      <c r="M237" t="s">
        <v>20</v>
      </c>
      <c r="N237">
        <v>2018</v>
      </c>
    </row>
    <row r="238" spans="1:14">
      <c r="A238">
        <v>237</v>
      </c>
      <c r="B238" t="s">
        <v>13</v>
      </c>
      <c r="C238" t="s">
        <v>14</v>
      </c>
      <c r="D238" t="s">
        <v>1252</v>
      </c>
      <c r="E238" t="s">
        <v>1253</v>
      </c>
      <c r="F238" t="s">
        <v>1254</v>
      </c>
      <c r="G238" t="s">
        <v>18</v>
      </c>
      <c r="H238" s="1">
        <v>31755</v>
      </c>
      <c r="I238" t="s">
        <v>1255</v>
      </c>
      <c r="J238" t="s">
        <v>20</v>
      </c>
      <c r="K238" t="s">
        <v>1256</v>
      </c>
      <c r="L238" t="s">
        <v>1257</v>
      </c>
      <c r="M238" t="s">
        <v>20</v>
      </c>
      <c r="N238">
        <v>1986</v>
      </c>
    </row>
    <row r="239" spans="1:14">
      <c r="A239">
        <v>238</v>
      </c>
      <c r="B239" t="s">
        <v>13</v>
      </c>
      <c r="C239" t="s">
        <v>143</v>
      </c>
      <c r="D239" t="s">
        <v>1258</v>
      </c>
      <c r="E239" t="s">
        <v>1259</v>
      </c>
      <c r="F239" t="s">
        <v>1260</v>
      </c>
      <c r="G239" t="s">
        <v>18</v>
      </c>
      <c r="H239" s="1">
        <v>23543</v>
      </c>
      <c r="I239" t="s">
        <v>1261</v>
      </c>
      <c r="J239" t="s">
        <v>20</v>
      </c>
      <c r="K239" t="s">
        <v>1262</v>
      </c>
      <c r="L239">
        <v>138</v>
      </c>
      <c r="M239" t="s">
        <v>20</v>
      </c>
      <c r="N239">
        <v>1964</v>
      </c>
    </row>
    <row r="240" spans="1:14">
      <c r="A240">
        <v>239</v>
      </c>
      <c r="B240" t="s">
        <v>13</v>
      </c>
      <c r="C240" t="s">
        <v>20</v>
      </c>
      <c r="D240" t="s">
        <v>20</v>
      </c>
      <c r="E240" t="s">
        <v>1263</v>
      </c>
      <c r="F240" t="s">
        <v>1264</v>
      </c>
      <c r="G240" t="s">
        <v>18</v>
      </c>
      <c r="H240" s="1">
        <v>21324</v>
      </c>
      <c r="I240" t="s">
        <v>1265</v>
      </c>
      <c r="J240" t="s">
        <v>20</v>
      </c>
      <c r="K240" t="s">
        <v>1266</v>
      </c>
      <c r="L240" t="s">
        <v>1267</v>
      </c>
      <c r="M240" t="s">
        <v>20</v>
      </c>
      <c r="N240">
        <v>1958</v>
      </c>
    </row>
    <row r="241" spans="1:14">
      <c r="A241">
        <v>240</v>
      </c>
      <c r="B241" t="s">
        <v>13</v>
      </c>
      <c r="C241" t="s">
        <v>14</v>
      </c>
      <c r="D241" t="s">
        <v>1268</v>
      </c>
      <c r="E241" t="s">
        <v>1269</v>
      </c>
      <c r="F241" t="s">
        <v>1270</v>
      </c>
      <c r="G241" t="s">
        <v>1053</v>
      </c>
      <c r="H241" s="1">
        <v>43626</v>
      </c>
      <c r="I241" t="s">
        <v>1271</v>
      </c>
      <c r="J241" t="s">
        <v>20</v>
      </c>
      <c r="K241" t="s">
        <v>1272</v>
      </c>
      <c r="L241" t="str">
        <f>"17-1594"</f>
        <v>17-1594</v>
      </c>
      <c r="M241" t="s">
        <v>20</v>
      </c>
      <c r="N241">
        <v>2019</v>
      </c>
    </row>
    <row r="242" spans="1:14">
      <c r="A242">
        <v>241</v>
      </c>
      <c r="B242" t="s">
        <v>13</v>
      </c>
      <c r="C242" t="s">
        <v>14</v>
      </c>
      <c r="D242" t="s">
        <v>1273</v>
      </c>
      <c r="E242" t="s">
        <v>1274</v>
      </c>
      <c r="F242" t="s">
        <v>1275</v>
      </c>
      <c r="G242" t="s">
        <v>18</v>
      </c>
      <c r="H242" s="1">
        <v>36661</v>
      </c>
      <c r="I242" t="s">
        <v>1276</v>
      </c>
      <c r="J242" t="s">
        <v>20</v>
      </c>
      <c r="K242" t="s">
        <v>1277</v>
      </c>
      <c r="L242" t="s">
        <v>1278</v>
      </c>
      <c r="M242" t="s">
        <v>20</v>
      </c>
      <c r="N242">
        <v>2000</v>
      </c>
    </row>
    <row r="243" spans="1:14">
      <c r="A243">
        <v>242</v>
      </c>
      <c r="B243" t="s">
        <v>13</v>
      </c>
      <c r="C243" t="s">
        <v>14</v>
      </c>
      <c r="D243" t="s">
        <v>1279</v>
      </c>
      <c r="E243" t="s">
        <v>1280</v>
      </c>
      <c r="F243" t="s">
        <v>1281</v>
      </c>
      <c r="G243" t="s">
        <v>18</v>
      </c>
      <c r="H243" s="1">
        <v>34512</v>
      </c>
      <c r="I243" t="s">
        <v>1282</v>
      </c>
      <c r="J243" t="s">
        <v>20</v>
      </c>
      <c r="K243" t="s">
        <v>1283</v>
      </c>
      <c r="L243" t="s">
        <v>1284</v>
      </c>
      <c r="M243" t="s">
        <v>20</v>
      </c>
      <c r="N243">
        <v>1994</v>
      </c>
    </row>
    <row r="244" spans="1:14">
      <c r="A244">
        <v>243</v>
      </c>
      <c r="B244" t="s">
        <v>13</v>
      </c>
      <c r="C244" t="s">
        <v>14</v>
      </c>
      <c r="D244" t="s">
        <v>1285</v>
      </c>
      <c r="E244" t="s">
        <v>1286</v>
      </c>
      <c r="F244" t="s">
        <v>1287</v>
      </c>
      <c r="G244" t="s">
        <v>18</v>
      </c>
      <c r="H244" s="1">
        <v>28660</v>
      </c>
      <c r="I244" t="s">
        <v>1288</v>
      </c>
      <c r="J244" t="s">
        <v>20</v>
      </c>
      <c r="K244" t="s">
        <v>1289</v>
      </c>
      <c r="L244" t="s">
        <v>1290</v>
      </c>
      <c r="M244" t="s">
        <v>20</v>
      </c>
      <c r="N244">
        <v>1978</v>
      </c>
    </row>
    <row r="245" spans="1:14">
      <c r="A245">
        <v>244</v>
      </c>
      <c r="B245" t="s">
        <v>13</v>
      </c>
      <c r="C245" t="s">
        <v>20</v>
      </c>
      <c r="D245" t="s">
        <v>20</v>
      </c>
      <c r="E245" t="s">
        <v>1291</v>
      </c>
      <c r="F245" t="s">
        <v>1292</v>
      </c>
      <c r="G245" t="s">
        <v>18</v>
      </c>
      <c r="H245" s="1">
        <v>30263</v>
      </c>
      <c r="I245" t="s">
        <v>1293</v>
      </c>
      <c r="J245" t="s">
        <v>20</v>
      </c>
      <c r="K245" t="s">
        <v>1294</v>
      </c>
      <c r="L245" t="s">
        <v>1295</v>
      </c>
      <c r="M245" t="s">
        <v>20</v>
      </c>
      <c r="N245">
        <v>1982</v>
      </c>
    </row>
    <row r="246" spans="1:14">
      <c r="A246">
        <v>245</v>
      </c>
      <c r="B246" t="s">
        <v>13</v>
      </c>
      <c r="C246" t="s">
        <v>14</v>
      </c>
      <c r="D246" t="s">
        <v>1296</v>
      </c>
      <c r="E246" t="s">
        <v>1297</v>
      </c>
      <c r="F246" t="s">
        <v>1298</v>
      </c>
      <c r="G246" t="s">
        <v>18</v>
      </c>
      <c r="H246" s="1">
        <v>31110</v>
      </c>
      <c r="I246" t="s">
        <v>1299</v>
      </c>
      <c r="J246" t="s">
        <v>20</v>
      </c>
      <c r="K246" t="s">
        <v>1300</v>
      </c>
      <c r="L246" t="str">
        <f>"83-1452"</f>
        <v>83-1452</v>
      </c>
      <c r="M246" t="s">
        <v>20</v>
      </c>
      <c r="N246">
        <v>1985</v>
      </c>
    </row>
    <row r="247" spans="1:14">
      <c r="A247">
        <v>246</v>
      </c>
      <c r="B247" t="s">
        <v>13</v>
      </c>
      <c r="C247" t="s">
        <v>14</v>
      </c>
      <c r="D247" t="s">
        <v>1301</v>
      </c>
      <c r="E247" t="s">
        <v>1302</v>
      </c>
      <c r="F247" t="s">
        <v>1303</v>
      </c>
      <c r="G247" t="s">
        <v>18</v>
      </c>
      <c r="H247" s="1">
        <v>31565</v>
      </c>
      <c r="I247" t="s">
        <v>1304</v>
      </c>
      <c r="J247" t="s">
        <v>20</v>
      </c>
      <c r="K247" t="s">
        <v>1305</v>
      </c>
      <c r="L247" t="s">
        <v>1306</v>
      </c>
      <c r="M247" t="s">
        <v>20</v>
      </c>
      <c r="N247">
        <v>1986</v>
      </c>
    </row>
    <row r="248" spans="1:14">
      <c r="A248">
        <v>247</v>
      </c>
      <c r="B248" t="s">
        <v>13</v>
      </c>
      <c r="C248" t="s">
        <v>20</v>
      </c>
      <c r="D248" t="s">
        <v>20</v>
      </c>
      <c r="E248" t="s">
        <v>879</v>
      </c>
      <c r="F248" t="s">
        <v>1307</v>
      </c>
      <c r="G248" t="s">
        <v>18</v>
      </c>
      <c r="H248" s="1">
        <v>25720</v>
      </c>
      <c r="I248" t="s">
        <v>1308</v>
      </c>
      <c r="J248" t="s">
        <v>20</v>
      </c>
      <c r="K248" t="s">
        <v>1309</v>
      </c>
      <c r="L248" t="s">
        <v>1310</v>
      </c>
      <c r="M248" t="s">
        <v>20</v>
      </c>
      <c r="N248">
        <v>1970</v>
      </c>
    </row>
    <row r="249" spans="1:14">
      <c r="A249">
        <v>248</v>
      </c>
      <c r="B249" t="s">
        <v>13</v>
      </c>
      <c r="C249" t="s">
        <v>14</v>
      </c>
      <c r="D249" t="s">
        <v>1311</v>
      </c>
      <c r="E249" t="s">
        <v>1312</v>
      </c>
      <c r="F249" t="s">
        <v>1313</v>
      </c>
      <c r="G249" t="s">
        <v>18</v>
      </c>
      <c r="H249" s="1">
        <v>26469</v>
      </c>
      <c r="I249" t="s">
        <v>1314</v>
      </c>
      <c r="J249" t="s">
        <v>20</v>
      </c>
      <c r="K249" t="s">
        <v>1315</v>
      </c>
      <c r="L249" t="s">
        <v>1316</v>
      </c>
      <c r="M249" t="s">
        <v>20</v>
      </c>
      <c r="N249">
        <v>1972</v>
      </c>
    </row>
    <row r="250" spans="1:14">
      <c r="A250">
        <v>249</v>
      </c>
      <c r="B250" t="s">
        <v>13</v>
      </c>
      <c r="C250" t="s">
        <v>14</v>
      </c>
      <c r="D250" t="s">
        <v>1317</v>
      </c>
      <c r="E250" t="s">
        <v>1318</v>
      </c>
      <c r="F250" t="s">
        <v>1319</v>
      </c>
      <c r="G250" t="s">
        <v>18</v>
      </c>
      <c r="H250" s="1">
        <v>26674</v>
      </c>
      <c r="I250" t="s">
        <v>1320</v>
      </c>
      <c r="J250" t="s">
        <v>20</v>
      </c>
      <c r="K250" t="s">
        <v>1321</v>
      </c>
      <c r="L250" t="s">
        <v>1322</v>
      </c>
      <c r="M250" t="s">
        <v>20</v>
      </c>
      <c r="N250">
        <v>1973</v>
      </c>
    </row>
    <row r="251" spans="1:14">
      <c r="A251">
        <v>250</v>
      </c>
      <c r="B251" t="s">
        <v>13</v>
      </c>
      <c r="C251" t="s">
        <v>20</v>
      </c>
      <c r="D251" t="s">
        <v>20</v>
      </c>
      <c r="E251" t="s">
        <v>1323</v>
      </c>
      <c r="F251" t="s">
        <v>1324</v>
      </c>
      <c r="G251" t="s">
        <v>18</v>
      </c>
      <c r="H251" s="1">
        <v>24789</v>
      </c>
      <c r="I251" t="s">
        <v>1325</v>
      </c>
      <c r="J251" t="s">
        <v>20</v>
      </c>
      <c r="K251" t="s">
        <v>1326</v>
      </c>
      <c r="L251">
        <v>197</v>
      </c>
      <c r="M251" t="s">
        <v>20</v>
      </c>
      <c r="N251">
        <v>1967</v>
      </c>
    </row>
    <row r="252" spans="1:14">
      <c r="A252">
        <v>251</v>
      </c>
      <c r="B252" t="s">
        <v>13</v>
      </c>
      <c r="C252" t="s">
        <v>14</v>
      </c>
      <c r="D252" t="s">
        <v>1327</v>
      </c>
      <c r="E252" t="s">
        <v>1328</v>
      </c>
      <c r="F252" t="s">
        <v>1329</v>
      </c>
      <c r="G252" t="s">
        <v>18</v>
      </c>
      <c r="H252" s="1">
        <v>28150</v>
      </c>
      <c r="I252" t="s">
        <v>1330</v>
      </c>
      <c r="J252" t="s">
        <v>20</v>
      </c>
      <c r="K252" t="s">
        <v>1331</v>
      </c>
      <c r="L252" t="s">
        <v>1332</v>
      </c>
      <c r="M252" t="s">
        <v>20</v>
      </c>
      <c r="N252">
        <v>1977</v>
      </c>
    </row>
    <row r="253" spans="1:14">
      <c r="A253">
        <v>252</v>
      </c>
      <c r="B253" t="s">
        <v>13</v>
      </c>
      <c r="C253" t="s">
        <v>14</v>
      </c>
      <c r="D253" t="s">
        <v>1333</v>
      </c>
      <c r="E253" t="s">
        <v>1334</v>
      </c>
      <c r="F253" t="s">
        <v>1335</v>
      </c>
      <c r="G253" t="s">
        <v>18</v>
      </c>
      <c r="H253" s="1">
        <v>33767</v>
      </c>
      <c r="I253" t="s">
        <v>1336</v>
      </c>
      <c r="J253" t="s">
        <v>20</v>
      </c>
      <c r="K253" t="s">
        <v>1337</v>
      </c>
      <c r="L253" t="s">
        <v>1338</v>
      </c>
      <c r="M253" t="s">
        <v>20</v>
      </c>
      <c r="N253">
        <v>1992</v>
      </c>
    </row>
    <row r="254" spans="1:14">
      <c r="A254">
        <v>253</v>
      </c>
      <c r="B254" t="s">
        <v>13</v>
      </c>
      <c r="C254" t="s">
        <v>14</v>
      </c>
      <c r="D254" t="s">
        <v>1339</v>
      </c>
      <c r="E254" t="s">
        <v>1340</v>
      </c>
      <c r="F254" t="s">
        <v>1341</v>
      </c>
      <c r="G254" t="s">
        <v>18</v>
      </c>
      <c r="H254" s="1">
        <v>19350</v>
      </c>
      <c r="I254" t="s">
        <v>1342</v>
      </c>
      <c r="J254" t="s">
        <v>20</v>
      </c>
      <c r="K254" t="s">
        <v>1343</v>
      </c>
      <c r="L254">
        <v>38</v>
      </c>
      <c r="M254" t="s">
        <v>20</v>
      </c>
      <c r="N254">
        <v>1952</v>
      </c>
    </row>
    <row r="255" spans="1:14">
      <c r="A255">
        <v>254</v>
      </c>
      <c r="B255" t="s">
        <v>13</v>
      </c>
      <c r="C255" t="s">
        <v>14</v>
      </c>
      <c r="D255" t="s">
        <v>1344</v>
      </c>
      <c r="E255" t="s">
        <v>1345</v>
      </c>
      <c r="F255" t="s">
        <v>1346</v>
      </c>
      <c r="G255" t="s">
        <v>18</v>
      </c>
      <c r="H255" s="1">
        <v>29654</v>
      </c>
      <c r="I255" t="s">
        <v>1347</v>
      </c>
      <c r="J255" t="s">
        <v>20</v>
      </c>
      <c r="K255" t="s">
        <v>1348</v>
      </c>
      <c r="L255" t="str">
        <f>"79-1709"</f>
        <v>79-1709</v>
      </c>
      <c r="M255" t="s">
        <v>20</v>
      </c>
      <c r="N255">
        <v>1981</v>
      </c>
    </row>
    <row r="256" spans="1:14">
      <c r="A256">
        <v>255</v>
      </c>
      <c r="B256" t="s">
        <v>13</v>
      </c>
      <c r="C256" t="s">
        <v>14</v>
      </c>
      <c r="D256" t="s">
        <v>1349</v>
      </c>
      <c r="E256" t="s">
        <v>1350</v>
      </c>
      <c r="F256" t="s">
        <v>1351</v>
      </c>
      <c r="G256" t="s">
        <v>18</v>
      </c>
      <c r="H256" s="1">
        <v>33687</v>
      </c>
      <c r="I256" t="s">
        <v>1352</v>
      </c>
      <c r="J256" t="s">
        <v>20</v>
      </c>
      <c r="K256" t="s">
        <v>1353</v>
      </c>
      <c r="L256" t="s">
        <v>1354</v>
      </c>
      <c r="M256" t="s">
        <v>20</v>
      </c>
      <c r="N256">
        <v>1992</v>
      </c>
    </row>
    <row r="257" spans="1:14">
      <c r="A257">
        <v>256</v>
      </c>
      <c r="B257" t="s">
        <v>13</v>
      </c>
      <c r="C257" t="s">
        <v>14</v>
      </c>
      <c r="D257" t="s">
        <v>1355</v>
      </c>
      <c r="E257" t="s">
        <v>1356</v>
      </c>
      <c r="F257" t="s">
        <v>1357</v>
      </c>
      <c r="G257" t="s">
        <v>18</v>
      </c>
      <c r="H257" s="1">
        <v>22003</v>
      </c>
      <c r="I257" t="s">
        <v>1358</v>
      </c>
      <c r="J257" t="s">
        <v>20</v>
      </c>
      <c r="K257" t="s">
        <v>1359</v>
      </c>
      <c r="L257">
        <v>51</v>
      </c>
      <c r="M257" t="s">
        <v>20</v>
      </c>
      <c r="N257">
        <v>1960</v>
      </c>
    </row>
    <row r="258" spans="1:14">
      <c r="A258">
        <v>257</v>
      </c>
      <c r="B258" t="s">
        <v>13</v>
      </c>
      <c r="C258" t="s">
        <v>14</v>
      </c>
      <c r="D258" t="s">
        <v>1360</v>
      </c>
      <c r="E258" t="s">
        <v>1361</v>
      </c>
      <c r="F258" t="s">
        <v>1362</v>
      </c>
      <c r="G258" t="s">
        <v>18</v>
      </c>
      <c r="H258" s="1">
        <v>35150</v>
      </c>
      <c r="I258" t="s">
        <v>1363</v>
      </c>
      <c r="J258" t="s">
        <v>20</v>
      </c>
      <c r="K258" t="s">
        <v>1364</v>
      </c>
      <c r="L258" t="str">
        <f>"94-1837"</f>
        <v>94-1837</v>
      </c>
      <c r="M258" t="s">
        <v>20</v>
      </c>
      <c r="N258">
        <v>1996</v>
      </c>
    </row>
    <row r="259" spans="1:14">
      <c r="A259">
        <v>258</v>
      </c>
      <c r="B259" t="s">
        <v>13</v>
      </c>
      <c r="C259" t="s">
        <v>14</v>
      </c>
      <c r="D259" t="s">
        <v>1365</v>
      </c>
      <c r="E259" t="s">
        <v>1366</v>
      </c>
      <c r="F259" t="s">
        <v>1367</v>
      </c>
      <c r="G259" t="s">
        <v>18</v>
      </c>
      <c r="H259" s="1">
        <v>39251</v>
      </c>
      <c r="I259" t="s">
        <v>1368</v>
      </c>
      <c r="J259" t="s">
        <v>20</v>
      </c>
      <c r="K259" t="s">
        <v>1369</v>
      </c>
      <c r="L259" t="str">
        <f>"05-1157"</f>
        <v>05-1157</v>
      </c>
      <c r="M259" t="s">
        <v>20</v>
      </c>
      <c r="N259">
        <v>2007</v>
      </c>
    </row>
    <row r="260" spans="1:14">
      <c r="A260">
        <v>259</v>
      </c>
      <c r="B260" t="s">
        <v>13</v>
      </c>
      <c r="C260" t="s">
        <v>20</v>
      </c>
      <c r="D260" t="s">
        <v>20</v>
      </c>
      <c r="E260" t="s">
        <v>583</v>
      </c>
      <c r="F260" t="s">
        <v>1370</v>
      </c>
      <c r="G260" t="s">
        <v>18</v>
      </c>
      <c r="H260" s="1">
        <v>22563</v>
      </c>
      <c r="I260" t="s">
        <v>1371</v>
      </c>
      <c r="J260" t="s">
        <v>20</v>
      </c>
      <c r="K260" t="s">
        <v>1372</v>
      </c>
      <c r="L260">
        <v>241</v>
      </c>
      <c r="M260" t="s">
        <v>20</v>
      </c>
      <c r="N260">
        <v>1961</v>
      </c>
    </row>
    <row r="261" spans="1:14">
      <c r="A261">
        <v>260</v>
      </c>
      <c r="B261" t="s">
        <v>13</v>
      </c>
      <c r="C261" t="s">
        <v>14</v>
      </c>
      <c r="D261" t="s">
        <v>1373</v>
      </c>
      <c r="E261" t="s">
        <v>1374</v>
      </c>
      <c r="F261" t="s">
        <v>1375</v>
      </c>
      <c r="G261" t="s">
        <v>18</v>
      </c>
      <c r="H261" s="1">
        <v>30134</v>
      </c>
      <c r="I261" t="s">
        <v>1376</v>
      </c>
      <c r="J261" t="s">
        <v>20</v>
      </c>
      <c r="K261" t="s">
        <v>1377</v>
      </c>
      <c r="L261" t="s">
        <v>1378</v>
      </c>
      <c r="M261" t="s">
        <v>20</v>
      </c>
      <c r="N261">
        <v>1982</v>
      </c>
    </row>
    <row r="262" spans="1:14">
      <c r="A262">
        <v>261</v>
      </c>
      <c r="B262" t="s">
        <v>13</v>
      </c>
      <c r="C262" t="s">
        <v>14</v>
      </c>
      <c r="D262" t="s">
        <v>1379</v>
      </c>
      <c r="E262" t="s">
        <v>1380</v>
      </c>
      <c r="F262" t="s">
        <v>1381</v>
      </c>
      <c r="G262" t="s">
        <v>1053</v>
      </c>
      <c r="H262" s="1">
        <v>43598</v>
      </c>
      <c r="I262" t="s">
        <v>1382</v>
      </c>
      <c r="J262" t="s">
        <v>20</v>
      </c>
      <c r="K262" t="s">
        <v>1383</v>
      </c>
      <c r="L262" t="s">
        <v>1384</v>
      </c>
      <c r="M262" t="s">
        <v>20</v>
      </c>
      <c r="N262">
        <v>2019</v>
      </c>
    </row>
    <row r="263" spans="1:14">
      <c r="A263">
        <v>262</v>
      </c>
      <c r="B263" t="s">
        <v>13</v>
      </c>
      <c r="C263" t="s">
        <v>14</v>
      </c>
      <c r="D263" t="s">
        <v>1385</v>
      </c>
      <c r="E263" t="s">
        <v>1386</v>
      </c>
      <c r="F263" t="s">
        <v>1387</v>
      </c>
      <c r="G263" t="s">
        <v>18</v>
      </c>
      <c r="H263" s="1">
        <v>26359</v>
      </c>
      <c r="I263" t="s">
        <v>1388</v>
      </c>
      <c r="J263" t="s">
        <v>20</v>
      </c>
      <c r="K263" t="s">
        <v>1389</v>
      </c>
      <c r="L263" t="s">
        <v>1390</v>
      </c>
      <c r="M263" t="s">
        <v>20</v>
      </c>
      <c r="N263">
        <v>1972</v>
      </c>
    </row>
    <row r="264" spans="1:14">
      <c r="A264">
        <v>263</v>
      </c>
      <c r="B264" t="s">
        <v>13</v>
      </c>
      <c r="C264" t="s">
        <v>14</v>
      </c>
      <c r="D264" t="s">
        <v>1391</v>
      </c>
      <c r="E264" t="s">
        <v>1392</v>
      </c>
      <c r="F264" t="s">
        <v>1393</v>
      </c>
      <c r="G264" t="s">
        <v>18</v>
      </c>
      <c r="H264" s="1">
        <v>36214</v>
      </c>
      <c r="I264" t="s">
        <v>1394</v>
      </c>
      <c r="J264" t="s">
        <v>20</v>
      </c>
      <c r="K264" t="s">
        <v>1395</v>
      </c>
      <c r="L264" t="s">
        <v>1396</v>
      </c>
      <c r="M264" t="s">
        <v>20</v>
      </c>
      <c r="N264">
        <v>1999</v>
      </c>
    </row>
    <row r="265" spans="1:14">
      <c r="A265">
        <v>264</v>
      </c>
      <c r="B265" t="s">
        <v>13</v>
      </c>
      <c r="C265" t="s">
        <v>14</v>
      </c>
      <c r="D265" t="s">
        <v>1397</v>
      </c>
      <c r="E265" t="s">
        <v>1398</v>
      </c>
      <c r="F265" t="s">
        <v>1399</v>
      </c>
      <c r="G265" t="s">
        <v>18</v>
      </c>
      <c r="H265" s="1">
        <v>28051</v>
      </c>
      <c r="I265" t="s">
        <v>1400</v>
      </c>
      <c r="J265" t="s">
        <v>20</v>
      </c>
      <c r="K265" t="s">
        <v>1401</v>
      </c>
      <c r="L265" t="str">
        <f>"72-1251"</f>
        <v>72-1251</v>
      </c>
      <c r="M265" t="s">
        <v>20</v>
      </c>
      <c r="N265">
        <v>1976</v>
      </c>
    </row>
    <row r="266" spans="1:14">
      <c r="A266">
        <v>265</v>
      </c>
      <c r="B266" t="s">
        <v>13</v>
      </c>
      <c r="C266" t="s">
        <v>14</v>
      </c>
      <c r="D266" t="s">
        <v>1402</v>
      </c>
      <c r="E266" t="s">
        <v>1403</v>
      </c>
      <c r="F266" t="s">
        <v>1404</v>
      </c>
      <c r="G266" t="s">
        <v>18</v>
      </c>
      <c r="H266" s="1">
        <v>24579</v>
      </c>
      <c r="I266" t="s">
        <v>1405</v>
      </c>
      <c r="J266" t="s">
        <v>20</v>
      </c>
      <c r="K266" t="s">
        <v>1406</v>
      </c>
      <c r="L266" t="s">
        <v>1407</v>
      </c>
      <c r="M266" t="s">
        <v>20</v>
      </c>
      <c r="N266">
        <v>1967</v>
      </c>
    </row>
    <row r="267" spans="1:14">
      <c r="A267">
        <v>266</v>
      </c>
      <c r="B267" t="s">
        <v>13</v>
      </c>
      <c r="C267" t="s">
        <v>14</v>
      </c>
      <c r="D267" t="s">
        <v>1408</v>
      </c>
      <c r="E267" t="s">
        <v>1409</v>
      </c>
      <c r="F267" t="s">
        <v>1410</v>
      </c>
      <c r="G267" t="s">
        <v>18</v>
      </c>
      <c r="H267" s="1">
        <v>33045</v>
      </c>
      <c r="I267" t="s">
        <v>1411</v>
      </c>
      <c r="J267" t="s">
        <v>20</v>
      </c>
      <c r="K267" t="s">
        <v>1412</v>
      </c>
      <c r="L267" t="str">
        <f>"88-2109"</f>
        <v>88-2109</v>
      </c>
      <c r="M267" t="s">
        <v>20</v>
      </c>
      <c r="N267">
        <v>1990</v>
      </c>
    </row>
    <row r="268" spans="1:14">
      <c r="A268">
        <v>267</v>
      </c>
      <c r="B268" t="s">
        <v>13</v>
      </c>
      <c r="C268" t="s">
        <v>14</v>
      </c>
      <c r="D268" t="s">
        <v>1413</v>
      </c>
      <c r="E268" t="s">
        <v>1414</v>
      </c>
      <c r="F268" t="s">
        <v>1415</v>
      </c>
      <c r="G268" t="s">
        <v>18</v>
      </c>
      <c r="H268" s="1">
        <v>30851</v>
      </c>
      <c r="I268" t="s">
        <v>1416</v>
      </c>
      <c r="J268" t="s">
        <v>20</v>
      </c>
      <c r="K268" t="s">
        <v>1417</v>
      </c>
      <c r="L268" t="str">
        <f>"82-1795"</f>
        <v>82-1795</v>
      </c>
      <c r="M268" t="s">
        <v>20</v>
      </c>
      <c r="N268">
        <v>1984</v>
      </c>
    </row>
    <row r="269" spans="1:14">
      <c r="A269">
        <v>268</v>
      </c>
      <c r="B269" t="s">
        <v>13</v>
      </c>
      <c r="C269" t="s">
        <v>14</v>
      </c>
      <c r="D269" t="s">
        <v>1418</v>
      </c>
      <c r="E269" t="s">
        <v>1419</v>
      </c>
      <c r="F269" t="s">
        <v>1420</v>
      </c>
      <c r="G269" t="s">
        <v>18</v>
      </c>
      <c r="H269" s="1">
        <v>38363</v>
      </c>
      <c r="I269" t="s">
        <v>1421</v>
      </c>
      <c r="J269" t="s">
        <v>20</v>
      </c>
      <c r="K269" t="s">
        <v>1422</v>
      </c>
      <c r="L269" t="s">
        <v>1423</v>
      </c>
      <c r="M269" t="s">
        <v>20</v>
      </c>
      <c r="N269">
        <v>2005</v>
      </c>
    </row>
    <row r="270" spans="1:14">
      <c r="A270">
        <v>269</v>
      </c>
      <c r="B270" t="s">
        <v>13</v>
      </c>
      <c r="C270" t="s">
        <v>14</v>
      </c>
      <c r="D270" t="s">
        <v>1424</v>
      </c>
      <c r="E270" t="s">
        <v>714</v>
      </c>
      <c r="F270" t="s">
        <v>1425</v>
      </c>
      <c r="G270" t="s">
        <v>18</v>
      </c>
      <c r="H270" s="1">
        <v>22822</v>
      </c>
      <c r="I270" t="s">
        <v>1426</v>
      </c>
      <c r="J270" t="s">
        <v>20</v>
      </c>
      <c r="K270" t="s">
        <v>1427</v>
      </c>
      <c r="L270">
        <v>439</v>
      </c>
      <c r="M270" t="s">
        <v>20</v>
      </c>
      <c r="N270">
        <v>1962</v>
      </c>
    </row>
    <row r="271" spans="1:14">
      <c r="A271">
        <v>270</v>
      </c>
      <c r="B271" t="s">
        <v>13</v>
      </c>
      <c r="C271" t="s">
        <v>20</v>
      </c>
      <c r="D271" t="s">
        <v>20</v>
      </c>
      <c r="E271" t="s">
        <v>1428</v>
      </c>
      <c r="F271" t="s">
        <v>1429</v>
      </c>
      <c r="G271" t="s">
        <v>18</v>
      </c>
      <c r="H271" s="1">
        <v>24054</v>
      </c>
      <c r="I271" t="s">
        <v>1430</v>
      </c>
      <c r="J271" t="s">
        <v>20</v>
      </c>
      <c r="K271" t="s">
        <v>1431</v>
      </c>
      <c r="L271" t="s">
        <v>1432</v>
      </c>
      <c r="M271" t="s">
        <v>20</v>
      </c>
      <c r="N271">
        <v>1965</v>
      </c>
    </row>
    <row r="272" spans="1:14">
      <c r="A272">
        <v>271</v>
      </c>
      <c r="B272" t="s">
        <v>13</v>
      </c>
      <c r="C272" t="s">
        <v>20</v>
      </c>
      <c r="D272" t="s">
        <v>20</v>
      </c>
      <c r="E272" t="s">
        <v>1433</v>
      </c>
      <c r="F272" t="s">
        <v>1434</v>
      </c>
      <c r="G272" t="s">
        <v>18</v>
      </c>
      <c r="H272" s="1">
        <v>24628</v>
      </c>
      <c r="I272" t="s">
        <v>1435</v>
      </c>
      <c r="J272" t="s">
        <v>20</v>
      </c>
      <c r="K272" t="s">
        <v>1436</v>
      </c>
      <c r="L272">
        <v>305</v>
      </c>
      <c r="M272" t="s">
        <v>20</v>
      </c>
      <c r="N272">
        <v>1967</v>
      </c>
    </row>
    <row r="273" spans="1:14">
      <c r="A273">
        <v>272</v>
      </c>
      <c r="B273" t="s">
        <v>13</v>
      </c>
      <c r="C273" t="s">
        <v>14</v>
      </c>
      <c r="D273" t="s">
        <v>1437</v>
      </c>
      <c r="E273" t="s">
        <v>1438</v>
      </c>
      <c r="F273" t="s">
        <v>1439</v>
      </c>
      <c r="G273" t="s">
        <v>18</v>
      </c>
      <c r="H273" s="1">
        <v>38740</v>
      </c>
      <c r="I273" t="s">
        <v>1440</v>
      </c>
      <c r="J273" t="s">
        <v>20</v>
      </c>
      <c r="K273" t="s">
        <v>1441</v>
      </c>
      <c r="L273" t="s">
        <v>1442</v>
      </c>
      <c r="M273" t="s">
        <v>20</v>
      </c>
      <c r="N273">
        <v>2006</v>
      </c>
    </row>
    <row r="274" spans="1:14">
      <c r="A274">
        <v>273</v>
      </c>
      <c r="B274" t="s">
        <v>13</v>
      </c>
      <c r="C274" t="s">
        <v>14</v>
      </c>
      <c r="D274" t="s">
        <v>1443</v>
      </c>
      <c r="E274" t="s">
        <v>1444</v>
      </c>
      <c r="F274" t="s">
        <v>1445</v>
      </c>
      <c r="G274" t="s">
        <v>18</v>
      </c>
      <c r="H274" s="1">
        <v>30397</v>
      </c>
      <c r="I274" t="s">
        <v>1446</v>
      </c>
      <c r="J274" t="s">
        <v>20</v>
      </c>
      <c r="K274" t="s">
        <v>1447</v>
      </c>
      <c r="L274" t="str">
        <f>"81-1271"</f>
        <v>81-1271</v>
      </c>
      <c r="M274" t="s">
        <v>20</v>
      </c>
      <c r="N274">
        <v>1983</v>
      </c>
    </row>
    <row r="275" spans="1:14">
      <c r="A275">
        <v>274</v>
      </c>
      <c r="B275" t="s">
        <v>13</v>
      </c>
      <c r="C275" t="s">
        <v>14</v>
      </c>
      <c r="D275" t="s">
        <v>1448</v>
      </c>
      <c r="E275" t="s">
        <v>1449</v>
      </c>
      <c r="F275" t="s">
        <v>1450</v>
      </c>
      <c r="G275" t="s">
        <v>18</v>
      </c>
      <c r="H275" s="1">
        <v>23529</v>
      </c>
      <c r="I275" t="s">
        <v>1451</v>
      </c>
      <c r="J275" t="s">
        <v>20</v>
      </c>
      <c r="K275" t="s">
        <v>1452</v>
      </c>
      <c r="L275">
        <v>204</v>
      </c>
      <c r="M275" t="s">
        <v>20</v>
      </c>
      <c r="N275">
        <v>1964</v>
      </c>
    </row>
    <row r="276" spans="1:14">
      <c r="A276">
        <v>275</v>
      </c>
      <c r="B276" t="s">
        <v>13</v>
      </c>
      <c r="C276" t="s">
        <v>14</v>
      </c>
      <c r="D276" t="s">
        <v>1453</v>
      </c>
      <c r="E276" t="s">
        <v>1454</v>
      </c>
      <c r="F276" t="s">
        <v>1455</v>
      </c>
      <c r="G276" t="s">
        <v>18</v>
      </c>
      <c r="H276" s="1">
        <v>36180</v>
      </c>
      <c r="I276" t="s">
        <v>1456</v>
      </c>
      <c r="J276" t="s">
        <v>20</v>
      </c>
      <c r="K276" t="s">
        <v>1457</v>
      </c>
      <c r="L276" t="s">
        <v>1458</v>
      </c>
      <c r="M276" t="s">
        <v>20</v>
      </c>
      <c r="N276">
        <v>1999</v>
      </c>
    </row>
    <row r="277" spans="1:14">
      <c r="A277">
        <v>276</v>
      </c>
      <c r="B277" t="s">
        <v>13</v>
      </c>
      <c r="C277" t="s">
        <v>20</v>
      </c>
      <c r="D277" t="s">
        <v>20</v>
      </c>
      <c r="E277" t="s">
        <v>1459</v>
      </c>
      <c r="F277" t="s">
        <v>1460</v>
      </c>
      <c r="G277" t="s">
        <v>18</v>
      </c>
      <c r="H277" s="1">
        <v>27106</v>
      </c>
      <c r="I277" t="s">
        <v>1461</v>
      </c>
      <c r="J277" t="s">
        <v>20</v>
      </c>
      <c r="K277" t="s">
        <v>1462</v>
      </c>
      <c r="L277" t="s">
        <v>1463</v>
      </c>
      <c r="M277" t="s">
        <v>20</v>
      </c>
      <c r="N277">
        <v>1974</v>
      </c>
    </row>
    <row r="278" spans="1:14">
      <c r="A278">
        <v>277</v>
      </c>
      <c r="B278" t="s">
        <v>13</v>
      </c>
      <c r="C278" t="s">
        <v>14</v>
      </c>
      <c r="D278" t="s">
        <v>1464</v>
      </c>
      <c r="E278" t="s">
        <v>1465</v>
      </c>
      <c r="F278" t="s">
        <v>1466</v>
      </c>
      <c r="G278" t="s">
        <v>18</v>
      </c>
      <c r="H278" s="1">
        <v>29542</v>
      </c>
      <c r="I278" t="s">
        <v>1467</v>
      </c>
      <c r="J278" t="s">
        <v>20</v>
      </c>
      <c r="K278" t="s">
        <v>1468</v>
      </c>
      <c r="L278" t="str">
        <f>"79-1895"</f>
        <v>79-1895</v>
      </c>
      <c r="M278" t="s">
        <v>20</v>
      </c>
      <c r="N278">
        <v>1980</v>
      </c>
    </row>
    <row r="279" spans="1:14">
      <c r="A279">
        <v>278</v>
      </c>
      <c r="B279" t="s">
        <v>13</v>
      </c>
      <c r="C279" t="s">
        <v>14</v>
      </c>
      <c r="D279" t="s">
        <v>1469</v>
      </c>
      <c r="E279" t="s">
        <v>1470</v>
      </c>
      <c r="F279" t="s">
        <v>1471</v>
      </c>
      <c r="G279" t="s">
        <v>18</v>
      </c>
      <c r="H279" s="1">
        <v>34639</v>
      </c>
      <c r="I279" t="s">
        <v>1472</v>
      </c>
      <c r="J279" t="s">
        <v>20</v>
      </c>
      <c r="K279" t="s">
        <v>1473</v>
      </c>
      <c r="L279" t="s">
        <v>1474</v>
      </c>
      <c r="M279" t="s">
        <v>20</v>
      </c>
      <c r="N279">
        <v>1994</v>
      </c>
    </row>
    <row r="280" spans="1:14">
      <c r="A280">
        <v>279</v>
      </c>
      <c r="B280" t="s">
        <v>13</v>
      </c>
      <c r="C280" t="s">
        <v>14</v>
      </c>
      <c r="D280" t="s">
        <v>1475</v>
      </c>
      <c r="E280" t="s">
        <v>1476</v>
      </c>
      <c r="F280" t="s">
        <v>1477</v>
      </c>
      <c r="G280" t="s">
        <v>18</v>
      </c>
      <c r="H280" s="1">
        <v>30741</v>
      </c>
      <c r="I280" t="s">
        <v>1478</v>
      </c>
      <c r="J280" t="s">
        <v>20</v>
      </c>
      <c r="K280" t="s">
        <v>1479</v>
      </c>
      <c r="L280" t="str">
        <f>"81-2149"</f>
        <v>81-2149</v>
      </c>
      <c r="M280" t="s">
        <v>20</v>
      </c>
      <c r="N280">
        <v>1984</v>
      </c>
    </row>
    <row r="281" spans="1:14">
      <c r="A281">
        <v>280</v>
      </c>
      <c r="B281" t="s">
        <v>13</v>
      </c>
      <c r="C281" t="s">
        <v>20</v>
      </c>
      <c r="D281" t="s">
        <v>20</v>
      </c>
      <c r="E281" t="s">
        <v>1480</v>
      </c>
      <c r="F281" t="s">
        <v>1481</v>
      </c>
      <c r="G281" t="s">
        <v>18</v>
      </c>
      <c r="H281" s="1">
        <v>25601</v>
      </c>
      <c r="I281" t="s">
        <v>1482</v>
      </c>
      <c r="J281" t="s">
        <v>20</v>
      </c>
      <c r="K281" t="s">
        <v>1483</v>
      </c>
      <c r="L281" t="s">
        <v>1484</v>
      </c>
      <c r="M281" t="s">
        <v>20</v>
      </c>
      <c r="N281">
        <v>1970</v>
      </c>
    </row>
    <row r="282" spans="1:14">
      <c r="A282">
        <v>281</v>
      </c>
      <c r="B282" t="s">
        <v>13</v>
      </c>
      <c r="C282" t="s">
        <v>14</v>
      </c>
      <c r="D282" t="s">
        <v>1485</v>
      </c>
      <c r="E282" t="s">
        <v>1486</v>
      </c>
      <c r="F282" t="s">
        <v>1487</v>
      </c>
      <c r="G282" t="s">
        <v>18</v>
      </c>
      <c r="H282" s="1">
        <v>34358</v>
      </c>
      <c r="I282" t="s">
        <v>1488</v>
      </c>
      <c r="J282" t="s">
        <v>20</v>
      </c>
      <c r="K282" t="s">
        <v>1489</v>
      </c>
      <c r="L282" t="s">
        <v>1490</v>
      </c>
      <c r="M282" t="s">
        <v>20</v>
      </c>
      <c r="N282">
        <v>1994</v>
      </c>
    </row>
    <row r="283" spans="1:14">
      <c r="A283">
        <v>282</v>
      </c>
      <c r="B283" t="s">
        <v>13</v>
      </c>
      <c r="C283" t="s">
        <v>20</v>
      </c>
      <c r="D283" t="s">
        <v>20</v>
      </c>
      <c r="E283" t="s">
        <v>1491</v>
      </c>
      <c r="F283" t="s">
        <v>1492</v>
      </c>
      <c r="G283" t="s">
        <v>18</v>
      </c>
      <c r="H283" s="1">
        <v>42691</v>
      </c>
      <c r="I283" t="s">
        <v>1493</v>
      </c>
      <c r="J283" t="s">
        <v>20</v>
      </c>
      <c r="K283" t="s">
        <v>1494</v>
      </c>
      <c r="L283" t="s">
        <v>1495</v>
      </c>
      <c r="M283" t="s">
        <v>20</v>
      </c>
      <c r="N283">
        <v>2016</v>
      </c>
    </row>
    <row r="284" spans="1:14">
      <c r="A284">
        <v>283</v>
      </c>
      <c r="B284" t="s">
        <v>13</v>
      </c>
      <c r="C284" t="s">
        <v>20</v>
      </c>
      <c r="D284" t="s">
        <v>20</v>
      </c>
      <c r="E284" t="s">
        <v>1496</v>
      </c>
      <c r="F284" t="s">
        <v>1497</v>
      </c>
      <c r="G284" t="s">
        <v>18</v>
      </c>
      <c r="H284" s="1">
        <v>20876</v>
      </c>
      <c r="I284" t="s">
        <v>1498</v>
      </c>
      <c r="J284" t="s">
        <v>20</v>
      </c>
      <c r="K284" t="s">
        <v>1499</v>
      </c>
      <c r="L284">
        <v>632</v>
      </c>
      <c r="M284" t="s">
        <v>20</v>
      </c>
      <c r="N284">
        <v>1957</v>
      </c>
    </row>
    <row r="285" spans="1:14">
      <c r="A285">
        <v>284</v>
      </c>
      <c r="B285" t="s">
        <v>13</v>
      </c>
      <c r="C285" t="s">
        <v>14</v>
      </c>
      <c r="D285" t="s">
        <v>1500</v>
      </c>
      <c r="E285" t="s">
        <v>1501</v>
      </c>
      <c r="F285" t="s">
        <v>1502</v>
      </c>
      <c r="G285" t="s">
        <v>18</v>
      </c>
      <c r="H285" s="1">
        <v>23382</v>
      </c>
      <c r="I285" t="s">
        <v>1503</v>
      </c>
      <c r="J285" t="s">
        <v>20</v>
      </c>
      <c r="K285" t="s">
        <v>1504</v>
      </c>
      <c r="L285">
        <v>43</v>
      </c>
      <c r="M285" t="s">
        <v>20</v>
      </c>
      <c r="N285">
        <v>1964</v>
      </c>
    </row>
    <row r="286" spans="1:14">
      <c r="A286">
        <v>285</v>
      </c>
      <c r="B286" t="s">
        <v>13</v>
      </c>
      <c r="C286" t="s">
        <v>14</v>
      </c>
      <c r="D286" t="s">
        <v>1505</v>
      </c>
      <c r="E286" t="s">
        <v>1506</v>
      </c>
      <c r="F286" t="s">
        <v>1507</v>
      </c>
      <c r="G286" t="s">
        <v>1053</v>
      </c>
      <c r="H286" s="1">
        <v>43643</v>
      </c>
      <c r="I286" t="s">
        <v>1508</v>
      </c>
      <c r="J286" t="s">
        <v>20</v>
      </c>
      <c r="K286" t="s">
        <v>1509</v>
      </c>
      <c r="L286" t="s">
        <v>1510</v>
      </c>
      <c r="M286" t="s">
        <v>20</v>
      </c>
      <c r="N286">
        <v>2019</v>
      </c>
    </row>
    <row r="287" spans="1:14">
      <c r="A287">
        <v>286</v>
      </c>
      <c r="B287" t="s">
        <v>13</v>
      </c>
      <c r="C287" t="s">
        <v>14</v>
      </c>
      <c r="D287" t="s">
        <v>1511</v>
      </c>
      <c r="E287" t="s">
        <v>1512</v>
      </c>
      <c r="F287" t="s">
        <v>1513</v>
      </c>
      <c r="G287" t="s">
        <v>18</v>
      </c>
      <c r="H287" s="1">
        <v>32595</v>
      </c>
      <c r="I287" t="s">
        <v>1514</v>
      </c>
      <c r="J287" t="s">
        <v>20</v>
      </c>
      <c r="K287" t="s">
        <v>1515</v>
      </c>
      <c r="L287" t="str">
        <f>"87-1905"</f>
        <v>87-1905</v>
      </c>
      <c r="M287" t="s">
        <v>20</v>
      </c>
      <c r="N287">
        <v>1989</v>
      </c>
    </row>
    <row r="288" spans="1:14">
      <c r="A288">
        <v>287</v>
      </c>
      <c r="B288" t="s">
        <v>13</v>
      </c>
      <c r="C288" t="s">
        <v>14</v>
      </c>
      <c r="D288" t="s">
        <v>1516</v>
      </c>
      <c r="E288" t="s">
        <v>1517</v>
      </c>
      <c r="F288" t="s">
        <v>1518</v>
      </c>
      <c r="G288" t="s">
        <v>18</v>
      </c>
      <c r="H288" s="1">
        <v>28963</v>
      </c>
      <c r="I288" t="s">
        <v>1519</v>
      </c>
      <c r="J288" t="s">
        <v>20</v>
      </c>
      <c r="K288" t="s">
        <v>1520</v>
      </c>
      <c r="L288" t="str">
        <f>"77-1547"</f>
        <v>77-1547</v>
      </c>
      <c r="M288" t="s">
        <v>20</v>
      </c>
      <c r="N288">
        <v>1979</v>
      </c>
    </row>
    <row r="289" spans="1:14">
      <c r="A289">
        <v>288</v>
      </c>
      <c r="B289" t="s">
        <v>13</v>
      </c>
      <c r="C289" t="s">
        <v>14</v>
      </c>
      <c r="D289" t="s">
        <v>1521</v>
      </c>
      <c r="E289" t="s">
        <v>1522</v>
      </c>
      <c r="F289" t="s">
        <v>1523</v>
      </c>
      <c r="G289" t="s">
        <v>18</v>
      </c>
      <c r="H289" s="1">
        <v>34470</v>
      </c>
      <c r="I289" t="s">
        <v>1524</v>
      </c>
      <c r="J289" t="s">
        <v>20</v>
      </c>
      <c r="K289" t="s">
        <v>1525</v>
      </c>
      <c r="L289" t="str">
        <f>"92-1402"</f>
        <v>92-1402</v>
      </c>
      <c r="M289" t="s">
        <v>20</v>
      </c>
      <c r="N289">
        <v>1994</v>
      </c>
    </row>
    <row r="290" spans="1:14">
      <c r="A290">
        <v>289</v>
      </c>
      <c r="B290" t="s">
        <v>13</v>
      </c>
      <c r="C290" t="s">
        <v>14</v>
      </c>
      <c r="D290" t="s">
        <v>1526</v>
      </c>
      <c r="E290" t="s">
        <v>1527</v>
      </c>
      <c r="F290" t="s">
        <v>1528</v>
      </c>
      <c r="G290" t="s">
        <v>18</v>
      </c>
      <c r="H290" s="1">
        <v>32323</v>
      </c>
      <c r="I290" t="s">
        <v>1529</v>
      </c>
      <c r="J290" t="s">
        <v>20</v>
      </c>
      <c r="K290" t="s">
        <v>1530</v>
      </c>
      <c r="L290" t="str">
        <f>"86-2000"</f>
        <v>86-2000</v>
      </c>
      <c r="M290" t="s">
        <v>20</v>
      </c>
      <c r="N290">
        <v>1988</v>
      </c>
    </row>
    <row r="291" spans="1:14">
      <c r="A291">
        <v>290</v>
      </c>
      <c r="B291" t="s">
        <v>13</v>
      </c>
      <c r="C291" t="s">
        <v>14</v>
      </c>
      <c r="D291" t="s">
        <v>1531</v>
      </c>
      <c r="E291" t="s">
        <v>1532</v>
      </c>
      <c r="F291" t="s">
        <v>1533</v>
      </c>
      <c r="G291" t="s">
        <v>18</v>
      </c>
      <c r="H291" s="1">
        <v>35198</v>
      </c>
      <c r="I291" t="s">
        <v>1534</v>
      </c>
      <c r="J291" t="s">
        <v>20</v>
      </c>
      <c r="K291" t="s">
        <v>1535</v>
      </c>
      <c r="L291" t="str">
        <f>"94-1140"</f>
        <v>94-1140</v>
      </c>
      <c r="M291" t="s">
        <v>20</v>
      </c>
      <c r="N291">
        <v>1996</v>
      </c>
    </row>
    <row r="292" spans="1:14">
      <c r="A292">
        <v>291</v>
      </c>
      <c r="B292" t="s">
        <v>13</v>
      </c>
      <c r="C292" t="s">
        <v>14</v>
      </c>
      <c r="D292" t="s">
        <v>1536</v>
      </c>
      <c r="E292" t="s">
        <v>1537</v>
      </c>
      <c r="F292" t="s">
        <v>1538</v>
      </c>
      <c r="G292" t="s">
        <v>18</v>
      </c>
      <c r="H292" s="1">
        <v>41786</v>
      </c>
      <c r="I292" t="s">
        <v>1539</v>
      </c>
      <c r="J292" t="s">
        <v>20</v>
      </c>
      <c r="K292" t="s">
        <v>1540</v>
      </c>
      <c r="L292" t="s">
        <v>1541</v>
      </c>
      <c r="M292" t="s">
        <v>20</v>
      </c>
      <c r="N292">
        <v>2014</v>
      </c>
    </row>
    <row r="293" spans="1:14">
      <c r="A293">
        <v>292</v>
      </c>
      <c r="B293" t="s">
        <v>13</v>
      </c>
      <c r="C293" t="s">
        <v>14</v>
      </c>
      <c r="D293" t="s">
        <v>1542</v>
      </c>
      <c r="E293" t="s">
        <v>1543</v>
      </c>
      <c r="F293" t="s">
        <v>1544</v>
      </c>
      <c r="G293" t="s">
        <v>18</v>
      </c>
      <c r="H293" s="1">
        <v>26723</v>
      </c>
      <c r="I293" t="s">
        <v>1545</v>
      </c>
      <c r="J293" t="s">
        <v>20</v>
      </c>
      <c r="K293" t="s">
        <v>1546</v>
      </c>
      <c r="L293" t="s">
        <v>1547</v>
      </c>
      <c r="M293" t="s">
        <v>20</v>
      </c>
      <c r="N293">
        <v>1973</v>
      </c>
    </row>
    <row r="294" spans="1:14">
      <c r="A294">
        <v>293</v>
      </c>
      <c r="B294" t="s">
        <v>13</v>
      </c>
      <c r="C294" t="s">
        <v>20</v>
      </c>
      <c r="D294" t="s">
        <v>20</v>
      </c>
      <c r="E294" t="s">
        <v>1548</v>
      </c>
      <c r="F294" t="s">
        <v>1549</v>
      </c>
      <c r="G294" t="s">
        <v>18</v>
      </c>
      <c r="H294" s="1">
        <v>24915</v>
      </c>
      <c r="I294" t="s">
        <v>1550</v>
      </c>
      <c r="J294" t="s">
        <v>20</v>
      </c>
      <c r="K294" t="s">
        <v>1551</v>
      </c>
      <c r="L294">
        <v>27</v>
      </c>
      <c r="M294" t="s">
        <v>20</v>
      </c>
      <c r="N294">
        <v>1968</v>
      </c>
    </row>
    <row r="295" spans="1:14">
      <c r="A295">
        <v>294</v>
      </c>
      <c r="B295" t="s">
        <v>13</v>
      </c>
      <c r="C295" t="s">
        <v>14</v>
      </c>
      <c r="D295" t="s">
        <v>1552</v>
      </c>
      <c r="E295" t="s">
        <v>1553</v>
      </c>
      <c r="F295" t="s">
        <v>1554</v>
      </c>
      <c r="G295" t="s">
        <v>18</v>
      </c>
      <c r="H295" s="1">
        <v>30375</v>
      </c>
      <c r="I295" t="s">
        <v>1555</v>
      </c>
      <c r="J295" t="s">
        <v>20</v>
      </c>
      <c r="K295" t="s">
        <v>1556</v>
      </c>
      <c r="L295" t="str">
        <f>"81-1003"</f>
        <v>81-1003</v>
      </c>
      <c r="M295" t="s">
        <v>20</v>
      </c>
      <c r="N295">
        <v>1983</v>
      </c>
    </row>
    <row r="296" spans="1:14">
      <c r="A296">
        <v>295</v>
      </c>
      <c r="B296" t="s">
        <v>13</v>
      </c>
      <c r="C296" t="s">
        <v>14</v>
      </c>
      <c r="D296" t="s">
        <v>1557</v>
      </c>
      <c r="E296" t="s">
        <v>1558</v>
      </c>
      <c r="F296" t="s">
        <v>1559</v>
      </c>
      <c r="G296" t="s">
        <v>18</v>
      </c>
      <c r="H296" s="1">
        <v>24558</v>
      </c>
      <c r="I296" t="s">
        <v>1560</v>
      </c>
      <c r="J296" t="s">
        <v>20</v>
      </c>
      <c r="K296" t="s">
        <v>1561</v>
      </c>
      <c r="L296" t="s">
        <v>1562</v>
      </c>
      <c r="M296" t="s">
        <v>20</v>
      </c>
      <c r="N296">
        <v>1967</v>
      </c>
    </row>
    <row r="297" spans="1:14">
      <c r="A297">
        <v>296</v>
      </c>
      <c r="B297" t="s">
        <v>13</v>
      </c>
      <c r="C297" t="s">
        <v>14</v>
      </c>
      <c r="D297" t="s">
        <v>1563</v>
      </c>
      <c r="E297" t="s">
        <v>1564</v>
      </c>
      <c r="F297" t="s">
        <v>1565</v>
      </c>
      <c r="G297" t="s">
        <v>18</v>
      </c>
      <c r="H297" s="1">
        <v>30369</v>
      </c>
      <c r="I297" t="s">
        <v>1566</v>
      </c>
      <c r="J297" t="s">
        <v>20</v>
      </c>
      <c r="K297" t="s">
        <v>1567</v>
      </c>
      <c r="L297" t="s">
        <v>1568</v>
      </c>
      <c r="M297" t="s">
        <v>20</v>
      </c>
      <c r="N297">
        <v>1983</v>
      </c>
    </row>
    <row r="298" spans="1:14">
      <c r="A298">
        <v>297</v>
      </c>
      <c r="B298" t="s">
        <v>13</v>
      </c>
      <c r="C298" t="s">
        <v>14</v>
      </c>
      <c r="D298" t="s">
        <v>1569</v>
      </c>
      <c r="E298" t="s">
        <v>1570</v>
      </c>
      <c r="F298" t="s">
        <v>1571</v>
      </c>
      <c r="G298" t="s">
        <v>18</v>
      </c>
      <c r="H298" s="1">
        <v>28870</v>
      </c>
      <c r="I298" t="s">
        <v>1572</v>
      </c>
      <c r="J298" t="s">
        <v>20</v>
      </c>
      <c r="K298" t="s">
        <v>1573</v>
      </c>
      <c r="L298" t="str">
        <f>"77-1618"</f>
        <v>77-1618</v>
      </c>
      <c r="M298" t="s">
        <v>20</v>
      </c>
      <c r="N298">
        <v>1979</v>
      </c>
    </row>
    <row r="299" spans="1:14">
      <c r="A299">
        <v>298</v>
      </c>
      <c r="B299" t="s">
        <v>13</v>
      </c>
      <c r="C299" t="s">
        <v>20</v>
      </c>
      <c r="D299" t="s">
        <v>20</v>
      </c>
      <c r="E299" t="s">
        <v>51</v>
      </c>
      <c r="F299" t="s">
        <v>1574</v>
      </c>
      <c r="G299" t="s">
        <v>18</v>
      </c>
      <c r="H299" s="1">
        <v>30518</v>
      </c>
      <c r="I299" t="s">
        <v>1575</v>
      </c>
      <c r="J299" t="s">
        <v>20</v>
      </c>
      <c r="K299" t="s">
        <v>1576</v>
      </c>
      <c r="L299" t="s">
        <v>1577</v>
      </c>
      <c r="M299" t="s">
        <v>20</v>
      </c>
      <c r="N299">
        <v>1983</v>
      </c>
    </row>
    <row r="300" spans="1:14">
      <c r="A300">
        <v>299</v>
      </c>
      <c r="B300" t="s">
        <v>13</v>
      </c>
      <c r="C300" t="s">
        <v>14</v>
      </c>
      <c r="D300" t="s">
        <v>1578</v>
      </c>
      <c r="E300" t="s">
        <v>1579</v>
      </c>
      <c r="F300" t="s">
        <v>1580</v>
      </c>
      <c r="G300" t="s">
        <v>18</v>
      </c>
      <c r="H300" s="1">
        <v>31225</v>
      </c>
      <c r="I300" t="s">
        <v>1581</v>
      </c>
      <c r="J300" t="s">
        <v>20</v>
      </c>
      <c r="K300" t="s">
        <v>1582</v>
      </c>
      <c r="L300" t="s">
        <v>1583</v>
      </c>
      <c r="M300" t="s">
        <v>20</v>
      </c>
      <c r="N300">
        <v>1985</v>
      </c>
    </row>
    <row r="301" spans="1:14">
      <c r="A301">
        <v>300</v>
      </c>
      <c r="B301" t="s">
        <v>13</v>
      </c>
      <c r="C301" t="s">
        <v>14</v>
      </c>
      <c r="D301" t="s">
        <v>1584</v>
      </c>
      <c r="E301" t="s">
        <v>1585</v>
      </c>
      <c r="F301" t="s">
        <v>1586</v>
      </c>
      <c r="G301" t="s">
        <v>18</v>
      </c>
      <c r="H301" s="1">
        <v>35548</v>
      </c>
      <c r="I301" t="s">
        <v>1587</v>
      </c>
      <c r="J301" t="s">
        <v>20</v>
      </c>
      <c r="K301" t="s">
        <v>1588</v>
      </c>
      <c r="L301" t="str">
        <f>"95-1100"</f>
        <v>95-1100</v>
      </c>
      <c r="M301" t="s">
        <v>20</v>
      </c>
      <c r="N301">
        <v>1997</v>
      </c>
    </row>
    <row r="302" spans="1:14">
      <c r="A302">
        <v>301</v>
      </c>
      <c r="B302" t="s">
        <v>13</v>
      </c>
      <c r="C302" t="s">
        <v>14</v>
      </c>
      <c r="D302" t="s">
        <v>1589</v>
      </c>
      <c r="E302" t="s">
        <v>1590</v>
      </c>
      <c r="F302" t="s">
        <v>1591</v>
      </c>
      <c r="G302" t="s">
        <v>18</v>
      </c>
      <c r="H302" s="1">
        <v>20834</v>
      </c>
      <c r="I302" t="s">
        <v>1592</v>
      </c>
      <c r="J302" t="s">
        <v>20</v>
      </c>
      <c r="K302" t="s">
        <v>1593</v>
      </c>
      <c r="L302">
        <v>27</v>
      </c>
      <c r="M302" t="s">
        <v>20</v>
      </c>
      <c r="N302">
        <v>1957</v>
      </c>
    </row>
    <row r="303" spans="1:14">
      <c r="A303">
        <v>302</v>
      </c>
      <c r="B303" t="s">
        <v>13</v>
      </c>
      <c r="C303" t="s">
        <v>14</v>
      </c>
      <c r="D303" t="s">
        <v>1594</v>
      </c>
      <c r="E303" t="s">
        <v>1595</v>
      </c>
      <c r="F303" t="s">
        <v>1596</v>
      </c>
      <c r="G303" t="s">
        <v>18</v>
      </c>
      <c r="H303" s="1">
        <v>41360</v>
      </c>
      <c r="I303" t="s">
        <v>1597</v>
      </c>
      <c r="J303" t="s">
        <v>20</v>
      </c>
      <c r="K303" t="s">
        <v>1598</v>
      </c>
      <c r="L303" t="s">
        <v>1599</v>
      </c>
      <c r="M303" t="s">
        <v>20</v>
      </c>
      <c r="N303">
        <v>2013</v>
      </c>
    </row>
    <row r="304" spans="1:14">
      <c r="A304">
        <v>303</v>
      </c>
      <c r="B304" t="s">
        <v>13</v>
      </c>
      <c r="C304" t="s">
        <v>14</v>
      </c>
      <c r="D304" t="s">
        <v>1600</v>
      </c>
      <c r="E304" t="s">
        <v>1601</v>
      </c>
      <c r="F304" t="s">
        <v>1602</v>
      </c>
      <c r="G304" t="s">
        <v>18</v>
      </c>
      <c r="H304" s="1">
        <v>28908</v>
      </c>
      <c r="I304" t="s">
        <v>1603</v>
      </c>
      <c r="J304" t="s">
        <v>20</v>
      </c>
      <c r="K304" t="s">
        <v>1604</v>
      </c>
      <c r="L304" t="s">
        <v>1605</v>
      </c>
      <c r="M304" t="s">
        <v>20</v>
      </c>
      <c r="N304">
        <v>1979</v>
      </c>
    </row>
    <row r="305" spans="1:14">
      <c r="A305">
        <v>304</v>
      </c>
      <c r="B305" t="s">
        <v>13</v>
      </c>
      <c r="C305" t="s">
        <v>14</v>
      </c>
      <c r="D305" t="s">
        <v>1606</v>
      </c>
      <c r="E305" t="s">
        <v>1607</v>
      </c>
      <c r="F305" t="s">
        <v>1608</v>
      </c>
      <c r="G305" t="s">
        <v>18</v>
      </c>
      <c r="H305" s="1">
        <v>39951</v>
      </c>
      <c r="I305" t="s">
        <v>1609</v>
      </c>
      <c r="J305" t="s">
        <v>20</v>
      </c>
      <c r="K305" t="s">
        <v>1610</v>
      </c>
      <c r="L305" t="str">
        <f>"07-1015"</f>
        <v>07-1015</v>
      </c>
      <c r="M305" t="s">
        <v>20</v>
      </c>
      <c r="N305">
        <v>2009</v>
      </c>
    </row>
    <row r="306" spans="1:14">
      <c r="A306">
        <v>305</v>
      </c>
      <c r="B306" t="s">
        <v>13</v>
      </c>
      <c r="C306" t="s">
        <v>14</v>
      </c>
      <c r="D306" t="s">
        <v>1611</v>
      </c>
      <c r="E306" t="s">
        <v>1612</v>
      </c>
      <c r="F306" t="s">
        <v>1613</v>
      </c>
      <c r="G306" t="s">
        <v>18</v>
      </c>
      <c r="H306" s="1">
        <v>22024</v>
      </c>
      <c r="I306" t="s">
        <v>1614</v>
      </c>
      <c r="J306" t="s">
        <v>20</v>
      </c>
      <c r="K306" t="s">
        <v>1615</v>
      </c>
      <c r="L306">
        <v>100</v>
      </c>
      <c r="M306" t="s">
        <v>20</v>
      </c>
      <c r="N306">
        <v>1960</v>
      </c>
    </row>
    <row r="307" spans="1:14">
      <c r="A307">
        <v>306</v>
      </c>
      <c r="B307" t="s">
        <v>13</v>
      </c>
      <c r="C307" t="s">
        <v>20</v>
      </c>
      <c r="D307" t="s">
        <v>20</v>
      </c>
      <c r="E307" t="s">
        <v>1616</v>
      </c>
      <c r="F307" t="s">
        <v>1617</v>
      </c>
      <c r="G307" t="s">
        <v>18</v>
      </c>
      <c r="H307" s="1">
        <v>32279</v>
      </c>
      <c r="I307" t="s">
        <v>1618</v>
      </c>
      <c r="J307" t="s">
        <v>20</v>
      </c>
      <c r="K307" t="s">
        <v>1619</v>
      </c>
      <c r="L307" t="str">
        <f>"87-1433"</f>
        <v>87-1433</v>
      </c>
      <c r="M307" t="s">
        <v>20</v>
      </c>
      <c r="N307">
        <v>1988</v>
      </c>
    </row>
    <row r="308" spans="1:14">
      <c r="A308">
        <v>307</v>
      </c>
      <c r="B308" t="s">
        <v>13</v>
      </c>
      <c r="C308" t="s">
        <v>14</v>
      </c>
      <c r="D308" t="s">
        <v>1620</v>
      </c>
      <c r="E308" t="s">
        <v>1621</v>
      </c>
      <c r="F308" t="s">
        <v>1622</v>
      </c>
      <c r="G308" t="s">
        <v>18</v>
      </c>
      <c r="H308" s="1">
        <v>23305</v>
      </c>
      <c r="I308" t="s">
        <v>1623</v>
      </c>
      <c r="J308" t="s">
        <v>20</v>
      </c>
      <c r="K308" t="s">
        <v>1624</v>
      </c>
      <c r="L308">
        <v>323</v>
      </c>
      <c r="M308" t="s">
        <v>20</v>
      </c>
      <c r="N308">
        <v>1963</v>
      </c>
    </row>
    <row r="309" spans="1:14">
      <c r="A309">
        <v>308</v>
      </c>
      <c r="B309" t="s">
        <v>13</v>
      </c>
      <c r="C309" t="s">
        <v>14</v>
      </c>
      <c r="D309" t="s">
        <v>1625</v>
      </c>
      <c r="E309" t="s">
        <v>1626</v>
      </c>
      <c r="F309" t="s">
        <v>1627</v>
      </c>
      <c r="G309" t="s">
        <v>18</v>
      </c>
      <c r="H309" s="1">
        <v>23025</v>
      </c>
      <c r="I309" t="s">
        <v>1628</v>
      </c>
      <c r="J309" t="s">
        <v>20</v>
      </c>
      <c r="K309" t="s">
        <v>1629</v>
      </c>
      <c r="L309">
        <v>5</v>
      </c>
      <c r="M309" t="s">
        <v>20</v>
      </c>
      <c r="N309">
        <v>1963</v>
      </c>
    </row>
    <row r="310" spans="1:14">
      <c r="A310">
        <v>309</v>
      </c>
      <c r="B310" t="s">
        <v>13</v>
      </c>
      <c r="C310" t="s">
        <v>14</v>
      </c>
      <c r="D310" t="s">
        <v>1630</v>
      </c>
      <c r="E310" t="s">
        <v>1631</v>
      </c>
      <c r="F310" t="s">
        <v>1632</v>
      </c>
      <c r="G310" t="s">
        <v>18</v>
      </c>
      <c r="H310" s="1">
        <v>23760</v>
      </c>
      <c r="I310" t="s">
        <v>1633</v>
      </c>
      <c r="J310" t="s">
        <v>20</v>
      </c>
      <c r="K310" t="s">
        <v>1634</v>
      </c>
      <c r="L310">
        <v>59</v>
      </c>
      <c r="M310" t="s">
        <v>20</v>
      </c>
      <c r="N310">
        <v>1965</v>
      </c>
    </row>
    <row r="311" spans="1:14">
      <c r="A311">
        <v>310</v>
      </c>
      <c r="B311" t="s">
        <v>13</v>
      </c>
      <c r="C311" t="s">
        <v>14</v>
      </c>
      <c r="D311" t="s">
        <v>1635</v>
      </c>
      <c r="E311" t="s">
        <v>1636</v>
      </c>
      <c r="F311" t="s">
        <v>1637</v>
      </c>
      <c r="G311" t="s">
        <v>18</v>
      </c>
      <c r="H311" s="1">
        <v>32489</v>
      </c>
      <c r="I311" t="s">
        <v>1638</v>
      </c>
      <c r="J311" t="s">
        <v>20</v>
      </c>
      <c r="K311" t="s">
        <v>1639</v>
      </c>
      <c r="L311" t="str">
        <f>"87-1061"</f>
        <v>87-1061</v>
      </c>
      <c r="M311" t="s">
        <v>20</v>
      </c>
      <c r="N311">
        <v>1988</v>
      </c>
    </row>
    <row r="312" spans="1:14">
      <c r="A312">
        <v>311</v>
      </c>
      <c r="B312" t="s">
        <v>13</v>
      </c>
      <c r="C312" t="s">
        <v>14</v>
      </c>
      <c r="D312" t="s">
        <v>1640</v>
      </c>
      <c r="E312" t="s">
        <v>1641</v>
      </c>
      <c r="F312" t="s">
        <v>1642</v>
      </c>
      <c r="G312" t="s">
        <v>18</v>
      </c>
      <c r="H312" s="1">
        <v>30126</v>
      </c>
      <c r="I312" t="s">
        <v>1643</v>
      </c>
      <c r="J312" t="s">
        <v>20</v>
      </c>
      <c r="K312" t="s">
        <v>1644</v>
      </c>
      <c r="L312" t="str">
        <f>"80-1045"</f>
        <v>80-1045</v>
      </c>
      <c r="M312" t="s">
        <v>20</v>
      </c>
      <c r="N312">
        <v>1982</v>
      </c>
    </row>
    <row r="313" spans="1:14">
      <c r="A313">
        <v>312</v>
      </c>
      <c r="B313" t="s">
        <v>13</v>
      </c>
      <c r="C313" t="s">
        <v>14</v>
      </c>
      <c r="D313" t="s">
        <v>1645</v>
      </c>
      <c r="E313" t="s">
        <v>1646</v>
      </c>
      <c r="F313" t="s">
        <v>1647</v>
      </c>
      <c r="G313" t="s">
        <v>18</v>
      </c>
      <c r="H313" s="1">
        <v>32980</v>
      </c>
      <c r="I313" t="s">
        <v>1648</v>
      </c>
      <c r="J313" t="s">
        <v>20</v>
      </c>
      <c r="K313" t="s">
        <v>1649</v>
      </c>
      <c r="L313" t="s">
        <v>1650</v>
      </c>
      <c r="M313" t="s">
        <v>20</v>
      </c>
      <c r="N313">
        <v>1990</v>
      </c>
    </row>
    <row r="314" spans="1:14">
      <c r="A314">
        <v>313</v>
      </c>
      <c r="B314" t="s">
        <v>13</v>
      </c>
      <c r="C314" t="s">
        <v>14</v>
      </c>
      <c r="D314" t="s">
        <v>1651</v>
      </c>
      <c r="E314" t="s">
        <v>1652</v>
      </c>
      <c r="F314" t="s">
        <v>1653</v>
      </c>
      <c r="G314" t="s">
        <v>18</v>
      </c>
      <c r="H314" s="1">
        <v>36668</v>
      </c>
      <c r="I314" t="s">
        <v>1654</v>
      </c>
      <c r="J314" t="s">
        <v>20</v>
      </c>
      <c r="K314" t="s">
        <v>1655</v>
      </c>
      <c r="L314" t="str">
        <f>"98-1828"</f>
        <v>98-1828</v>
      </c>
      <c r="M314" t="s">
        <v>20</v>
      </c>
      <c r="N314">
        <v>2000</v>
      </c>
    </row>
    <row r="315" spans="1:14">
      <c r="A315">
        <v>314</v>
      </c>
      <c r="B315" t="s">
        <v>13</v>
      </c>
      <c r="C315" t="s">
        <v>14</v>
      </c>
      <c r="D315" t="s">
        <v>1656</v>
      </c>
      <c r="E315" t="s">
        <v>1657</v>
      </c>
      <c r="F315" t="s">
        <v>1658</v>
      </c>
      <c r="G315" t="s">
        <v>18</v>
      </c>
      <c r="H315" s="1">
        <v>33371</v>
      </c>
      <c r="I315" t="s">
        <v>1659</v>
      </c>
      <c r="J315" t="s">
        <v>20</v>
      </c>
      <c r="K315" t="s">
        <v>1660</v>
      </c>
      <c r="L315" t="s">
        <v>1661</v>
      </c>
      <c r="M315" t="s">
        <v>20</v>
      </c>
      <c r="N315">
        <v>1991</v>
      </c>
    </row>
    <row r="316" spans="1:14">
      <c r="A316">
        <v>315</v>
      </c>
      <c r="B316" t="s">
        <v>13</v>
      </c>
      <c r="C316" t="s">
        <v>14</v>
      </c>
      <c r="D316" t="s">
        <v>1662</v>
      </c>
      <c r="E316" t="s">
        <v>1663</v>
      </c>
      <c r="F316" t="s">
        <v>1664</v>
      </c>
      <c r="G316" t="s">
        <v>18</v>
      </c>
      <c r="H316" s="1">
        <v>39608</v>
      </c>
      <c r="I316" t="s">
        <v>1665</v>
      </c>
      <c r="J316" t="s">
        <v>20</v>
      </c>
      <c r="K316" t="s">
        <v>1666</v>
      </c>
      <c r="L316" t="s">
        <v>1667</v>
      </c>
      <c r="M316" t="s">
        <v>20</v>
      </c>
      <c r="N316">
        <v>2008</v>
      </c>
    </row>
    <row r="317" spans="1:14">
      <c r="A317">
        <v>316</v>
      </c>
      <c r="B317" t="s">
        <v>13</v>
      </c>
      <c r="C317" t="s">
        <v>14</v>
      </c>
      <c r="D317" t="s">
        <v>1668</v>
      </c>
      <c r="E317" t="s">
        <v>1669</v>
      </c>
      <c r="F317" t="s">
        <v>1670</v>
      </c>
      <c r="G317" t="s">
        <v>18</v>
      </c>
      <c r="H317" s="1">
        <v>30375</v>
      </c>
      <c r="I317" t="s">
        <v>1671</v>
      </c>
      <c r="J317" t="s">
        <v>20</v>
      </c>
      <c r="K317" t="s">
        <v>1672</v>
      </c>
      <c r="L317" t="s">
        <v>1673</v>
      </c>
      <c r="M317" t="s">
        <v>20</v>
      </c>
      <c r="N317">
        <v>1983</v>
      </c>
    </row>
    <row r="318" spans="1:14">
      <c r="A318">
        <v>317</v>
      </c>
      <c r="B318" t="s">
        <v>13</v>
      </c>
      <c r="C318" t="s">
        <v>14</v>
      </c>
      <c r="D318" t="s">
        <v>1674</v>
      </c>
      <c r="E318" t="s">
        <v>1675</v>
      </c>
      <c r="F318" t="s">
        <v>1676</v>
      </c>
      <c r="G318" t="s">
        <v>18</v>
      </c>
      <c r="H318" s="1">
        <v>26479</v>
      </c>
      <c r="I318" t="s">
        <v>1677</v>
      </c>
      <c r="J318" t="s">
        <v>20</v>
      </c>
      <c r="K318" t="s">
        <v>1678</v>
      </c>
      <c r="L318" t="s">
        <v>1679</v>
      </c>
      <c r="M318" t="s">
        <v>20</v>
      </c>
      <c r="N318">
        <v>1972</v>
      </c>
    </row>
    <row r="319" spans="1:14">
      <c r="A319">
        <v>318</v>
      </c>
      <c r="B319" t="s">
        <v>13</v>
      </c>
      <c r="C319" t="s">
        <v>14</v>
      </c>
      <c r="D319" t="s">
        <v>1680</v>
      </c>
      <c r="E319" t="s">
        <v>1681</v>
      </c>
      <c r="F319" t="s">
        <v>1682</v>
      </c>
      <c r="G319" t="s">
        <v>18</v>
      </c>
      <c r="H319" s="1">
        <v>21366</v>
      </c>
      <c r="I319" t="s">
        <v>1683</v>
      </c>
      <c r="J319" t="s">
        <v>20</v>
      </c>
      <c r="K319" t="s">
        <v>1684</v>
      </c>
      <c r="L319" t="s">
        <v>1685</v>
      </c>
      <c r="M319" t="s">
        <v>20</v>
      </c>
      <c r="N319">
        <v>1958</v>
      </c>
    </row>
    <row r="320" spans="1:14">
      <c r="A320">
        <v>319</v>
      </c>
      <c r="B320" t="s">
        <v>13</v>
      </c>
      <c r="C320" t="s">
        <v>14</v>
      </c>
      <c r="D320" t="s">
        <v>1686</v>
      </c>
      <c r="E320" t="s">
        <v>1687</v>
      </c>
      <c r="F320" t="s">
        <v>1688</v>
      </c>
      <c r="G320" t="s">
        <v>18</v>
      </c>
      <c r="H320" s="1">
        <v>31097</v>
      </c>
      <c r="I320" t="s">
        <v>1689</v>
      </c>
      <c r="J320" t="s">
        <v>20</v>
      </c>
      <c r="K320" t="s">
        <v>1690</v>
      </c>
      <c r="L320" t="s">
        <v>1691</v>
      </c>
      <c r="M320" t="s">
        <v>20</v>
      </c>
      <c r="N320">
        <v>1985</v>
      </c>
    </row>
    <row r="321" spans="1:14">
      <c r="A321">
        <v>320</v>
      </c>
      <c r="B321" t="s">
        <v>13</v>
      </c>
      <c r="C321" t="s">
        <v>20</v>
      </c>
      <c r="D321" t="s">
        <v>20</v>
      </c>
      <c r="E321" t="s">
        <v>1692</v>
      </c>
      <c r="F321" t="s">
        <v>1693</v>
      </c>
      <c r="G321" t="s">
        <v>18</v>
      </c>
      <c r="H321" s="1">
        <v>21205</v>
      </c>
      <c r="I321" t="s">
        <v>946</v>
      </c>
      <c r="J321" t="s">
        <v>20</v>
      </c>
      <c r="K321" t="s">
        <v>1694</v>
      </c>
      <c r="L321" t="s">
        <v>1695</v>
      </c>
      <c r="M321" t="s">
        <v>20</v>
      </c>
      <c r="N321">
        <v>1958</v>
      </c>
    </row>
    <row r="322" spans="1:14">
      <c r="A322">
        <v>321</v>
      </c>
      <c r="B322" t="s">
        <v>13</v>
      </c>
      <c r="C322" t="s">
        <v>14</v>
      </c>
      <c r="D322" t="s">
        <v>1696</v>
      </c>
      <c r="E322" t="s">
        <v>1697</v>
      </c>
      <c r="F322" t="s">
        <v>1698</v>
      </c>
      <c r="G322" t="s">
        <v>18</v>
      </c>
      <c r="H322" s="1">
        <v>43241</v>
      </c>
      <c r="I322" t="s">
        <v>1699</v>
      </c>
      <c r="J322" t="s">
        <v>20</v>
      </c>
      <c r="K322" t="s">
        <v>1700</v>
      </c>
      <c r="L322" t="s">
        <v>1701</v>
      </c>
      <c r="M322" t="s">
        <v>20</v>
      </c>
      <c r="N322">
        <v>2018</v>
      </c>
    </row>
    <row r="323" spans="1:14">
      <c r="A323">
        <v>322</v>
      </c>
      <c r="B323" t="s">
        <v>13</v>
      </c>
      <c r="C323" t="s">
        <v>14</v>
      </c>
      <c r="D323" t="s">
        <v>1702</v>
      </c>
      <c r="E323" t="s">
        <v>1703</v>
      </c>
      <c r="F323" t="s">
        <v>1704</v>
      </c>
      <c r="G323" t="s">
        <v>18</v>
      </c>
      <c r="H323" s="1">
        <v>33416</v>
      </c>
      <c r="I323" t="s">
        <v>1705</v>
      </c>
      <c r="J323" t="s">
        <v>20</v>
      </c>
      <c r="K323" t="s">
        <v>1706</v>
      </c>
      <c r="L323" t="str">
        <f>"90-5721"</f>
        <v>90-5721</v>
      </c>
      <c r="M323" t="s">
        <v>20</v>
      </c>
      <c r="N323">
        <v>1991</v>
      </c>
    </row>
    <row r="324" spans="1:14">
      <c r="A324">
        <v>323</v>
      </c>
      <c r="B324" t="s">
        <v>13</v>
      </c>
      <c r="C324" t="s">
        <v>14</v>
      </c>
      <c r="D324" t="s">
        <v>1707</v>
      </c>
      <c r="E324" t="s">
        <v>1708</v>
      </c>
      <c r="F324" t="s">
        <v>1709</v>
      </c>
      <c r="G324" t="s">
        <v>18</v>
      </c>
      <c r="H324" s="1">
        <v>29769</v>
      </c>
      <c r="I324" t="s">
        <v>1710</v>
      </c>
      <c r="J324" t="s">
        <v>20</v>
      </c>
      <c r="K324" t="s">
        <v>1711</v>
      </c>
      <c r="L324" t="s">
        <v>1712</v>
      </c>
      <c r="M324" t="s">
        <v>20</v>
      </c>
      <c r="N324">
        <v>1981</v>
      </c>
    </row>
    <row r="325" spans="1:14">
      <c r="A325">
        <v>324</v>
      </c>
      <c r="B325" t="s">
        <v>13</v>
      </c>
      <c r="C325" t="s">
        <v>14</v>
      </c>
      <c r="D325" t="s">
        <v>1713</v>
      </c>
      <c r="E325" t="s">
        <v>1714</v>
      </c>
      <c r="F325" t="s">
        <v>1715</v>
      </c>
      <c r="G325" t="s">
        <v>18</v>
      </c>
      <c r="H325" s="1">
        <v>33982</v>
      </c>
      <c r="I325" t="s">
        <v>1716</v>
      </c>
      <c r="J325" t="s">
        <v>20</v>
      </c>
      <c r="K325" t="s">
        <v>1717</v>
      </c>
      <c r="L325" t="s">
        <v>1718</v>
      </c>
      <c r="M325" t="s">
        <v>20</v>
      </c>
      <c r="N325">
        <v>1993</v>
      </c>
    </row>
    <row r="326" spans="1:14">
      <c r="A326">
        <v>325</v>
      </c>
      <c r="B326" t="s">
        <v>13</v>
      </c>
      <c r="C326" t="s">
        <v>20</v>
      </c>
      <c r="D326" t="s">
        <v>20</v>
      </c>
      <c r="E326" t="s">
        <v>751</v>
      </c>
      <c r="F326" t="s">
        <v>1719</v>
      </c>
      <c r="G326" t="s">
        <v>18</v>
      </c>
      <c r="H326" s="1">
        <v>32742</v>
      </c>
      <c r="I326" t="s">
        <v>1720</v>
      </c>
      <c r="J326" t="s">
        <v>20</v>
      </c>
      <c r="K326" t="s">
        <v>1721</v>
      </c>
      <c r="L326" t="s">
        <v>1722</v>
      </c>
      <c r="M326" t="s">
        <v>20</v>
      </c>
      <c r="N326">
        <v>1989</v>
      </c>
    </row>
    <row r="327" spans="1:14">
      <c r="A327">
        <v>326</v>
      </c>
      <c r="B327" t="s">
        <v>13</v>
      </c>
      <c r="C327" t="s">
        <v>14</v>
      </c>
      <c r="D327" t="s">
        <v>1723</v>
      </c>
      <c r="E327" t="s">
        <v>1724</v>
      </c>
      <c r="F327" t="s">
        <v>1725</v>
      </c>
      <c r="G327" t="s">
        <v>18</v>
      </c>
      <c r="H327" s="1">
        <v>24250</v>
      </c>
      <c r="I327" t="s">
        <v>1726</v>
      </c>
      <c r="J327" t="s">
        <v>20</v>
      </c>
      <c r="K327" t="s">
        <v>1727</v>
      </c>
      <c r="L327">
        <v>291</v>
      </c>
      <c r="M327" t="s">
        <v>20</v>
      </c>
      <c r="N327">
        <v>1966</v>
      </c>
    </row>
    <row r="328" spans="1:14">
      <c r="A328">
        <v>327</v>
      </c>
      <c r="B328" t="s">
        <v>13</v>
      </c>
      <c r="C328" t="s">
        <v>14</v>
      </c>
      <c r="D328" t="s">
        <v>1728</v>
      </c>
      <c r="E328" t="s">
        <v>1729</v>
      </c>
      <c r="F328" t="s">
        <v>1730</v>
      </c>
      <c r="G328" t="s">
        <v>18</v>
      </c>
      <c r="H328" s="1">
        <v>37053</v>
      </c>
      <c r="I328" t="s">
        <v>1731</v>
      </c>
      <c r="J328" t="s">
        <v>20</v>
      </c>
      <c r="K328" t="s">
        <v>1732</v>
      </c>
      <c r="L328" t="s">
        <v>1733</v>
      </c>
      <c r="M328" t="s">
        <v>20</v>
      </c>
      <c r="N328">
        <v>2001</v>
      </c>
    </row>
    <row r="329" spans="1:14">
      <c r="A329">
        <v>328</v>
      </c>
      <c r="B329" t="s">
        <v>13</v>
      </c>
      <c r="C329" t="s">
        <v>14</v>
      </c>
      <c r="D329" t="s">
        <v>1734</v>
      </c>
      <c r="E329" t="s">
        <v>1735</v>
      </c>
      <c r="F329" t="s">
        <v>1736</v>
      </c>
      <c r="G329" t="s">
        <v>18</v>
      </c>
      <c r="H329" s="1">
        <v>30103</v>
      </c>
      <c r="I329" t="s">
        <v>1737</v>
      </c>
      <c r="J329" t="s">
        <v>20</v>
      </c>
      <c r="K329" t="s">
        <v>1738</v>
      </c>
      <c r="L329" t="s">
        <v>1739</v>
      </c>
      <c r="M329" t="s">
        <v>20</v>
      </c>
      <c r="N329">
        <v>1982</v>
      </c>
    </row>
    <row r="330" spans="1:14">
      <c r="A330">
        <v>329</v>
      </c>
      <c r="B330" t="s">
        <v>13</v>
      </c>
      <c r="C330" t="s">
        <v>14</v>
      </c>
      <c r="D330" t="s">
        <v>1740</v>
      </c>
      <c r="E330" t="s">
        <v>1741</v>
      </c>
      <c r="F330" t="s">
        <v>1742</v>
      </c>
      <c r="G330" t="s">
        <v>18</v>
      </c>
      <c r="H330" s="1">
        <v>26049</v>
      </c>
      <c r="I330" t="s">
        <v>1743</v>
      </c>
      <c r="J330" t="s">
        <v>20</v>
      </c>
      <c r="K330" t="s">
        <v>1744</v>
      </c>
      <c r="L330">
        <v>600</v>
      </c>
      <c r="M330" t="s">
        <v>20</v>
      </c>
      <c r="N330">
        <v>1971</v>
      </c>
    </row>
    <row r="331" spans="1:14">
      <c r="A331">
        <v>330</v>
      </c>
      <c r="B331" t="s">
        <v>13</v>
      </c>
      <c r="C331" t="s">
        <v>20</v>
      </c>
      <c r="D331" t="s">
        <v>20</v>
      </c>
      <c r="E331" t="s">
        <v>1745</v>
      </c>
      <c r="F331" t="s">
        <v>1746</v>
      </c>
      <c r="G331" t="s">
        <v>18</v>
      </c>
      <c r="H331" s="1">
        <v>21674</v>
      </c>
      <c r="I331" t="s">
        <v>1747</v>
      </c>
      <c r="J331" t="s">
        <v>20</v>
      </c>
      <c r="K331" t="s">
        <v>1748</v>
      </c>
      <c r="L331">
        <v>396</v>
      </c>
      <c r="M331" t="s">
        <v>20</v>
      </c>
      <c r="N331">
        <v>1959</v>
      </c>
    </row>
    <row r="332" spans="1:14">
      <c r="A332">
        <v>331</v>
      </c>
      <c r="B332" t="s">
        <v>13</v>
      </c>
      <c r="C332" t="s">
        <v>20</v>
      </c>
      <c r="D332" t="s">
        <v>20</v>
      </c>
      <c r="E332" t="s">
        <v>1749</v>
      </c>
      <c r="F332" t="s">
        <v>1750</v>
      </c>
      <c r="G332" t="s">
        <v>18</v>
      </c>
      <c r="H332" s="1">
        <v>21660</v>
      </c>
      <c r="I332" t="s">
        <v>1751</v>
      </c>
      <c r="J332" t="s">
        <v>20</v>
      </c>
      <c r="K332" t="s">
        <v>1752</v>
      </c>
      <c r="L332">
        <v>72</v>
      </c>
      <c r="M332" t="s">
        <v>20</v>
      </c>
      <c r="N332">
        <v>1959</v>
      </c>
    </row>
    <row r="333" spans="1:14">
      <c r="A333">
        <v>332</v>
      </c>
      <c r="B333" t="s">
        <v>13</v>
      </c>
      <c r="C333" t="s">
        <v>14</v>
      </c>
      <c r="D333" t="s">
        <v>1753</v>
      </c>
      <c r="E333" t="s">
        <v>1754</v>
      </c>
      <c r="F333" t="s">
        <v>1755</v>
      </c>
      <c r="G333" t="s">
        <v>18</v>
      </c>
      <c r="H333" s="1">
        <v>31209</v>
      </c>
      <c r="I333" t="s">
        <v>1756</v>
      </c>
      <c r="J333" t="s">
        <v>20</v>
      </c>
      <c r="K333" t="s">
        <v>1757</v>
      </c>
      <c r="L333" t="s">
        <v>1758</v>
      </c>
      <c r="M333" t="s">
        <v>20</v>
      </c>
      <c r="N333">
        <v>1985</v>
      </c>
    </row>
    <row r="334" spans="1:14">
      <c r="A334">
        <v>333</v>
      </c>
      <c r="B334" t="s">
        <v>13</v>
      </c>
      <c r="C334" t="s">
        <v>14</v>
      </c>
      <c r="D334" t="s">
        <v>1759</v>
      </c>
      <c r="E334" t="s">
        <v>1760</v>
      </c>
      <c r="F334" t="s">
        <v>1761</v>
      </c>
      <c r="G334" t="s">
        <v>18</v>
      </c>
      <c r="H334" s="1">
        <v>25623</v>
      </c>
      <c r="I334" t="s">
        <v>1762</v>
      </c>
      <c r="J334" t="s">
        <v>20</v>
      </c>
      <c r="K334" t="s">
        <v>1763</v>
      </c>
      <c r="L334">
        <v>87</v>
      </c>
      <c r="M334" t="s">
        <v>20</v>
      </c>
      <c r="N334">
        <v>1970</v>
      </c>
    </row>
    <row r="335" spans="1:14">
      <c r="A335">
        <v>334</v>
      </c>
      <c r="B335" t="s">
        <v>13</v>
      </c>
      <c r="C335" t="s">
        <v>14</v>
      </c>
      <c r="D335" t="s">
        <v>1764</v>
      </c>
      <c r="E335" t="s">
        <v>1765</v>
      </c>
      <c r="F335" t="s">
        <v>1766</v>
      </c>
      <c r="G335" t="s">
        <v>18</v>
      </c>
      <c r="H335" s="1">
        <v>29724</v>
      </c>
      <c r="I335" t="s">
        <v>1767</v>
      </c>
      <c r="J335" t="s">
        <v>20</v>
      </c>
      <c r="K335" t="s">
        <v>1768</v>
      </c>
      <c r="L335" t="str">
        <f>"79-1944"</f>
        <v>79-1944</v>
      </c>
      <c r="M335" t="s">
        <v>20</v>
      </c>
      <c r="N335">
        <v>1981</v>
      </c>
    </row>
    <row r="336" spans="1:14">
      <c r="A336">
        <v>335</v>
      </c>
      <c r="B336" t="s">
        <v>13</v>
      </c>
      <c r="C336" t="s">
        <v>14</v>
      </c>
      <c r="D336" t="s">
        <v>1769</v>
      </c>
      <c r="E336" t="s">
        <v>1770</v>
      </c>
      <c r="F336" t="s">
        <v>1771</v>
      </c>
      <c r="G336" t="s">
        <v>18</v>
      </c>
      <c r="H336" s="1">
        <v>42025</v>
      </c>
      <c r="I336" t="s">
        <v>1772</v>
      </c>
      <c r="J336" t="s">
        <v>20</v>
      </c>
      <c r="K336" t="s">
        <v>1773</v>
      </c>
      <c r="L336" t="str">
        <f>"13-1174"</f>
        <v>13-1174</v>
      </c>
      <c r="M336" t="s">
        <v>20</v>
      </c>
      <c r="N336">
        <v>2015</v>
      </c>
    </row>
    <row r="337" spans="1:14">
      <c r="A337">
        <v>336</v>
      </c>
      <c r="B337" t="s">
        <v>13</v>
      </c>
      <c r="C337" t="s">
        <v>14</v>
      </c>
      <c r="D337" t="s">
        <v>1774</v>
      </c>
      <c r="E337" t="s">
        <v>1775</v>
      </c>
      <c r="F337" t="s">
        <v>1776</v>
      </c>
      <c r="G337" t="s">
        <v>18</v>
      </c>
      <c r="H337" s="1">
        <v>22297</v>
      </c>
      <c r="I337" t="s">
        <v>1777</v>
      </c>
      <c r="J337" t="s">
        <v>20</v>
      </c>
      <c r="K337" t="s">
        <v>1778</v>
      </c>
      <c r="L337">
        <v>48</v>
      </c>
      <c r="M337" t="s">
        <v>20</v>
      </c>
      <c r="N337">
        <v>1961</v>
      </c>
    </row>
    <row r="338" spans="1:14">
      <c r="A338">
        <v>337</v>
      </c>
      <c r="B338" t="s">
        <v>13</v>
      </c>
      <c r="C338" t="s">
        <v>14</v>
      </c>
      <c r="D338" t="s">
        <v>1779</v>
      </c>
      <c r="E338" t="s">
        <v>1780</v>
      </c>
      <c r="F338" t="s">
        <v>1781</v>
      </c>
      <c r="G338" t="s">
        <v>18</v>
      </c>
      <c r="H338" s="1">
        <v>23529</v>
      </c>
      <c r="I338" t="s">
        <v>1782</v>
      </c>
      <c r="J338" t="s">
        <v>20</v>
      </c>
      <c r="K338" t="s">
        <v>1783</v>
      </c>
      <c r="L338">
        <v>116</v>
      </c>
      <c r="M338" t="s">
        <v>20</v>
      </c>
      <c r="N338">
        <v>1964</v>
      </c>
    </row>
    <row r="339" spans="1:14">
      <c r="A339">
        <v>338</v>
      </c>
      <c r="B339" t="s">
        <v>13</v>
      </c>
      <c r="C339" t="s">
        <v>14</v>
      </c>
      <c r="D339" t="s">
        <v>1784</v>
      </c>
      <c r="E339" t="s">
        <v>1785</v>
      </c>
      <c r="F339" t="s">
        <v>1786</v>
      </c>
      <c r="G339" t="s">
        <v>18</v>
      </c>
      <c r="H339" s="1">
        <v>27533</v>
      </c>
      <c r="I339" t="s">
        <v>1787</v>
      </c>
      <c r="J339" t="s">
        <v>20</v>
      </c>
      <c r="K339" t="s">
        <v>1788</v>
      </c>
      <c r="L339" t="str">
        <f>"73-1543"</f>
        <v>73-1543</v>
      </c>
      <c r="M339" t="s">
        <v>20</v>
      </c>
      <c r="N339">
        <v>1975</v>
      </c>
    </row>
    <row r="340" spans="1:14">
      <c r="A340">
        <v>339</v>
      </c>
      <c r="B340" t="s">
        <v>13</v>
      </c>
      <c r="C340" t="s">
        <v>14</v>
      </c>
      <c r="D340" t="s">
        <v>1789</v>
      </c>
      <c r="E340" t="s">
        <v>1790</v>
      </c>
      <c r="F340" t="s">
        <v>1791</v>
      </c>
      <c r="G340" t="s">
        <v>18</v>
      </c>
      <c r="H340" s="1">
        <v>21709</v>
      </c>
      <c r="I340" t="s">
        <v>1792</v>
      </c>
      <c r="J340" t="s">
        <v>20</v>
      </c>
      <c r="K340" t="s">
        <v>1793</v>
      </c>
      <c r="L340" t="s">
        <v>1794</v>
      </c>
      <c r="M340" t="s">
        <v>20</v>
      </c>
      <c r="N340">
        <v>1959</v>
      </c>
    </row>
    <row r="341" spans="1:14">
      <c r="A341">
        <v>340</v>
      </c>
      <c r="B341" t="s">
        <v>13</v>
      </c>
      <c r="C341" t="s">
        <v>14</v>
      </c>
      <c r="D341" t="s">
        <v>1795</v>
      </c>
      <c r="E341" t="s">
        <v>1796</v>
      </c>
      <c r="F341" t="s">
        <v>1797</v>
      </c>
      <c r="G341" t="s">
        <v>18</v>
      </c>
      <c r="H341" s="1">
        <v>37760</v>
      </c>
      <c r="I341" t="s">
        <v>1798</v>
      </c>
      <c r="J341" t="s">
        <v>20</v>
      </c>
      <c r="K341" t="s">
        <v>1799</v>
      </c>
      <c r="L341" t="s">
        <v>1800</v>
      </c>
      <c r="M341" t="s">
        <v>20</v>
      </c>
      <c r="N341">
        <v>2003</v>
      </c>
    </row>
    <row r="342" spans="1:14">
      <c r="A342">
        <v>341</v>
      </c>
      <c r="B342" t="s">
        <v>13</v>
      </c>
      <c r="C342" t="s">
        <v>14</v>
      </c>
      <c r="D342" t="s">
        <v>1801</v>
      </c>
      <c r="E342" t="s">
        <v>1802</v>
      </c>
      <c r="F342" t="s">
        <v>1803</v>
      </c>
      <c r="G342" t="s">
        <v>18</v>
      </c>
      <c r="H342" s="1">
        <v>34036</v>
      </c>
      <c r="I342" t="s">
        <v>1804</v>
      </c>
      <c r="J342" t="s">
        <v>20</v>
      </c>
      <c r="K342" t="s">
        <v>1805</v>
      </c>
      <c r="L342" t="s">
        <v>1806</v>
      </c>
      <c r="M342" t="s">
        <v>20</v>
      </c>
      <c r="N342">
        <v>1993</v>
      </c>
    </row>
    <row r="343" spans="1:14">
      <c r="A343">
        <v>342</v>
      </c>
      <c r="B343" t="s">
        <v>13</v>
      </c>
      <c r="C343" t="s">
        <v>143</v>
      </c>
      <c r="D343" t="s">
        <v>1807</v>
      </c>
      <c r="E343" t="s">
        <v>1808</v>
      </c>
      <c r="F343" t="s">
        <v>1809</v>
      </c>
      <c r="G343" t="s">
        <v>18</v>
      </c>
      <c r="H343" s="1">
        <v>29759</v>
      </c>
      <c r="I343" t="s">
        <v>1810</v>
      </c>
      <c r="J343" t="s">
        <v>20</v>
      </c>
      <c r="K343" t="s">
        <v>1811</v>
      </c>
      <c r="L343" t="s">
        <v>1812</v>
      </c>
      <c r="M343" t="s">
        <v>20</v>
      </c>
      <c r="N343">
        <v>1981</v>
      </c>
    </row>
    <row r="344" spans="1:14">
      <c r="A344">
        <v>343</v>
      </c>
      <c r="B344" t="s">
        <v>13</v>
      </c>
      <c r="C344" t="s">
        <v>14</v>
      </c>
      <c r="D344" t="s">
        <v>1813</v>
      </c>
      <c r="E344" t="s">
        <v>1814</v>
      </c>
      <c r="F344" t="s">
        <v>1815</v>
      </c>
      <c r="G344" t="s">
        <v>18</v>
      </c>
      <c r="H344" s="1">
        <v>19091</v>
      </c>
      <c r="I344" t="s">
        <v>1816</v>
      </c>
      <c r="J344" t="s">
        <v>20</v>
      </c>
      <c r="K344" t="s">
        <v>1817</v>
      </c>
      <c r="L344">
        <v>172</v>
      </c>
      <c r="M344" t="s">
        <v>20</v>
      </c>
      <c r="N344">
        <v>1952</v>
      </c>
    </row>
    <row r="345" spans="1:14">
      <c r="A345">
        <v>344</v>
      </c>
      <c r="B345" t="s">
        <v>13</v>
      </c>
      <c r="C345" t="s">
        <v>14</v>
      </c>
      <c r="D345" t="s">
        <v>1818</v>
      </c>
      <c r="E345" t="s">
        <v>1819</v>
      </c>
      <c r="F345" t="s">
        <v>1820</v>
      </c>
      <c r="G345" t="s">
        <v>18</v>
      </c>
      <c r="H345" s="1">
        <v>23522</v>
      </c>
      <c r="I345" t="s">
        <v>1821</v>
      </c>
      <c r="J345" t="s">
        <v>20</v>
      </c>
      <c r="K345" t="s">
        <v>1822</v>
      </c>
      <c r="L345">
        <v>485</v>
      </c>
      <c r="M345" t="s">
        <v>20</v>
      </c>
      <c r="N345">
        <v>1964</v>
      </c>
    </row>
    <row r="346" spans="1:14">
      <c r="A346">
        <v>345</v>
      </c>
      <c r="B346" t="s">
        <v>13</v>
      </c>
      <c r="C346" t="s">
        <v>14</v>
      </c>
      <c r="D346" t="s">
        <v>1823</v>
      </c>
      <c r="E346" t="s">
        <v>1824</v>
      </c>
      <c r="F346" t="s">
        <v>1825</v>
      </c>
      <c r="G346" t="s">
        <v>18</v>
      </c>
      <c r="H346" s="1">
        <v>30298</v>
      </c>
      <c r="I346" t="s">
        <v>1826</v>
      </c>
      <c r="J346" t="s">
        <v>20</v>
      </c>
      <c r="K346" t="s">
        <v>1827</v>
      </c>
      <c r="L346" t="s">
        <v>1828</v>
      </c>
      <c r="M346" t="s">
        <v>20</v>
      </c>
      <c r="N346">
        <v>1982</v>
      </c>
    </row>
    <row r="347" spans="1:14">
      <c r="A347">
        <v>346</v>
      </c>
      <c r="B347" t="s">
        <v>13</v>
      </c>
      <c r="C347" t="s">
        <v>14</v>
      </c>
      <c r="D347" t="s">
        <v>1829</v>
      </c>
      <c r="E347" t="s">
        <v>1830</v>
      </c>
      <c r="F347" t="s">
        <v>1831</v>
      </c>
      <c r="G347" t="s">
        <v>18</v>
      </c>
      <c r="H347" s="1">
        <v>29024</v>
      </c>
      <c r="I347" t="s">
        <v>1832</v>
      </c>
      <c r="J347" t="s">
        <v>20</v>
      </c>
      <c r="K347" t="s">
        <v>1833</v>
      </c>
      <c r="L347" t="str">
        <f>"78-5384"</f>
        <v>78-5384</v>
      </c>
      <c r="M347" t="s">
        <v>20</v>
      </c>
      <c r="N347">
        <v>1979</v>
      </c>
    </row>
    <row r="348" spans="1:14">
      <c r="A348">
        <v>347</v>
      </c>
      <c r="B348" t="s">
        <v>13</v>
      </c>
      <c r="C348" t="s">
        <v>14</v>
      </c>
      <c r="D348" t="s">
        <v>1834</v>
      </c>
      <c r="E348" t="s">
        <v>1835</v>
      </c>
      <c r="F348" t="s">
        <v>1836</v>
      </c>
      <c r="G348" t="s">
        <v>18</v>
      </c>
      <c r="H348" s="1">
        <v>26364</v>
      </c>
      <c r="I348" t="s">
        <v>1837</v>
      </c>
      <c r="J348" t="s">
        <v>20</v>
      </c>
      <c r="K348" t="s">
        <v>1838</v>
      </c>
      <c r="L348" t="s">
        <v>1839</v>
      </c>
      <c r="M348" t="s">
        <v>20</v>
      </c>
      <c r="N348">
        <v>1972</v>
      </c>
    </row>
    <row r="349" spans="1:14">
      <c r="A349">
        <v>348</v>
      </c>
      <c r="B349" t="s">
        <v>13</v>
      </c>
      <c r="C349" t="s">
        <v>14</v>
      </c>
      <c r="D349" t="s">
        <v>1840</v>
      </c>
      <c r="E349" t="s">
        <v>1841</v>
      </c>
      <c r="F349" t="s">
        <v>1842</v>
      </c>
      <c r="G349" t="s">
        <v>18</v>
      </c>
      <c r="H349" s="1">
        <v>34477</v>
      </c>
      <c r="I349" t="s">
        <v>1843</v>
      </c>
      <c r="J349" t="s">
        <v>20</v>
      </c>
      <c r="K349" t="s">
        <v>1844</v>
      </c>
      <c r="L349" t="s">
        <v>1845</v>
      </c>
      <c r="M349" t="s">
        <v>20</v>
      </c>
      <c r="N349">
        <v>1994</v>
      </c>
    </row>
    <row r="350" spans="1:14">
      <c r="A350">
        <v>349</v>
      </c>
      <c r="B350" t="s">
        <v>13</v>
      </c>
      <c r="C350" t="s">
        <v>14</v>
      </c>
      <c r="D350" t="s">
        <v>1846</v>
      </c>
      <c r="E350" t="s">
        <v>1847</v>
      </c>
      <c r="F350" t="s">
        <v>1848</v>
      </c>
      <c r="G350" t="s">
        <v>18</v>
      </c>
      <c r="H350" s="1">
        <v>29599</v>
      </c>
      <c r="I350" t="s">
        <v>1849</v>
      </c>
      <c r="J350" t="s">
        <v>20</v>
      </c>
      <c r="K350" t="s">
        <v>1850</v>
      </c>
      <c r="L350" t="s">
        <v>1851</v>
      </c>
      <c r="M350" t="s">
        <v>20</v>
      </c>
      <c r="N350">
        <v>1981</v>
      </c>
    </row>
    <row r="351" spans="1:14">
      <c r="A351">
        <v>350</v>
      </c>
      <c r="B351" t="s">
        <v>13</v>
      </c>
      <c r="C351" t="s">
        <v>14</v>
      </c>
      <c r="D351" t="s">
        <v>1852</v>
      </c>
      <c r="E351" t="s">
        <v>1853</v>
      </c>
      <c r="F351" t="s">
        <v>1854</v>
      </c>
      <c r="G351" t="s">
        <v>18</v>
      </c>
      <c r="H351" s="1">
        <v>24190</v>
      </c>
      <c r="I351" t="s">
        <v>1855</v>
      </c>
      <c r="J351" t="s">
        <v>20</v>
      </c>
      <c r="K351" t="s">
        <v>1856</v>
      </c>
      <c r="L351">
        <v>387</v>
      </c>
      <c r="M351" t="s">
        <v>20</v>
      </c>
      <c r="N351">
        <v>1966</v>
      </c>
    </row>
    <row r="352" spans="1:14">
      <c r="A352">
        <v>351</v>
      </c>
      <c r="B352" t="s">
        <v>13</v>
      </c>
      <c r="C352" t="s">
        <v>14</v>
      </c>
      <c r="D352" t="s">
        <v>1857</v>
      </c>
      <c r="E352" t="s">
        <v>1858</v>
      </c>
      <c r="F352" t="s">
        <v>1859</v>
      </c>
      <c r="G352" t="s">
        <v>18</v>
      </c>
      <c r="H352" s="1">
        <v>20904</v>
      </c>
      <c r="I352" t="s">
        <v>1860</v>
      </c>
      <c r="J352" t="s">
        <v>20</v>
      </c>
      <c r="K352" t="s">
        <v>1861</v>
      </c>
      <c r="L352">
        <v>313</v>
      </c>
      <c r="M352" t="s">
        <v>20</v>
      </c>
      <c r="N352">
        <v>1957</v>
      </c>
    </row>
    <row r="353" spans="1:14">
      <c r="A353">
        <v>352</v>
      </c>
      <c r="B353" t="s">
        <v>13</v>
      </c>
      <c r="C353" t="s">
        <v>14</v>
      </c>
      <c r="D353" t="s">
        <v>1862</v>
      </c>
      <c r="E353" t="s">
        <v>1863</v>
      </c>
      <c r="F353" t="s">
        <v>1864</v>
      </c>
      <c r="G353" t="s">
        <v>18</v>
      </c>
      <c r="H353" s="1">
        <v>38769</v>
      </c>
      <c r="I353" t="s">
        <v>1865</v>
      </c>
      <c r="J353" t="s">
        <v>20</v>
      </c>
      <c r="K353" t="s">
        <v>1866</v>
      </c>
      <c r="L353" t="str">
        <f>"04-1264"</f>
        <v>04-1264</v>
      </c>
      <c r="M353" t="s">
        <v>20</v>
      </c>
      <c r="N353">
        <v>2006</v>
      </c>
    </row>
    <row r="354" spans="1:14">
      <c r="A354">
        <v>353</v>
      </c>
      <c r="B354" t="s">
        <v>13</v>
      </c>
      <c r="C354" t="s">
        <v>14</v>
      </c>
      <c r="D354" t="s">
        <v>1867</v>
      </c>
      <c r="E354" t="s">
        <v>1868</v>
      </c>
      <c r="F354" t="s">
        <v>1869</v>
      </c>
      <c r="G354" t="s">
        <v>18</v>
      </c>
      <c r="H354" s="1">
        <v>21674</v>
      </c>
      <c r="I354" t="s">
        <v>1870</v>
      </c>
      <c r="J354" t="s">
        <v>20</v>
      </c>
      <c r="K354" t="s">
        <v>1871</v>
      </c>
      <c r="L354">
        <v>234</v>
      </c>
      <c r="M354" t="s">
        <v>20</v>
      </c>
      <c r="N354">
        <v>1959</v>
      </c>
    </row>
    <row r="355" spans="1:14">
      <c r="A355">
        <v>354</v>
      </c>
      <c r="B355" t="s">
        <v>13</v>
      </c>
      <c r="C355" t="s">
        <v>14</v>
      </c>
      <c r="D355" t="s">
        <v>1872</v>
      </c>
      <c r="E355" t="s">
        <v>1873</v>
      </c>
      <c r="F355" t="s">
        <v>1874</v>
      </c>
      <c r="G355" t="s">
        <v>18</v>
      </c>
      <c r="H355" s="1">
        <v>25370</v>
      </c>
      <c r="I355" t="s">
        <v>1875</v>
      </c>
      <c r="J355" t="s">
        <v>20</v>
      </c>
      <c r="K355" t="s">
        <v>1876</v>
      </c>
      <c r="L355" t="s">
        <v>1877</v>
      </c>
      <c r="M355" t="s">
        <v>20</v>
      </c>
      <c r="N355">
        <v>1969</v>
      </c>
    </row>
    <row r="356" spans="1:14">
      <c r="A356">
        <v>355</v>
      </c>
      <c r="B356" t="s">
        <v>13</v>
      </c>
      <c r="C356" t="s">
        <v>14</v>
      </c>
      <c r="D356" t="s">
        <v>1878</v>
      </c>
      <c r="E356" t="s">
        <v>1879</v>
      </c>
      <c r="F356" t="s">
        <v>1880</v>
      </c>
      <c r="G356" t="s">
        <v>18</v>
      </c>
      <c r="H356" s="1">
        <v>34121</v>
      </c>
      <c r="I356" t="s">
        <v>1881</v>
      </c>
      <c r="J356" t="s">
        <v>20</v>
      </c>
      <c r="K356" t="s">
        <v>1882</v>
      </c>
      <c r="L356" t="s">
        <v>1883</v>
      </c>
      <c r="M356" t="s">
        <v>20</v>
      </c>
      <c r="N356">
        <v>1993</v>
      </c>
    </row>
    <row r="357" spans="1:14">
      <c r="A357">
        <v>356</v>
      </c>
      <c r="B357" t="s">
        <v>13</v>
      </c>
      <c r="C357" t="s">
        <v>14</v>
      </c>
      <c r="D357" t="s">
        <v>1884</v>
      </c>
      <c r="E357" t="s">
        <v>873</v>
      </c>
      <c r="F357" t="s">
        <v>1885</v>
      </c>
      <c r="G357" t="s">
        <v>18</v>
      </c>
      <c r="H357" s="1">
        <v>31229</v>
      </c>
      <c r="I357" t="s">
        <v>875</v>
      </c>
      <c r="J357" t="s">
        <v>20</v>
      </c>
      <c r="K357" t="s">
        <v>1886</v>
      </c>
      <c r="L357" t="s">
        <v>1887</v>
      </c>
      <c r="M357" t="s">
        <v>20</v>
      </c>
      <c r="N357">
        <v>1985</v>
      </c>
    </row>
    <row r="358" spans="1:14">
      <c r="A358">
        <v>357</v>
      </c>
      <c r="B358" t="s">
        <v>13</v>
      </c>
      <c r="C358" t="s">
        <v>14</v>
      </c>
      <c r="D358" t="s">
        <v>1888</v>
      </c>
      <c r="E358" t="s">
        <v>1889</v>
      </c>
      <c r="F358" t="s">
        <v>1890</v>
      </c>
      <c r="G358" t="s">
        <v>18</v>
      </c>
      <c r="H358" s="1">
        <v>43473</v>
      </c>
      <c r="I358" t="s">
        <v>1891</v>
      </c>
      <c r="J358" t="s">
        <v>20</v>
      </c>
      <c r="K358" t="s">
        <v>1892</v>
      </c>
      <c r="L358" t="str">
        <f>"17-1272"</f>
        <v>17-1272</v>
      </c>
      <c r="M358" t="s">
        <v>20</v>
      </c>
      <c r="N358">
        <v>2019</v>
      </c>
    </row>
    <row r="359" spans="1:14">
      <c r="A359">
        <v>358</v>
      </c>
      <c r="B359" t="s">
        <v>13</v>
      </c>
      <c r="C359" t="s">
        <v>14</v>
      </c>
      <c r="D359" t="s">
        <v>1893</v>
      </c>
      <c r="E359" t="s">
        <v>1894</v>
      </c>
      <c r="F359" t="s">
        <v>1895</v>
      </c>
      <c r="G359" t="s">
        <v>18</v>
      </c>
      <c r="H359" s="1">
        <v>27205</v>
      </c>
      <c r="I359" t="s">
        <v>1896</v>
      </c>
      <c r="J359" t="s">
        <v>20</v>
      </c>
      <c r="K359" t="s">
        <v>1897</v>
      </c>
      <c r="L359" t="s">
        <v>1898</v>
      </c>
      <c r="M359" t="s">
        <v>20</v>
      </c>
      <c r="N359">
        <v>1974</v>
      </c>
    </row>
    <row r="360" spans="1:14">
      <c r="A360">
        <v>359</v>
      </c>
      <c r="B360" t="s">
        <v>13</v>
      </c>
      <c r="C360" t="s">
        <v>14</v>
      </c>
      <c r="D360" t="s">
        <v>1899</v>
      </c>
      <c r="E360" t="s">
        <v>1900</v>
      </c>
      <c r="F360" t="s">
        <v>1901</v>
      </c>
      <c r="G360" t="s">
        <v>18</v>
      </c>
      <c r="H360" s="1">
        <v>29241</v>
      </c>
      <c r="I360" t="s">
        <v>1902</v>
      </c>
      <c r="J360" t="s">
        <v>20</v>
      </c>
      <c r="K360" t="s">
        <v>1903</v>
      </c>
      <c r="L360" t="s">
        <v>1904</v>
      </c>
      <c r="M360" t="s">
        <v>20</v>
      </c>
      <c r="N360">
        <v>1980</v>
      </c>
    </row>
    <row r="361" spans="1:14">
      <c r="A361">
        <v>360</v>
      </c>
      <c r="B361" t="s">
        <v>13</v>
      </c>
      <c r="C361" t="s">
        <v>14</v>
      </c>
      <c r="D361" t="s">
        <v>1905</v>
      </c>
      <c r="E361" t="s">
        <v>1906</v>
      </c>
      <c r="F361" t="s">
        <v>1907</v>
      </c>
      <c r="G361" t="s">
        <v>18</v>
      </c>
      <c r="H361" s="1">
        <v>27918</v>
      </c>
      <c r="I361" t="s">
        <v>1908</v>
      </c>
      <c r="J361" t="s">
        <v>20</v>
      </c>
      <c r="K361" t="s">
        <v>1909</v>
      </c>
      <c r="L361" t="s">
        <v>1910</v>
      </c>
      <c r="M361" t="s">
        <v>20</v>
      </c>
      <c r="N361">
        <v>1976</v>
      </c>
    </row>
    <row r="362" spans="1:14">
      <c r="A362">
        <v>361</v>
      </c>
      <c r="B362" t="s">
        <v>13</v>
      </c>
      <c r="C362" t="s">
        <v>14</v>
      </c>
      <c r="D362" t="s">
        <v>1911</v>
      </c>
      <c r="E362" t="s">
        <v>1912</v>
      </c>
      <c r="F362" t="s">
        <v>1913</v>
      </c>
      <c r="G362" t="s">
        <v>18</v>
      </c>
      <c r="H362" s="1">
        <v>30503</v>
      </c>
      <c r="I362" t="s">
        <v>1914</v>
      </c>
      <c r="J362" t="s">
        <v>20</v>
      </c>
      <c r="K362" t="s">
        <v>1915</v>
      </c>
      <c r="L362" t="s">
        <v>1916</v>
      </c>
      <c r="M362" t="s">
        <v>20</v>
      </c>
      <c r="N362">
        <v>1983</v>
      </c>
    </row>
    <row r="363" spans="1:14">
      <c r="A363">
        <v>362</v>
      </c>
      <c r="B363" t="s">
        <v>13</v>
      </c>
      <c r="C363" t="s">
        <v>14</v>
      </c>
      <c r="D363" t="s">
        <v>1917</v>
      </c>
      <c r="E363" t="s">
        <v>1918</v>
      </c>
      <c r="F363" t="s">
        <v>1919</v>
      </c>
      <c r="G363" t="s">
        <v>18</v>
      </c>
      <c r="H363" s="1">
        <v>25230</v>
      </c>
      <c r="I363" t="s">
        <v>1920</v>
      </c>
      <c r="J363" t="s">
        <v>20</v>
      </c>
      <c r="K363" t="s">
        <v>1921</v>
      </c>
      <c r="L363">
        <v>41</v>
      </c>
      <c r="M363" t="s">
        <v>20</v>
      </c>
      <c r="N363">
        <v>1969</v>
      </c>
    </row>
    <row r="364" spans="1:14">
      <c r="A364">
        <v>363</v>
      </c>
      <c r="B364" t="s">
        <v>13</v>
      </c>
      <c r="C364" t="s">
        <v>14</v>
      </c>
      <c r="D364" t="s">
        <v>1922</v>
      </c>
      <c r="E364" t="s">
        <v>1923</v>
      </c>
      <c r="F364" t="s">
        <v>1924</v>
      </c>
      <c r="G364" t="s">
        <v>18</v>
      </c>
      <c r="H364" s="1">
        <v>19882</v>
      </c>
      <c r="I364" t="s">
        <v>1925</v>
      </c>
      <c r="J364" t="s">
        <v>20</v>
      </c>
      <c r="K364" t="s">
        <v>1926</v>
      </c>
      <c r="L364">
        <v>32</v>
      </c>
      <c r="M364" t="s">
        <v>20</v>
      </c>
      <c r="N364">
        <v>1954</v>
      </c>
    </row>
    <row r="365" spans="1:14">
      <c r="A365">
        <v>364</v>
      </c>
      <c r="B365" t="s">
        <v>13</v>
      </c>
      <c r="C365" t="s">
        <v>14</v>
      </c>
      <c r="D365" t="s">
        <v>1927</v>
      </c>
      <c r="E365" t="s">
        <v>1928</v>
      </c>
      <c r="F365" t="s">
        <v>1929</v>
      </c>
      <c r="G365" t="s">
        <v>18</v>
      </c>
      <c r="H365" s="1">
        <v>32209</v>
      </c>
      <c r="I365" t="s">
        <v>1930</v>
      </c>
      <c r="J365" t="s">
        <v>20</v>
      </c>
      <c r="K365" t="s">
        <v>1931</v>
      </c>
      <c r="L365" t="s">
        <v>1932</v>
      </c>
      <c r="M365" t="s">
        <v>20</v>
      </c>
      <c r="N365">
        <v>1988</v>
      </c>
    </row>
    <row r="366" spans="1:14">
      <c r="A366">
        <v>365</v>
      </c>
      <c r="B366" t="s">
        <v>13</v>
      </c>
      <c r="C366" t="s">
        <v>14</v>
      </c>
      <c r="D366" t="s">
        <v>1933</v>
      </c>
      <c r="E366" t="s">
        <v>1934</v>
      </c>
      <c r="F366" t="s">
        <v>1935</v>
      </c>
      <c r="G366" t="s">
        <v>18</v>
      </c>
      <c r="H366" s="1">
        <v>37713</v>
      </c>
      <c r="I366" t="s">
        <v>1936</v>
      </c>
      <c r="J366" t="s">
        <v>20</v>
      </c>
      <c r="K366" t="s">
        <v>1937</v>
      </c>
      <c r="L366" t="str">
        <f>"00-1471"</f>
        <v>00-1471</v>
      </c>
      <c r="M366" t="s">
        <v>20</v>
      </c>
      <c r="N366">
        <v>2003</v>
      </c>
    </row>
    <row r="367" spans="1:14">
      <c r="A367">
        <v>366</v>
      </c>
      <c r="B367" t="s">
        <v>13</v>
      </c>
      <c r="C367" t="s">
        <v>14</v>
      </c>
      <c r="D367" t="s">
        <v>1938</v>
      </c>
      <c r="E367" t="s">
        <v>1939</v>
      </c>
      <c r="F367" t="s">
        <v>1940</v>
      </c>
      <c r="G367" t="s">
        <v>18</v>
      </c>
      <c r="H367" s="1">
        <v>29697</v>
      </c>
      <c r="I367" t="s">
        <v>1941</v>
      </c>
      <c r="J367" t="s">
        <v>20</v>
      </c>
      <c r="K367" t="s">
        <v>1942</v>
      </c>
      <c r="L367" t="s">
        <v>1943</v>
      </c>
      <c r="M367" t="s">
        <v>20</v>
      </c>
      <c r="N367">
        <v>1981</v>
      </c>
    </row>
    <row r="368" spans="1:14">
      <c r="A368">
        <v>367</v>
      </c>
      <c r="B368" t="s">
        <v>13</v>
      </c>
      <c r="C368" t="s">
        <v>14</v>
      </c>
      <c r="D368" t="s">
        <v>1944</v>
      </c>
      <c r="E368" t="s">
        <v>1945</v>
      </c>
      <c r="F368" t="s">
        <v>1946</v>
      </c>
      <c r="G368" t="s">
        <v>18</v>
      </c>
      <c r="H368" s="1">
        <v>24189</v>
      </c>
      <c r="I368" t="s">
        <v>1947</v>
      </c>
      <c r="J368" t="s">
        <v>20</v>
      </c>
      <c r="K368" t="s">
        <v>1948</v>
      </c>
      <c r="L368">
        <v>106</v>
      </c>
      <c r="M368" t="s">
        <v>20</v>
      </c>
      <c r="N368">
        <v>1966</v>
      </c>
    </row>
    <row r="369" spans="1:14">
      <c r="A369">
        <v>368</v>
      </c>
      <c r="B369" t="s">
        <v>13</v>
      </c>
      <c r="C369" t="s">
        <v>143</v>
      </c>
      <c r="D369" t="s">
        <v>1949</v>
      </c>
      <c r="E369" t="s">
        <v>1950</v>
      </c>
      <c r="F369" t="s">
        <v>1951</v>
      </c>
      <c r="G369" t="s">
        <v>18</v>
      </c>
      <c r="H369" s="1">
        <v>31952</v>
      </c>
      <c r="I369" t="s">
        <v>1952</v>
      </c>
      <c r="J369" t="s">
        <v>20</v>
      </c>
      <c r="K369" t="s">
        <v>1953</v>
      </c>
      <c r="L369" t="s">
        <v>1954</v>
      </c>
      <c r="M369" t="s">
        <v>20</v>
      </c>
      <c r="N369">
        <v>1987</v>
      </c>
    </row>
    <row r="370" spans="1:14">
      <c r="A370">
        <v>369</v>
      </c>
      <c r="B370" t="s">
        <v>13</v>
      </c>
      <c r="C370" t="s">
        <v>14</v>
      </c>
      <c r="D370" t="s">
        <v>1955</v>
      </c>
      <c r="E370" t="s">
        <v>1956</v>
      </c>
      <c r="F370" t="s">
        <v>1957</v>
      </c>
      <c r="G370" t="s">
        <v>18</v>
      </c>
      <c r="H370" s="1">
        <v>28660</v>
      </c>
      <c r="I370" t="s">
        <v>1958</v>
      </c>
      <c r="J370" t="s">
        <v>20</v>
      </c>
      <c r="K370" t="s">
        <v>1959</v>
      </c>
      <c r="L370" t="s">
        <v>1960</v>
      </c>
      <c r="M370" t="s">
        <v>20</v>
      </c>
      <c r="N370">
        <v>1978</v>
      </c>
    </row>
    <row r="371" spans="1:14">
      <c r="A371">
        <v>370</v>
      </c>
      <c r="B371" t="s">
        <v>13</v>
      </c>
      <c r="C371" t="s">
        <v>14</v>
      </c>
      <c r="D371" t="s">
        <v>1961</v>
      </c>
      <c r="E371" t="s">
        <v>1962</v>
      </c>
      <c r="F371" t="s">
        <v>1963</v>
      </c>
      <c r="G371" t="s">
        <v>18</v>
      </c>
      <c r="H371" s="1">
        <v>32895</v>
      </c>
      <c r="I371" t="s">
        <v>1964</v>
      </c>
      <c r="J371" t="s">
        <v>20</v>
      </c>
      <c r="K371" t="s">
        <v>1965</v>
      </c>
      <c r="L371" t="str">
        <f>"88-1650"</f>
        <v>88-1650</v>
      </c>
      <c r="M371" t="s">
        <v>20</v>
      </c>
      <c r="N371">
        <v>1990</v>
      </c>
    </row>
    <row r="372" spans="1:14">
      <c r="A372">
        <v>371</v>
      </c>
      <c r="B372" t="s">
        <v>13</v>
      </c>
      <c r="C372" t="s">
        <v>14</v>
      </c>
      <c r="D372" t="s">
        <v>1966</v>
      </c>
      <c r="E372" t="s">
        <v>1967</v>
      </c>
      <c r="F372" t="s">
        <v>1968</v>
      </c>
      <c r="G372" t="s">
        <v>18</v>
      </c>
      <c r="H372" s="1">
        <v>29752</v>
      </c>
      <c r="I372" t="s">
        <v>1969</v>
      </c>
      <c r="J372" t="s">
        <v>20</v>
      </c>
      <c r="K372" t="s">
        <v>1970</v>
      </c>
      <c r="L372" t="str">
        <f>"79-1517"</f>
        <v>79-1517</v>
      </c>
      <c r="M372" t="s">
        <v>20</v>
      </c>
      <c r="N372">
        <v>1981</v>
      </c>
    </row>
    <row r="373" spans="1:14">
      <c r="A373">
        <v>372</v>
      </c>
      <c r="B373" t="s">
        <v>13</v>
      </c>
      <c r="C373" t="s">
        <v>14</v>
      </c>
      <c r="D373" t="s">
        <v>1971</v>
      </c>
      <c r="E373" t="s">
        <v>1972</v>
      </c>
      <c r="F373" t="s">
        <v>1973</v>
      </c>
      <c r="G373" t="s">
        <v>18</v>
      </c>
      <c r="H373" s="1">
        <v>30370</v>
      </c>
      <c r="I373" t="s">
        <v>1974</v>
      </c>
      <c r="J373" t="s">
        <v>20</v>
      </c>
      <c r="K373" t="s">
        <v>1975</v>
      </c>
      <c r="L373" t="s">
        <v>1976</v>
      </c>
      <c r="M373" t="s">
        <v>20</v>
      </c>
      <c r="N373">
        <v>1983</v>
      </c>
    </row>
    <row r="374" spans="1:14">
      <c r="A374">
        <v>373</v>
      </c>
      <c r="B374" t="s">
        <v>13</v>
      </c>
      <c r="C374" t="s">
        <v>14</v>
      </c>
      <c r="D374" t="s">
        <v>1977</v>
      </c>
      <c r="E374" t="s">
        <v>1978</v>
      </c>
      <c r="F374" t="s">
        <v>1979</v>
      </c>
      <c r="G374" t="s">
        <v>18</v>
      </c>
      <c r="H374" s="1">
        <v>33756</v>
      </c>
      <c r="I374" t="s">
        <v>1980</v>
      </c>
      <c r="J374" t="s">
        <v>20</v>
      </c>
      <c r="K374" t="s">
        <v>1981</v>
      </c>
      <c r="L374" t="str">
        <f>"90-1604"</f>
        <v>90-1604</v>
      </c>
      <c r="M374" t="s">
        <v>20</v>
      </c>
      <c r="N374">
        <v>1992</v>
      </c>
    </row>
    <row r="375" spans="1:14">
      <c r="A375">
        <v>374</v>
      </c>
      <c r="B375" t="s">
        <v>13</v>
      </c>
      <c r="C375" t="s">
        <v>14</v>
      </c>
      <c r="D375" t="s">
        <v>1982</v>
      </c>
      <c r="E375" t="s">
        <v>1983</v>
      </c>
      <c r="F375" t="s">
        <v>1984</v>
      </c>
      <c r="G375" t="s">
        <v>18</v>
      </c>
      <c r="H375" s="1">
        <v>19518</v>
      </c>
      <c r="I375" t="s">
        <v>1985</v>
      </c>
      <c r="J375" t="s">
        <v>20</v>
      </c>
      <c r="K375" t="s">
        <v>1986</v>
      </c>
      <c r="L375">
        <v>89</v>
      </c>
      <c r="M375" t="s">
        <v>20</v>
      </c>
      <c r="N375">
        <v>1953</v>
      </c>
    </row>
    <row r="376" spans="1:14">
      <c r="A376">
        <v>375</v>
      </c>
      <c r="B376" t="s">
        <v>13</v>
      </c>
      <c r="C376" t="s">
        <v>20</v>
      </c>
      <c r="D376" t="s">
        <v>20</v>
      </c>
      <c r="E376" t="s">
        <v>1987</v>
      </c>
      <c r="F376" t="s">
        <v>1988</v>
      </c>
      <c r="G376" t="s">
        <v>18</v>
      </c>
      <c r="H376" s="1">
        <v>30475</v>
      </c>
      <c r="I376" t="s">
        <v>1989</v>
      </c>
      <c r="J376" t="s">
        <v>20</v>
      </c>
      <c r="K376" t="s">
        <v>1990</v>
      </c>
      <c r="L376" t="str">
        <f>"81-1487"</f>
        <v>81-1487</v>
      </c>
      <c r="M376" t="s">
        <v>20</v>
      </c>
      <c r="N376">
        <v>1983</v>
      </c>
    </row>
    <row r="377" spans="1:14">
      <c r="A377">
        <v>376</v>
      </c>
      <c r="B377" t="s">
        <v>13</v>
      </c>
      <c r="C377" t="s">
        <v>14</v>
      </c>
      <c r="D377" t="s">
        <v>1991</v>
      </c>
      <c r="E377" t="s">
        <v>1992</v>
      </c>
      <c r="F377" t="s">
        <v>1993</v>
      </c>
      <c r="G377" t="s">
        <v>18</v>
      </c>
      <c r="H377" s="1">
        <v>34717</v>
      </c>
      <c r="I377" t="s">
        <v>1994</v>
      </c>
      <c r="J377" t="s">
        <v>20</v>
      </c>
      <c r="K377" t="s">
        <v>1995</v>
      </c>
      <c r="L377" t="str">
        <f>"92-2038"</f>
        <v>92-2038</v>
      </c>
      <c r="M377" t="s">
        <v>20</v>
      </c>
      <c r="N377">
        <v>1995</v>
      </c>
    </row>
    <row r="378" spans="1:14">
      <c r="A378">
        <v>377</v>
      </c>
      <c r="B378" t="s">
        <v>13</v>
      </c>
      <c r="C378" t="s">
        <v>14</v>
      </c>
      <c r="D378" t="s">
        <v>1996</v>
      </c>
      <c r="E378" t="s">
        <v>1997</v>
      </c>
      <c r="F378" t="s">
        <v>1998</v>
      </c>
      <c r="G378" t="s">
        <v>18</v>
      </c>
      <c r="H378" s="1">
        <v>25734</v>
      </c>
      <c r="I378" t="s">
        <v>1999</v>
      </c>
      <c r="J378" t="s">
        <v>20</v>
      </c>
      <c r="K378" t="s">
        <v>2000</v>
      </c>
      <c r="L378">
        <v>76</v>
      </c>
      <c r="M378" t="s">
        <v>20</v>
      </c>
      <c r="N378">
        <v>1970</v>
      </c>
    </row>
    <row r="379" spans="1:14">
      <c r="A379">
        <v>378</v>
      </c>
      <c r="B379" t="s">
        <v>13</v>
      </c>
      <c r="C379" t="s">
        <v>14</v>
      </c>
      <c r="D379" t="s">
        <v>2001</v>
      </c>
      <c r="E379" t="s">
        <v>2002</v>
      </c>
      <c r="F379" t="s">
        <v>2003</v>
      </c>
      <c r="G379" t="s">
        <v>18</v>
      </c>
      <c r="H379" s="1">
        <v>33038</v>
      </c>
      <c r="I379" t="s">
        <v>2004</v>
      </c>
      <c r="J379" t="s">
        <v>20</v>
      </c>
      <c r="K379" t="s">
        <v>2005</v>
      </c>
      <c r="L379" t="str">
        <f>"87-2048"</f>
        <v>87-2048</v>
      </c>
      <c r="M379" t="s">
        <v>20</v>
      </c>
      <c r="N379">
        <v>1990</v>
      </c>
    </row>
    <row r="380" spans="1:14">
      <c r="A380">
        <v>379</v>
      </c>
      <c r="B380" t="s">
        <v>13</v>
      </c>
      <c r="C380" t="s">
        <v>14</v>
      </c>
      <c r="D380" t="s">
        <v>2006</v>
      </c>
      <c r="E380" t="s">
        <v>2007</v>
      </c>
      <c r="F380" t="s">
        <v>2008</v>
      </c>
      <c r="G380" t="s">
        <v>18</v>
      </c>
      <c r="H380" s="1">
        <v>41324</v>
      </c>
      <c r="I380" t="s">
        <v>2009</v>
      </c>
      <c r="J380" t="s">
        <v>20</v>
      </c>
      <c r="K380" t="s">
        <v>2010</v>
      </c>
      <c r="L380" t="str">
        <f>"11-1160"</f>
        <v>11-1160</v>
      </c>
      <c r="M380" t="s">
        <v>20</v>
      </c>
      <c r="N380">
        <v>2013</v>
      </c>
    </row>
    <row r="381" spans="1:14">
      <c r="A381">
        <v>380</v>
      </c>
      <c r="B381" t="s">
        <v>13</v>
      </c>
      <c r="C381" t="s">
        <v>14</v>
      </c>
      <c r="D381" t="s">
        <v>2011</v>
      </c>
      <c r="E381" t="s">
        <v>2012</v>
      </c>
      <c r="F381" t="s">
        <v>2013</v>
      </c>
      <c r="G381" t="s">
        <v>18</v>
      </c>
      <c r="H381" s="1">
        <v>28550</v>
      </c>
      <c r="I381" t="s">
        <v>2014</v>
      </c>
      <c r="J381" t="s">
        <v>20</v>
      </c>
      <c r="K381" t="s">
        <v>2015</v>
      </c>
      <c r="L381" t="s">
        <v>2016</v>
      </c>
      <c r="M381" t="s">
        <v>20</v>
      </c>
      <c r="N381">
        <v>1978</v>
      </c>
    </row>
    <row r="382" spans="1:14">
      <c r="A382">
        <v>381</v>
      </c>
      <c r="B382" t="s">
        <v>13</v>
      </c>
      <c r="C382" t="s">
        <v>14</v>
      </c>
      <c r="D382" t="s">
        <v>2017</v>
      </c>
      <c r="E382" t="s">
        <v>2018</v>
      </c>
      <c r="F382" t="s">
        <v>2019</v>
      </c>
      <c r="G382" t="s">
        <v>18</v>
      </c>
      <c r="H382" s="1">
        <v>29327</v>
      </c>
      <c r="I382" t="s">
        <v>2020</v>
      </c>
      <c r="J382" t="s">
        <v>20</v>
      </c>
      <c r="K382" t="s">
        <v>2021</v>
      </c>
      <c r="L382" t="str">
        <f>"78-5471"</f>
        <v>78-5471</v>
      </c>
      <c r="M382" t="s">
        <v>20</v>
      </c>
      <c r="N382">
        <v>1980</v>
      </c>
    </row>
    <row r="383" spans="1:14">
      <c r="A383">
        <v>382</v>
      </c>
      <c r="B383" t="s">
        <v>13</v>
      </c>
      <c r="C383" t="s">
        <v>14</v>
      </c>
      <c r="D383" t="s">
        <v>2022</v>
      </c>
      <c r="E383" t="s">
        <v>2023</v>
      </c>
      <c r="F383" t="s">
        <v>2024</v>
      </c>
      <c r="G383" t="s">
        <v>18</v>
      </c>
      <c r="H383" s="1">
        <v>33410</v>
      </c>
      <c r="I383" t="s">
        <v>2025</v>
      </c>
      <c r="J383" t="s">
        <v>20</v>
      </c>
      <c r="K383" t="s">
        <v>2026</v>
      </c>
      <c r="L383" t="s">
        <v>2027</v>
      </c>
      <c r="M383" t="s">
        <v>20</v>
      </c>
      <c r="N383">
        <v>1991</v>
      </c>
    </row>
    <row r="384" spans="1:14">
      <c r="A384">
        <v>383</v>
      </c>
      <c r="B384" t="s">
        <v>13</v>
      </c>
      <c r="C384" t="s">
        <v>20</v>
      </c>
      <c r="D384" t="s">
        <v>20</v>
      </c>
      <c r="E384" t="s">
        <v>2028</v>
      </c>
      <c r="F384" t="s">
        <v>2029</v>
      </c>
      <c r="G384" t="s">
        <v>18</v>
      </c>
      <c r="H384" s="1">
        <v>30404</v>
      </c>
      <c r="I384" t="s">
        <v>2030</v>
      </c>
      <c r="J384" t="s">
        <v>20</v>
      </c>
      <c r="K384" t="s">
        <v>2031</v>
      </c>
      <c r="L384" t="str">
        <f>"81-1114"</f>
        <v>81-1114</v>
      </c>
      <c r="M384" t="s">
        <v>20</v>
      </c>
      <c r="N384">
        <v>1983</v>
      </c>
    </row>
    <row r="385" spans="1:14">
      <c r="A385">
        <v>384</v>
      </c>
      <c r="B385" t="s">
        <v>13</v>
      </c>
      <c r="C385" t="s">
        <v>14</v>
      </c>
      <c r="D385" t="s">
        <v>2032</v>
      </c>
      <c r="E385" t="s">
        <v>2033</v>
      </c>
      <c r="F385" t="s">
        <v>2034</v>
      </c>
      <c r="G385" t="s">
        <v>18</v>
      </c>
      <c r="H385" s="1">
        <v>30074</v>
      </c>
      <c r="I385" t="s">
        <v>2035</v>
      </c>
      <c r="J385" t="s">
        <v>20</v>
      </c>
      <c r="K385" t="s">
        <v>2036</v>
      </c>
      <c r="L385" t="s">
        <v>2037</v>
      </c>
      <c r="M385" t="s">
        <v>20</v>
      </c>
      <c r="N385">
        <v>1982</v>
      </c>
    </row>
    <row r="386" spans="1:14">
      <c r="A386">
        <v>385</v>
      </c>
      <c r="B386" t="s">
        <v>13</v>
      </c>
      <c r="C386" t="s">
        <v>14</v>
      </c>
      <c r="D386" t="s">
        <v>2038</v>
      </c>
      <c r="E386" t="s">
        <v>2039</v>
      </c>
      <c r="F386" t="s">
        <v>2040</v>
      </c>
      <c r="G386" t="s">
        <v>18</v>
      </c>
      <c r="H386" s="1">
        <v>30382</v>
      </c>
      <c r="I386" t="s">
        <v>2041</v>
      </c>
      <c r="J386" t="s">
        <v>20</v>
      </c>
      <c r="K386" t="s">
        <v>2042</v>
      </c>
      <c r="L386" t="str">
        <f>"81-1404"</f>
        <v>81-1404</v>
      </c>
      <c r="M386" t="s">
        <v>20</v>
      </c>
      <c r="N386">
        <v>1983</v>
      </c>
    </row>
    <row r="387" spans="1:14">
      <c r="A387">
        <v>386</v>
      </c>
      <c r="B387" t="s">
        <v>13</v>
      </c>
      <c r="C387" t="s">
        <v>14</v>
      </c>
      <c r="D387" t="s">
        <v>2043</v>
      </c>
      <c r="E387" t="s">
        <v>2044</v>
      </c>
      <c r="F387" t="s">
        <v>2045</v>
      </c>
      <c r="G387" t="s">
        <v>18</v>
      </c>
      <c r="H387" s="1">
        <v>28647</v>
      </c>
      <c r="I387" t="s">
        <v>2046</v>
      </c>
      <c r="J387" t="s">
        <v>20</v>
      </c>
      <c r="K387" t="s">
        <v>2047</v>
      </c>
      <c r="L387" t="s">
        <v>2048</v>
      </c>
      <c r="M387" t="s">
        <v>20</v>
      </c>
      <c r="N387">
        <v>1978</v>
      </c>
    </row>
    <row r="388" spans="1:14">
      <c r="A388">
        <v>387</v>
      </c>
      <c r="B388" t="s">
        <v>13</v>
      </c>
      <c r="C388" t="s">
        <v>14</v>
      </c>
      <c r="D388" t="s">
        <v>2049</v>
      </c>
      <c r="E388" t="s">
        <v>2050</v>
      </c>
      <c r="F388" t="s">
        <v>2051</v>
      </c>
      <c r="G388" t="s">
        <v>18</v>
      </c>
      <c r="H388" s="1">
        <v>36334</v>
      </c>
      <c r="I388" t="s">
        <v>2052</v>
      </c>
      <c r="J388" t="s">
        <v>20</v>
      </c>
      <c r="K388" t="s">
        <v>2053</v>
      </c>
      <c r="L388" t="s">
        <v>2054</v>
      </c>
      <c r="M388" t="s">
        <v>20</v>
      </c>
      <c r="N388">
        <v>1999</v>
      </c>
    </row>
    <row r="389" spans="1:14">
      <c r="A389">
        <v>388</v>
      </c>
      <c r="B389" t="s">
        <v>13</v>
      </c>
      <c r="C389" t="s">
        <v>14</v>
      </c>
      <c r="D389" t="s">
        <v>2055</v>
      </c>
      <c r="E389" t="s">
        <v>2056</v>
      </c>
      <c r="F389" t="s">
        <v>2057</v>
      </c>
      <c r="G389" t="s">
        <v>1053</v>
      </c>
      <c r="H389" s="1">
        <v>43636</v>
      </c>
      <c r="I389" t="s">
        <v>2058</v>
      </c>
      <c r="J389" t="s">
        <v>20</v>
      </c>
      <c r="K389" t="s">
        <v>2059</v>
      </c>
      <c r="L389" t="str">
        <f>"17-6086"</f>
        <v>17-6086</v>
      </c>
      <c r="M389" t="s">
        <v>20</v>
      </c>
      <c r="N389">
        <v>2019</v>
      </c>
    </row>
    <row r="390" spans="1:14">
      <c r="A390">
        <v>389</v>
      </c>
      <c r="B390" t="s">
        <v>13</v>
      </c>
      <c r="C390" t="s">
        <v>14</v>
      </c>
      <c r="D390" t="s">
        <v>2060</v>
      </c>
      <c r="E390" t="s">
        <v>2061</v>
      </c>
      <c r="F390" t="s">
        <v>2062</v>
      </c>
      <c r="G390" t="s">
        <v>18</v>
      </c>
      <c r="H390" s="1">
        <v>28653</v>
      </c>
      <c r="I390" t="s">
        <v>2063</v>
      </c>
      <c r="J390" t="s">
        <v>20</v>
      </c>
      <c r="K390" t="s">
        <v>2064</v>
      </c>
      <c r="L390" t="s">
        <v>2065</v>
      </c>
      <c r="M390" t="s">
        <v>20</v>
      </c>
      <c r="N390">
        <v>1978</v>
      </c>
    </row>
    <row r="391" spans="1:14">
      <c r="A391">
        <v>390</v>
      </c>
      <c r="B391" t="s">
        <v>13</v>
      </c>
      <c r="C391" t="s">
        <v>14</v>
      </c>
      <c r="D391" t="s">
        <v>2066</v>
      </c>
      <c r="E391" t="s">
        <v>2067</v>
      </c>
      <c r="F391" t="s">
        <v>2068</v>
      </c>
      <c r="G391" t="s">
        <v>18</v>
      </c>
      <c r="H391" s="1">
        <v>27899</v>
      </c>
      <c r="I391" t="s">
        <v>2069</v>
      </c>
      <c r="J391" t="s">
        <v>20</v>
      </c>
      <c r="K391" t="s">
        <v>2070</v>
      </c>
      <c r="L391" t="s">
        <v>2071</v>
      </c>
      <c r="M391" t="s">
        <v>20</v>
      </c>
      <c r="N391">
        <v>1976</v>
      </c>
    </row>
    <row r="392" spans="1:14">
      <c r="A392">
        <v>391</v>
      </c>
      <c r="B392" t="s">
        <v>13</v>
      </c>
      <c r="C392" t="s">
        <v>14</v>
      </c>
      <c r="D392" t="s">
        <v>2072</v>
      </c>
      <c r="E392" t="s">
        <v>2073</v>
      </c>
      <c r="F392" t="s">
        <v>2074</v>
      </c>
      <c r="G392" t="s">
        <v>18</v>
      </c>
      <c r="H392" s="1">
        <v>40714</v>
      </c>
      <c r="I392" t="s">
        <v>2075</v>
      </c>
      <c r="J392" t="s">
        <v>20</v>
      </c>
      <c r="K392" t="s">
        <v>2076</v>
      </c>
      <c r="L392" t="str">
        <f>"09-1476"</f>
        <v>09-1476</v>
      </c>
      <c r="M392" t="s">
        <v>20</v>
      </c>
      <c r="N392">
        <v>2011</v>
      </c>
    </row>
    <row r="393" spans="1:14">
      <c r="A393">
        <v>392</v>
      </c>
      <c r="B393" t="s">
        <v>13</v>
      </c>
      <c r="C393" t="s">
        <v>14</v>
      </c>
      <c r="D393" t="s">
        <v>2077</v>
      </c>
      <c r="E393" t="s">
        <v>2078</v>
      </c>
      <c r="F393" t="s">
        <v>2079</v>
      </c>
      <c r="G393" t="s">
        <v>18</v>
      </c>
      <c r="H393" s="1">
        <v>24194</v>
      </c>
      <c r="I393" t="s">
        <v>2080</v>
      </c>
      <c r="J393" t="s">
        <v>20</v>
      </c>
      <c r="K393" t="s">
        <v>2081</v>
      </c>
      <c r="L393">
        <v>65</v>
      </c>
      <c r="M393" t="s">
        <v>20</v>
      </c>
      <c r="N393">
        <v>1966</v>
      </c>
    </row>
    <row r="394" spans="1:14">
      <c r="A394">
        <v>393</v>
      </c>
      <c r="B394" t="s">
        <v>13</v>
      </c>
      <c r="C394" t="s">
        <v>14</v>
      </c>
      <c r="D394" t="s">
        <v>2082</v>
      </c>
      <c r="E394" t="s">
        <v>2083</v>
      </c>
      <c r="F394" t="s">
        <v>2084</v>
      </c>
      <c r="G394" t="s">
        <v>18</v>
      </c>
      <c r="H394" s="1">
        <v>24903</v>
      </c>
      <c r="I394" t="s">
        <v>2085</v>
      </c>
      <c r="J394" t="s">
        <v>20</v>
      </c>
      <c r="K394" t="s">
        <v>2086</v>
      </c>
      <c r="L394">
        <v>69</v>
      </c>
      <c r="M394" t="s">
        <v>20</v>
      </c>
      <c r="N394">
        <v>1968</v>
      </c>
    </row>
    <row r="395" spans="1:14">
      <c r="A395">
        <v>394</v>
      </c>
      <c r="B395" t="s">
        <v>13</v>
      </c>
      <c r="C395" t="s">
        <v>14</v>
      </c>
      <c r="D395" t="s">
        <v>2087</v>
      </c>
      <c r="E395" t="s">
        <v>2088</v>
      </c>
      <c r="F395" t="s">
        <v>2089</v>
      </c>
      <c r="G395" t="s">
        <v>18</v>
      </c>
      <c r="H395" s="1">
        <v>40353</v>
      </c>
      <c r="I395" t="s">
        <v>2090</v>
      </c>
      <c r="J395" t="s">
        <v>20</v>
      </c>
      <c r="K395" t="s">
        <v>2091</v>
      </c>
      <c r="L395" t="str">
        <f>"08-1191"</f>
        <v>08-1191</v>
      </c>
      <c r="M395" t="s">
        <v>20</v>
      </c>
      <c r="N395">
        <v>2010</v>
      </c>
    </row>
    <row r="396" spans="1:14">
      <c r="A396">
        <v>395</v>
      </c>
      <c r="B396" t="s">
        <v>13</v>
      </c>
      <c r="C396" t="s">
        <v>14</v>
      </c>
      <c r="D396" t="s">
        <v>2092</v>
      </c>
      <c r="E396" t="s">
        <v>2093</v>
      </c>
      <c r="F396" t="s">
        <v>2094</v>
      </c>
      <c r="G396" t="s">
        <v>18</v>
      </c>
      <c r="H396" s="1">
        <v>40717</v>
      </c>
      <c r="I396" t="s">
        <v>2095</v>
      </c>
      <c r="J396" t="s">
        <v>20</v>
      </c>
      <c r="K396" t="s">
        <v>2096</v>
      </c>
      <c r="L396" t="s">
        <v>2097</v>
      </c>
      <c r="M396" t="s">
        <v>20</v>
      </c>
      <c r="N396">
        <v>2011</v>
      </c>
    </row>
    <row r="397" spans="1:14">
      <c r="A397">
        <v>396</v>
      </c>
      <c r="B397" t="s">
        <v>13</v>
      </c>
      <c r="C397" t="s">
        <v>14</v>
      </c>
      <c r="D397" t="s">
        <v>2098</v>
      </c>
      <c r="E397" t="s">
        <v>2099</v>
      </c>
      <c r="F397" t="s">
        <v>2100</v>
      </c>
      <c r="G397" t="s">
        <v>18</v>
      </c>
      <c r="H397" s="1">
        <v>38334</v>
      </c>
      <c r="I397" t="s">
        <v>2101</v>
      </c>
      <c r="J397" t="s">
        <v>20</v>
      </c>
      <c r="K397" t="s">
        <v>2102</v>
      </c>
      <c r="L397" t="str">
        <f>"02-1192"</f>
        <v>02-1192</v>
      </c>
      <c r="M397" t="s">
        <v>20</v>
      </c>
      <c r="N397">
        <v>2004</v>
      </c>
    </row>
    <row r="398" spans="1:14">
      <c r="A398">
        <v>397</v>
      </c>
      <c r="B398" t="s">
        <v>13</v>
      </c>
      <c r="C398" t="s">
        <v>14</v>
      </c>
      <c r="D398" t="s">
        <v>2103</v>
      </c>
      <c r="E398" t="s">
        <v>2104</v>
      </c>
      <c r="F398" t="s">
        <v>2105</v>
      </c>
      <c r="G398" t="s">
        <v>18</v>
      </c>
      <c r="H398" s="1">
        <v>31588</v>
      </c>
      <c r="I398" t="s">
        <v>2106</v>
      </c>
      <c r="J398" t="s">
        <v>20</v>
      </c>
      <c r="K398" t="s">
        <v>2107</v>
      </c>
      <c r="L398" t="str">
        <f>"84-1602"</f>
        <v>84-1602</v>
      </c>
      <c r="M398" t="s">
        <v>20</v>
      </c>
      <c r="N398">
        <v>1986</v>
      </c>
    </row>
    <row r="399" spans="1:14">
      <c r="A399">
        <v>398</v>
      </c>
      <c r="B399" t="s">
        <v>13</v>
      </c>
      <c r="C399" t="s">
        <v>14</v>
      </c>
      <c r="D399" t="s">
        <v>2108</v>
      </c>
      <c r="E399" t="s">
        <v>2109</v>
      </c>
      <c r="F399" t="s">
        <v>2110</v>
      </c>
      <c r="G399" t="s">
        <v>18</v>
      </c>
      <c r="H399" s="1">
        <v>32932</v>
      </c>
      <c r="I399" t="s">
        <v>2111</v>
      </c>
      <c r="J399" t="s">
        <v>20</v>
      </c>
      <c r="K399" t="s">
        <v>2112</v>
      </c>
      <c r="L399" t="str">
        <f>"88-1353"</f>
        <v>88-1353</v>
      </c>
      <c r="M399" t="s">
        <v>20</v>
      </c>
      <c r="N399">
        <v>1990</v>
      </c>
    </row>
    <row r="400" spans="1:14">
      <c r="A400">
        <v>399</v>
      </c>
      <c r="B400" t="s">
        <v>13</v>
      </c>
      <c r="C400" t="s">
        <v>14</v>
      </c>
      <c r="D400" t="s">
        <v>2113</v>
      </c>
      <c r="E400" t="s">
        <v>2114</v>
      </c>
      <c r="F400" t="s">
        <v>2115</v>
      </c>
      <c r="G400" t="s">
        <v>1053</v>
      </c>
      <c r="H400" s="1">
        <v>43523</v>
      </c>
      <c r="I400" t="s">
        <v>2116</v>
      </c>
      <c r="J400" t="s">
        <v>20</v>
      </c>
      <c r="K400" t="s">
        <v>2117</v>
      </c>
      <c r="L400" t="str">
        <f>"17-1011"</f>
        <v>17-1011</v>
      </c>
      <c r="M400" t="s">
        <v>20</v>
      </c>
      <c r="N400">
        <v>2019</v>
      </c>
    </row>
    <row r="401" spans="1:14">
      <c r="A401">
        <v>400</v>
      </c>
      <c r="B401" t="s">
        <v>13</v>
      </c>
      <c r="C401" t="s">
        <v>14</v>
      </c>
      <c r="D401" t="s">
        <v>2118</v>
      </c>
      <c r="E401" t="s">
        <v>2119</v>
      </c>
      <c r="F401" t="s">
        <v>2120</v>
      </c>
      <c r="G401" t="s">
        <v>18</v>
      </c>
      <c r="H401" s="1">
        <v>26056</v>
      </c>
      <c r="I401" t="s">
        <v>2121</v>
      </c>
      <c r="J401" t="s">
        <v>20</v>
      </c>
      <c r="K401" t="s">
        <v>2122</v>
      </c>
      <c r="L401">
        <v>338</v>
      </c>
      <c r="M401" t="s">
        <v>20</v>
      </c>
      <c r="N401">
        <v>1971</v>
      </c>
    </row>
    <row r="402" spans="1:14">
      <c r="A402">
        <v>401</v>
      </c>
      <c r="B402" t="s">
        <v>13</v>
      </c>
      <c r="C402" t="s">
        <v>14</v>
      </c>
      <c r="D402" t="s">
        <v>2123</v>
      </c>
      <c r="E402" t="s">
        <v>2124</v>
      </c>
      <c r="F402" t="s">
        <v>2125</v>
      </c>
      <c r="G402" t="s">
        <v>18</v>
      </c>
      <c r="H402" s="1">
        <v>25370</v>
      </c>
      <c r="I402" t="s">
        <v>2126</v>
      </c>
      <c r="J402" t="s">
        <v>20</v>
      </c>
      <c r="K402" t="s">
        <v>2127</v>
      </c>
      <c r="L402">
        <v>56</v>
      </c>
      <c r="M402" t="s">
        <v>20</v>
      </c>
      <c r="N402">
        <v>1969</v>
      </c>
    </row>
    <row r="403" spans="1:14">
      <c r="A403">
        <v>402</v>
      </c>
      <c r="B403" t="s">
        <v>13</v>
      </c>
      <c r="C403" t="s">
        <v>28</v>
      </c>
      <c r="D403" t="s">
        <v>2128</v>
      </c>
      <c r="E403" t="s">
        <v>2129</v>
      </c>
      <c r="F403" t="s">
        <v>2130</v>
      </c>
      <c r="G403" t="s">
        <v>18</v>
      </c>
      <c r="H403" s="1">
        <v>32685</v>
      </c>
      <c r="I403" t="s">
        <v>2131</v>
      </c>
      <c r="J403" t="s">
        <v>20</v>
      </c>
      <c r="K403" t="s">
        <v>2132</v>
      </c>
      <c r="L403" t="s">
        <v>2133</v>
      </c>
      <c r="M403" t="s">
        <v>20</v>
      </c>
      <c r="N403">
        <v>1989</v>
      </c>
    </row>
    <row r="404" spans="1:14">
      <c r="A404">
        <v>403</v>
      </c>
      <c r="B404" t="s">
        <v>13</v>
      </c>
      <c r="C404" t="s">
        <v>14</v>
      </c>
      <c r="D404" t="s">
        <v>2134</v>
      </c>
      <c r="E404" t="s">
        <v>2135</v>
      </c>
      <c r="F404" t="s">
        <v>2136</v>
      </c>
      <c r="G404" t="s">
        <v>18</v>
      </c>
      <c r="H404" s="1">
        <v>27177</v>
      </c>
      <c r="I404" t="s">
        <v>2137</v>
      </c>
      <c r="J404" t="s">
        <v>20</v>
      </c>
      <c r="K404" t="s">
        <v>2138</v>
      </c>
      <c r="L404" t="s">
        <v>2139</v>
      </c>
      <c r="M404" t="s">
        <v>20</v>
      </c>
      <c r="N404">
        <v>1974</v>
      </c>
    </row>
    <row r="405" spans="1:14">
      <c r="A405">
        <v>404</v>
      </c>
      <c r="B405" t="s">
        <v>13</v>
      </c>
      <c r="C405" t="s">
        <v>14</v>
      </c>
      <c r="D405" t="s">
        <v>2140</v>
      </c>
      <c r="E405" t="s">
        <v>2141</v>
      </c>
      <c r="F405" t="s">
        <v>2142</v>
      </c>
      <c r="G405" t="s">
        <v>18</v>
      </c>
      <c r="H405" s="1">
        <v>33045</v>
      </c>
      <c r="I405" t="s">
        <v>2143</v>
      </c>
      <c r="J405" t="s">
        <v>20</v>
      </c>
      <c r="K405" t="s">
        <v>2144</v>
      </c>
      <c r="L405" t="s">
        <v>2145</v>
      </c>
      <c r="M405" t="s">
        <v>20</v>
      </c>
      <c r="N405">
        <v>1990</v>
      </c>
    </row>
    <row r="406" spans="1:14">
      <c r="A406">
        <v>405</v>
      </c>
      <c r="B406" t="s">
        <v>13</v>
      </c>
      <c r="C406" t="s">
        <v>14</v>
      </c>
      <c r="D406" t="s">
        <v>2146</v>
      </c>
      <c r="E406" t="s">
        <v>2147</v>
      </c>
      <c r="F406" t="s">
        <v>2148</v>
      </c>
      <c r="G406" t="s">
        <v>18</v>
      </c>
      <c r="H406" s="1">
        <v>34131</v>
      </c>
      <c r="I406" t="s">
        <v>2149</v>
      </c>
      <c r="J406" t="s">
        <v>20</v>
      </c>
      <c r="K406" t="s">
        <v>2150</v>
      </c>
      <c r="L406" t="str">
        <f>"91-1513"</f>
        <v>91-1513</v>
      </c>
      <c r="M406" t="s">
        <v>20</v>
      </c>
      <c r="N406">
        <v>1993</v>
      </c>
    </row>
    <row r="407" spans="1:14">
      <c r="A407">
        <v>406</v>
      </c>
      <c r="B407" t="s">
        <v>13</v>
      </c>
      <c r="C407" t="s">
        <v>14</v>
      </c>
      <c r="D407" t="s">
        <v>2151</v>
      </c>
      <c r="E407" t="s">
        <v>2152</v>
      </c>
      <c r="F407" t="s">
        <v>2153</v>
      </c>
      <c r="G407" t="s">
        <v>18</v>
      </c>
      <c r="H407" s="1">
        <v>36871</v>
      </c>
      <c r="I407" t="s">
        <v>2154</v>
      </c>
      <c r="J407" t="s">
        <v>20</v>
      </c>
      <c r="K407" t="s">
        <v>2155</v>
      </c>
      <c r="L407" t="str">
        <f>"99-1235"</f>
        <v>99-1235</v>
      </c>
      <c r="M407" t="s">
        <v>20</v>
      </c>
      <c r="N407">
        <v>2000</v>
      </c>
    </row>
    <row r="408" spans="1:14">
      <c r="A408">
        <v>407</v>
      </c>
      <c r="B408" t="s">
        <v>13</v>
      </c>
      <c r="C408" t="s">
        <v>14</v>
      </c>
      <c r="D408" t="s">
        <v>2156</v>
      </c>
      <c r="E408" t="s">
        <v>2157</v>
      </c>
      <c r="F408" t="s">
        <v>2158</v>
      </c>
      <c r="G408" t="s">
        <v>18</v>
      </c>
      <c r="H408" s="1">
        <v>35606</v>
      </c>
      <c r="I408" t="s">
        <v>2159</v>
      </c>
      <c r="J408" t="s">
        <v>20</v>
      </c>
      <c r="K408" t="s">
        <v>2160</v>
      </c>
      <c r="L408" t="str">
        <f>"95-1184"</f>
        <v>95-1184</v>
      </c>
      <c r="M408" t="s">
        <v>20</v>
      </c>
      <c r="N408">
        <v>1997</v>
      </c>
    </row>
    <row r="409" spans="1:14">
      <c r="A409">
        <v>408</v>
      </c>
      <c r="B409" t="s">
        <v>13</v>
      </c>
      <c r="C409" t="s">
        <v>14</v>
      </c>
      <c r="D409" t="s">
        <v>2161</v>
      </c>
      <c r="E409" t="s">
        <v>2162</v>
      </c>
      <c r="F409" t="s">
        <v>2163</v>
      </c>
      <c r="G409" t="s">
        <v>18</v>
      </c>
      <c r="H409" s="1">
        <v>29404</v>
      </c>
      <c r="I409" t="s">
        <v>2164</v>
      </c>
      <c r="J409" t="s">
        <v>20</v>
      </c>
      <c r="K409" t="s">
        <v>2165</v>
      </c>
      <c r="L409" t="s">
        <v>2166</v>
      </c>
      <c r="M409" t="s">
        <v>20</v>
      </c>
      <c r="N409">
        <v>1980</v>
      </c>
    </row>
    <row r="410" spans="1:14">
      <c r="A410">
        <v>409</v>
      </c>
      <c r="B410" t="s">
        <v>13</v>
      </c>
      <c r="C410" t="s">
        <v>14</v>
      </c>
      <c r="D410" t="s">
        <v>2167</v>
      </c>
      <c r="E410" t="s">
        <v>2168</v>
      </c>
      <c r="F410" t="s">
        <v>2169</v>
      </c>
      <c r="G410" t="s">
        <v>18</v>
      </c>
      <c r="H410" s="1">
        <v>36999</v>
      </c>
      <c r="I410" t="s">
        <v>2170</v>
      </c>
      <c r="J410" t="s">
        <v>20</v>
      </c>
      <c r="K410" t="s">
        <v>2171</v>
      </c>
      <c r="L410" t="s">
        <v>2172</v>
      </c>
      <c r="M410" t="s">
        <v>20</v>
      </c>
      <c r="N410">
        <v>2001</v>
      </c>
    </row>
    <row r="411" spans="1:14">
      <c r="A411">
        <v>410</v>
      </c>
      <c r="B411" t="s">
        <v>13</v>
      </c>
      <c r="C411" t="s">
        <v>14</v>
      </c>
      <c r="D411" t="s">
        <v>2173</v>
      </c>
      <c r="E411" t="s">
        <v>2174</v>
      </c>
      <c r="F411" t="s">
        <v>2175</v>
      </c>
      <c r="G411" t="s">
        <v>18</v>
      </c>
      <c r="H411" s="1">
        <v>29392</v>
      </c>
      <c r="I411" t="s">
        <v>2176</v>
      </c>
      <c r="J411" t="s">
        <v>20</v>
      </c>
      <c r="K411" t="s">
        <v>2177</v>
      </c>
      <c r="L411" t="s">
        <v>2178</v>
      </c>
      <c r="M411" t="s">
        <v>20</v>
      </c>
      <c r="N411">
        <v>1980</v>
      </c>
    </row>
    <row r="412" spans="1:14">
      <c r="A412">
        <v>411</v>
      </c>
      <c r="B412" t="s">
        <v>13</v>
      </c>
      <c r="C412" t="s">
        <v>14</v>
      </c>
      <c r="D412" t="s">
        <v>2179</v>
      </c>
      <c r="E412" t="s">
        <v>1928</v>
      </c>
      <c r="F412" t="s">
        <v>2180</v>
      </c>
      <c r="G412" t="s">
        <v>18</v>
      </c>
      <c r="H412" s="1">
        <v>32294</v>
      </c>
      <c r="I412" t="s">
        <v>2181</v>
      </c>
      <c r="J412" t="s">
        <v>20</v>
      </c>
      <c r="K412" t="s">
        <v>2182</v>
      </c>
      <c r="L412" t="s">
        <v>1932</v>
      </c>
      <c r="M412" t="s">
        <v>20</v>
      </c>
      <c r="N412">
        <v>1988</v>
      </c>
    </row>
    <row r="413" spans="1:14">
      <c r="A413">
        <v>412</v>
      </c>
      <c r="B413" t="s">
        <v>13</v>
      </c>
      <c r="C413" t="s">
        <v>14</v>
      </c>
      <c r="D413" t="s">
        <v>2183</v>
      </c>
      <c r="E413" t="s">
        <v>2184</v>
      </c>
      <c r="F413" t="s">
        <v>2185</v>
      </c>
      <c r="G413" t="s">
        <v>18</v>
      </c>
      <c r="H413" s="1">
        <v>29705</v>
      </c>
      <c r="I413" t="s">
        <v>2186</v>
      </c>
      <c r="J413" t="s">
        <v>20</v>
      </c>
      <c r="K413" t="s">
        <v>2187</v>
      </c>
      <c r="L413" t="str">
        <f>"79-1740"</f>
        <v>79-1740</v>
      </c>
      <c r="M413" t="s">
        <v>20</v>
      </c>
      <c r="N413">
        <v>1981</v>
      </c>
    </row>
    <row r="414" spans="1:14">
      <c r="A414">
        <v>413</v>
      </c>
      <c r="B414" t="s">
        <v>13</v>
      </c>
      <c r="C414" t="s">
        <v>14</v>
      </c>
      <c r="D414" t="s">
        <v>2188</v>
      </c>
      <c r="E414" t="s">
        <v>2189</v>
      </c>
      <c r="F414" t="s">
        <v>2190</v>
      </c>
      <c r="G414" t="s">
        <v>18</v>
      </c>
      <c r="H414" s="1">
        <v>25748</v>
      </c>
      <c r="I414" t="s">
        <v>2191</v>
      </c>
      <c r="J414" t="s">
        <v>20</v>
      </c>
      <c r="K414" t="s">
        <v>2192</v>
      </c>
      <c r="L414">
        <v>305</v>
      </c>
      <c r="M414" t="s">
        <v>20</v>
      </c>
      <c r="N414">
        <v>1970</v>
      </c>
    </row>
    <row r="415" spans="1:14">
      <c r="A415">
        <v>414</v>
      </c>
      <c r="B415" t="s">
        <v>13</v>
      </c>
      <c r="C415" t="s">
        <v>14</v>
      </c>
      <c r="D415" t="s">
        <v>2193</v>
      </c>
      <c r="E415" t="s">
        <v>2194</v>
      </c>
      <c r="F415" t="s">
        <v>2195</v>
      </c>
      <c r="G415" t="s">
        <v>18</v>
      </c>
      <c r="H415" s="1">
        <v>33777</v>
      </c>
      <c r="I415" t="s">
        <v>2196</v>
      </c>
      <c r="J415" t="s">
        <v>20</v>
      </c>
      <c r="K415" t="s">
        <v>2197</v>
      </c>
      <c r="L415" t="str">
        <f>"90-7675"</f>
        <v>90-7675</v>
      </c>
      <c r="M415" t="s">
        <v>20</v>
      </c>
      <c r="N415">
        <v>1992</v>
      </c>
    </row>
    <row r="416" spans="1:14">
      <c r="A416">
        <v>415</v>
      </c>
      <c r="B416" t="s">
        <v>13</v>
      </c>
      <c r="C416" t="s">
        <v>14</v>
      </c>
      <c r="D416" t="s">
        <v>2198</v>
      </c>
      <c r="E416" t="s">
        <v>2199</v>
      </c>
      <c r="F416" t="s">
        <v>2200</v>
      </c>
      <c r="G416" t="s">
        <v>18</v>
      </c>
      <c r="H416" s="1">
        <v>30327</v>
      </c>
      <c r="I416" t="s">
        <v>2201</v>
      </c>
      <c r="J416" t="s">
        <v>20</v>
      </c>
      <c r="K416" t="s">
        <v>2202</v>
      </c>
      <c r="L416" t="s">
        <v>2203</v>
      </c>
      <c r="M416" t="s">
        <v>20</v>
      </c>
      <c r="N416">
        <v>1983</v>
      </c>
    </row>
    <row r="417" spans="1:14">
      <c r="A417">
        <v>416</v>
      </c>
      <c r="B417" t="s">
        <v>13</v>
      </c>
      <c r="C417" t="s">
        <v>14</v>
      </c>
      <c r="D417" t="s">
        <v>2204</v>
      </c>
      <c r="E417" t="s">
        <v>2205</v>
      </c>
      <c r="F417" t="s">
        <v>2206</v>
      </c>
      <c r="G417" t="s">
        <v>18</v>
      </c>
      <c r="H417" s="1">
        <v>40357</v>
      </c>
      <c r="I417" t="s">
        <v>2207</v>
      </c>
      <c r="J417" t="s">
        <v>20</v>
      </c>
      <c r="K417" t="s">
        <v>2208</v>
      </c>
      <c r="L417" t="s">
        <v>2209</v>
      </c>
      <c r="M417" t="s">
        <v>20</v>
      </c>
      <c r="N417">
        <v>2010</v>
      </c>
    </row>
    <row r="418" spans="1:14">
      <c r="A418">
        <v>417</v>
      </c>
      <c r="B418" t="s">
        <v>13</v>
      </c>
      <c r="C418" t="s">
        <v>14</v>
      </c>
      <c r="D418" t="s">
        <v>2210</v>
      </c>
      <c r="E418" t="s">
        <v>2211</v>
      </c>
      <c r="F418" t="s">
        <v>2212</v>
      </c>
      <c r="G418" t="s">
        <v>18</v>
      </c>
      <c r="H418" s="1">
        <v>31936</v>
      </c>
      <c r="I418" t="s">
        <v>2213</v>
      </c>
      <c r="J418" t="s">
        <v>20</v>
      </c>
      <c r="K418" t="s">
        <v>2214</v>
      </c>
      <c r="L418" t="s">
        <v>2215</v>
      </c>
      <c r="M418" t="s">
        <v>20</v>
      </c>
      <c r="N418">
        <v>1987</v>
      </c>
    </row>
    <row r="419" spans="1:14">
      <c r="A419">
        <v>418</v>
      </c>
      <c r="B419" t="s">
        <v>13</v>
      </c>
      <c r="C419" t="s">
        <v>14</v>
      </c>
      <c r="D419" t="s">
        <v>2216</v>
      </c>
      <c r="E419" t="s">
        <v>2217</v>
      </c>
      <c r="F419" t="s">
        <v>2218</v>
      </c>
      <c r="G419" t="s">
        <v>18</v>
      </c>
      <c r="H419" s="1">
        <v>42060</v>
      </c>
      <c r="I419" t="s">
        <v>2219</v>
      </c>
      <c r="J419" t="s">
        <v>20</v>
      </c>
      <c r="K419" t="s">
        <v>2220</v>
      </c>
      <c r="L419" t="str">
        <f>"13-7451"</f>
        <v>13-7451</v>
      </c>
      <c r="M419" t="s">
        <v>20</v>
      </c>
      <c r="N419">
        <v>2015</v>
      </c>
    </row>
    <row r="420" spans="1:14">
      <c r="A420">
        <v>419</v>
      </c>
      <c r="B420" t="s">
        <v>13</v>
      </c>
      <c r="C420" t="s">
        <v>14</v>
      </c>
      <c r="D420" t="s">
        <v>2221</v>
      </c>
      <c r="E420" t="s">
        <v>2222</v>
      </c>
      <c r="F420" t="s">
        <v>2223</v>
      </c>
      <c r="G420" t="s">
        <v>18</v>
      </c>
      <c r="H420" s="1">
        <v>35569</v>
      </c>
      <c r="I420" t="s">
        <v>2224</v>
      </c>
      <c r="J420" t="s">
        <v>20</v>
      </c>
      <c r="K420" t="s">
        <v>2225</v>
      </c>
      <c r="L420" t="str">
        <f>"94-1988"</f>
        <v>94-1988</v>
      </c>
      <c r="M420" t="s">
        <v>20</v>
      </c>
      <c r="N420">
        <v>1997</v>
      </c>
    </row>
    <row r="421" spans="1:14">
      <c r="A421">
        <v>420</v>
      </c>
      <c r="B421" t="s">
        <v>13</v>
      </c>
      <c r="C421" t="s">
        <v>14</v>
      </c>
      <c r="D421" t="s">
        <v>2226</v>
      </c>
      <c r="E421" t="s">
        <v>2227</v>
      </c>
      <c r="F421" t="s">
        <v>2228</v>
      </c>
      <c r="G421" t="s">
        <v>18</v>
      </c>
      <c r="H421" s="1">
        <v>42184</v>
      </c>
      <c r="I421" t="s">
        <v>2229</v>
      </c>
      <c r="J421" t="s">
        <v>20</v>
      </c>
      <c r="K421" t="s">
        <v>2230</v>
      </c>
      <c r="L421" t="str">
        <f>"13-1314"</f>
        <v>13-1314</v>
      </c>
      <c r="M421" t="s">
        <v>20</v>
      </c>
      <c r="N421">
        <v>2015</v>
      </c>
    </row>
    <row r="422" spans="1:14">
      <c r="A422">
        <v>421</v>
      </c>
      <c r="B422" t="s">
        <v>13</v>
      </c>
      <c r="C422" t="s">
        <v>14</v>
      </c>
      <c r="D422" t="s">
        <v>2231</v>
      </c>
      <c r="E422" t="s">
        <v>2232</v>
      </c>
      <c r="F422" t="s">
        <v>2233</v>
      </c>
      <c r="G422" t="s">
        <v>18</v>
      </c>
      <c r="H422" s="1">
        <v>22801</v>
      </c>
      <c r="I422" t="s">
        <v>2234</v>
      </c>
      <c r="J422" t="s">
        <v>20</v>
      </c>
      <c r="K422" t="s">
        <v>2235</v>
      </c>
      <c r="L422">
        <v>79</v>
      </c>
      <c r="M422" t="s">
        <v>20</v>
      </c>
      <c r="N422">
        <v>1962</v>
      </c>
    </row>
    <row r="423" spans="1:14">
      <c r="A423">
        <v>422</v>
      </c>
      <c r="B423" t="s">
        <v>13</v>
      </c>
      <c r="C423" t="s">
        <v>14</v>
      </c>
      <c r="D423" t="s">
        <v>2236</v>
      </c>
      <c r="E423" t="s">
        <v>2237</v>
      </c>
      <c r="F423" t="s">
        <v>2238</v>
      </c>
      <c r="G423" t="s">
        <v>18</v>
      </c>
      <c r="H423" s="1">
        <v>30498</v>
      </c>
      <c r="I423" t="s">
        <v>2239</v>
      </c>
      <c r="J423" t="s">
        <v>20</v>
      </c>
      <c r="K423" t="s">
        <v>2240</v>
      </c>
      <c r="L423" t="s">
        <v>2241</v>
      </c>
      <c r="M423" t="s">
        <v>20</v>
      </c>
      <c r="N423">
        <v>1983</v>
      </c>
    </row>
    <row r="424" spans="1:14">
      <c r="A424">
        <v>423</v>
      </c>
      <c r="B424" t="s">
        <v>13</v>
      </c>
      <c r="C424" t="s">
        <v>14</v>
      </c>
      <c r="D424" t="s">
        <v>2242</v>
      </c>
      <c r="E424" t="s">
        <v>2243</v>
      </c>
      <c r="F424" t="s">
        <v>2244</v>
      </c>
      <c r="G424" t="s">
        <v>18</v>
      </c>
      <c r="H424" s="1">
        <v>30398</v>
      </c>
      <c r="I424" t="s">
        <v>2245</v>
      </c>
      <c r="J424" t="s">
        <v>20</v>
      </c>
      <c r="K424" t="s">
        <v>2246</v>
      </c>
      <c r="L424" t="str">
        <f>"81-1335"</f>
        <v>81-1335</v>
      </c>
      <c r="M424" t="s">
        <v>20</v>
      </c>
      <c r="N424">
        <v>1983</v>
      </c>
    </row>
    <row r="425" spans="1:14">
      <c r="A425">
        <v>424</v>
      </c>
      <c r="B425" t="s">
        <v>13</v>
      </c>
      <c r="C425" t="s">
        <v>14</v>
      </c>
      <c r="D425" t="s">
        <v>2247</v>
      </c>
      <c r="E425" t="s">
        <v>2248</v>
      </c>
      <c r="F425" t="s">
        <v>2249</v>
      </c>
      <c r="G425" t="s">
        <v>18</v>
      </c>
      <c r="H425" s="1">
        <v>34515</v>
      </c>
      <c r="I425" t="s">
        <v>2250</v>
      </c>
      <c r="J425" t="s">
        <v>20</v>
      </c>
      <c r="K425" t="s">
        <v>2251</v>
      </c>
      <c r="L425" t="str">
        <f>"91-2012"</f>
        <v>91-2012</v>
      </c>
      <c r="M425" t="s">
        <v>20</v>
      </c>
      <c r="N425">
        <v>1994</v>
      </c>
    </row>
    <row r="426" spans="1:14">
      <c r="A426">
        <v>425</v>
      </c>
      <c r="B426" t="s">
        <v>13</v>
      </c>
      <c r="C426" t="s">
        <v>14</v>
      </c>
      <c r="D426" t="s">
        <v>2252</v>
      </c>
      <c r="E426" t="s">
        <v>2253</v>
      </c>
      <c r="F426" t="s">
        <v>2254</v>
      </c>
      <c r="G426" t="s">
        <v>18</v>
      </c>
      <c r="H426" s="1">
        <v>34758</v>
      </c>
      <c r="I426" t="s">
        <v>2255</v>
      </c>
      <c r="J426" t="s">
        <v>20</v>
      </c>
      <c r="K426" t="s">
        <v>2256</v>
      </c>
      <c r="L426" t="s">
        <v>2257</v>
      </c>
      <c r="M426" t="s">
        <v>20</v>
      </c>
      <c r="N426">
        <v>1995</v>
      </c>
    </row>
    <row r="427" spans="1:14">
      <c r="A427">
        <v>426</v>
      </c>
      <c r="B427" t="s">
        <v>13</v>
      </c>
      <c r="C427" t="s">
        <v>14</v>
      </c>
      <c r="D427" t="s">
        <v>2258</v>
      </c>
      <c r="E427" t="s">
        <v>2259</v>
      </c>
      <c r="F427" t="s">
        <v>2260</v>
      </c>
      <c r="G427" t="s">
        <v>18</v>
      </c>
      <c r="H427" s="1">
        <v>41352</v>
      </c>
      <c r="I427" t="s">
        <v>2261</v>
      </c>
      <c r="J427" t="s">
        <v>20</v>
      </c>
      <c r="K427" t="s">
        <v>2262</v>
      </c>
      <c r="L427" t="s">
        <v>2263</v>
      </c>
      <c r="M427" t="s">
        <v>20</v>
      </c>
      <c r="N427">
        <v>2013</v>
      </c>
    </row>
    <row r="428" spans="1:14">
      <c r="A428">
        <v>427</v>
      </c>
      <c r="B428" t="s">
        <v>13</v>
      </c>
      <c r="C428" t="s">
        <v>14</v>
      </c>
      <c r="D428" t="s">
        <v>2264</v>
      </c>
      <c r="E428" t="s">
        <v>2265</v>
      </c>
      <c r="F428" t="s">
        <v>2266</v>
      </c>
      <c r="G428" t="s">
        <v>18</v>
      </c>
      <c r="H428" s="1">
        <v>30497</v>
      </c>
      <c r="I428" t="s">
        <v>2267</v>
      </c>
      <c r="J428" t="s">
        <v>20</v>
      </c>
      <c r="K428" t="s">
        <v>2268</v>
      </c>
      <c r="L428" t="str">
        <f>"81-1032"</f>
        <v>81-1032</v>
      </c>
      <c r="M428" t="s">
        <v>20</v>
      </c>
      <c r="N428">
        <v>1983</v>
      </c>
    </row>
    <row r="429" spans="1:14">
      <c r="A429">
        <v>428</v>
      </c>
      <c r="B429" t="s">
        <v>13</v>
      </c>
      <c r="C429" t="s">
        <v>14</v>
      </c>
      <c r="D429" t="s">
        <v>2269</v>
      </c>
      <c r="E429" t="s">
        <v>1280</v>
      </c>
      <c r="F429" t="s">
        <v>2270</v>
      </c>
      <c r="G429" t="s">
        <v>18</v>
      </c>
      <c r="H429" s="1">
        <v>35520</v>
      </c>
      <c r="I429" t="s">
        <v>2271</v>
      </c>
      <c r="J429" t="s">
        <v>20</v>
      </c>
      <c r="K429" t="s">
        <v>2272</v>
      </c>
      <c r="L429" t="s">
        <v>2273</v>
      </c>
      <c r="M429" t="s">
        <v>20</v>
      </c>
      <c r="N429">
        <v>1997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post51_sct_antitrust_cases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Sima Biondi</dc:creator>
  <cp:keywords/>
  <dc:description/>
  <cp:lastModifiedBy>Sima Biondi</cp:lastModifiedBy>
  <dcterms:created xsi:type="dcterms:W3CDTF">2021-12-06T15:42:49Z</dcterms:created>
  <dcterms:modified xsi:type="dcterms:W3CDTF">2021-12-06T15:42:50Z</dcterms:modified>
  <cp:category/>
</cp:coreProperties>
</file>