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xr:revisionPtr revIDLastSave="0" documentId="8_{4A17D7E1-AA86-4E0A-B4C9-0721A296B697}" xr6:coauthVersionLast="40" xr6:coauthVersionMax="40" xr10:uidLastSave="{00000000-0000-0000-0000-000000000000}"/>
  <bookViews>
    <workbookView xWindow="240" yWindow="300" windowWidth="18795" windowHeight="12015" activeTab="1" xr2:uid="{00000000-000D-0000-FFFF-FFFF00000000}"/>
  </bookViews>
  <sheets>
    <sheet name="Instructions" sheetId="4" r:id="rId1"/>
    <sheet name="Risk Assessment Worksheet" sheetId="1" r:id="rId2"/>
  </sheets>
  <definedNames>
    <definedName name="_xlnm.Print_Titles" localSheetId="1">'Risk Assessment Worksheet'!$3:$4</definedName>
  </definedNames>
  <calcPr calcId="191029"/>
</workbook>
</file>

<file path=xl/calcChain.xml><?xml version="1.0" encoding="utf-8"?>
<calcChain xmlns="http://schemas.openxmlformats.org/spreadsheetml/2006/main">
  <c r="F174" i="1" l="1"/>
  <c r="F173" i="1"/>
  <c r="F172" i="1"/>
  <c r="F171" i="1"/>
  <c r="F170" i="1"/>
  <c r="F169" i="1"/>
  <c r="F168" i="1"/>
  <c r="F167" i="1"/>
  <c r="F166" i="1"/>
  <c r="F165" i="1"/>
  <c r="F164" i="1"/>
  <c r="F163" i="1"/>
  <c r="F162" i="1"/>
  <c r="F161" i="1"/>
  <c r="F160" i="1"/>
  <c r="F159" i="1"/>
  <c r="F158" i="1"/>
  <c r="F157" i="1"/>
  <c r="F176" i="1" s="1"/>
  <c r="F18" i="1" s="1"/>
  <c r="F151" i="1"/>
  <c r="F150" i="1"/>
  <c r="F149" i="1"/>
  <c r="F148" i="1"/>
  <c r="F147" i="1"/>
  <c r="F146" i="1"/>
  <c r="F145" i="1"/>
  <c r="F144" i="1"/>
  <c r="F143" i="1"/>
  <c r="F153" i="1" s="1"/>
  <c r="F17" i="1" s="1"/>
  <c r="F137" i="1"/>
  <c r="F136" i="1"/>
  <c r="F135" i="1"/>
  <c r="F134" i="1"/>
  <c r="F133" i="1"/>
  <c r="F132" i="1"/>
  <c r="F131" i="1"/>
  <c r="F130" i="1"/>
  <c r="F129" i="1"/>
  <c r="F139" i="1" s="1"/>
  <c r="F16" i="1" s="1"/>
  <c r="F123" i="1"/>
  <c r="F122" i="1"/>
  <c r="F121" i="1"/>
  <c r="F120" i="1"/>
  <c r="F119" i="1"/>
  <c r="F125" i="1" s="1"/>
  <c r="F15" i="1" s="1"/>
  <c r="F113" i="1"/>
  <c r="F112" i="1"/>
  <c r="F111" i="1"/>
  <c r="F110" i="1"/>
  <c r="F109" i="1"/>
  <c r="F108" i="1"/>
  <c r="F107" i="1"/>
  <c r="F106" i="1"/>
  <c r="F105" i="1"/>
  <c r="F104" i="1"/>
  <c r="F103" i="1"/>
  <c r="F102" i="1"/>
  <c r="F101" i="1"/>
  <c r="F100" i="1"/>
  <c r="F115" i="1" s="1"/>
  <c r="F14" i="1" s="1"/>
  <c r="F94" i="1"/>
  <c r="F93" i="1"/>
  <c r="F92" i="1"/>
  <c r="F91" i="1"/>
  <c r="F90" i="1"/>
  <c r="F89" i="1"/>
  <c r="F88" i="1"/>
  <c r="F87" i="1"/>
  <c r="F96" i="1" s="1"/>
  <c r="F13" i="1" s="1"/>
  <c r="F81" i="1"/>
  <c r="F80" i="1"/>
  <c r="F79" i="1"/>
  <c r="F78" i="1"/>
  <c r="F77" i="1"/>
  <c r="F76" i="1"/>
  <c r="F75" i="1"/>
  <c r="F74" i="1"/>
  <c r="F83" i="1" s="1"/>
  <c r="F12" i="1" s="1"/>
  <c r="F70" i="1"/>
  <c r="F11" i="1" s="1"/>
  <c r="F68" i="1"/>
  <c r="F67" i="1"/>
  <c r="F66" i="1"/>
  <c r="F65" i="1"/>
  <c r="F64" i="1"/>
  <c r="F63" i="1"/>
  <c r="F62" i="1"/>
  <c r="F56" i="1"/>
  <c r="F55" i="1"/>
  <c r="F54" i="1"/>
  <c r="F53" i="1"/>
  <c r="F52" i="1"/>
  <c r="F51" i="1"/>
  <c r="F50" i="1"/>
  <c r="F49" i="1"/>
  <c r="F48" i="1"/>
  <c r="F47" i="1"/>
  <c r="F46" i="1"/>
  <c r="F45" i="1"/>
  <c r="F58" i="1" s="1"/>
  <c r="F10" i="1" s="1"/>
  <c r="F44" i="1"/>
  <c r="F43" i="1"/>
  <c r="F42" i="1"/>
  <c r="F38" i="1"/>
  <c r="F9" i="1" s="1"/>
  <c r="F36" i="1"/>
  <c r="F35" i="1"/>
  <c r="F29" i="1"/>
  <c r="F28" i="1"/>
  <c r="F27" i="1"/>
  <c r="F26" i="1"/>
  <c r="F25" i="1"/>
  <c r="F31" i="1" s="1"/>
  <c r="F8" i="1" s="1"/>
  <c r="F20" i="1" l="1"/>
</calcChain>
</file>

<file path=xl/sharedStrings.xml><?xml version="1.0" encoding="utf-8"?>
<sst xmlns="http://schemas.openxmlformats.org/spreadsheetml/2006/main" count="404" uniqueCount="273">
  <si>
    <t>- Mitigate risk eg taking actions to reduce the impact or probability of the risk</t>
  </si>
  <si>
    <t>- Accept risk eg doing nothing as the risk is either too small, or the costs of any actions outweigh the costs of the risk</t>
  </si>
  <si>
    <t>- Avoid risk eg changing or doing something to take away the risk</t>
  </si>
  <si>
    <r>
      <t>Column H (Risk response  recommendations)</t>
    </r>
    <r>
      <rPr>
        <sz val="10"/>
        <color indexed="8"/>
        <rFont val="Arial"/>
      </rPr>
      <t xml:space="preserve"> - for you to list / detail your recommendations in dealing with the risk and applying the chosen strategy. Insert additional rows (in the worksheet) for additional recommendations.</t>
    </r>
  </si>
  <si>
    <r>
      <t>Column I (Risk response actions)</t>
    </r>
    <r>
      <rPr>
        <sz val="10"/>
        <color indexed="8"/>
        <rFont val="Arial"/>
      </rPr>
      <t xml:space="preserve"> - for you to list / detail your actions to achieve the recommendations. Insert additional rows (in the worksheet) for additional actions.</t>
    </r>
  </si>
  <si>
    <r>
      <t>Column J (By)</t>
    </r>
    <r>
      <rPr>
        <sz val="10"/>
        <color indexed="8"/>
        <rFont val="Arial"/>
      </rPr>
      <t xml:space="preserve"> - for the name / details of who is responsible for carrying out the action(s).</t>
    </r>
  </si>
  <si>
    <r>
      <t xml:space="preserve">All calculated figures are in coloured in </t>
    </r>
    <r>
      <rPr>
        <b/>
        <sz val="10"/>
        <color indexed="52"/>
        <rFont val="Arial"/>
        <family val="2"/>
      </rPr>
      <t>orange</t>
    </r>
    <r>
      <rPr>
        <b/>
        <sz val="10"/>
        <color indexed="8"/>
        <rFont val="Arial"/>
      </rPr>
      <t>,</t>
    </r>
    <r>
      <rPr>
        <sz val="10"/>
        <color indexed="8"/>
        <rFont val="Arial"/>
      </rPr>
      <t xml:space="preserve"> to assist easy recognition, however, the colour may be changed as desired. The worksheet uses simple Excel calculations (addition, multiplication etc) to calculate weighted scores, average weighted scores. No macros are used. Calculations may be altered as required. After changes have been made to the worksheet, it is recommended that the calculations are checked.</t>
    </r>
  </si>
  <si>
    <t>3: to identify and list responses (strategy, recommendations, actions) to manage the risks</t>
  </si>
  <si>
    <t>- Transfer risk eg transferring the risk to another organisation / somebody else</t>
  </si>
  <si>
    <t>1: to quickly identify potential risks within a software system selection process - a 100 potential risks are listed which you may amend as appropriate for your system selection process</t>
  </si>
  <si>
    <r>
      <t>Column D (Impact score)</t>
    </r>
    <r>
      <rPr>
        <sz val="10"/>
        <color indexed="8"/>
        <rFont val="Arial"/>
      </rPr>
      <t xml:space="preserve"> - for </t>
    </r>
    <r>
      <rPr>
        <sz val="10"/>
        <color indexed="8"/>
        <rFont val="Arial"/>
        <family val="2"/>
      </rPr>
      <t>evaluating the potential impact</t>
    </r>
    <r>
      <rPr>
        <sz val="10"/>
        <color indexed="8"/>
        <rFont val="Arial"/>
      </rPr>
      <t xml:space="preserve"> of a risk. An easy-to-use numerical weighting range is listed below, but other ranges can be used. The default is 1 (the lowest impact). Change as appropriate.</t>
    </r>
  </si>
  <si>
    <r>
      <t>Column E (Prob)</t>
    </r>
    <r>
      <rPr>
        <sz val="10"/>
        <color indexed="8"/>
        <rFont val="Arial"/>
      </rPr>
      <t xml:space="preserve"> - for </t>
    </r>
    <r>
      <rPr>
        <sz val="10"/>
        <color indexed="8"/>
        <rFont val="Arial"/>
        <family val="2"/>
      </rPr>
      <t>probability of the risk occurring</t>
    </r>
    <r>
      <rPr>
        <sz val="10"/>
        <color indexed="8"/>
        <rFont val="Arial"/>
      </rPr>
      <t>. An easy-to-use numerical scoring range is listed below, but other ranges can be used. The default is 0.1 (the lowest probability). Change as appropriate.</t>
    </r>
  </si>
  <si>
    <r>
      <t>Column K (Due date)</t>
    </r>
    <r>
      <rPr>
        <sz val="10"/>
        <color indexed="8"/>
        <rFont val="Arial"/>
      </rPr>
      <t xml:space="preserve"> - for the action to be completed.</t>
    </r>
  </si>
  <si>
    <r>
      <t>Column L (Complete date)</t>
    </r>
    <r>
      <rPr>
        <sz val="10"/>
        <color indexed="8"/>
        <rFont val="Arial"/>
      </rPr>
      <t xml:space="preserve"> - when the action has been completed.</t>
    </r>
  </si>
  <si>
    <r>
      <t>Column F (Wt Score)</t>
    </r>
    <r>
      <rPr>
        <sz val="10"/>
        <color indexed="8"/>
        <rFont val="Arial"/>
      </rPr>
      <t xml:space="preserve"> - for </t>
    </r>
    <r>
      <rPr>
        <sz val="10"/>
        <color indexed="8"/>
        <rFont val="Arial"/>
        <family val="2"/>
      </rPr>
      <t>weighted score</t>
    </r>
    <r>
      <rPr>
        <b/>
        <sz val="10"/>
        <color indexed="8"/>
        <rFont val="Arial"/>
      </rPr>
      <t>.</t>
    </r>
    <r>
      <rPr>
        <sz val="10"/>
        <color indexed="8"/>
        <rFont val="Arial"/>
      </rPr>
      <t xml:space="preserve"> Automatically calculated (Impact Score x Probability = Wt Score). The results show where your greatest risks are, ie those risks with the highest scores. And low risks will have low scores. Average weighted scores (automatically calculated) give an indication of which areas to look at to identify the greatest risks.</t>
    </r>
  </si>
  <si>
    <t>2: to evaluate the risks by scoring their potential impact and probability of occurrence</t>
  </si>
  <si>
    <t>NB: risks should be regularly reviewed as they may change during the course of the system selection process.</t>
  </si>
  <si>
    <t>Users requiring time to learn and understand the process, possibly training or 'hand holding' at many stages</t>
  </si>
  <si>
    <t>Users inexperienced with system implementation processes</t>
  </si>
  <si>
    <t>Users may lack knowledge of other software systems - what they can or can not do, vendor support, which would be useful when selecting a new system</t>
  </si>
  <si>
    <t>Users too busy, with high levels of overtime, just to cope with the existing operational workloads</t>
  </si>
  <si>
    <t>Users not knowing what is going on or how it will impact them, leading to the growth of speculation and rumours</t>
  </si>
  <si>
    <t>Users inexperienced or lacking sufficient technical skills in the day-to-day business operations and processes</t>
  </si>
  <si>
    <t>Potential difficulties in identifying the new system requirements, no clear ideas for the new system or processes, slower progress</t>
  </si>
  <si>
    <t>Users not aware of the potential system implementation problems, the stages or what is required of them in the process</t>
  </si>
  <si>
    <t>Users unable to provide sufficient input into the system selection process, possibly requiring additional resources to help with existing workloads</t>
  </si>
  <si>
    <t>Potentially any lack of experience / knowledge may hamper the selection process</t>
  </si>
  <si>
    <t>Insufficient attention to this project, reliance on others, progress not as good as it could be, mistakes may be made</t>
  </si>
  <si>
    <t>Project manager too busy with other tasks / existing workload, too little time for this project</t>
  </si>
  <si>
    <t>IT support staff largely lacking system selection technical expertise / skills</t>
  </si>
  <si>
    <t>Over reliance on those who have the technical expertise / skills, urgent need for training</t>
  </si>
  <si>
    <t>IT support staff too busy, with high levels of overtime, just to cope with their existing workloads</t>
  </si>
  <si>
    <t>IT support staff unable to provide sufficient input into the system selection process, possibly requiring additional resources to help with existing workloads</t>
  </si>
  <si>
    <t>IT support staff largely inexperienced with the system selection process</t>
  </si>
  <si>
    <t>Over reliance on those who have the experience, possible extra training, extra time required to check / manage those with less experience</t>
  </si>
  <si>
    <t>Need to upgrade or replace server(s), PC(s)</t>
  </si>
  <si>
    <t>Additional costs, work required, scheduling effort</t>
  </si>
  <si>
    <t>Need to upgrade to latest database version</t>
  </si>
  <si>
    <t>Change to a different type (and vendor) of database</t>
  </si>
  <si>
    <t>Additional costs, extra work, scheduling effort, need to learn about and manage the new database</t>
  </si>
  <si>
    <t>Network upgrade or complete replacement</t>
  </si>
  <si>
    <t>Strategic direction / impact, issues about existing system / staffing</t>
  </si>
  <si>
    <t>Need to upgrade or replace system security</t>
  </si>
  <si>
    <t>Existing system application documentation of variable quality, or missing some or all</t>
  </si>
  <si>
    <t>Require additional time and effort to understand and document the interfaces</t>
  </si>
  <si>
    <t>Require additional time and effort to understand the existing system application</t>
  </si>
  <si>
    <t>Existing system processes and workflows documentation of variable quality, or missing some or all</t>
  </si>
  <si>
    <t>Require additional time and effort to understand and document the workflows / processes</t>
  </si>
  <si>
    <t>Existing system interfaces documentation of variable quality, or missing some or all</t>
  </si>
  <si>
    <t>Project management of the system selection</t>
  </si>
  <si>
    <t>Unreliable estimates for the system selection plan tasks</t>
  </si>
  <si>
    <t>Potential confusion, tasks missed, effort duplicated</t>
  </si>
  <si>
    <t>Tasks may take less or much more time, with a knock-on effect to other tasks (especially those on the critical path) and to the overall time scale</t>
  </si>
  <si>
    <t>Unrealistic deliverables / milestones</t>
  </si>
  <si>
    <t>System selection plan not including any constraints eg training, shut downs, holidays, contingency time</t>
  </si>
  <si>
    <t>Unrealistic project plan, potentially unable to meet deadlines / deliverables</t>
  </si>
  <si>
    <t>System selection plan excludes details project of management tasks eg project meetings, documentation, reporting, communication</t>
  </si>
  <si>
    <t>Will not be aware of changing or new risks, which may adversely affect the project</t>
  </si>
  <si>
    <t>No fall back plan(s) in the event of unforeseen occurrences with the system selection</t>
  </si>
  <si>
    <t>Lack of preparation should such an occurrence happen</t>
  </si>
  <si>
    <t>No process of identifying, collecting and reporting system selection costs</t>
  </si>
  <si>
    <t>Costs not monitored, potential cost overruns</t>
  </si>
  <si>
    <t>No ongoing re-evaluation and management of system selection risks. Initial impacts and probabilities may change. New risks may arise.</t>
  </si>
  <si>
    <t>Project decisions not made by project sponsor, project manager or small team as relevant / when required eg no standard process, or all decisions referred to formal steering group meetings</t>
  </si>
  <si>
    <t>Inability to progress the project, confusing decisions, or delays awaiting steering group meetings</t>
  </si>
  <si>
    <t>May not have all the required information to include or exclude a system / vendor from the short list, extra effort to obtain such information</t>
  </si>
  <si>
    <t>Potentially missing a good solution altogether, or possibly finding a it later in the process (when it may be too late, or require much extra work to do anything about it)</t>
  </si>
  <si>
    <t>Incorrect analysis, false basis for decisions (depending upon the size of the misleading information)</t>
  </si>
  <si>
    <t>Misinterpretation of vendor information by project team</t>
  </si>
  <si>
    <t>Incorrect analysis, potentially affecting decision for inclusion or exclusion from short list (depending upon size of error)</t>
  </si>
  <si>
    <t>Vendors not being authors of the software</t>
  </si>
  <si>
    <t>No vendor system demonstrations to confirm outline details, prior to short listing</t>
  </si>
  <si>
    <t>Potentially creating an inappropriate short list of vendors / software system solutions, with which to proceed with in the detailed selection process</t>
  </si>
  <si>
    <t>Not requesting the relevant detailed information from short listed vendors eg not using an RFP (Request for Proposal)</t>
  </si>
  <si>
    <t>May not have all the required information to assist with the selection process, extra effort to obtain such information</t>
  </si>
  <si>
    <t>Unable to directly confirm vendor responses to the RFI by seeing or reviewing the system in action</t>
  </si>
  <si>
    <t>Potentially missing critical information</t>
  </si>
  <si>
    <t>Not undertaking any prototyping</t>
  </si>
  <si>
    <t>Not having further detailed system demonstrations to assist with investigations</t>
  </si>
  <si>
    <t>Limited list of vendor customer references and not properly checking these out</t>
  </si>
  <si>
    <t>Vendor is not being open in letting a potential new customer choose from any existing customer for a vendor / software reference. And not checking out references properly ie no site visits / telephone calls, may reduce any reassurance for the vendor and its system capabilities.</t>
  </si>
  <si>
    <t>Questionable vendor financial stability</t>
  </si>
  <si>
    <t>Vendor may have future financial difficulties</t>
  </si>
  <si>
    <t>Vendor does not publish software system upgrade details or development plans</t>
  </si>
  <si>
    <t xml:space="preserve">Unsure as to what is included within the upgrades and what the future plans are for the software </t>
  </si>
  <si>
    <t>Vendor support may be acceptable whilst implementing (but may not when live running / fully operational), inappropriate SLA's</t>
  </si>
  <si>
    <t>Variable quality vendor support, multiple support service levels (SLA's)</t>
  </si>
  <si>
    <t>Confusion or lack of clarity of what is included within the vendor's quoted software system price</t>
  </si>
  <si>
    <t>Possible mistaken inclusion of modules / functionality which may actually be additional extra charges</t>
  </si>
  <si>
    <t>Dependent upon another 3rd party (the software author) and consequently having very little input into the future direction / development of the software. May be unable to contact the software authors directly.</t>
  </si>
  <si>
    <t>Much harder to compare the different systems / vendors</t>
  </si>
  <si>
    <t>Not short listing the most appropriate vendors for the business needs, possibly due to a number of factors eg not fully reviewing / analysing the options prior to the decision</t>
  </si>
  <si>
    <t>Missing a face-to-face opportunity to resolve and clarify outstanding issues from either RFP responses, prototyping or further investigations</t>
  </si>
  <si>
    <t>No deferred payments tied to system delivery and / or unsatisfactory contract</t>
  </si>
  <si>
    <t>Payments too early during the system implementation, contract not fair and requiring resolution</t>
  </si>
  <si>
    <t>Vendor and software system information</t>
  </si>
  <si>
    <t>No project steering group or one that only meets occasionally, with limited participation</t>
  </si>
  <si>
    <t>Selection process may not be adequately controlled, process may take longer, mistakes may be made</t>
  </si>
  <si>
    <t>No or confusing statement of project scope, objectives, project reference of authority and initial delineation of people involved, responsibilities, authorities</t>
  </si>
  <si>
    <t>No dedicated project team (of users, IT and a project manager) set up, or only partly set up (with a loose collection of individuals requested to work on certain tasks)</t>
  </si>
  <si>
    <t>Unclear or no business objectives and vision for the project</t>
  </si>
  <si>
    <t>Business objectives / vision not agreed by users and management / executives</t>
  </si>
  <si>
    <t>Potential disagreements and conflict, slowing the project down until resolved / agreed</t>
  </si>
  <si>
    <t>More difficult or unlikely to obtain approval to commence the project</t>
  </si>
  <si>
    <t>Less likely to obtain project approval</t>
  </si>
  <si>
    <t>Unclear or unrealistic project proposal and reasons why it should go ahead</t>
  </si>
  <si>
    <t>May still obtain project approval, but less likely</t>
  </si>
  <si>
    <t>Unclear or unrealistic cost benefit analysis</t>
  </si>
  <si>
    <t>Confusion as to what the real financial benefits and costs are, possibly not accepting the analysis and / or leading to extra work to clarify</t>
  </si>
  <si>
    <t>Inadequate project implementation budget, or funding commitment for the project</t>
  </si>
  <si>
    <t>Having to work with a reduced project budget, looking for cost savings, cutting corners, possibly reducing the scope of the project and / or reapplying for each project phase</t>
  </si>
  <si>
    <t>No outline project implementation plan or an unclear plan</t>
  </si>
  <si>
    <t>Potentially unable to meet deadlines / key dates, even if extra resources or overtime worked</t>
  </si>
  <si>
    <t>Potential delays on the project (if critical business work takes priority), or possibly an adverse impact on both as staff struggle to deal with both situations</t>
  </si>
  <si>
    <t>Outline implementation plans not agreed in principle (by users, IT, project manager and management)</t>
  </si>
  <si>
    <t>Different implementation ideas / strategies, possible disagreements, delays whilst these are resolved</t>
  </si>
  <si>
    <t>Implementation risk assessment either not carried out or significant risks initially identified</t>
  </si>
  <si>
    <t>Steering group / management wary of proceeding until assessment carried out, or risk responses / recommendations / actions identified to reduce the risks</t>
  </si>
  <si>
    <t>Unrealistic, or excessively tight system selection dates</t>
  </si>
  <si>
    <t>Proposal does not support the business strategy and goals</t>
  </si>
  <si>
    <t>A poor or negative ROI (Return on investment) and a long payback period</t>
  </si>
  <si>
    <t>Unable to explain how the project would be implemented, its phases, key activities and dates, outline resourcing needs, leading to increased concerns</t>
  </si>
  <si>
    <t>Unrealistic, or unmanageable / excessively tight implementation dates</t>
  </si>
  <si>
    <t>Unclear outline system selection project plan, showing how the new system would be selected eg the process, key stages, dates</t>
  </si>
  <si>
    <t>Increased concerns about the selection process, people knowing what they should be doing and achieving the desired deliverables</t>
  </si>
  <si>
    <t>Outline measurable project metrics not yet identified (for either system selection or implementation)</t>
  </si>
  <si>
    <t>Increased difficulty or inability to measure project progress / achievement of deliverables</t>
  </si>
  <si>
    <t>May adversely delay the project, consume time and resources or move the project in unforeseen directions</t>
  </si>
  <si>
    <t>No or uncommitted / unenthusiastic project sponsor</t>
  </si>
  <si>
    <t>Project unlikely to progress</t>
  </si>
  <si>
    <t>Limited project sponsor involvement</t>
  </si>
  <si>
    <t>Project may lose momentum, especially if trying to resolve issues for which sponsor's input / help is needed</t>
  </si>
  <si>
    <t>Project sponsor not having a personal stake in the project ie not personally relying on the new system</t>
  </si>
  <si>
    <t>Sponsor may have less interest in seeing the project through, eg if the sponsor acquires other work commitments or demands</t>
  </si>
  <si>
    <t>Partial or limited executive level support</t>
  </si>
  <si>
    <t>Potentially difficult project progress, particularly if the project spans a number of departments</t>
  </si>
  <si>
    <t>Unclear responsibilities, project related tasks not accepted, leading to potential conflicts, confusion and the project slowing down</t>
  </si>
  <si>
    <t>Not all aspects of the selection process may be covered, issues may be missed, increased difficulty in selecting the most appropriate vendor / software system</t>
  </si>
  <si>
    <t>Limited executive level involvement eg not attending steering group meetings, carrying out agreed tasks</t>
  </si>
  <si>
    <t>Potentially slowing the project, giving out the wrong messages to the project team, users</t>
  </si>
  <si>
    <t>Limited or patchy user department management support</t>
  </si>
  <si>
    <t>Limited IT department management support</t>
  </si>
  <si>
    <t>Possible lack of time or interest, or potential conflicts with the project - which may slow the project down</t>
  </si>
  <si>
    <t>Possible limited interest, or limited resources available for this project</t>
  </si>
  <si>
    <t>Project scope not clearly defined or amendable</t>
  </si>
  <si>
    <t>Difficult to know what the boundaries of project are and / or potentially changing project</t>
  </si>
  <si>
    <t>The more difficult it is to select / implement and achieve the deliverables</t>
  </si>
  <si>
    <t>Increased need for software customisation</t>
  </si>
  <si>
    <t>The need for bespoke coding</t>
  </si>
  <si>
    <t>The greater the workload, resources required, time scales</t>
  </si>
  <si>
    <t>Known solution constraints eg technical, system</t>
  </si>
  <si>
    <t>The greater the workload, resources required, time scales, impact to software warranty / Service Level Agreement</t>
  </si>
  <si>
    <t>The greater the workload, resources required, time scales and potentially interface faults that need resolving</t>
  </si>
  <si>
    <t>The more constraints, the greater the potential adverse impact, reduced options, need to work around the constraints</t>
  </si>
  <si>
    <t>System interfaces - the larger the number and greater the complexity, the greater the impact</t>
  </si>
  <si>
    <t>Potentially the new system would operate less efficiently than it could do</t>
  </si>
  <si>
    <t>Not including sufficient business process re-engineering with the new software in the project</t>
  </si>
  <si>
    <t>Not having a small amount of data to be converted to the new system</t>
  </si>
  <si>
    <t>Potentially a greater workload, more resources required, longer time scales and possible more mistakes</t>
  </si>
  <si>
    <t>Project size - the larger it is, the greater the complexity - the greater the impact</t>
  </si>
  <si>
    <t>Outline requirements not documented or agreed</t>
  </si>
  <si>
    <t>Potentially unclear or conflicting requirements, holding back project progress</t>
  </si>
  <si>
    <t>Detailed business / project requirements specification not fully documented or agreed</t>
  </si>
  <si>
    <t>Not all relevant users involved with drawing up the requirements</t>
  </si>
  <si>
    <t>A high number of changes to the requirements</t>
  </si>
  <si>
    <t>Extra workload, more time taken, possibly unable to agree the requirements</t>
  </si>
  <si>
    <t>No formal change control process for the requirements</t>
  </si>
  <si>
    <t>Inability to control changes to the requirements</t>
  </si>
  <si>
    <t>Project requirements incompatible with existing systems infrastructure</t>
  </si>
  <si>
    <t>Potentially a disagreement with the requirements</t>
  </si>
  <si>
    <t>Requirements not formally signed off, despite being agreed</t>
  </si>
  <si>
    <t>Inability to agree requirements</t>
  </si>
  <si>
    <t>Potential disagreements, conflict and difficult to resolve issues</t>
  </si>
  <si>
    <t>Potentially a high number of changes to either the existing infrastructure or the new systems will be required</t>
  </si>
  <si>
    <t>Project manager and IT support</t>
  </si>
  <si>
    <t>Ref</t>
  </si>
  <si>
    <t>Score</t>
  </si>
  <si>
    <t>Recommendations</t>
  </si>
  <si>
    <t>Actions</t>
  </si>
  <si>
    <t>By</t>
  </si>
  <si>
    <t>Date</t>
  </si>
  <si>
    <t>Web: www.axia-consulting.co.uk    Email: info@axia-consulting.co.uk</t>
  </si>
  <si>
    <t>Due</t>
  </si>
  <si>
    <t>Complete</t>
  </si>
  <si>
    <r>
      <t>Column A (Ref)</t>
    </r>
    <r>
      <rPr>
        <sz val="10"/>
        <color indexed="8"/>
        <rFont val="Arial"/>
      </rPr>
      <t xml:space="preserve"> - risk reference. Leave the reference numbers as they are or amend as required.</t>
    </r>
  </si>
  <si>
    <t>The worksheet is completely flexible. Rows and columns may be resized. Data may be amended. Additional worksheets may be added.</t>
  </si>
  <si>
    <t>Executive support</t>
  </si>
  <si>
    <t>Business objectives</t>
  </si>
  <si>
    <t>User involvement</t>
  </si>
  <si>
    <t>Selection methodology</t>
  </si>
  <si>
    <t xml:space="preserve">Business case </t>
  </si>
  <si>
    <t xml:space="preserve">Project name: </t>
  </si>
  <si>
    <t>Conflict with critical business dates or deadlines</t>
  </si>
  <si>
    <t>Scope</t>
  </si>
  <si>
    <t>Business case</t>
  </si>
  <si>
    <t>Software system infrastructure</t>
  </si>
  <si>
    <t>Business / project requirements</t>
  </si>
  <si>
    <t>Internal politics influencing the proposal / project</t>
  </si>
  <si>
    <t>Misleading vendor information (accidental or otherwise)</t>
  </si>
  <si>
    <t>Risk definition - cause</t>
  </si>
  <si>
    <t>Impact</t>
  </si>
  <si>
    <t>No formal system selection process methodology used</t>
  </si>
  <si>
    <t>Continuing questions about what the project is for, what it is to achieve, its objectives / benefits</t>
  </si>
  <si>
    <t>Users not really involved with the selection process</t>
  </si>
  <si>
    <t>Difficult for users to be involved with the selection process</t>
  </si>
  <si>
    <t>Users not defining the project / business objectives</t>
  </si>
  <si>
    <t>Users may lack time to be involved, may not be interested, may not want or wish to 'own' the new system</t>
  </si>
  <si>
    <t>Users may lack time to be involved, or management may not support or allow time for the users to be involved, so crucial user input may not be obtained</t>
  </si>
  <si>
    <t>Users not driving the project forward</t>
  </si>
  <si>
    <t>IT driving the project forward, raising questions as to user desire for the new system</t>
  </si>
  <si>
    <t>Potential difficulties in moving the project forward and ultimately implementing the best possible solution</t>
  </si>
  <si>
    <t>User(s) not willing to accept changes eg of system and processes</t>
  </si>
  <si>
    <t>Not all users identified</t>
  </si>
  <si>
    <t>Will miss input from users not identified, potential gaps in knowledge / requirements</t>
  </si>
  <si>
    <t>Irregular or limited communication with users</t>
  </si>
  <si>
    <t>Difficult for user(s) to access the Project Team, Manager, Sponsor</t>
  </si>
  <si>
    <t>Users struggling to get their input heard / included</t>
  </si>
  <si>
    <t xml:space="preserve">Only a few core users participating within the system selection process </t>
  </si>
  <si>
    <t>IT or another department defining the project / business objectives, who may provide adequate objectives, but items may be missed if the users are not involved</t>
  </si>
  <si>
    <t>Unless the few core users communicate thoroughly with the remainder of users, potentially items will be missed eg within the new system requirements or other aspects of the system selection</t>
  </si>
  <si>
    <t>Users inexperienced with system selection process</t>
  </si>
  <si>
    <t>Not treating the system selection process as a discrete (small) project</t>
  </si>
  <si>
    <t>Insufficiently detailed system selection project plan covering the stages, activities, dates, responsibilities, departments, deliverables</t>
  </si>
  <si>
    <t>Limited system selection budget</t>
  </si>
  <si>
    <t>Not fully reviewing / evaluating the RFP responses and undertaking limited further detailed investigations of the short listed software systems</t>
  </si>
  <si>
    <t>Missing the opportunity to have hands-on experience and test critical areas of the new software solution</t>
  </si>
  <si>
    <t>Limited monitoring of the project progress and budget, limited advice on project issues / direction, limited communication and dissemination of information</t>
  </si>
  <si>
    <t>Remaining users who may have valid contributions to make, may be ignored, to the detriment of the project</t>
  </si>
  <si>
    <t>Unqualified project manager or inexperienced in the selection process or the software system application</t>
  </si>
  <si>
    <t>Over scheduling of resources, corners cut</t>
  </si>
  <si>
    <t>Prob</t>
  </si>
  <si>
    <t>Wt</t>
  </si>
  <si>
    <t>Risk definition - impact</t>
  </si>
  <si>
    <t>Average Weighted Score</t>
  </si>
  <si>
    <t>Total weighted average score</t>
  </si>
  <si>
    <t>Summary / Average Weighted Scores</t>
  </si>
  <si>
    <t>Avoid risk</t>
  </si>
  <si>
    <t>Transfer risk</t>
  </si>
  <si>
    <t>Mitigate risk</t>
  </si>
  <si>
    <t>Accept risk</t>
  </si>
  <si>
    <t>Risk Response</t>
  </si>
  <si>
    <t>Strategy</t>
  </si>
  <si>
    <t>Memo item:</t>
  </si>
  <si>
    <t>Chose strategy</t>
  </si>
  <si>
    <r>
      <t xml:space="preserve">Column B (Risk definition - cause) </t>
    </r>
    <r>
      <rPr>
        <sz val="10"/>
        <color indexed="8"/>
        <rFont val="Arial"/>
      </rPr>
      <t>- review, amend, add to or delete as required, to tailor to your specific situation.</t>
    </r>
  </si>
  <si>
    <r>
      <t>Column C (Risk definition - impact)</t>
    </r>
    <r>
      <rPr>
        <sz val="10"/>
        <color indexed="8"/>
        <rFont val="Arial"/>
      </rPr>
      <t xml:space="preserve">  - review, amend, add to or delete as required, to tailor to your specific situation.</t>
    </r>
  </si>
  <si>
    <t>- range from 1 to 10, where 1 = the lowest impact and 10 = the largest possible impact</t>
  </si>
  <si>
    <t>- NB: cannot use 0.0 - as the risk would never happen, or 1 as the risk would be certain to happen.</t>
  </si>
  <si>
    <t>- range from 0.1 to 0.9, where 0.1 = the lowest probability and 0.9 = the highest probability</t>
  </si>
  <si>
    <t>No or a vague 'project charter' or 'terms of reference'</t>
  </si>
  <si>
    <t>Limited user experience of different software systems (eg as could be obtained from previously working in different organisations)</t>
  </si>
  <si>
    <t>Not using demonstration scripts (or at least a list of key questions) that all vendors have to follow when giving their system demonstrations</t>
  </si>
  <si>
    <t>Risk Assessment Worksheet: System Selection</t>
  </si>
  <si>
    <t>INSTRUCTIONS are below (click the tab at the bottom of the screen to access the Risk Assessment Worksheet)</t>
  </si>
  <si>
    <t>Worksheet objectives:</t>
  </si>
  <si>
    <t>Published by Axia Consulting Ltd, 17 New Road Avenue, Chatham, Kent ME4 6BA, United Kingdom.</t>
  </si>
  <si>
    <t>http://www.axia-consulting.co.uk/html/resources.html</t>
  </si>
  <si>
    <t>Selecting an Cloud / on-premise solution</t>
  </si>
  <si>
    <t>Not identifying all the relevant potential system vendors, prior to issuing an RFI (Request for Information) / short listing</t>
  </si>
  <si>
    <t xml:space="preserve">Not requesting the relevant outline information from a vendor ie not using or only partly using an RFI </t>
  </si>
  <si>
    <t>Copyright © 2015 Axia Consulting Ltd. All rights reserved.</t>
  </si>
  <si>
    <t xml:space="preserve">Axia Consulting Ltd gives no warranty (either expressed or implied) in relation to the quality, accuracy, performance and fitness for purpose of this Risk Assessment Worksheet. Axia Consulting Ltd will not be liable for any loss or damage (whether directly or indirectly suffered), or any consequential loss arising from the use of this Risk Assessment Worksheet. </t>
  </si>
  <si>
    <t>This ‘Risk Assessment Worksheet’ is free for personal use and to help you with projects internally within your organisation. However, you are not permitted to display this ‘Risk Assessment Worksheet’ on the Internet, whether in part or whole, whether modified or not, nor to advertise, resell or obtain a commercial benefit from it.</t>
  </si>
  <si>
    <t>Further information about software selection may be found at:</t>
  </si>
  <si>
    <t>1.       Amend your ‘strategy’ terms in the Risk Assessment Worksheet cells G179-G183 – or extend the range for more terms.</t>
  </si>
  <si>
    <t>2015 Version (v1.03)</t>
  </si>
  <si>
    <r>
      <t>Column G (Risk response strategy)</t>
    </r>
    <r>
      <rPr>
        <sz val="10"/>
        <color indexed="8"/>
        <rFont val="Arial"/>
      </rPr>
      <t xml:space="preserve"> - for your strategy in responding to each specific risk. Focus attention on those risks with the highest weighted scores first. An easy-to-use list of risk reponse strategies is below, but these may be amended. The default is "chose strategy". Click each cell, then tab to change as appropriate.</t>
    </r>
  </si>
  <si>
    <t>If you wish amend the risk response strategy terms, the instructions are:</t>
  </si>
  <si>
    <t>2.       Click cell G25 (or any other ‘risk response strategy’ cell)</t>
  </si>
  <si>
    <t>3.       Then select the ‘Data’ tab - then in Data Tools, select ’Data Validation’- then Settings and check that the Source is: =$G$179:$G$183 or whatever the range is for your different strategy terms. Then click ‘OK’</t>
  </si>
  <si>
    <t>4.       Then click cell G25 scroll tab to test out your different risk response strategy options.</t>
  </si>
  <si>
    <t>5.       If they are correct, then copy and paste to the other ‘risk response strategy’ cells.</t>
  </si>
  <si>
    <t>Saving costs wherever possible, reducing the use of external organisations and doing more in-house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</si>
</sst>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ont>
    <font>
      <sz val="8"/>
      <name val="Arial"/>
    </font>
    <font>
      <u/>
      <sz val="10"/>
      <color indexed="12"/>
      <name val="Arial"/>
    </font>
    <font>
      <sz val="10"/>
      <color indexed="8"/>
      <name val="Arial"/>
    </font>
    <font>
      <b/>
      <sz val="16"/>
      <color indexed="8"/>
      <name val="Arial"/>
    </font>
    <font>
      <b/>
      <sz val="10"/>
      <color indexed="8"/>
      <name val="Arial"/>
    </font>
    <font>
      <b/>
      <sz val="10"/>
      <color indexed="52"/>
      <name val="Arial"/>
      <family val="2"/>
    </font>
    <font>
      <b/>
      <sz val="12"/>
      <color indexed="8"/>
      <name val="Arial"/>
    </font>
    <font>
      <sz val="9"/>
      <color indexed="8"/>
      <name val="Arial"/>
    </font>
    <font>
      <b/>
      <sz val="9"/>
      <color indexed="8"/>
      <name val="Arial"/>
    </font>
    <font>
      <sz val="10"/>
      <color indexed="53"/>
      <name val="Arial"/>
    </font>
    <font>
      <b/>
      <sz val="10"/>
      <color indexed="53"/>
      <name val="Arial"/>
    </font>
    <font>
      <sz val="10"/>
      <color indexed="55"/>
      <name val="Arial"/>
    </font>
    <font>
      <sz val="10"/>
      <color indexed="8"/>
      <name val="Arial"/>
      <family val="2"/>
    </font>
    <font>
      <b/>
      <sz val="10"/>
      <color indexed="8"/>
      <name val="Arial"/>
      <family val="2"/>
    </font>
    <font>
      <sz val="10"/>
      <color rgb="FF000000"/>
      <name val="Arial"/>
      <family val="2"/>
    </font>
    <font>
      <sz val="10"/>
      <name val="Arial"/>
      <family val="2"/>
    </font>
    <font>
      <sz val="10"/>
      <color indexed="55"/>
      <name val="Arial"/>
      <family val="2"/>
    </font>
  </fonts>
  <fills count="3">
    <fill>
      <patternFill patternType="none"/>
    </fill>
    <fill>
      <patternFill patternType="gray125"/>
    </fill>
    <fill>
      <patternFill patternType="solid">
        <fgColor indexed="43"/>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77">
    <xf numFmtId="0" fontId="0" fillId="0" borderId="0" xfId="0"/>
    <xf numFmtId="0" fontId="2" fillId="0" borderId="0" xfId="1" applyAlignment="1" applyProtection="1">
      <alignment wrapText="1"/>
    </xf>
    <xf numFmtId="0" fontId="3" fillId="2" borderId="0" xfId="0" applyFont="1" applyFill="1" applyAlignment="1">
      <alignment horizontal="left"/>
    </xf>
    <xf numFmtId="0" fontId="4" fillId="2" borderId="0" xfId="0" applyFont="1" applyFill="1" applyBorder="1" applyAlignment="1">
      <alignment wrapText="1"/>
    </xf>
    <xf numFmtId="0" fontId="3" fillId="0" borderId="0" xfId="0" applyFont="1" applyAlignment="1">
      <alignment wrapText="1"/>
    </xf>
    <xf numFmtId="0" fontId="5" fillId="2" borderId="0" xfId="0" applyFont="1" applyFill="1" applyBorder="1" applyAlignment="1">
      <alignment wrapText="1"/>
    </xf>
    <xf numFmtId="0" fontId="5" fillId="2" borderId="0" xfId="0" applyFont="1" applyFill="1" applyAlignment="1">
      <alignment wrapText="1"/>
    </xf>
    <xf numFmtId="0" fontId="3" fillId="0" borderId="0" xfId="0" applyFont="1" applyAlignment="1">
      <alignment horizontal="left"/>
    </xf>
    <xf numFmtId="0" fontId="3" fillId="0" borderId="1" xfId="0" applyFont="1" applyBorder="1" applyAlignment="1">
      <alignment horizontal="left" wrapText="1" indent="1"/>
    </xf>
    <xf numFmtId="0" fontId="3" fillId="0" borderId="2" xfId="0" applyFont="1" applyBorder="1" applyAlignment="1">
      <alignment horizontal="left" wrapText="1" indent="1"/>
    </xf>
    <xf numFmtId="0" fontId="3" fillId="0" borderId="3" xfId="0" applyFont="1" applyBorder="1" applyAlignment="1">
      <alignment horizontal="left" wrapText="1" indent="1"/>
    </xf>
    <xf numFmtId="0" fontId="3" fillId="0" borderId="0" xfId="0" applyFont="1" applyBorder="1" applyAlignment="1">
      <alignment horizontal="left" wrapText="1"/>
    </xf>
    <xf numFmtId="0" fontId="3" fillId="0" borderId="0" xfId="0" quotePrefix="1" applyFont="1" applyAlignment="1">
      <alignment wrapText="1"/>
    </xf>
    <xf numFmtId="0" fontId="5" fillId="2" borderId="4" xfId="0" applyFont="1" applyFill="1" applyBorder="1" applyAlignment="1">
      <alignment wrapText="1"/>
    </xf>
    <xf numFmtId="0" fontId="5" fillId="0" borderId="0" xfId="0" applyFont="1" applyAlignment="1">
      <alignment wrapText="1"/>
    </xf>
    <xf numFmtId="0" fontId="3" fillId="0" borderId="0" xfId="0" quotePrefix="1" applyFont="1" applyAlignment="1">
      <alignment horizontal="left" wrapText="1" indent="1"/>
    </xf>
    <xf numFmtId="0" fontId="5" fillId="0" borderId="0" xfId="0" applyFont="1" applyFill="1" applyBorder="1" applyAlignment="1">
      <alignment wrapText="1"/>
    </xf>
    <xf numFmtId="0" fontId="5" fillId="0" borderId="0" xfId="0" applyFont="1" applyFill="1" applyAlignment="1">
      <alignment wrapText="1"/>
    </xf>
    <xf numFmtId="0" fontId="3" fillId="0" borderId="0" xfId="0" applyFont="1" applyFill="1" applyBorder="1" applyAlignment="1">
      <alignment wrapText="1"/>
    </xf>
    <xf numFmtId="0" fontId="3" fillId="0" borderId="0" xfId="0" applyFont="1" applyBorder="1" applyAlignment="1">
      <alignment wrapText="1"/>
    </xf>
    <xf numFmtId="0" fontId="3" fillId="2" borderId="0" xfId="0" applyFont="1" applyFill="1" applyAlignment="1"/>
    <xf numFmtId="0" fontId="7" fillId="2" borderId="0" xfId="0" applyFont="1" applyFill="1" applyAlignment="1"/>
    <xf numFmtId="0" fontId="3" fillId="0" borderId="0" xfId="0" applyFont="1" applyAlignment="1"/>
    <xf numFmtId="0" fontId="3" fillId="2" borderId="0" xfId="0" applyFont="1" applyFill="1" applyAlignment="1">
      <alignment wrapText="1"/>
    </xf>
    <xf numFmtId="0" fontId="8" fillId="2" borderId="0" xfId="0" applyFont="1" applyFill="1" applyAlignment="1">
      <alignment wrapText="1"/>
    </xf>
    <xf numFmtId="0" fontId="9" fillId="2" borderId="0" xfId="0" applyFont="1" applyFill="1" applyAlignment="1">
      <alignment wrapText="1"/>
    </xf>
    <xf numFmtId="0" fontId="8" fillId="0" borderId="0" xfId="0" applyFont="1" applyAlignment="1">
      <alignment wrapText="1"/>
    </xf>
    <xf numFmtId="0" fontId="9" fillId="0" borderId="0" xfId="0" applyFont="1" applyAlignment="1">
      <alignment wrapText="1"/>
    </xf>
    <xf numFmtId="0" fontId="3" fillId="0" borderId="0" xfId="0" applyFont="1" applyFill="1" applyAlignment="1">
      <alignment wrapText="1"/>
    </xf>
    <xf numFmtId="2" fontId="3" fillId="0" borderId="0" xfId="0" applyNumberFormat="1" applyFont="1" applyAlignment="1">
      <alignment wrapText="1"/>
    </xf>
    <xf numFmtId="2" fontId="3" fillId="0" borderId="0" xfId="0" applyNumberFormat="1" applyFont="1" applyBorder="1" applyAlignment="1">
      <alignment wrapText="1"/>
    </xf>
    <xf numFmtId="0" fontId="9" fillId="2" borderId="0" xfId="0" applyFont="1" applyFill="1" applyAlignment="1">
      <alignment horizontal="left" wrapText="1"/>
    </xf>
    <xf numFmtId="164" fontId="3" fillId="2" borderId="0" xfId="0" applyNumberFormat="1" applyFont="1" applyFill="1" applyAlignment="1"/>
    <xf numFmtId="164" fontId="3" fillId="2" borderId="0" xfId="0" applyNumberFormat="1" applyFont="1" applyFill="1" applyAlignment="1">
      <alignment wrapText="1"/>
    </xf>
    <xf numFmtId="164" fontId="9" fillId="2" borderId="0" xfId="0" applyNumberFormat="1" applyFont="1" applyFill="1" applyAlignment="1">
      <alignment wrapText="1"/>
    </xf>
    <xf numFmtId="164" fontId="9" fillId="2" borderId="0" xfId="0" applyNumberFormat="1" applyFont="1" applyFill="1" applyAlignment="1">
      <alignment horizontal="left" wrapText="1"/>
    </xf>
    <xf numFmtId="164" fontId="3" fillId="0" borderId="0" xfId="0" applyNumberFormat="1" applyFont="1" applyAlignment="1">
      <alignment wrapText="1"/>
    </xf>
    <xf numFmtId="164" fontId="5" fillId="0" borderId="0" xfId="0" applyNumberFormat="1" applyFont="1" applyAlignment="1">
      <alignment wrapText="1"/>
    </xf>
    <xf numFmtId="164" fontId="3" fillId="0" borderId="0" xfId="0" applyNumberFormat="1" applyFont="1" applyBorder="1" applyAlignment="1">
      <alignment wrapText="1"/>
    </xf>
    <xf numFmtId="0" fontId="3" fillId="0" borderId="0" xfId="0" applyFont="1" applyAlignment="1">
      <alignment horizontal="right" wrapText="1"/>
    </xf>
    <xf numFmtId="164" fontId="3" fillId="0" borderId="5" xfId="0" applyNumberFormat="1" applyFont="1" applyBorder="1" applyAlignment="1">
      <alignment wrapText="1"/>
    </xf>
    <xf numFmtId="164" fontId="3" fillId="0" borderId="6" xfId="0" applyNumberFormat="1" applyFont="1" applyBorder="1" applyAlignment="1">
      <alignment wrapText="1"/>
    </xf>
    <xf numFmtId="0" fontId="3" fillId="0" borderId="0" xfId="0" applyFont="1" applyAlignment="1">
      <alignment horizontal="left" wrapText="1"/>
    </xf>
    <xf numFmtId="0" fontId="3" fillId="0" borderId="7" xfId="0" applyFont="1" applyBorder="1" applyAlignment="1">
      <alignment wrapText="1"/>
    </xf>
    <xf numFmtId="0" fontId="5" fillId="0" borderId="5" xfId="0" applyFont="1" applyFill="1" applyBorder="1" applyAlignment="1">
      <alignment wrapText="1"/>
    </xf>
    <xf numFmtId="0" fontId="3" fillId="0" borderId="5" xfId="0" applyFont="1" applyBorder="1" applyAlignment="1">
      <alignment wrapText="1"/>
    </xf>
    <xf numFmtId="0" fontId="3" fillId="0" borderId="8" xfId="0" applyFont="1" applyBorder="1" applyAlignment="1">
      <alignment wrapText="1"/>
    </xf>
    <xf numFmtId="0" fontId="3" fillId="0" borderId="0" xfId="0" applyFont="1" applyBorder="1" applyAlignment="1"/>
    <xf numFmtId="0" fontId="3" fillId="0" borderId="9" xfId="0" applyFont="1" applyBorder="1" applyAlignment="1">
      <alignment wrapText="1"/>
    </xf>
    <xf numFmtId="0" fontId="3" fillId="0" borderId="6" xfId="0" applyFont="1" applyFill="1" applyBorder="1" applyAlignment="1">
      <alignment wrapText="1"/>
    </xf>
    <xf numFmtId="0" fontId="3" fillId="0" borderId="6" xfId="0" applyFont="1" applyBorder="1" applyAlignment="1">
      <alignment wrapText="1"/>
    </xf>
    <xf numFmtId="2" fontId="10" fillId="0" borderId="10" xfId="0" applyNumberFormat="1" applyFont="1" applyBorder="1" applyAlignment="1">
      <alignment wrapText="1"/>
    </xf>
    <xf numFmtId="2" fontId="10" fillId="0" borderId="11" xfId="0" applyNumberFormat="1" applyFont="1" applyBorder="1" applyAlignment="1">
      <alignment wrapText="1"/>
    </xf>
    <xf numFmtId="2" fontId="3" fillId="2" borderId="0" xfId="0" applyNumberFormat="1" applyFont="1" applyFill="1" applyAlignment="1"/>
    <xf numFmtId="2" fontId="3" fillId="2" borderId="0" xfId="0" applyNumberFormat="1" applyFont="1" applyFill="1" applyAlignment="1">
      <alignment wrapText="1"/>
    </xf>
    <xf numFmtId="2" fontId="9" fillId="2" borderId="0" xfId="0" applyNumberFormat="1" applyFont="1" applyFill="1" applyAlignment="1">
      <alignment wrapText="1"/>
    </xf>
    <xf numFmtId="2" fontId="9" fillId="2" borderId="0" xfId="0" applyNumberFormat="1" applyFont="1" applyFill="1" applyAlignment="1">
      <alignment horizontal="left" wrapText="1"/>
    </xf>
    <xf numFmtId="2" fontId="10" fillId="0" borderId="0" xfId="0" applyNumberFormat="1" applyFont="1" applyAlignment="1">
      <alignment wrapText="1"/>
    </xf>
    <xf numFmtId="2" fontId="10" fillId="0" borderId="12" xfId="0" applyNumberFormat="1" applyFont="1" applyBorder="1" applyAlignment="1">
      <alignment wrapText="1"/>
    </xf>
    <xf numFmtId="2" fontId="10" fillId="0" borderId="13" xfId="0" applyNumberFormat="1" applyFont="1" applyBorder="1" applyAlignment="1">
      <alignment wrapText="1"/>
    </xf>
    <xf numFmtId="2" fontId="11" fillId="0" borderId="0" xfId="0" applyNumberFormat="1" applyFont="1" applyAlignment="1">
      <alignment wrapText="1"/>
    </xf>
    <xf numFmtId="2" fontId="10" fillId="0" borderId="0" xfId="0" applyNumberFormat="1" applyFont="1" applyBorder="1" applyAlignment="1">
      <alignment wrapText="1"/>
    </xf>
    <xf numFmtId="14" fontId="3" fillId="0" borderId="0" xfId="0" applyNumberFormat="1" applyFont="1" applyAlignment="1">
      <alignment wrapText="1"/>
    </xf>
    <xf numFmtId="0" fontId="3" fillId="0" borderId="2" xfId="0" applyFont="1" applyBorder="1" applyAlignment="1">
      <alignment wrapText="1"/>
    </xf>
    <xf numFmtId="0" fontId="3" fillId="0" borderId="0" xfId="0" applyFont="1" applyAlignment="1">
      <alignment horizontal="left" wrapText="1" indent="1"/>
    </xf>
    <xf numFmtId="0" fontId="13" fillId="0" borderId="0" xfId="0" quotePrefix="1" applyFont="1" applyAlignment="1">
      <alignment wrapText="1"/>
    </xf>
    <xf numFmtId="0" fontId="13" fillId="0" borderId="2" xfId="0" applyFont="1" applyBorder="1" applyAlignment="1">
      <alignment horizontal="left" wrapText="1" indent="1"/>
    </xf>
    <xf numFmtId="0" fontId="14" fillId="2" borderId="0" xfId="0" applyFont="1" applyFill="1" applyAlignment="1">
      <alignment wrapText="1"/>
    </xf>
    <xf numFmtId="0" fontId="13" fillId="0" borderId="0" xfId="0" applyFont="1" applyAlignment="1">
      <alignment wrapText="1"/>
    </xf>
    <xf numFmtId="0" fontId="13" fillId="0" borderId="2" xfId="0" applyFont="1" applyBorder="1" applyAlignment="1">
      <alignment horizontal="left" indent="1"/>
    </xf>
    <xf numFmtId="0" fontId="13" fillId="0" borderId="2" xfId="0" applyNumberFormat="1" applyFont="1" applyBorder="1" applyAlignment="1">
      <alignment horizontal="left" wrapText="1" indent="1"/>
    </xf>
    <xf numFmtId="0" fontId="15" fillId="0" borderId="2" xfId="0" applyFont="1" applyBorder="1" applyAlignment="1">
      <alignment horizontal="left" vertical="center" wrapText="1" indent="1"/>
    </xf>
    <xf numFmtId="0" fontId="12" fillId="0" borderId="0" xfId="0" applyFont="1" applyBorder="1" applyAlignment="1">
      <alignment wrapText="1"/>
    </xf>
    <xf numFmtId="0" fontId="16" fillId="0" borderId="0" xfId="0" applyFont="1" applyAlignment="1">
      <alignment vertical="center"/>
    </xf>
    <xf numFmtId="0" fontId="16" fillId="0" borderId="0" xfId="0" applyFont="1" applyAlignment="1">
      <alignment horizontal="left" vertical="center" wrapText="1" indent="4"/>
    </xf>
    <xf numFmtId="0" fontId="17" fillId="0" borderId="0" xfId="0" applyFont="1" applyBorder="1" applyAlignment="1">
      <alignment wrapText="1"/>
    </xf>
    <xf numFmtId="0" fontId="1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xia-consulting.co.uk/html/resourc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2"/>
  </sheetPr>
  <dimension ref="A1:F71"/>
  <sheetViews>
    <sheetView workbookViewId="0">
      <pane ySplit="4" topLeftCell="A5" activePane="bottomLeft" state="frozen"/>
      <selection pane="bottomLeft" activeCell="B57" sqref="B57"/>
    </sheetView>
  </sheetViews>
  <sheetFormatPr defaultRowHeight="12.75" x14ac:dyDescent="0.2"/>
  <cols>
    <col min="1" max="1" width="5.7109375" style="4" customWidth="1"/>
    <col min="2" max="2" width="120.7109375" style="4" customWidth="1"/>
    <col min="3" max="16384" width="9.140625" style="4"/>
  </cols>
  <sheetData>
    <row r="1" spans="1:2" ht="20.25" customHeight="1" x14ac:dyDescent="0.3">
      <c r="A1" s="2"/>
      <c r="B1" s="3" t="s">
        <v>252</v>
      </c>
    </row>
    <row r="2" spans="1:2" x14ac:dyDescent="0.2">
      <c r="A2" s="2"/>
      <c r="B2" s="5"/>
    </row>
    <row r="3" spans="1:2" x14ac:dyDescent="0.2">
      <c r="A3" s="2"/>
      <c r="B3" s="67" t="s">
        <v>265</v>
      </c>
    </row>
    <row r="4" spans="1:2" x14ac:dyDescent="0.2">
      <c r="A4" s="2"/>
      <c r="B4" s="5"/>
    </row>
    <row r="5" spans="1:2" x14ac:dyDescent="0.2">
      <c r="A5" s="7"/>
    </row>
    <row r="6" spans="1:2" x14ac:dyDescent="0.2">
      <c r="A6" s="7"/>
    </row>
    <row r="7" spans="1:2" x14ac:dyDescent="0.2">
      <c r="A7" s="7"/>
      <c r="B7" s="8"/>
    </row>
    <row r="8" spans="1:2" x14ac:dyDescent="0.2">
      <c r="A8" s="7"/>
      <c r="B8" s="66" t="s">
        <v>255</v>
      </c>
    </row>
    <row r="9" spans="1:2" x14ac:dyDescent="0.2">
      <c r="A9" s="7"/>
      <c r="B9" s="9" t="s">
        <v>181</v>
      </c>
    </row>
    <row r="10" spans="1:2" x14ac:dyDescent="0.2">
      <c r="A10" s="7"/>
      <c r="B10" s="9"/>
    </row>
    <row r="11" spans="1:2" ht="38.25" customHeight="1" x14ac:dyDescent="0.2">
      <c r="A11" s="7"/>
      <c r="B11" s="70" t="s">
        <v>261</v>
      </c>
    </row>
    <row r="12" spans="1:2" x14ac:dyDescent="0.2">
      <c r="A12" s="7"/>
      <c r="B12" s="63"/>
    </row>
    <row r="13" spans="1:2" x14ac:dyDescent="0.2">
      <c r="A13" s="7"/>
      <c r="B13" s="69" t="s">
        <v>260</v>
      </c>
    </row>
    <row r="14" spans="1:2" x14ac:dyDescent="0.2">
      <c r="A14" s="7"/>
      <c r="B14" s="63"/>
    </row>
    <row r="15" spans="1:2" ht="38.25" x14ac:dyDescent="0.2">
      <c r="A15" s="7"/>
      <c r="B15" s="71" t="s">
        <v>262</v>
      </c>
    </row>
    <row r="16" spans="1:2" x14ac:dyDescent="0.2">
      <c r="A16" s="7"/>
      <c r="B16" s="10"/>
    </row>
    <row r="17" spans="1:2" x14ac:dyDescent="0.2">
      <c r="A17" s="7"/>
      <c r="B17" s="11"/>
    </row>
    <row r="18" spans="1:2" x14ac:dyDescent="0.2">
      <c r="A18" s="7"/>
    </row>
    <row r="19" spans="1:2" x14ac:dyDescent="0.2">
      <c r="A19" s="7"/>
      <c r="B19" s="4" t="s">
        <v>254</v>
      </c>
    </row>
    <row r="20" spans="1:2" ht="25.5" x14ac:dyDescent="0.2">
      <c r="A20" s="7"/>
      <c r="B20" s="12" t="s">
        <v>9</v>
      </c>
    </row>
    <row r="21" spans="1:2" x14ac:dyDescent="0.2">
      <c r="A21" s="7"/>
      <c r="B21" s="65" t="s">
        <v>15</v>
      </c>
    </row>
    <row r="22" spans="1:2" x14ac:dyDescent="0.2">
      <c r="A22" s="7"/>
      <c r="B22" s="12" t="s">
        <v>7</v>
      </c>
    </row>
    <row r="23" spans="1:2" x14ac:dyDescent="0.2">
      <c r="A23" s="7"/>
      <c r="B23" s="4" t="s">
        <v>16</v>
      </c>
    </row>
    <row r="24" spans="1:2" x14ac:dyDescent="0.2">
      <c r="A24" s="7"/>
    </row>
    <row r="25" spans="1:2" x14ac:dyDescent="0.2">
      <c r="A25" s="7"/>
      <c r="B25" s="13" t="s">
        <v>253</v>
      </c>
    </row>
    <row r="26" spans="1:2" x14ac:dyDescent="0.2">
      <c r="A26" s="7"/>
      <c r="B26" s="12"/>
    </row>
    <row r="27" spans="1:2" x14ac:dyDescent="0.2">
      <c r="A27" s="7"/>
      <c r="B27" s="14" t="s">
        <v>184</v>
      </c>
    </row>
    <row r="28" spans="1:2" x14ac:dyDescent="0.2">
      <c r="A28" s="7"/>
    </row>
    <row r="29" spans="1:2" x14ac:dyDescent="0.2">
      <c r="A29" s="7"/>
      <c r="B29" s="14" t="s">
        <v>244</v>
      </c>
    </row>
    <row r="30" spans="1:2" x14ac:dyDescent="0.2">
      <c r="A30" s="7"/>
    </row>
    <row r="31" spans="1:2" x14ac:dyDescent="0.2">
      <c r="A31" s="7"/>
      <c r="B31" s="14" t="s">
        <v>245</v>
      </c>
    </row>
    <row r="32" spans="1:2" x14ac:dyDescent="0.2">
      <c r="A32" s="7"/>
    </row>
    <row r="33" spans="1:2" ht="25.5" x14ac:dyDescent="0.2">
      <c r="A33" s="7"/>
      <c r="B33" s="14" t="s">
        <v>10</v>
      </c>
    </row>
    <row r="34" spans="1:2" x14ac:dyDescent="0.2">
      <c r="A34" s="7"/>
      <c r="B34" s="15" t="s">
        <v>246</v>
      </c>
    </row>
    <row r="35" spans="1:2" x14ac:dyDescent="0.2">
      <c r="A35" s="7"/>
      <c r="B35" s="15"/>
    </row>
    <row r="36" spans="1:2" ht="25.5" x14ac:dyDescent="0.2">
      <c r="A36" s="7"/>
      <c r="B36" s="14" t="s">
        <v>11</v>
      </c>
    </row>
    <row r="37" spans="1:2" x14ac:dyDescent="0.2">
      <c r="A37" s="7"/>
      <c r="B37" s="15" t="s">
        <v>248</v>
      </c>
    </row>
    <row r="38" spans="1:2" x14ac:dyDescent="0.2">
      <c r="A38" s="7"/>
      <c r="B38" s="15" t="s">
        <v>247</v>
      </c>
    </row>
    <row r="39" spans="1:2" x14ac:dyDescent="0.2">
      <c r="A39" s="7"/>
      <c r="B39" s="15"/>
    </row>
    <row r="40" spans="1:2" ht="38.25" x14ac:dyDescent="0.2">
      <c r="A40" s="7"/>
      <c r="B40" s="14" t="s">
        <v>14</v>
      </c>
    </row>
    <row r="41" spans="1:2" x14ac:dyDescent="0.2">
      <c r="A41" s="7"/>
    </row>
    <row r="42" spans="1:2" ht="38.25" x14ac:dyDescent="0.2">
      <c r="A42" s="7"/>
      <c r="B42" s="76" t="s">
        <v>266</v>
      </c>
    </row>
    <row r="43" spans="1:2" x14ac:dyDescent="0.2">
      <c r="A43" s="7"/>
      <c r="B43" s="15" t="s">
        <v>2</v>
      </c>
    </row>
    <row r="44" spans="1:2" x14ac:dyDescent="0.2">
      <c r="A44" s="7"/>
      <c r="B44" s="64" t="s">
        <v>8</v>
      </c>
    </row>
    <row r="45" spans="1:2" x14ac:dyDescent="0.2">
      <c r="A45" s="7"/>
      <c r="B45" s="15" t="s">
        <v>0</v>
      </c>
    </row>
    <row r="46" spans="1:2" x14ac:dyDescent="0.2">
      <c r="A46" s="7"/>
      <c r="B46" s="15" t="s">
        <v>1</v>
      </c>
    </row>
    <row r="47" spans="1:2" x14ac:dyDescent="0.2">
      <c r="A47" s="7"/>
      <c r="B47" s="14"/>
    </row>
    <row r="48" spans="1:2" x14ac:dyDescent="0.2">
      <c r="A48" s="7"/>
      <c r="B48" s="73" t="s">
        <v>267</v>
      </c>
    </row>
    <row r="49" spans="1:6" x14ac:dyDescent="0.2">
      <c r="A49" s="7"/>
      <c r="B49" s="74" t="s">
        <v>264</v>
      </c>
      <c r="F49" s="73"/>
    </row>
    <row r="50" spans="1:6" x14ac:dyDescent="0.2">
      <c r="A50" s="7"/>
      <c r="B50" s="74" t="s">
        <v>268</v>
      </c>
    </row>
    <row r="51" spans="1:6" ht="25.5" x14ac:dyDescent="0.2">
      <c r="A51" s="7"/>
      <c r="B51" s="74" t="s">
        <v>269</v>
      </c>
    </row>
    <row r="52" spans="1:6" x14ac:dyDescent="0.2">
      <c r="A52" s="7"/>
      <c r="B52" s="74" t="s">
        <v>270</v>
      </c>
    </row>
    <row r="53" spans="1:6" x14ac:dyDescent="0.2">
      <c r="A53" s="7"/>
      <c r="B53" s="74" t="s">
        <v>271</v>
      </c>
    </row>
    <row r="54" spans="1:6" x14ac:dyDescent="0.2">
      <c r="A54" s="7"/>
      <c r="B54" s="14"/>
    </row>
    <row r="55" spans="1:6" ht="25.5" x14ac:dyDescent="0.2">
      <c r="A55" s="7"/>
      <c r="B55" s="14" t="s">
        <v>3</v>
      </c>
    </row>
    <row r="56" spans="1:6" x14ac:dyDescent="0.2">
      <c r="A56" s="7"/>
      <c r="B56" s="14"/>
    </row>
    <row r="57" spans="1:6" ht="25.5" x14ac:dyDescent="0.2">
      <c r="A57" s="7"/>
      <c r="B57" s="14" t="s">
        <v>4</v>
      </c>
    </row>
    <row r="58" spans="1:6" x14ac:dyDescent="0.2">
      <c r="A58" s="7"/>
      <c r="B58" s="14"/>
    </row>
    <row r="59" spans="1:6" x14ac:dyDescent="0.2">
      <c r="A59" s="7"/>
      <c r="B59" s="14" t="s">
        <v>5</v>
      </c>
    </row>
    <row r="60" spans="1:6" x14ac:dyDescent="0.2">
      <c r="A60" s="7"/>
      <c r="B60" s="14"/>
    </row>
    <row r="61" spans="1:6" x14ac:dyDescent="0.2">
      <c r="A61" s="7"/>
      <c r="B61" s="14" t="s">
        <v>12</v>
      </c>
    </row>
    <row r="62" spans="1:6" x14ac:dyDescent="0.2">
      <c r="A62" s="7"/>
      <c r="B62" s="14"/>
    </row>
    <row r="63" spans="1:6" x14ac:dyDescent="0.2">
      <c r="A63" s="7"/>
      <c r="B63" s="14" t="s">
        <v>13</v>
      </c>
    </row>
    <row r="64" spans="1:6" x14ac:dyDescent="0.2">
      <c r="A64" s="7"/>
      <c r="B64" s="15"/>
    </row>
    <row r="65" spans="1:2" x14ac:dyDescent="0.2">
      <c r="A65" s="7"/>
      <c r="B65" s="4" t="s">
        <v>185</v>
      </c>
    </row>
    <row r="66" spans="1:2" x14ac:dyDescent="0.2">
      <c r="A66" s="7"/>
      <c r="B66" s="15"/>
    </row>
    <row r="67" spans="1:2" ht="38.25" customHeight="1" x14ac:dyDescent="0.2">
      <c r="A67" s="7"/>
      <c r="B67" s="4" t="s">
        <v>6</v>
      </c>
    </row>
    <row r="68" spans="1:2" x14ac:dyDescent="0.2">
      <c r="A68" s="7"/>
    </row>
    <row r="69" spans="1:2" x14ac:dyDescent="0.2">
      <c r="A69" s="7"/>
      <c r="B69" s="68" t="s">
        <v>263</v>
      </c>
    </row>
    <row r="70" spans="1:2" x14ac:dyDescent="0.2">
      <c r="A70" s="7"/>
      <c r="B70" s="1" t="s">
        <v>256</v>
      </c>
    </row>
    <row r="71" spans="1:2" x14ac:dyDescent="0.2">
      <c r="A71" s="7"/>
      <c r="B71" s="1"/>
    </row>
  </sheetData>
  <phoneticPr fontId="1" type="noConversion"/>
  <hyperlinks>
    <hyperlink ref="B70" r:id="rId1" xr:uid="{00000000-0004-0000-0000-000000000000}"/>
  </hyperlinks>
  <pageMargins left="0.23622047244094491" right="0.23622047244094491" top="0.74803149606299213" bottom="0.74803149606299213" header="0.31496062992125984" footer="0.31496062992125984"/>
  <pageSetup paperSize="9" orientation="landscape" horizontalDpi="300" verticalDpi="300" r:id="rId2"/>
  <headerFooter alignWithMargins="0">
    <oddFooter>&amp;L&amp;9Copyright © 2015 Axia Consulting Ltd  www.axia-consulting.co.uk&amp;C&amp;9Date: &amp;D&amp;R&amp;9Page: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M191"/>
  <sheetViews>
    <sheetView tabSelected="1" workbookViewId="0">
      <pane ySplit="4" topLeftCell="A5" activePane="bottomLeft" state="frozen"/>
      <selection pane="bottomLeft" activeCell="C22" sqref="C22"/>
    </sheetView>
  </sheetViews>
  <sheetFormatPr defaultRowHeight="12.75" x14ac:dyDescent="0.2"/>
  <cols>
    <col min="1" max="1" width="5.7109375" style="4" customWidth="1"/>
    <col min="2" max="2" width="50.7109375" style="4" customWidth="1"/>
    <col min="3" max="3" width="60.7109375" style="4" customWidth="1"/>
    <col min="4" max="4" width="7.7109375" style="4" customWidth="1"/>
    <col min="5" max="5" width="7.7109375" style="36" customWidth="1"/>
    <col min="6" max="6" width="7.7109375" style="29" customWidth="1"/>
    <col min="7" max="7" width="15.7109375" style="4" customWidth="1"/>
    <col min="8" max="9" width="45.7109375" style="4" customWidth="1"/>
    <col min="10" max="13" width="10.7109375" style="4" customWidth="1"/>
    <col min="14" max="16384" width="9.140625" style="4"/>
  </cols>
  <sheetData>
    <row r="1" spans="1:12" s="22" customFormat="1" ht="20.25" customHeight="1" x14ac:dyDescent="0.25">
      <c r="A1" s="20"/>
      <c r="B1" s="21" t="s">
        <v>252</v>
      </c>
      <c r="C1" s="20"/>
      <c r="D1" s="20"/>
      <c r="E1" s="32"/>
      <c r="F1" s="53"/>
      <c r="G1" s="20"/>
      <c r="H1" s="23"/>
      <c r="I1" s="23"/>
      <c r="J1" s="20"/>
      <c r="K1" s="20"/>
      <c r="L1" s="20"/>
    </row>
    <row r="2" spans="1:12" x14ac:dyDescent="0.2">
      <c r="A2" s="23"/>
      <c r="B2" s="6" t="s">
        <v>191</v>
      </c>
      <c r="C2" s="23"/>
      <c r="D2" s="23"/>
      <c r="E2" s="33"/>
      <c r="F2" s="54"/>
      <c r="G2" s="23"/>
      <c r="H2" s="23"/>
      <c r="I2" s="23"/>
      <c r="J2" s="23"/>
      <c r="K2" s="23"/>
      <c r="L2" s="23"/>
    </row>
    <row r="3" spans="1:12" s="26" customFormat="1" ht="12.75" customHeight="1" x14ac:dyDescent="0.2">
      <c r="A3" s="24"/>
      <c r="B3" s="25"/>
      <c r="C3" s="25"/>
      <c r="D3" s="25" t="s">
        <v>200</v>
      </c>
      <c r="E3" s="34"/>
      <c r="F3" s="55" t="s">
        <v>231</v>
      </c>
      <c r="G3" s="25" t="s">
        <v>240</v>
      </c>
      <c r="H3" s="25" t="s">
        <v>240</v>
      </c>
      <c r="I3" s="25" t="s">
        <v>240</v>
      </c>
      <c r="J3" s="24"/>
      <c r="K3" s="25" t="s">
        <v>182</v>
      </c>
      <c r="L3" s="25" t="s">
        <v>183</v>
      </c>
    </row>
    <row r="4" spans="1:12" s="27" customFormat="1" ht="12.75" customHeight="1" x14ac:dyDescent="0.2">
      <c r="A4" s="25" t="s">
        <v>175</v>
      </c>
      <c r="B4" s="25" t="s">
        <v>199</v>
      </c>
      <c r="C4" s="25" t="s">
        <v>232</v>
      </c>
      <c r="D4" s="31" t="s">
        <v>176</v>
      </c>
      <c r="E4" s="35" t="s">
        <v>230</v>
      </c>
      <c r="F4" s="56" t="s">
        <v>176</v>
      </c>
      <c r="G4" s="25" t="s">
        <v>241</v>
      </c>
      <c r="H4" s="25" t="s">
        <v>177</v>
      </c>
      <c r="I4" s="25" t="s">
        <v>178</v>
      </c>
      <c r="J4" s="25" t="s">
        <v>179</v>
      </c>
      <c r="K4" s="25" t="s">
        <v>180</v>
      </c>
      <c r="L4" s="25" t="s">
        <v>180</v>
      </c>
    </row>
    <row r="5" spans="1:12" x14ac:dyDescent="0.2">
      <c r="F5" s="57"/>
    </row>
    <row r="6" spans="1:12" x14ac:dyDescent="0.2">
      <c r="A6" s="43"/>
      <c r="B6" s="44" t="s">
        <v>235</v>
      </c>
      <c r="C6" s="45"/>
      <c r="D6" s="45"/>
      <c r="E6" s="40"/>
      <c r="F6" s="58"/>
    </row>
    <row r="7" spans="1:12" x14ac:dyDescent="0.2">
      <c r="A7" s="46"/>
      <c r="B7" s="18"/>
      <c r="C7" s="19"/>
      <c r="D7" s="19"/>
      <c r="E7" s="38"/>
      <c r="F7" s="52"/>
    </row>
    <row r="8" spans="1:12" x14ac:dyDescent="0.2">
      <c r="A8" s="46">
        <v>1</v>
      </c>
      <c r="B8" s="18" t="s">
        <v>189</v>
      </c>
      <c r="C8" s="18"/>
      <c r="D8" s="19"/>
      <c r="E8" s="38"/>
      <c r="F8" s="52">
        <f>+F31</f>
        <v>0.1</v>
      </c>
    </row>
    <row r="9" spans="1:12" x14ac:dyDescent="0.2">
      <c r="A9" s="46">
        <v>2</v>
      </c>
      <c r="B9" s="18" t="s">
        <v>187</v>
      </c>
      <c r="C9" s="18"/>
      <c r="D9" s="47"/>
      <c r="E9" s="38"/>
      <c r="F9" s="52">
        <f>+F38</f>
        <v>0.95</v>
      </c>
    </row>
    <row r="10" spans="1:12" x14ac:dyDescent="0.2">
      <c r="A10" s="46">
        <v>3</v>
      </c>
      <c r="B10" s="18" t="s">
        <v>194</v>
      </c>
      <c r="C10" s="18"/>
      <c r="D10" s="19"/>
      <c r="E10" s="38"/>
      <c r="F10" s="52">
        <f>+F58</f>
        <v>1.1933333333333336</v>
      </c>
    </row>
    <row r="11" spans="1:12" x14ac:dyDescent="0.2">
      <c r="A11" s="46">
        <v>4</v>
      </c>
      <c r="B11" s="18" t="s">
        <v>186</v>
      </c>
      <c r="C11" s="18"/>
      <c r="D11" s="19"/>
      <c r="E11" s="38"/>
      <c r="F11" s="52">
        <f>+F70</f>
        <v>0.31428571428571433</v>
      </c>
    </row>
    <row r="12" spans="1:12" x14ac:dyDescent="0.2">
      <c r="A12" s="46">
        <v>5</v>
      </c>
      <c r="B12" s="18" t="s">
        <v>193</v>
      </c>
      <c r="C12" s="18"/>
      <c r="D12" s="19"/>
      <c r="E12" s="38"/>
      <c r="F12" s="52">
        <f>+F83</f>
        <v>0.4875000000000001</v>
      </c>
    </row>
    <row r="13" spans="1:12" x14ac:dyDescent="0.2">
      <c r="A13" s="46">
        <v>6</v>
      </c>
      <c r="B13" s="18" t="s">
        <v>196</v>
      </c>
      <c r="C13" s="18"/>
      <c r="D13" s="19"/>
      <c r="E13" s="38"/>
      <c r="F13" s="52">
        <f>+F96</f>
        <v>0.56250000000000011</v>
      </c>
    </row>
    <row r="14" spans="1:12" x14ac:dyDescent="0.2">
      <c r="A14" s="46">
        <v>7</v>
      </c>
      <c r="B14" s="18" t="s">
        <v>188</v>
      </c>
      <c r="C14" s="18"/>
      <c r="D14" s="19"/>
      <c r="E14" s="38"/>
      <c r="F14" s="52">
        <f>+F115</f>
        <v>0.47857142857142854</v>
      </c>
    </row>
    <row r="15" spans="1:12" x14ac:dyDescent="0.2">
      <c r="A15" s="46">
        <v>8</v>
      </c>
      <c r="B15" s="18" t="s">
        <v>174</v>
      </c>
      <c r="C15" s="18"/>
      <c r="D15" s="19"/>
      <c r="E15" s="38"/>
      <c r="F15" s="52">
        <f>+F125</f>
        <v>0.6</v>
      </c>
    </row>
    <row r="16" spans="1:12" x14ac:dyDescent="0.2">
      <c r="A16" s="46">
        <v>9</v>
      </c>
      <c r="B16" s="19" t="s">
        <v>195</v>
      </c>
      <c r="C16" s="19"/>
      <c r="D16" s="19"/>
      <c r="E16" s="38"/>
      <c r="F16" s="52">
        <f>+F139</f>
        <v>0.53333333333333344</v>
      </c>
    </row>
    <row r="17" spans="1:13" x14ac:dyDescent="0.2">
      <c r="A17" s="46">
        <v>10</v>
      </c>
      <c r="B17" s="19" t="s">
        <v>49</v>
      </c>
      <c r="C17" s="19"/>
      <c r="D17" s="19"/>
      <c r="E17" s="38"/>
      <c r="F17" s="52">
        <f>+F153</f>
        <v>9.9999999999999992E-2</v>
      </c>
    </row>
    <row r="18" spans="1:13" x14ac:dyDescent="0.2">
      <c r="A18" s="46">
        <v>11</v>
      </c>
      <c r="B18" s="19" t="s">
        <v>95</v>
      </c>
      <c r="C18" s="19"/>
      <c r="D18" s="19"/>
      <c r="E18" s="38"/>
      <c r="F18" s="52">
        <f>+F176</f>
        <v>0.10000000000000003</v>
      </c>
    </row>
    <row r="19" spans="1:13" x14ac:dyDescent="0.2">
      <c r="A19" s="46"/>
      <c r="B19" s="19"/>
      <c r="C19" s="19"/>
      <c r="D19" s="19"/>
      <c r="E19" s="38"/>
      <c r="F19" s="52"/>
    </row>
    <row r="20" spans="1:13" x14ac:dyDescent="0.2">
      <c r="A20" s="46"/>
      <c r="B20" s="19" t="s">
        <v>234</v>
      </c>
      <c r="C20" s="19"/>
      <c r="D20" s="19"/>
      <c r="E20" s="38"/>
      <c r="F20" s="52">
        <f>SUM(F8:F18)/11</f>
        <v>0.49268398268398261</v>
      </c>
    </row>
    <row r="21" spans="1:13" x14ac:dyDescent="0.2">
      <c r="A21" s="48"/>
      <c r="B21" s="49"/>
      <c r="C21" s="50"/>
      <c r="D21" s="50"/>
      <c r="E21" s="41"/>
      <c r="F21" s="59"/>
    </row>
    <row r="22" spans="1:13" x14ac:dyDescent="0.2">
      <c r="B22" s="18"/>
      <c r="F22" s="57"/>
      <c r="M22" s="62"/>
    </row>
    <row r="23" spans="1:13" s="14" customFormat="1" x14ac:dyDescent="0.2">
      <c r="A23" s="14">
        <v>1</v>
      </c>
      <c r="B23" s="16" t="s">
        <v>189</v>
      </c>
      <c r="E23" s="37"/>
      <c r="F23" s="60"/>
    </row>
    <row r="24" spans="1:13" x14ac:dyDescent="0.2">
      <c r="F24" s="57"/>
    </row>
    <row r="25" spans="1:13" ht="38.25" x14ac:dyDescent="0.2">
      <c r="A25" s="4">
        <v>1.1000000000000001</v>
      </c>
      <c r="B25" s="4" t="s">
        <v>201</v>
      </c>
      <c r="C25" s="4" t="s">
        <v>137</v>
      </c>
      <c r="D25" s="4">
        <v>1</v>
      </c>
      <c r="E25" s="36">
        <v>0.1</v>
      </c>
      <c r="F25" s="57">
        <f>+D25*E25</f>
        <v>0.1</v>
      </c>
      <c r="G25" s="4" t="s">
        <v>243</v>
      </c>
    </row>
    <row r="26" spans="1:13" ht="25.5" x14ac:dyDescent="0.2">
      <c r="A26" s="4">
        <v>1.2</v>
      </c>
      <c r="B26" s="4" t="s">
        <v>221</v>
      </c>
      <c r="C26" s="4" t="s">
        <v>97</v>
      </c>
      <c r="D26" s="4">
        <v>1</v>
      </c>
      <c r="E26" s="36">
        <v>0.1</v>
      </c>
      <c r="F26" s="57">
        <f t="shared" ref="F26:F94" si="0">+D26*E26</f>
        <v>0.1</v>
      </c>
      <c r="G26" s="4" t="s">
        <v>243</v>
      </c>
    </row>
    <row r="27" spans="1:13" ht="38.25" x14ac:dyDescent="0.2">
      <c r="A27" s="4">
        <v>1.3</v>
      </c>
      <c r="B27" s="4" t="s">
        <v>249</v>
      </c>
      <c r="C27" s="4" t="s">
        <v>98</v>
      </c>
      <c r="D27" s="4">
        <v>1</v>
      </c>
      <c r="E27" s="36">
        <v>0.1</v>
      </c>
      <c r="F27" s="57">
        <f t="shared" si="0"/>
        <v>0.1</v>
      </c>
      <c r="G27" s="4" t="s">
        <v>243</v>
      </c>
    </row>
    <row r="28" spans="1:13" ht="38.25" x14ac:dyDescent="0.2">
      <c r="A28" s="4">
        <v>1.4</v>
      </c>
      <c r="B28" s="4" t="s">
        <v>96</v>
      </c>
      <c r="C28" s="4" t="s">
        <v>226</v>
      </c>
      <c r="D28" s="4">
        <v>1</v>
      </c>
      <c r="E28" s="36">
        <v>0.1</v>
      </c>
      <c r="F28" s="57">
        <f t="shared" si="0"/>
        <v>0.1</v>
      </c>
      <c r="G28" s="4" t="s">
        <v>243</v>
      </c>
    </row>
    <row r="29" spans="1:13" ht="51" x14ac:dyDescent="0.2">
      <c r="A29" s="4">
        <v>1.5</v>
      </c>
      <c r="B29" s="18" t="s">
        <v>99</v>
      </c>
      <c r="C29" s="4" t="s">
        <v>136</v>
      </c>
      <c r="D29" s="4">
        <v>1</v>
      </c>
      <c r="E29" s="36">
        <v>0.1</v>
      </c>
      <c r="F29" s="57">
        <f t="shared" si="0"/>
        <v>0.1</v>
      </c>
      <c r="G29" s="4" t="s">
        <v>243</v>
      </c>
    </row>
    <row r="30" spans="1:13" x14ac:dyDescent="0.2">
      <c r="B30" s="18"/>
      <c r="F30" s="57"/>
    </row>
    <row r="31" spans="1:13" x14ac:dyDescent="0.2">
      <c r="C31" s="39" t="s">
        <v>233</v>
      </c>
      <c r="F31" s="51">
        <f>SUM(F25:F30)/5</f>
        <v>0.1</v>
      </c>
      <c r="G31" s="19"/>
    </row>
    <row r="32" spans="1:13" x14ac:dyDescent="0.2">
      <c r="B32" s="18"/>
      <c r="F32" s="57"/>
    </row>
    <row r="33" spans="1:7" s="14" customFormat="1" x14ac:dyDescent="0.2">
      <c r="A33" s="14">
        <v>2</v>
      </c>
      <c r="B33" s="16" t="s">
        <v>187</v>
      </c>
      <c r="D33" s="4"/>
      <c r="E33" s="36"/>
      <c r="F33" s="57"/>
      <c r="G33" s="4"/>
    </row>
    <row r="34" spans="1:7" x14ac:dyDescent="0.2">
      <c r="F34" s="57"/>
    </row>
    <row r="35" spans="1:7" ht="25.5" x14ac:dyDescent="0.2">
      <c r="A35" s="4">
        <v>2.1</v>
      </c>
      <c r="B35" s="4" t="s">
        <v>100</v>
      </c>
      <c r="C35" s="4" t="s">
        <v>202</v>
      </c>
      <c r="D35" s="4">
        <v>3</v>
      </c>
      <c r="E35" s="36">
        <v>0.3</v>
      </c>
      <c r="F35" s="57">
        <f t="shared" si="0"/>
        <v>0.89999999999999991</v>
      </c>
      <c r="G35" s="4" t="s">
        <v>236</v>
      </c>
    </row>
    <row r="36" spans="1:7" ht="25.5" x14ac:dyDescent="0.2">
      <c r="A36" s="4">
        <v>2.2000000000000002</v>
      </c>
      <c r="B36" s="4" t="s">
        <v>101</v>
      </c>
      <c r="C36" s="4" t="s">
        <v>102</v>
      </c>
      <c r="D36" s="4">
        <v>5</v>
      </c>
      <c r="E36" s="36">
        <v>0.2</v>
      </c>
      <c r="F36" s="57">
        <f t="shared" si="0"/>
        <v>1</v>
      </c>
      <c r="G36" s="4" t="s">
        <v>236</v>
      </c>
    </row>
    <row r="37" spans="1:7" x14ac:dyDescent="0.2">
      <c r="F37" s="57"/>
    </row>
    <row r="38" spans="1:7" x14ac:dyDescent="0.2">
      <c r="C38" s="39" t="s">
        <v>233</v>
      </c>
      <c r="F38" s="51">
        <f>SUM(F35:F37)/2</f>
        <v>0.95</v>
      </c>
    </row>
    <row r="39" spans="1:7" x14ac:dyDescent="0.2">
      <c r="F39" s="57"/>
    </row>
    <row r="40" spans="1:7" s="14" customFormat="1" x14ac:dyDescent="0.2">
      <c r="A40" s="14">
        <v>3</v>
      </c>
      <c r="B40" s="14" t="s">
        <v>190</v>
      </c>
      <c r="D40" s="4"/>
      <c r="E40" s="36"/>
      <c r="F40" s="57"/>
      <c r="G40" s="4"/>
    </row>
    <row r="41" spans="1:7" x14ac:dyDescent="0.2">
      <c r="F41" s="57"/>
    </row>
    <row r="42" spans="1:7" ht="25.5" x14ac:dyDescent="0.2">
      <c r="A42" s="4">
        <v>3.1</v>
      </c>
      <c r="B42" s="4" t="s">
        <v>105</v>
      </c>
      <c r="C42" s="4" t="s">
        <v>103</v>
      </c>
      <c r="D42" s="4">
        <v>3</v>
      </c>
      <c r="E42" s="36">
        <v>0.5</v>
      </c>
      <c r="F42" s="57">
        <f t="shared" si="0"/>
        <v>1.5</v>
      </c>
      <c r="G42" s="4" t="s">
        <v>237</v>
      </c>
    </row>
    <row r="43" spans="1:7" ht="25.5" x14ac:dyDescent="0.2">
      <c r="A43" s="19">
        <v>3.2</v>
      </c>
      <c r="B43" s="4" t="s">
        <v>119</v>
      </c>
      <c r="C43" s="4" t="s">
        <v>106</v>
      </c>
      <c r="D43" s="4">
        <v>0</v>
      </c>
      <c r="E43" s="36">
        <v>0</v>
      </c>
      <c r="F43" s="57">
        <f t="shared" si="0"/>
        <v>0</v>
      </c>
      <c r="G43" s="4" t="s">
        <v>243</v>
      </c>
    </row>
    <row r="44" spans="1:7" ht="25.5" x14ac:dyDescent="0.2">
      <c r="A44" s="4">
        <v>3.3</v>
      </c>
      <c r="B44" s="4" t="s">
        <v>120</v>
      </c>
      <c r="C44" s="4" t="s">
        <v>104</v>
      </c>
      <c r="D44" s="4">
        <v>8</v>
      </c>
      <c r="E44" s="36">
        <v>0.8</v>
      </c>
      <c r="F44" s="57">
        <f t="shared" si="0"/>
        <v>6.4</v>
      </c>
      <c r="G44" s="4" t="s">
        <v>238</v>
      </c>
    </row>
    <row r="45" spans="1:7" ht="38.25" x14ac:dyDescent="0.2">
      <c r="A45" s="19">
        <v>3.4</v>
      </c>
      <c r="B45" s="4" t="s">
        <v>107</v>
      </c>
      <c r="C45" s="4" t="s">
        <v>108</v>
      </c>
      <c r="D45" s="4">
        <v>1</v>
      </c>
      <c r="E45" s="36">
        <v>0.1</v>
      </c>
      <c r="F45" s="57">
        <f t="shared" si="0"/>
        <v>0.1</v>
      </c>
      <c r="G45" s="4" t="s">
        <v>243</v>
      </c>
    </row>
    <row r="46" spans="1:7" ht="38.25" x14ac:dyDescent="0.2">
      <c r="A46" s="4">
        <v>3.5</v>
      </c>
      <c r="B46" s="4" t="s">
        <v>109</v>
      </c>
      <c r="C46" s="4" t="s">
        <v>110</v>
      </c>
      <c r="D46" s="4">
        <v>3</v>
      </c>
      <c r="E46" s="36">
        <v>0.6</v>
      </c>
      <c r="F46" s="57">
        <f t="shared" si="0"/>
        <v>1.7999999999999998</v>
      </c>
      <c r="G46" s="4" t="s">
        <v>236</v>
      </c>
    </row>
    <row r="47" spans="1:7" ht="38.25" x14ac:dyDescent="0.2">
      <c r="A47" s="19">
        <v>3.6</v>
      </c>
      <c r="B47" s="4" t="s">
        <v>111</v>
      </c>
      <c r="C47" s="4" t="s">
        <v>121</v>
      </c>
      <c r="D47" s="4">
        <v>6</v>
      </c>
      <c r="E47" s="36">
        <v>0.3</v>
      </c>
      <c r="F47" s="57">
        <f t="shared" si="0"/>
        <v>1.7999999999999998</v>
      </c>
      <c r="G47" s="4" t="s">
        <v>238</v>
      </c>
    </row>
    <row r="48" spans="1:7" ht="25.5" x14ac:dyDescent="0.2">
      <c r="A48" s="4">
        <v>3.7</v>
      </c>
      <c r="B48" s="4" t="s">
        <v>122</v>
      </c>
      <c r="C48" s="4" t="s">
        <v>112</v>
      </c>
      <c r="D48" s="4">
        <v>3</v>
      </c>
      <c r="E48" s="36">
        <v>0.3</v>
      </c>
      <c r="F48" s="57">
        <f t="shared" si="0"/>
        <v>0.89999999999999991</v>
      </c>
      <c r="G48" s="4" t="s">
        <v>236</v>
      </c>
    </row>
    <row r="49" spans="1:7" ht="38.25" x14ac:dyDescent="0.2">
      <c r="A49" s="19">
        <v>3.8</v>
      </c>
      <c r="B49" s="4" t="s">
        <v>192</v>
      </c>
      <c r="C49" s="4" t="s">
        <v>113</v>
      </c>
      <c r="D49" s="4">
        <v>2</v>
      </c>
      <c r="E49" s="36">
        <v>0.6</v>
      </c>
      <c r="F49" s="57">
        <f t="shared" si="0"/>
        <v>1.2</v>
      </c>
      <c r="G49" s="4" t="s">
        <v>236</v>
      </c>
    </row>
    <row r="50" spans="1:7" ht="25.5" x14ac:dyDescent="0.2">
      <c r="A50" s="4">
        <v>3.9</v>
      </c>
      <c r="B50" s="4" t="s">
        <v>114</v>
      </c>
      <c r="C50" s="4" t="s">
        <v>115</v>
      </c>
      <c r="D50" s="4">
        <v>1</v>
      </c>
      <c r="E50" s="36">
        <v>0.1</v>
      </c>
      <c r="F50" s="57">
        <f t="shared" si="0"/>
        <v>0.1</v>
      </c>
      <c r="G50" s="4" t="s">
        <v>243</v>
      </c>
    </row>
    <row r="51" spans="1:7" ht="38.25" x14ac:dyDescent="0.2">
      <c r="A51" s="30">
        <v>3.1</v>
      </c>
      <c r="B51" s="4" t="s">
        <v>116</v>
      </c>
      <c r="C51" s="4" t="s">
        <v>117</v>
      </c>
      <c r="D51" s="4">
        <v>2</v>
      </c>
      <c r="E51" s="36">
        <v>0.4</v>
      </c>
      <c r="F51" s="57">
        <f t="shared" si="0"/>
        <v>0.8</v>
      </c>
      <c r="G51" s="4" t="s">
        <v>236</v>
      </c>
    </row>
    <row r="52" spans="1:7" ht="38.25" x14ac:dyDescent="0.2">
      <c r="A52" s="4">
        <v>3.11</v>
      </c>
      <c r="B52" s="28" t="s">
        <v>123</v>
      </c>
      <c r="C52" s="4" t="s">
        <v>124</v>
      </c>
      <c r="D52" s="4">
        <v>3</v>
      </c>
      <c r="E52" s="36">
        <v>0.4</v>
      </c>
      <c r="F52" s="57">
        <f t="shared" si="0"/>
        <v>1.2000000000000002</v>
      </c>
      <c r="G52" s="4" t="s">
        <v>237</v>
      </c>
    </row>
    <row r="53" spans="1:7" ht="25.5" x14ac:dyDescent="0.2">
      <c r="A53" s="19">
        <v>3.12</v>
      </c>
      <c r="B53" s="28" t="s">
        <v>118</v>
      </c>
      <c r="C53" s="4" t="s">
        <v>112</v>
      </c>
      <c r="D53" s="4">
        <v>1</v>
      </c>
      <c r="E53" s="36">
        <v>0.1</v>
      </c>
      <c r="F53" s="57">
        <f t="shared" si="0"/>
        <v>0.1</v>
      </c>
      <c r="G53" s="4" t="s">
        <v>243</v>
      </c>
    </row>
    <row r="54" spans="1:7" ht="25.5" x14ac:dyDescent="0.2">
      <c r="A54" s="4">
        <v>3.13</v>
      </c>
      <c r="B54" s="4" t="s">
        <v>223</v>
      </c>
      <c r="C54" s="68" t="s">
        <v>272</v>
      </c>
      <c r="D54" s="4">
        <v>3</v>
      </c>
      <c r="E54" s="36">
        <v>0.6</v>
      </c>
      <c r="F54" s="57">
        <f t="shared" si="0"/>
        <v>1.7999999999999998</v>
      </c>
      <c r="G54" s="4" t="s">
        <v>236</v>
      </c>
    </row>
    <row r="55" spans="1:7" ht="25.5" x14ac:dyDescent="0.2">
      <c r="A55" s="19">
        <v>3.14</v>
      </c>
      <c r="B55" s="4" t="s">
        <v>125</v>
      </c>
      <c r="C55" s="4" t="s">
        <v>126</v>
      </c>
      <c r="D55" s="4">
        <v>1</v>
      </c>
      <c r="E55" s="36">
        <v>0.1</v>
      </c>
      <c r="F55" s="57">
        <f t="shared" si="0"/>
        <v>0.1</v>
      </c>
      <c r="G55" s="4" t="s">
        <v>243</v>
      </c>
    </row>
    <row r="56" spans="1:7" ht="25.5" x14ac:dyDescent="0.2">
      <c r="A56" s="4">
        <v>3.15</v>
      </c>
      <c r="B56" s="4" t="s">
        <v>197</v>
      </c>
      <c r="C56" s="4" t="s">
        <v>127</v>
      </c>
      <c r="D56" s="4">
        <v>1</v>
      </c>
      <c r="E56" s="36">
        <v>0.1</v>
      </c>
      <c r="F56" s="57">
        <f t="shared" si="0"/>
        <v>0.1</v>
      </c>
      <c r="G56" s="4" t="s">
        <v>243</v>
      </c>
    </row>
    <row r="57" spans="1:7" x14ac:dyDescent="0.2">
      <c r="F57" s="57"/>
    </row>
    <row r="58" spans="1:7" s="28" customFormat="1" x14ac:dyDescent="0.2">
      <c r="C58" s="39" t="s">
        <v>233</v>
      </c>
      <c r="D58" s="4"/>
      <c r="E58" s="36"/>
      <c r="F58" s="51">
        <f>SUM(F42:F57)/15</f>
        <v>1.1933333333333336</v>
      </c>
    </row>
    <row r="59" spans="1:7" x14ac:dyDescent="0.2">
      <c r="F59" s="57"/>
    </row>
    <row r="60" spans="1:7" s="14" customFormat="1" x14ac:dyDescent="0.2">
      <c r="A60" s="14">
        <v>4</v>
      </c>
      <c r="B60" s="17" t="s">
        <v>186</v>
      </c>
      <c r="D60" s="4"/>
      <c r="E60" s="36"/>
      <c r="F60" s="57"/>
      <c r="G60" s="4"/>
    </row>
    <row r="61" spans="1:7" x14ac:dyDescent="0.2">
      <c r="F61" s="57"/>
    </row>
    <row r="62" spans="1:7" x14ac:dyDescent="0.2">
      <c r="A62" s="4">
        <v>4.0999999999999996</v>
      </c>
      <c r="B62" s="4" t="s">
        <v>128</v>
      </c>
      <c r="C62" s="4" t="s">
        <v>129</v>
      </c>
      <c r="D62" s="4">
        <v>3</v>
      </c>
      <c r="E62" s="36">
        <v>0.3</v>
      </c>
      <c r="F62" s="57">
        <f t="shared" si="0"/>
        <v>0.89999999999999991</v>
      </c>
      <c r="G62" s="4" t="s">
        <v>236</v>
      </c>
    </row>
    <row r="63" spans="1:7" ht="25.5" x14ac:dyDescent="0.2">
      <c r="A63" s="4">
        <v>4.2</v>
      </c>
      <c r="B63" s="4" t="s">
        <v>130</v>
      </c>
      <c r="C63" s="4" t="s">
        <v>131</v>
      </c>
      <c r="D63" s="4">
        <v>4</v>
      </c>
      <c r="E63" s="36">
        <v>0.2</v>
      </c>
      <c r="F63" s="57">
        <f t="shared" si="0"/>
        <v>0.8</v>
      </c>
      <c r="G63" s="4" t="s">
        <v>236</v>
      </c>
    </row>
    <row r="64" spans="1:7" ht="25.5" x14ac:dyDescent="0.2">
      <c r="A64" s="4">
        <v>4.3</v>
      </c>
      <c r="B64" s="4" t="s">
        <v>132</v>
      </c>
      <c r="C64" s="4" t="s">
        <v>133</v>
      </c>
      <c r="D64" s="4">
        <v>1</v>
      </c>
      <c r="E64" s="36">
        <v>0.1</v>
      </c>
      <c r="F64" s="57">
        <f t="shared" si="0"/>
        <v>0.1</v>
      </c>
      <c r="G64" s="4" t="s">
        <v>243</v>
      </c>
    </row>
    <row r="65" spans="1:7" ht="25.5" x14ac:dyDescent="0.2">
      <c r="A65" s="4">
        <v>4.4000000000000004</v>
      </c>
      <c r="B65" s="4" t="s">
        <v>134</v>
      </c>
      <c r="C65" s="4" t="s">
        <v>135</v>
      </c>
      <c r="D65" s="4">
        <v>1</v>
      </c>
      <c r="E65" s="36">
        <v>0.1</v>
      </c>
      <c r="F65" s="57">
        <f t="shared" si="0"/>
        <v>0.1</v>
      </c>
      <c r="G65" s="4" t="s">
        <v>243</v>
      </c>
    </row>
    <row r="66" spans="1:7" ht="25.5" x14ac:dyDescent="0.2">
      <c r="A66" s="4">
        <v>4.5</v>
      </c>
      <c r="B66" s="4" t="s">
        <v>138</v>
      </c>
      <c r="C66" s="4" t="s">
        <v>139</v>
      </c>
      <c r="D66" s="4">
        <v>1</v>
      </c>
      <c r="E66" s="36">
        <v>0.1</v>
      </c>
      <c r="F66" s="57">
        <f t="shared" si="0"/>
        <v>0.1</v>
      </c>
      <c r="G66" s="4" t="s">
        <v>243</v>
      </c>
    </row>
    <row r="67" spans="1:7" ht="25.5" x14ac:dyDescent="0.2">
      <c r="A67" s="4">
        <v>4.5999999999999996</v>
      </c>
      <c r="B67" s="4" t="s">
        <v>140</v>
      </c>
      <c r="C67" s="4" t="s">
        <v>142</v>
      </c>
      <c r="D67" s="4">
        <v>1</v>
      </c>
      <c r="E67" s="36">
        <v>0.1</v>
      </c>
      <c r="F67" s="57">
        <f t="shared" si="0"/>
        <v>0.1</v>
      </c>
      <c r="G67" s="4" t="s">
        <v>243</v>
      </c>
    </row>
    <row r="68" spans="1:7" x14ac:dyDescent="0.2">
      <c r="A68" s="4">
        <v>4.7</v>
      </c>
      <c r="B68" s="4" t="s">
        <v>141</v>
      </c>
      <c r="C68" s="4" t="s">
        <v>143</v>
      </c>
      <c r="D68" s="4">
        <v>1</v>
      </c>
      <c r="E68" s="36">
        <v>0.1</v>
      </c>
      <c r="F68" s="57">
        <f t="shared" si="0"/>
        <v>0.1</v>
      </c>
      <c r="G68" s="4" t="s">
        <v>243</v>
      </c>
    </row>
    <row r="69" spans="1:7" x14ac:dyDescent="0.2">
      <c r="F69" s="57"/>
    </row>
    <row r="70" spans="1:7" x14ac:dyDescent="0.2">
      <c r="C70" s="39" t="s">
        <v>233</v>
      </c>
      <c r="F70" s="51">
        <f>SUM(F62:F69)/7</f>
        <v>0.31428571428571433</v>
      </c>
    </row>
    <row r="71" spans="1:7" x14ac:dyDescent="0.2">
      <c r="F71" s="57"/>
    </row>
    <row r="72" spans="1:7" s="14" customFormat="1" x14ac:dyDescent="0.2">
      <c r="A72" s="14">
        <v>5</v>
      </c>
      <c r="B72" s="14" t="s">
        <v>193</v>
      </c>
      <c r="D72" s="4"/>
      <c r="E72" s="36"/>
      <c r="F72" s="57"/>
      <c r="G72" s="4"/>
    </row>
    <row r="73" spans="1:7" x14ac:dyDescent="0.2">
      <c r="F73" s="57"/>
    </row>
    <row r="74" spans="1:7" ht="25.5" x14ac:dyDescent="0.2">
      <c r="A74" s="4">
        <v>5.0999999999999996</v>
      </c>
      <c r="B74" s="4" t="s">
        <v>144</v>
      </c>
      <c r="C74" s="4" t="s">
        <v>145</v>
      </c>
      <c r="D74" s="4">
        <v>1</v>
      </c>
      <c r="E74" s="36">
        <v>0.1</v>
      </c>
      <c r="F74" s="57">
        <f t="shared" si="0"/>
        <v>0.1</v>
      </c>
      <c r="G74" s="4" t="s">
        <v>243</v>
      </c>
    </row>
    <row r="75" spans="1:7" ht="25.5" x14ac:dyDescent="0.2">
      <c r="A75" s="4">
        <v>5.2</v>
      </c>
      <c r="B75" s="4" t="s">
        <v>159</v>
      </c>
      <c r="C75" s="4" t="s">
        <v>146</v>
      </c>
      <c r="D75" s="4">
        <v>1</v>
      </c>
      <c r="E75" s="36">
        <v>0.1</v>
      </c>
      <c r="F75" s="57">
        <f t="shared" si="0"/>
        <v>0.1</v>
      </c>
      <c r="G75" s="4" t="s">
        <v>243</v>
      </c>
    </row>
    <row r="76" spans="1:7" ht="25.5" x14ac:dyDescent="0.2">
      <c r="A76" s="4">
        <v>5.3</v>
      </c>
      <c r="B76" s="4" t="s">
        <v>150</v>
      </c>
      <c r="C76" s="4" t="s">
        <v>153</v>
      </c>
      <c r="D76" s="4">
        <v>3</v>
      </c>
      <c r="E76" s="36">
        <v>0.4</v>
      </c>
      <c r="F76" s="57">
        <f t="shared" si="0"/>
        <v>1.2000000000000002</v>
      </c>
      <c r="G76" s="4" t="s">
        <v>236</v>
      </c>
    </row>
    <row r="77" spans="1:7" x14ac:dyDescent="0.2">
      <c r="A77" s="4">
        <v>5.4</v>
      </c>
      <c r="B77" s="4" t="s">
        <v>147</v>
      </c>
      <c r="C77" s="4" t="s">
        <v>149</v>
      </c>
      <c r="D77" s="4">
        <v>1</v>
      </c>
      <c r="E77" s="36">
        <v>0.1</v>
      </c>
      <c r="F77" s="57">
        <f t="shared" si="0"/>
        <v>0.1</v>
      </c>
      <c r="G77" s="4" t="s">
        <v>243</v>
      </c>
    </row>
    <row r="78" spans="1:7" ht="25.5" x14ac:dyDescent="0.2">
      <c r="A78" s="4">
        <v>5.5</v>
      </c>
      <c r="B78" s="4" t="s">
        <v>148</v>
      </c>
      <c r="C78" s="4" t="s">
        <v>151</v>
      </c>
      <c r="D78" s="4">
        <v>1</v>
      </c>
      <c r="E78" s="36">
        <v>0.1</v>
      </c>
      <c r="F78" s="57">
        <f t="shared" si="0"/>
        <v>0.1</v>
      </c>
      <c r="G78" s="4" t="s">
        <v>243</v>
      </c>
    </row>
    <row r="79" spans="1:7" ht="25.5" x14ac:dyDescent="0.2">
      <c r="A79" s="4">
        <v>5.6</v>
      </c>
      <c r="B79" s="4" t="s">
        <v>154</v>
      </c>
      <c r="C79" s="4" t="s">
        <v>152</v>
      </c>
      <c r="D79" s="4">
        <v>5</v>
      </c>
      <c r="E79" s="36">
        <v>0.2</v>
      </c>
      <c r="F79" s="57">
        <f t="shared" si="0"/>
        <v>1</v>
      </c>
      <c r="G79" s="4" t="s">
        <v>238</v>
      </c>
    </row>
    <row r="80" spans="1:7" ht="25.5" x14ac:dyDescent="0.2">
      <c r="A80" s="4">
        <v>5.7</v>
      </c>
      <c r="B80" s="4" t="s">
        <v>157</v>
      </c>
      <c r="C80" s="4" t="s">
        <v>158</v>
      </c>
      <c r="D80" s="4">
        <v>1</v>
      </c>
      <c r="E80" s="36">
        <v>0.1</v>
      </c>
      <c r="F80" s="57">
        <f t="shared" si="0"/>
        <v>0.1</v>
      </c>
      <c r="G80" s="4" t="s">
        <v>243</v>
      </c>
    </row>
    <row r="81" spans="1:7" ht="25.5" x14ac:dyDescent="0.2">
      <c r="A81" s="4">
        <v>5.8</v>
      </c>
      <c r="B81" s="4" t="s">
        <v>156</v>
      </c>
      <c r="C81" s="4" t="s">
        <v>155</v>
      </c>
      <c r="D81" s="4">
        <v>6</v>
      </c>
      <c r="E81" s="36">
        <v>0.2</v>
      </c>
      <c r="F81" s="57">
        <f t="shared" si="0"/>
        <v>1.2000000000000002</v>
      </c>
      <c r="G81" s="4" t="s">
        <v>236</v>
      </c>
    </row>
    <row r="82" spans="1:7" x14ac:dyDescent="0.2">
      <c r="F82" s="57"/>
    </row>
    <row r="83" spans="1:7" x14ac:dyDescent="0.2">
      <c r="C83" s="39" t="s">
        <v>233</v>
      </c>
      <c r="F83" s="51">
        <f>SUM(F74:F82)/8</f>
        <v>0.4875000000000001</v>
      </c>
    </row>
    <row r="84" spans="1:7" x14ac:dyDescent="0.2">
      <c r="F84" s="57"/>
    </row>
    <row r="85" spans="1:7" s="14" customFormat="1" x14ac:dyDescent="0.2">
      <c r="A85" s="14">
        <v>6</v>
      </c>
      <c r="B85" s="16" t="s">
        <v>196</v>
      </c>
      <c r="D85" s="4"/>
      <c r="E85" s="36"/>
      <c r="F85" s="57"/>
      <c r="G85" s="4"/>
    </row>
    <row r="86" spans="1:7" x14ac:dyDescent="0.2">
      <c r="F86" s="57"/>
    </row>
    <row r="87" spans="1:7" ht="25.5" x14ac:dyDescent="0.2">
      <c r="A87" s="4">
        <v>6.1</v>
      </c>
      <c r="B87" s="4" t="s">
        <v>160</v>
      </c>
      <c r="C87" s="4" t="s">
        <v>161</v>
      </c>
      <c r="D87" s="4">
        <v>3</v>
      </c>
      <c r="E87" s="36">
        <v>0.7</v>
      </c>
      <c r="F87" s="57">
        <f t="shared" si="0"/>
        <v>2.0999999999999996</v>
      </c>
      <c r="G87" s="4" t="s">
        <v>236</v>
      </c>
    </row>
    <row r="88" spans="1:7" ht="25.5" x14ac:dyDescent="0.2">
      <c r="A88" s="4">
        <v>6.2</v>
      </c>
      <c r="B88" s="4" t="s">
        <v>162</v>
      </c>
      <c r="C88" s="4" t="s">
        <v>161</v>
      </c>
      <c r="D88" s="4">
        <v>1</v>
      </c>
      <c r="E88" s="36">
        <v>0.1</v>
      </c>
      <c r="F88" s="57">
        <f t="shared" si="0"/>
        <v>0.1</v>
      </c>
      <c r="G88" s="4" t="s">
        <v>243</v>
      </c>
    </row>
    <row r="89" spans="1:7" ht="25.5" x14ac:dyDescent="0.2">
      <c r="A89" s="4">
        <v>6.3</v>
      </c>
      <c r="B89" s="4" t="s">
        <v>163</v>
      </c>
      <c r="C89" s="4" t="s">
        <v>227</v>
      </c>
      <c r="D89" s="4">
        <v>8</v>
      </c>
      <c r="E89" s="36">
        <v>0.1</v>
      </c>
      <c r="F89" s="57">
        <f t="shared" si="0"/>
        <v>0.8</v>
      </c>
      <c r="G89" s="4" t="s">
        <v>238</v>
      </c>
    </row>
    <row r="90" spans="1:7" x14ac:dyDescent="0.2">
      <c r="A90" s="4">
        <v>6.4</v>
      </c>
      <c r="B90" s="4" t="s">
        <v>171</v>
      </c>
      <c r="C90" s="4" t="s">
        <v>172</v>
      </c>
      <c r="D90" s="4">
        <v>1</v>
      </c>
      <c r="E90" s="36">
        <v>0.1</v>
      </c>
      <c r="F90" s="57">
        <f t="shared" si="0"/>
        <v>0.1</v>
      </c>
      <c r="G90" s="4" t="s">
        <v>243</v>
      </c>
    </row>
    <row r="91" spans="1:7" ht="25.5" x14ac:dyDescent="0.2">
      <c r="A91" s="4">
        <v>6.5</v>
      </c>
      <c r="B91" s="4" t="s">
        <v>164</v>
      </c>
      <c r="C91" s="4" t="s">
        <v>165</v>
      </c>
      <c r="D91" s="4">
        <v>1</v>
      </c>
      <c r="E91" s="36">
        <v>0.1</v>
      </c>
      <c r="F91" s="57">
        <f t="shared" si="0"/>
        <v>0.1</v>
      </c>
      <c r="G91" s="4" t="s">
        <v>243</v>
      </c>
    </row>
    <row r="92" spans="1:7" x14ac:dyDescent="0.2">
      <c r="A92" s="4">
        <v>6.6</v>
      </c>
      <c r="B92" s="4" t="s">
        <v>166</v>
      </c>
      <c r="C92" s="4" t="s">
        <v>167</v>
      </c>
      <c r="D92" s="4">
        <v>1</v>
      </c>
      <c r="E92" s="36">
        <v>0.1</v>
      </c>
      <c r="F92" s="57">
        <f t="shared" si="0"/>
        <v>0.1</v>
      </c>
      <c r="G92" s="4" t="s">
        <v>243</v>
      </c>
    </row>
    <row r="93" spans="1:7" ht="25.5" x14ac:dyDescent="0.2">
      <c r="A93" s="4">
        <v>6.7</v>
      </c>
      <c r="B93" s="4" t="s">
        <v>168</v>
      </c>
      <c r="C93" s="4" t="s">
        <v>173</v>
      </c>
      <c r="D93" s="4">
        <v>2</v>
      </c>
      <c r="E93" s="36">
        <v>0.4</v>
      </c>
      <c r="F93" s="57">
        <f t="shared" si="0"/>
        <v>0.8</v>
      </c>
      <c r="G93" s="4" t="s">
        <v>236</v>
      </c>
    </row>
    <row r="94" spans="1:7" x14ac:dyDescent="0.2">
      <c r="A94" s="4">
        <v>6.8</v>
      </c>
      <c r="B94" s="4" t="s">
        <v>170</v>
      </c>
      <c r="C94" s="4" t="s">
        <v>169</v>
      </c>
      <c r="D94" s="4">
        <v>2</v>
      </c>
      <c r="E94" s="36">
        <v>0.2</v>
      </c>
      <c r="F94" s="57">
        <f t="shared" si="0"/>
        <v>0.4</v>
      </c>
      <c r="G94" s="4" t="s">
        <v>237</v>
      </c>
    </row>
    <row r="95" spans="1:7" x14ac:dyDescent="0.2">
      <c r="F95" s="57"/>
    </row>
    <row r="96" spans="1:7" x14ac:dyDescent="0.2">
      <c r="C96" s="39" t="s">
        <v>233</v>
      </c>
      <c r="F96" s="51">
        <f>SUM(F87:F95)/8</f>
        <v>0.56250000000000011</v>
      </c>
    </row>
    <row r="97" spans="1:7" x14ac:dyDescent="0.2">
      <c r="F97" s="57"/>
    </row>
    <row r="98" spans="1:7" s="14" customFormat="1" x14ac:dyDescent="0.2">
      <c r="A98" s="14">
        <v>7</v>
      </c>
      <c r="B98" s="16" t="s">
        <v>188</v>
      </c>
      <c r="D98" s="4"/>
      <c r="E98" s="36"/>
      <c r="F98" s="57"/>
      <c r="G98" s="4"/>
    </row>
    <row r="99" spans="1:7" x14ac:dyDescent="0.2">
      <c r="F99" s="57"/>
    </row>
    <row r="100" spans="1:7" ht="25.5" x14ac:dyDescent="0.2">
      <c r="A100" s="4">
        <v>7.1</v>
      </c>
      <c r="B100" s="4" t="s">
        <v>203</v>
      </c>
      <c r="C100" s="4" t="s">
        <v>206</v>
      </c>
      <c r="D100" s="4">
        <v>1</v>
      </c>
      <c r="E100" s="36">
        <v>0.1</v>
      </c>
      <c r="F100" s="57">
        <f t="shared" ref="F100:F163" si="1">+D100*E100</f>
        <v>0.1</v>
      </c>
      <c r="G100" s="4" t="s">
        <v>243</v>
      </c>
    </row>
    <row r="101" spans="1:7" ht="38.25" x14ac:dyDescent="0.2">
      <c r="A101" s="4">
        <v>7.2</v>
      </c>
      <c r="B101" s="4" t="s">
        <v>205</v>
      </c>
      <c r="C101" s="4" t="s">
        <v>218</v>
      </c>
      <c r="D101" s="4">
        <v>1</v>
      </c>
      <c r="E101" s="36">
        <v>0.1</v>
      </c>
      <c r="F101" s="57">
        <f t="shared" si="1"/>
        <v>0.1</v>
      </c>
      <c r="G101" s="4" t="s">
        <v>243</v>
      </c>
    </row>
    <row r="102" spans="1:7" ht="38.25" x14ac:dyDescent="0.2">
      <c r="A102" s="4">
        <v>7.3</v>
      </c>
      <c r="B102" s="4" t="s">
        <v>204</v>
      </c>
      <c r="C102" s="4" t="s">
        <v>207</v>
      </c>
      <c r="D102" s="4">
        <v>7</v>
      </c>
      <c r="E102" s="36">
        <v>0.2</v>
      </c>
      <c r="F102" s="57">
        <f t="shared" si="1"/>
        <v>1.4000000000000001</v>
      </c>
      <c r="G102" s="4" t="s">
        <v>238</v>
      </c>
    </row>
    <row r="103" spans="1:7" ht="25.5" x14ac:dyDescent="0.2">
      <c r="A103" s="4">
        <v>7.4</v>
      </c>
      <c r="B103" s="4" t="s">
        <v>208</v>
      </c>
      <c r="C103" s="4" t="s">
        <v>209</v>
      </c>
      <c r="D103" s="4">
        <v>1</v>
      </c>
      <c r="E103" s="36">
        <v>0.1</v>
      </c>
      <c r="F103" s="57">
        <f t="shared" si="1"/>
        <v>0.1</v>
      </c>
      <c r="G103" s="4" t="s">
        <v>243</v>
      </c>
    </row>
    <row r="104" spans="1:7" ht="25.5" x14ac:dyDescent="0.2">
      <c r="A104" s="4">
        <v>7.5</v>
      </c>
      <c r="B104" s="4" t="s">
        <v>211</v>
      </c>
      <c r="C104" s="4" t="s">
        <v>210</v>
      </c>
      <c r="D104" s="4">
        <v>1</v>
      </c>
      <c r="E104" s="36">
        <v>0.1</v>
      </c>
      <c r="F104" s="57">
        <f t="shared" si="1"/>
        <v>0.1</v>
      </c>
      <c r="G104" s="4" t="s">
        <v>243</v>
      </c>
    </row>
    <row r="105" spans="1:7" ht="25.5" x14ac:dyDescent="0.2">
      <c r="A105" s="4">
        <v>7.6</v>
      </c>
      <c r="B105" s="4" t="s">
        <v>212</v>
      </c>
      <c r="C105" s="4" t="s">
        <v>213</v>
      </c>
      <c r="D105" s="4">
        <v>3</v>
      </c>
      <c r="E105" s="36">
        <v>0.5</v>
      </c>
      <c r="F105" s="57">
        <f t="shared" si="1"/>
        <v>1.5</v>
      </c>
      <c r="G105" s="4" t="s">
        <v>236</v>
      </c>
    </row>
    <row r="106" spans="1:7" ht="25.5" x14ac:dyDescent="0.2">
      <c r="A106" s="4">
        <v>7.7</v>
      </c>
      <c r="B106" s="4" t="s">
        <v>214</v>
      </c>
      <c r="C106" s="4" t="s">
        <v>21</v>
      </c>
      <c r="D106" s="4">
        <v>2</v>
      </c>
      <c r="E106" s="36">
        <v>0.4</v>
      </c>
      <c r="F106" s="57">
        <f t="shared" si="1"/>
        <v>0.8</v>
      </c>
      <c r="G106" s="4" t="s">
        <v>238</v>
      </c>
    </row>
    <row r="107" spans="1:7" ht="25.5" x14ac:dyDescent="0.2">
      <c r="A107" s="4">
        <v>7.8</v>
      </c>
      <c r="B107" s="4" t="s">
        <v>215</v>
      </c>
      <c r="C107" s="4" t="s">
        <v>216</v>
      </c>
      <c r="D107" s="4">
        <v>2</v>
      </c>
      <c r="E107" s="36">
        <v>0.3</v>
      </c>
      <c r="F107" s="57">
        <f t="shared" si="1"/>
        <v>0.6</v>
      </c>
      <c r="G107" s="4" t="s">
        <v>236</v>
      </c>
    </row>
    <row r="108" spans="1:7" ht="38.25" x14ac:dyDescent="0.2">
      <c r="A108" s="4">
        <v>7.9</v>
      </c>
      <c r="B108" s="4" t="s">
        <v>217</v>
      </c>
      <c r="C108" s="4" t="s">
        <v>219</v>
      </c>
      <c r="D108" s="4">
        <v>1</v>
      </c>
      <c r="E108" s="36">
        <v>0.1</v>
      </c>
      <c r="F108" s="57">
        <f t="shared" si="1"/>
        <v>0.1</v>
      </c>
      <c r="G108" s="4" t="s">
        <v>243</v>
      </c>
    </row>
    <row r="109" spans="1:7" ht="25.5" x14ac:dyDescent="0.2">
      <c r="A109" s="29">
        <v>7.1</v>
      </c>
      <c r="B109" s="4" t="s">
        <v>22</v>
      </c>
      <c r="C109" s="4" t="s">
        <v>23</v>
      </c>
      <c r="D109" s="4">
        <v>1</v>
      </c>
      <c r="E109" s="36">
        <v>0.1</v>
      </c>
      <c r="F109" s="57">
        <f t="shared" si="1"/>
        <v>0.1</v>
      </c>
      <c r="G109" s="4" t="s">
        <v>243</v>
      </c>
    </row>
    <row r="110" spans="1:7" ht="25.5" x14ac:dyDescent="0.2">
      <c r="A110" s="4">
        <v>7.11</v>
      </c>
      <c r="B110" s="4" t="s">
        <v>220</v>
      </c>
      <c r="C110" s="4" t="s">
        <v>17</v>
      </c>
      <c r="D110" s="4">
        <v>1</v>
      </c>
      <c r="E110" s="36">
        <v>0.1</v>
      </c>
      <c r="F110" s="57">
        <f t="shared" si="1"/>
        <v>0.1</v>
      </c>
      <c r="G110" s="4" t="s">
        <v>243</v>
      </c>
    </row>
    <row r="111" spans="1:7" ht="25.5" x14ac:dyDescent="0.2">
      <c r="A111" s="4">
        <v>7.12</v>
      </c>
      <c r="B111" s="4" t="s">
        <v>18</v>
      </c>
      <c r="C111" s="4" t="s">
        <v>24</v>
      </c>
      <c r="D111" s="4">
        <v>4</v>
      </c>
      <c r="E111" s="36">
        <v>0.3</v>
      </c>
      <c r="F111" s="57">
        <f t="shared" si="1"/>
        <v>1.2</v>
      </c>
      <c r="G111" s="4" t="s">
        <v>236</v>
      </c>
    </row>
    <row r="112" spans="1:7" ht="38.25" x14ac:dyDescent="0.2">
      <c r="A112" s="4">
        <v>7.13</v>
      </c>
      <c r="B112" s="4" t="s">
        <v>250</v>
      </c>
      <c r="C112" s="4" t="s">
        <v>19</v>
      </c>
      <c r="D112" s="4">
        <v>1</v>
      </c>
      <c r="E112" s="36">
        <v>0.1</v>
      </c>
      <c r="F112" s="57">
        <f t="shared" si="1"/>
        <v>0.1</v>
      </c>
      <c r="G112" s="4" t="s">
        <v>243</v>
      </c>
    </row>
    <row r="113" spans="1:7" ht="38.25" x14ac:dyDescent="0.2">
      <c r="A113" s="4">
        <v>7.14</v>
      </c>
      <c r="B113" s="4" t="s">
        <v>20</v>
      </c>
      <c r="C113" s="4" t="s">
        <v>25</v>
      </c>
      <c r="D113" s="4">
        <v>1</v>
      </c>
      <c r="E113" s="36">
        <v>0.4</v>
      </c>
      <c r="F113" s="57">
        <f t="shared" si="1"/>
        <v>0.4</v>
      </c>
      <c r="G113" s="4" t="s">
        <v>236</v>
      </c>
    </row>
    <row r="114" spans="1:7" x14ac:dyDescent="0.2">
      <c r="F114" s="57"/>
    </row>
    <row r="115" spans="1:7" x14ac:dyDescent="0.2">
      <c r="C115" s="39" t="s">
        <v>233</v>
      </c>
      <c r="F115" s="51">
        <f>SUM(F100:F114)/14</f>
        <v>0.47857142857142854</v>
      </c>
    </row>
    <row r="116" spans="1:7" x14ac:dyDescent="0.2">
      <c r="F116" s="57"/>
    </row>
    <row r="117" spans="1:7" s="14" customFormat="1" x14ac:dyDescent="0.2">
      <c r="A117" s="14">
        <v>8</v>
      </c>
      <c r="B117" s="16" t="s">
        <v>174</v>
      </c>
      <c r="D117" s="4"/>
      <c r="E117" s="36"/>
      <c r="F117" s="57"/>
      <c r="G117" s="4"/>
    </row>
    <row r="118" spans="1:7" x14ac:dyDescent="0.2">
      <c r="F118" s="57"/>
    </row>
    <row r="119" spans="1:7" ht="25.5" x14ac:dyDescent="0.2">
      <c r="A119" s="4">
        <v>8.1</v>
      </c>
      <c r="B119" s="4" t="s">
        <v>228</v>
      </c>
      <c r="C119" s="4" t="s">
        <v>26</v>
      </c>
      <c r="D119" s="4">
        <v>2</v>
      </c>
      <c r="E119" s="36">
        <v>0.2</v>
      </c>
      <c r="F119" s="57">
        <f t="shared" si="1"/>
        <v>0.4</v>
      </c>
      <c r="G119" s="4" t="s">
        <v>243</v>
      </c>
    </row>
    <row r="120" spans="1:7" ht="25.5" x14ac:dyDescent="0.2">
      <c r="A120" s="4">
        <v>8.1999999999999993</v>
      </c>
      <c r="B120" s="4" t="s">
        <v>28</v>
      </c>
      <c r="C120" s="4" t="s">
        <v>27</v>
      </c>
      <c r="D120" s="4">
        <v>1</v>
      </c>
      <c r="E120" s="36">
        <v>0.1</v>
      </c>
      <c r="F120" s="57">
        <f t="shared" si="1"/>
        <v>0.1</v>
      </c>
      <c r="G120" s="4" t="s">
        <v>243</v>
      </c>
    </row>
    <row r="121" spans="1:7" ht="38.25" x14ac:dyDescent="0.2">
      <c r="A121" s="4">
        <v>8.3000000000000007</v>
      </c>
      <c r="B121" s="4" t="s">
        <v>33</v>
      </c>
      <c r="C121" s="4" t="s">
        <v>34</v>
      </c>
      <c r="D121" s="4">
        <v>3</v>
      </c>
      <c r="E121" s="36">
        <v>0.6</v>
      </c>
      <c r="F121" s="57">
        <f t="shared" si="1"/>
        <v>1.7999999999999998</v>
      </c>
      <c r="G121" s="4" t="s">
        <v>238</v>
      </c>
    </row>
    <row r="122" spans="1:7" ht="25.5" x14ac:dyDescent="0.2">
      <c r="A122" s="4">
        <v>8.4</v>
      </c>
      <c r="B122" s="4" t="s">
        <v>29</v>
      </c>
      <c r="C122" s="4" t="s">
        <v>30</v>
      </c>
      <c r="D122" s="4">
        <v>1</v>
      </c>
      <c r="E122" s="36">
        <v>0.1</v>
      </c>
      <c r="F122" s="57">
        <f t="shared" si="1"/>
        <v>0.1</v>
      </c>
      <c r="G122" s="4" t="s">
        <v>243</v>
      </c>
    </row>
    <row r="123" spans="1:7" ht="38.25" x14ac:dyDescent="0.2">
      <c r="A123" s="4">
        <v>8.5</v>
      </c>
      <c r="B123" s="4" t="s">
        <v>31</v>
      </c>
      <c r="C123" s="4" t="s">
        <v>32</v>
      </c>
      <c r="D123" s="4">
        <v>3</v>
      </c>
      <c r="E123" s="36">
        <v>0.2</v>
      </c>
      <c r="F123" s="57">
        <f t="shared" si="1"/>
        <v>0.60000000000000009</v>
      </c>
      <c r="G123" s="4" t="s">
        <v>239</v>
      </c>
    </row>
    <row r="124" spans="1:7" x14ac:dyDescent="0.2">
      <c r="F124" s="57"/>
    </row>
    <row r="125" spans="1:7" x14ac:dyDescent="0.2">
      <c r="C125" s="39" t="s">
        <v>233</v>
      </c>
      <c r="F125" s="51">
        <f>SUM(F119:F124)/5</f>
        <v>0.6</v>
      </c>
    </row>
    <row r="126" spans="1:7" x14ac:dyDescent="0.2">
      <c r="F126" s="57"/>
    </row>
    <row r="127" spans="1:7" s="14" customFormat="1" x14ac:dyDescent="0.2">
      <c r="A127" s="14">
        <v>9</v>
      </c>
      <c r="B127" s="14" t="s">
        <v>195</v>
      </c>
      <c r="D127" s="4"/>
      <c r="E127" s="36"/>
      <c r="F127" s="57"/>
      <c r="G127" s="4"/>
    </row>
    <row r="128" spans="1:7" x14ac:dyDescent="0.2">
      <c r="F128" s="57"/>
    </row>
    <row r="129" spans="1:7" x14ac:dyDescent="0.2">
      <c r="A129" s="4">
        <v>9.1</v>
      </c>
      <c r="B129" s="4" t="s">
        <v>35</v>
      </c>
      <c r="C129" s="4" t="s">
        <v>36</v>
      </c>
      <c r="D129" s="4">
        <v>4</v>
      </c>
      <c r="E129" s="36">
        <v>0.2</v>
      </c>
      <c r="F129" s="57">
        <f t="shared" si="1"/>
        <v>0.8</v>
      </c>
      <c r="G129" s="4" t="s">
        <v>236</v>
      </c>
    </row>
    <row r="130" spans="1:7" x14ac:dyDescent="0.2">
      <c r="A130" s="4">
        <v>9.1999999999999993</v>
      </c>
      <c r="B130" s="4" t="s">
        <v>37</v>
      </c>
      <c r="C130" s="4" t="s">
        <v>36</v>
      </c>
      <c r="D130" s="4">
        <v>1</v>
      </c>
      <c r="E130" s="36">
        <v>0.1</v>
      </c>
      <c r="F130" s="57">
        <f t="shared" si="1"/>
        <v>0.1</v>
      </c>
      <c r="G130" s="4" t="s">
        <v>243</v>
      </c>
    </row>
    <row r="131" spans="1:7" ht="25.5" x14ac:dyDescent="0.2">
      <c r="A131" s="4">
        <v>9.3000000000000007</v>
      </c>
      <c r="B131" s="4" t="s">
        <v>38</v>
      </c>
      <c r="C131" s="4" t="s">
        <v>39</v>
      </c>
      <c r="D131" s="4">
        <v>1</v>
      </c>
      <c r="E131" s="36">
        <v>0.1</v>
      </c>
      <c r="F131" s="57">
        <f t="shared" si="1"/>
        <v>0.1</v>
      </c>
      <c r="G131" s="4" t="s">
        <v>243</v>
      </c>
    </row>
    <row r="132" spans="1:7" x14ac:dyDescent="0.2">
      <c r="A132" s="4">
        <v>9.4</v>
      </c>
      <c r="B132" s="4" t="s">
        <v>40</v>
      </c>
      <c r="C132" s="4" t="s">
        <v>36</v>
      </c>
      <c r="D132" s="4">
        <v>1</v>
      </c>
      <c r="E132" s="36">
        <v>0.1</v>
      </c>
      <c r="F132" s="57">
        <f t="shared" si="1"/>
        <v>0.1</v>
      </c>
      <c r="G132" s="4" t="s">
        <v>243</v>
      </c>
    </row>
    <row r="133" spans="1:7" x14ac:dyDescent="0.2">
      <c r="A133" s="4">
        <v>9.5</v>
      </c>
      <c r="B133" s="68" t="s">
        <v>257</v>
      </c>
      <c r="C133" s="4" t="s">
        <v>41</v>
      </c>
      <c r="D133" s="4">
        <v>2</v>
      </c>
      <c r="E133" s="36">
        <v>0.3</v>
      </c>
      <c r="F133" s="57">
        <f t="shared" si="1"/>
        <v>0.6</v>
      </c>
      <c r="G133" s="4" t="s">
        <v>238</v>
      </c>
    </row>
    <row r="134" spans="1:7" x14ac:dyDescent="0.2">
      <c r="A134" s="4">
        <v>9.6</v>
      </c>
      <c r="B134" s="4" t="s">
        <v>42</v>
      </c>
      <c r="C134" s="4" t="s">
        <v>36</v>
      </c>
      <c r="D134" s="4">
        <v>1</v>
      </c>
      <c r="E134" s="36">
        <v>0.1</v>
      </c>
      <c r="F134" s="57">
        <f t="shared" si="1"/>
        <v>0.1</v>
      </c>
      <c r="G134" s="4" t="s">
        <v>243</v>
      </c>
    </row>
    <row r="135" spans="1:7" ht="25.5" x14ac:dyDescent="0.2">
      <c r="A135" s="4">
        <v>9.6999999999999993</v>
      </c>
      <c r="B135" s="4" t="s">
        <v>43</v>
      </c>
      <c r="C135" s="4" t="s">
        <v>45</v>
      </c>
      <c r="D135" s="4">
        <v>1</v>
      </c>
      <c r="E135" s="36">
        <v>0.1</v>
      </c>
      <c r="F135" s="57">
        <f t="shared" si="1"/>
        <v>0.1</v>
      </c>
      <c r="G135" s="4" t="s">
        <v>243</v>
      </c>
    </row>
    <row r="136" spans="1:7" ht="25.5" x14ac:dyDescent="0.2">
      <c r="A136" s="4">
        <v>9.8000000000000007</v>
      </c>
      <c r="B136" s="4" t="s">
        <v>48</v>
      </c>
      <c r="C136" s="4" t="s">
        <v>44</v>
      </c>
      <c r="D136" s="4">
        <v>7</v>
      </c>
      <c r="E136" s="36">
        <v>0.4</v>
      </c>
      <c r="F136" s="57">
        <f t="shared" si="1"/>
        <v>2.8000000000000003</v>
      </c>
      <c r="G136" s="4" t="s">
        <v>236</v>
      </c>
    </row>
    <row r="137" spans="1:7" ht="25.5" x14ac:dyDescent="0.2">
      <c r="A137" s="4">
        <v>9.9</v>
      </c>
      <c r="B137" s="4" t="s">
        <v>46</v>
      </c>
      <c r="C137" s="4" t="s">
        <v>47</v>
      </c>
      <c r="D137" s="4">
        <v>1</v>
      </c>
      <c r="E137" s="36">
        <v>0.1</v>
      </c>
      <c r="F137" s="57">
        <f t="shared" si="1"/>
        <v>0.1</v>
      </c>
      <c r="G137" s="4" t="s">
        <v>243</v>
      </c>
    </row>
    <row r="138" spans="1:7" x14ac:dyDescent="0.2">
      <c r="F138" s="57"/>
    </row>
    <row r="139" spans="1:7" x14ac:dyDescent="0.2">
      <c r="C139" s="39" t="s">
        <v>233</v>
      </c>
      <c r="F139" s="51">
        <f>SUM(F129:F138)/9</f>
        <v>0.53333333333333344</v>
      </c>
    </row>
    <row r="140" spans="1:7" x14ac:dyDescent="0.2">
      <c r="F140" s="57"/>
    </row>
    <row r="141" spans="1:7" s="14" customFormat="1" x14ac:dyDescent="0.2">
      <c r="A141" s="14">
        <v>10</v>
      </c>
      <c r="B141" s="14" t="s">
        <v>49</v>
      </c>
      <c r="D141" s="4"/>
      <c r="E141" s="36"/>
      <c r="F141" s="57"/>
      <c r="G141" s="4"/>
    </row>
    <row r="142" spans="1:7" x14ac:dyDescent="0.2">
      <c r="F142" s="57"/>
    </row>
    <row r="143" spans="1:7" ht="38.25" x14ac:dyDescent="0.2">
      <c r="A143" s="4">
        <v>10.1</v>
      </c>
      <c r="B143" s="28" t="s">
        <v>222</v>
      </c>
      <c r="C143" s="4" t="s">
        <v>51</v>
      </c>
      <c r="D143" s="4">
        <v>1</v>
      </c>
      <c r="E143" s="36">
        <v>0.1</v>
      </c>
      <c r="F143" s="57">
        <f t="shared" si="1"/>
        <v>0.1</v>
      </c>
      <c r="G143" s="4" t="s">
        <v>243</v>
      </c>
    </row>
    <row r="144" spans="1:7" ht="38.25" x14ac:dyDescent="0.2">
      <c r="A144" s="4">
        <v>10.199999999999999</v>
      </c>
      <c r="B144" s="4" t="s">
        <v>50</v>
      </c>
      <c r="C144" s="4" t="s">
        <v>52</v>
      </c>
      <c r="D144" s="4">
        <v>1</v>
      </c>
      <c r="E144" s="36">
        <v>0.1</v>
      </c>
      <c r="F144" s="57">
        <f t="shared" si="1"/>
        <v>0.1</v>
      </c>
      <c r="G144" s="4" t="s">
        <v>243</v>
      </c>
    </row>
    <row r="145" spans="1:7" x14ac:dyDescent="0.2">
      <c r="A145" s="4">
        <v>10.3</v>
      </c>
      <c r="B145" s="4" t="s">
        <v>53</v>
      </c>
      <c r="C145" s="4" t="s">
        <v>229</v>
      </c>
      <c r="D145" s="4">
        <v>1</v>
      </c>
      <c r="E145" s="36">
        <v>0.1</v>
      </c>
      <c r="F145" s="57">
        <f t="shared" si="1"/>
        <v>0.1</v>
      </c>
      <c r="G145" s="4" t="s">
        <v>243</v>
      </c>
    </row>
    <row r="146" spans="1:7" ht="25.5" x14ac:dyDescent="0.2">
      <c r="A146" s="4">
        <v>10.4</v>
      </c>
      <c r="B146" s="4" t="s">
        <v>54</v>
      </c>
      <c r="C146" s="4" t="s">
        <v>55</v>
      </c>
      <c r="D146" s="4">
        <v>1</v>
      </c>
      <c r="E146" s="36">
        <v>0.1</v>
      </c>
      <c r="F146" s="57">
        <f t="shared" si="1"/>
        <v>0.1</v>
      </c>
      <c r="G146" s="4" t="s">
        <v>243</v>
      </c>
    </row>
    <row r="147" spans="1:7" ht="38.25" x14ac:dyDescent="0.2">
      <c r="A147" s="4">
        <v>10.5</v>
      </c>
      <c r="B147" s="4" t="s">
        <v>56</v>
      </c>
      <c r="C147" s="4" t="s">
        <v>55</v>
      </c>
      <c r="D147" s="4">
        <v>1</v>
      </c>
      <c r="E147" s="36">
        <v>0.1</v>
      </c>
      <c r="F147" s="57">
        <f t="shared" si="1"/>
        <v>0.1</v>
      </c>
      <c r="G147" s="4" t="s">
        <v>243</v>
      </c>
    </row>
    <row r="148" spans="1:7" ht="38.25" x14ac:dyDescent="0.2">
      <c r="A148" s="4">
        <v>10.6</v>
      </c>
      <c r="B148" s="4" t="s">
        <v>62</v>
      </c>
      <c r="C148" s="4" t="s">
        <v>57</v>
      </c>
      <c r="D148" s="4">
        <v>1</v>
      </c>
      <c r="E148" s="36">
        <v>0.1</v>
      </c>
      <c r="F148" s="57">
        <f t="shared" si="1"/>
        <v>0.1</v>
      </c>
      <c r="G148" s="4" t="s">
        <v>243</v>
      </c>
    </row>
    <row r="149" spans="1:7" ht="25.5" x14ac:dyDescent="0.2">
      <c r="A149" s="4">
        <v>10.7</v>
      </c>
      <c r="B149" s="4" t="s">
        <v>58</v>
      </c>
      <c r="C149" s="4" t="s">
        <v>59</v>
      </c>
      <c r="D149" s="4">
        <v>1</v>
      </c>
      <c r="E149" s="36">
        <v>0.1</v>
      </c>
      <c r="F149" s="57">
        <f t="shared" si="1"/>
        <v>0.1</v>
      </c>
      <c r="G149" s="4" t="s">
        <v>243</v>
      </c>
    </row>
    <row r="150" spans="1:7" ht="25.5" x14ac:dyDescent="0.2">
      <c r="A150" s="4">
        <v>10.8</v>
      </c>
      <c r="B150" s="4" t="s">
        <v>60</v>
      </c>
      <c r="C150" s="4" t="s">
        <v>61</v>
      </c>
      <c r="D150" s="4">
        <v>1</v>
      </c>
      <c r="E150" s="36">
        <v>0.1</v>
      </c>
      <c r="F150" s="57">
        <f t="shared" si="1"/>
        <v>0.1</v>
      </c>
      <c r="G150" s="4" t="s">
        <v>243</v>
      </c>
    </row>
    <row r="151" spans="1:7" ht="51" x14ac:dyDescent="0.2">
      <c r="A151" s="4">
        <v>10.9</v>
      </c>
      <c r="B151" s="4" t="s">
        <v>63</v>
      </c>
      <c r="C151" s="4" t="s">
        <v>64</v>
      </c>
      <c r="D151" s="4">
        <v>1</v>
      </c>
      <c r="E151" s="36">
        <v>0.1</v>
      </c>
      <c r="F151" s="57">
        <f t="shared" si="1"/>
        <v>0.1</v>
      </c>
      <c r="G151" s="4" t="s">
        <v>243</v>
      </c>
    </row>
    <row r="152" spans="1:7" x14ac:dyDescent="0.2">
      <c r="F152" s="57"/>
    </row>
    <row r="153" spans="1:7" x14ac:dyDescent="0.2">
      <c r="C153" s="39" t="s">
        <v>233</v>
      </c>
      <c r="F153" s="51">
        <f>SUM(F143:F152)/9</f>
        <v>9.9999999999999992E-2</v>
      </c>
    </row>
    <row r="154" spans="1:7" x14ac:dyDescent="0.2">
      <c r="F154" s="57"/>
    </row>
    <row r="155" spans="1:7" s="14" customFormat="1" x14ac:dyDescent="0.2">
      <c r="A155" s="14">
        <v>11</v>
      </c>
      <c r="B155" s="14" t="s">
        <v>95</v>
      </c>
      <c r="D155" s="4"/>
      <c r="E155" s="36"/>
      <c r="F155" s="57"/>
    </row>
    <row r="156" spans="1:7" x14ac:dyDescent="0.2">
      <c r="F156" s="57"/>
    </row>
    <row r="157" spans="1:7" ht="38.25" x14ac:dyDescent="0.2">
      <c r="A157" s="4">
        <v>11.1</v>
      </c>
      <c r="B157" s="68" t="s">
        <v>258</v>
      </c>
      <c r="C157" s="4" t="s">
        <v>66</v>
      </c>
      <c r="D157" s="4">
        <v>1</v>
      </c>
      <c r="E157" s="36">
        <v>0.1</v>
      </c>
      <c r="F157" s="57">
        <f t="shared" si="1"/>
        <v>0.1</v>
      </c>
      <c r="G157" s="4" t="s">
        <v>243</v>
      </c>
    </row>
    <row r="158" spans="1:7" ht="38.25" x14ac:dyDescent="0.2">
      <c r="A158" s="4">
        <v>11.2</v>
      </c>
      <c r="B158" s="68" t="s">
        <v>259</v>
      </c>
      <c r="C158" s="4" t="s">
        <v>65</v>
      </c>
      <c r="D158" s="4">
        <v>1</v>
      </c>
      <c r="E158" s="36">
        <v>0.1</v>
      </c>
      <c r="F158" s="57">
        <f t="shared" si="1"/>
        <v>0.1</v>
      </c>
      <c r="G158" s="4" t="s">
        <v>243</v>
      </c>
    </row>
    <row r="159" spans="1:7" ht="25.5" x14ac:dyDescent="0.2">
      <c r="A159" s="4">
        <v>11.3</v>
      </c>
      <c r="B159" s="4" t="s">
        <v>198</v>
      </c>
      <c r="C159" s="4" t="s">
        <v>67</v>
      </c>
      <c r="D159" s="4">
        <v>1</v>
      </c>
      <c r="E159" s="36">
        <v>0.1</v>
      </c>
      <c r="F159" s="57">
        <f t="shared" si="1"/>
        <v>0.1</v>
      </c>
      <c r="G159" s="4" t="s">
        <v>243</v>
      </c>
    </row>
    <row r="160" spans="1:7" ht="25.5" x14ac:dyDescent="0.2">
      <c r="A160" s="4">
        <v>11.4</v>
      </c>
      <c r="B160" s="4" t="s">
        <v>68</v>
      </c>
      <c r="C160" s="4" t="s">
        <v>69</v>
      </c>
      <c r="D160" s="4">
        <v>1</v>
      </c>
      <c r="E160" s="36">
        <v>0.1</v>
      </c>
      <c r="F160" s="57">
        <f t="shared" si="1"/>
        <v>0.1</v>
      </c>
      <c r="G160" s="4" t="s">
        <v>243</v>
      </c>
    </row>
    <row r="161" spans="1:7" ht="51" x14ac:dyDescent="0.2">
      <c r="A161" s="4">
        <v>11.5</v>
      </c>
      <c r="B161" s="4" t="s">
        <v>70</v>
      </c>
      <c r="C161" s="4" t="s">
        <v>89</v>
      </c>
      <c r="D161" s="4">
        <v>1</v>
      </c>
      <c r="E161" s="36">
        <v>0.1</v>
      </c>
      <c r="F161" s="57">
        <f t="shared" si="1"/>
        <v>0.1</v>
      </c>
      <c r="G161" s="4" t="s">
        <v>243</v>
      </c>
    </row>
    <row r="162" spans="1:7" ht="25.5" x14ac:dyDescent="0.2">
      <c r="A162" s="4">
        <v>11.6</v>
      </c>
      <c r="B162" s="4" t="s">
        <v>71</v>
      </c>
      <c r="C162" s="4" t="s">
        <v>75</v>
      </c>
      <c r="D162" s="4">
        <v>1</v>
      </c>
      <c r="E162" s="36">
        <v>0.1</v>
      </c>
      <c r="F162" s="57">
        <f t="shared" si="1"/>
        <v>0.1</v>
      </c>
      <c r="G162" s="4" t="s">
        <v>243</v>
      </c>
    </row>
    <row r="163" spans="1:7" ht="38.25" x14ac:dyDescent="0.2">
      <c r="A163" s="4">
        <v>11.7</v>
      </c>
      <c r="B163" s="4" t="s">
        <v>251</v>
      </c>
      <c r="C163" s="4" t="s">
        <v>90</v>
      </c>
      <c r="D163" s="4">
        <v>1</v>
      </c>
      <c r="E163" s="36">
        <v>0.1</v>
      </c>
      <c r="F163" s="57">
        <f t="shared" si="1"/>
        <v>0.1</v>
      </c>
      <c r="G163" s="4" t="s">
        <v>243</v>
      </c>
    </row>
    <row r="164" spans="1:7" ht="51" x14ac:dyDescent="0.2">
      <c r="A164" s="4">
        <v>11.8</v>
      </c>
      <c r="B164" s="4" t="s">
        <v>91</v>
      </c>
      <c r="C164" s="4" t="s">
        <v>72</v>
      </c>
      <c r="D164" s="4">
        <v>1</v>
      </c>
      <c r="E164" s="36">
        <v>0.1</v>
      </c>
      <c r="F164" s="57">
        <f t="shared" ref="F164:F174" si="2">+D164*E164</f>
        <v>0.1</v>
      </c>
      <c r="G164" s="4" t="s">
        <v>243</v>
      </c>
    </row>
    <row r="165" spans="1:7" ht="25.5" x14ac:dyDescent="0.2">
      <c r="A165" s="4">
        <v>11.9</v>
      </c>
      <c r="B165" s="4" t="s">
        <v>73</v>
      </c>
      <c r="C165" s="4" t="s">
        <v>74</v>
      </c>
      <c r="D165" s="4">
        <v>1</v>
      </c>
      <c r="E165" s="36">
        <v>0.1</v>
      </c>
      <c r="F165" s="57">
        <f t="shared" si="2"/>
        <v>0.1</v>
      </c>
      <c r="G165" s="4" t="s">
        <v>243</v>
      </c>
    </row>
    <row r="166" spans="1:7" ht="38.25" x14ac:dyDescent="0.2">
      <c r="A166" s="29">
        <v>11.1</v>
      </c>
      <c r="B166" s="4" t="s">
        <v>224</v>
      </c>
      <c r="C166" s="4" t="s">
        <v>76</v>
      </c>
      <c r="D166" s="4">
        <v>1</v>
      </c>
      <c r="E166" s="36">
        <v>0.1</v>
      </c>
      <c r="F166" s="57">
        <f t="shared" si="2"/>
        <v>0.1</v>
      </c>
      <c r="G166" s="4" t="s">
        <v>243</v>
      </c>
    </row>
    <row r="167" spans="1:7" ht="25.5" x14ac:dyDescent="0.2">
      <c r="A167" s="4">
        <v>11.11</v>
      </c>
      <c r="B167" s="4" t="s">
        <v>77</v>
      </c>
      <c r="C167" s="4" t="s">
        <v>225</v>
      </c>
      <c r="D167" s="4">
        <v>1</v>
      </c>
      <c r="E167" s="36">
        <v>0.1</v>
      </c>
      <c r="F167" s="57">
        <f t="shared" si="2"/>
        <v>0.1</v>
      </c>
      <c r="G167" s="4" t="s">
        <v>243</v>
      </c>
    </row>
    <row r="168" spans="1:7" ht="25.5" x14ac:dyDescent="0.2">
      <c r="A168" s="4">
        <v>11.12</v>
      </c>
      <c r="B168" s="4" t="s">
        <v>78</v>
      </c>
      <c r="C168" s="4" t="s">
        <v>92</v>
      </c>
      <c r="D168" s="4">
        <v>1</v>
      </c>
      <c r="E168" s="36">
        <v>0.1</v>
      </c>
      <c r="F168" s="57">
        <f t="shared" si="2"/>
        <v>0.1</v>
      </c>
      <c r="G168" s="4" t="s">
        <v>243</v>
      </c>
    </row>
    <row r="169" spans="1:7" ht="63.75" x14ac:dyDescent="0.2">
      <c r="A169" s="4">
        <v>11.13</v>
      </c>
      <c r="B169" s="4" t="s">
        <v>79</v>
      </c>
      <c r="C169" s="4" t="s">
        <v>80</v>
      </c>
      <c r="D169" s="4">
        <v>1</v>
      </c>
      <c r="E169" s="36">
        <v>0.1</v>
      </c>
      <c r="F169" s="57">
        <f t="shared" si="2"/>
        <v>0.1</v>
      </c>
      <c r="G169" s="4" t="s">
        <v>243</v>
      </c>
    </row>
    <row r="170" spans="1:7" x14ac:dyDescent="0.2">
      <c r="A170" s="4">
        <v>11.14</v>
      </c>
      <c r="B170" s="4" t="s">
        <v>81</v>
      </c>
      <c r="C170" s="4" t="s">
        <v>82</v>
      </c>
      <c r="D170" s="4">
        <v>1</v>
      </c>
      <c r="E170" s="36">
        <v>0.1</v>
      </c>
      <c r="F170" s="57">
        <f t="shared" si="2"/>
        <v>0.1</v>
      </c>
      <c r="G170" s="4" t="s">
        <v>243</v>
      </c>
    </row>
    <row r="171" spans="1:7" ht="25.5" x14ac:dyDescent="0.2">
      <c r="A171" s="4">
        <v>11.15</v>
      </c>
      <c r="B171" s="4" t="s">
        <v>86</v>
      </c>
      <c r="C171" s="4" t="s">
        <v>85</v>
      </c>
      <c r="D171" s="4">
        <v>1</v>
      </c>
      <c r="E171" s="36">
        <v>0.1</v>
      </c>
      <c r="F171" s="57">
        <f t="shared" si="2"/>
        <v>0.1</v>
      </c>
      <c r="G171" s="4" t="s">
        <v>243</v>
      </c>
    </row>
    <row r="172" spans="1:7" ht="25.5" x14ac:dyDescent="0.2">
      <c r="A172" s="4">
        <v>11.16</v>
      </c>
      <c r="B172" s="4" t="s">
        <v>83</v>
      </c>
      <c r="C172" s="4" t="s">
        <v>84</v>
      </c>
      <c r="D172" s="4">
        <v>1</v>
      </c>
      <c r="E172" s="36">
        <v>0.1</v>
      </c>
      <c r="F172" s="57">
        <f t="shared" si="2"/>
        <v>0.1</v>
      </c>
      <c r="G172" s="4" t="s">
        <v>243</v>
      </c>
    </row>
    <row r="173" spans="1:7" ht="25.5" x14ac:dyDescent="0.2">
      <c r="A173" s="4">
        <v>11.17</v>
      </c>
      <c r="B173" s="4" t="s">
        <v>87</v>
      </c>
      <c r="C173" s="4" t="s">
        <v>88</v>
      </c>
      <c r="D173" s="4">
        <v>1</v>
      </c>
      <c r="E173" s="36">
        <v>0.1</v>
      </c>
      <c r="F173" s="57">
        <f t="shared" si="2"/>
        <v>0.1</v>
      </c>
      <c r="G173" s="4" t="s">
        <v>243</v>
      </c>
    </row>
    <row r="174" spans="1:7" ht="25.5" x14ac:dyDescent="0.2">
      <c r="A174" s="4">
        <v>11.18</v>
      </c>
      <c r="B174" s="4" t="s">
        <v>93</v>
      </c>
      <c r="C174" s="4" t="s">
        <v>94</v>
      </c>
      <c r="D174" s="4">
        <v>1</v>
      </c>
      <c r="E174" s="36">
        <v>0.1</v>
      </c>
      <c r="F174" s="57">
        <f t="shared" si="2"/>
        <v>0.1</v>
      </c>
      <c r="G174" s="4" t="s">
        <v>243</v>
      </c>
    </row>
    <row r="175" spans="1:7" x14ac:dyDescent="0.2">
      <c r="F175" s="57"/>
    </row>
    <row r="176" spans="1:7" x14ac:dyDescent="0.2">
      <c r="C176" s="39" t="s">
        <v>233</v>
      </c>
      <c r="F176" s="51">
        <f>SUM(F157:F175)/18</f>
        <v>0.10000000000000003</v>
      </c>
    </row>
    <row r="177" spans="3:7" x14ac:dyDescent="0.2">
      <c r="C177" s="39"/>
      <c r="F177" s="61"/>
    </row>
    <row r="178" spans="3:7" x14ac:dyDescent="0.2">
      <c r="G178" s="72" t="s">
        <v>242</v>
      </c>
    </row>
    <row r="179" spans="3:7" x14ac:dyDescent="0.2">
      <c r="G179" s="75" t="s">
        <v>243</v>
      </c>
    </row>
    <row r="180" spans="3:7" x14ac:dyDescent="0.2">
      <c r="G180" s="75" t="s">
        <v>236</v>
      </c>
    </row>
    <row r="181" spans="3:7" x14ac:dyDescent="0.2">
      <c r="G181" s="72" t="s">
        <v>237</v>
      </c>
    </row>
    <row r="182" spans="3:7" x14ac:dyDescent="0.2">
      <c r="C182" s="42"/>
      <c r="G182" s="72" t="s">
        <v>238</v>
      </c>
    </row>
    <row r="183" spans="3:7" x14ac:dyDescent="0.2">
      <c r="G183" s="72" t="s">
        <v>239</v>
      </c>
    </row>
    <row r="184" spans="3:7" x14ac:dyDescent="0.2">
      <c r="C184" s="18"/>
      <c r="G184" s="19"/>
    </row>
    <row r="185" spans="3:7" x14ac:dyDescent="0.2">
      <c r="C185" s="18"/>
    </row>
    <row r="186" spans="3:7" x14ac:dyDescent="0.2">
      <c r="C186" s="18"/>
    </row>
    <row r="187" spans="3:7" x14ac:dyDescent="0.2">
      <c r="C187" s="18"/>
    </row>
    <row r="188" spans="3:7" x14ac:dyDescent="0.2">
      <c r="C188" s="18"/>
    </row>
    <row r="189" spans="3:7" x14ac:dyDescent="0.2">
      <c r="C189" s="18"/>
    </row>
    <row r="190" spans="3:7" x14ac:dyDescent="0.2">
      <c r="C190" s="18"/>
    </row>
    <row r="191" spans="3:7" x14ac:dyDescent="0.2">
      <c r="C191" s="18"/>
    </row>
  </sheetData>
  <phoneticPr fontId="0" type="noConversion"/>
  <dataValidations count="1">
    <dataValidation type="list" allowBlank="1" showInputMessage="1" showErrorMessage="1" sqref="G62:G68 G157:G174 G143:G151 G129:G137 G119:G123 G100:G113 G87:G94 G74:G81 G42:G56 G35:G36 G25:G29" xr:uid="{00000000-0002-0000-0100-000000000000}">
      <formula1>$G$179:$G$183</formula1>
    </dataValidation>
  </dataValidations>
  <printOptions gridLines="1"/>
  <pageMargins left="0.35433070866141736" right="0.35433070866141736" top="0.78740157480314965" bottom="0.59055118110236227" header="0.51181102362204722" footer="0.31496062992125984"/>
  <pageSetup paperSize="9" orientation="landscape" horizontalDpi="4294967295" r:id="rId1"/>
  <headerFooter alignWithMargins="0">
    <oddFooter>&amp;L&amp;9Copyright © 2015 Axia Consulting Ltd  www.axia-consulting.co.uk&amp;C&amp;9Date: &amp;D&amp;R&amp;9Page: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Risk Assessment Worksheet</vt:lpstr>
      <vt:lpstr>'Risk Assessment Worksheet'!Print_Titles</vt:lpstr>
    </vt:vector>
  </TitlesOfParts>
  <Company>Axia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Axia Risk Assessment Worksheet for System Selection</dc:title>
  <dc:subject>Copyright © 2015 Axia Consulting Ltd. All rights reserved</dc:subject>
  <dc:creator>Axia Consulting www.axia-consulting.co.uk</dc:creator>
  <cp:lastModifiedBy>Андрей Симаченко</cp:lastModifiedBy>
  <cp:lastPrinted>2015-10-07T17:02:32Z</cp:lastPrinted>
  <dcterms:created xsi:type="dcterms:W3CDTF">2009-11-17T11:42:25Z</dcterms:created>
  <dcterms:modified xsi:type="dcterms:W3CDTF">2019-12-14T19:37:00Z</dcterms:modified>
</cp:coreProperties>
</file>