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<sst xmlns="http://schemas.openxmlformats.org/spreadsheetml/2006/main" count="114" uniqueCount="114">
  <si>
    <t xml:space="preserve">EV Energy Use, Travel Time and Charge Time Calculator</t>
  </si>
  <si>
    <t xml:space="preserve">Stage Source and Destination</t>
  </si>
  <si>
    <t xml:space="preserve">Dist</t>
  </si>
  <si>
    <t xml:space="preserve">Chosen
Speed</t>
  </si>
  <si>
    <t xml:space="preserve">Aux
Power
KW</t>
  </si>
  <si>
    <t xml:space="preserve">Charge
Speed
@Dest
KW</t>
  </si>
  <si>
    <t xml:space="preserve">Depart
Time</t>
  </si>
  <si>
    <t xml:space="preserve">Depart
Date</t>
  </si>
  <si>
    <t xml:space="preserve">Time
Adjust</t>
  </si>
  <si>
    <t xml:space="preserve">SOC
After
Charge</t>
  </si>
  <si>
    <t xml:space="preserve">Daily
Dist</t>
  </si>
  <si>
    <t xml:space="preserve">Stage
Travel
Time</t>
  </si>
  <si>
    <t xml:space="preserve">Arrival
Time
@Dest</t>
  </si>
  <si>
    <t xml:space="preserve">Charge
Time</t>
  </si>
  <si>
    <t xml:space="preserve">Travel+
Charge
Time</t>
  </si>
  <si>
    <t xml:space="preserve">Depart
Time
From
Dest</t>
  </si>
  <si>
    <t xml:space="preserve">Sum
Travel
Time</t>
  </si>
  <si>
    <t xml:space="preserve">Daily
Sum
Time</t>
  </si>
  <si>
    <t xml:space="preserve">Target
Energy
Use
Wh/km</t>
  </si>
  <si>
    <t xml:space="preserve">Energy
Used</t>
  </si>
  <si>
    <t xml:space="preserve">SOC
Before
Charge</t>
  </si>
  <si>
    <t xml:space="preserve">Charge
@Dest</t>
  </si>
  <si>
    <t xml:space="preserve">Travel
Time
@80km/h</t>
  </si>
  <si>
    <t xml:space="preserve">Recharge
Time
@80km/h</t>
  </si>
  <si>
    <t xml:space="preserve">Travel
Time
@90km/h</t>
  </si>
  <si>
    <t xml:space="preserve">Recharge
Time
@90km/h</t>
  </si>
  <si>
    <t xml:space="preserve">Travel
Time
@100km/h</t>
  </si>
  <si>
    <t xml:space="preserve">Recharge
Time
@100km/h</t>
  </si>
  <si>
    <t xml:space="preserve">Travel
Time
@110km/h</t>
  </si>
  <si>
    <t xml:space="preserve">Recharge
Time
@110km/h</t>
  </si>
  <si>
    <t xml:space="preserve">Travel +
Charge
Time
@80km/h</t>
  </si>
  <si>
    <t xml:space="preserve">Travel +
Charge
Time
@90km/h</t>
  </si>
  <si>
    <t xml:space="preserve">Travel +
Charge
Time
@100km/h</t>
  </si>
  <si>
    <t xml:space="preserve">Travel +
Charge
Time
@110km/h</t>
  </si>
  <si>
    <t xml:space="preserve">Energy
Used
@80km/h</t>
  </si>
  <si>
    <t xml:space="preserve">Energy
Used
@90km/h</t>
  </si>
  <si>
    <t xml:space="preserve">Energy
Used
@100km/h</t>
  </si>
  <si>
    <t xml:space="preserve">Energy
Used
@110km/h</t>
  </si>
  <si>
    <t xml:space="preserve">KEY</t>
  </si>
  <si>
    <r>
      <rPr>
        <b val="true"/>
        <sz val="10"/>
        <rFont val="Arial"/>
        <family val="2"/>
      </rPr>
      <t xml:space="preserve">Dist:</t>
    </r>
    <r>
      <rPr>
        <sz val="10"/>
        <rFont val="Arial"/>
        <family val="2"/>
      </rPr>
      <t xml:space="preserve"> Enter distance from Source to Destination</t>
    </r>
  </si>
  <si>
    <r>
      <rPr>
        <b val="true"/>
        <sz val="10"/>
        <rFont val="Arial"/>
        <family val="2"/>
      </rPr>
      <t xml:space="preserve">Chosen Speed: </t>
    </r>
    <r>
      <rPr>
        <sz val="10"/>
        <rFont val="Arial"/>
        <family val="2"/>
      </rPr>
      <t xml:space="preserve">Enter Chosen Travel speed between source and destination, higher speed will increase energy consumption</t>
    </r>
  </si>
  <si>
    <r>
      <rPr>
        <b val="true"/>
        <sz val="10"/>
        <rFont val="Arial"/>
        <family val="2"/>
      </rPr>
      <t xml:space="preserve">Aux Power KW: </t>
    </r>
    <r>
      <rPr>
        <sz val="10"/>
        <rFont val="Arial"/>
        <family val="2"/>
      </rPr>
      <t xml:space="preserve">Enter Auxiliary power used by EV during travel, my Tesla Model X uses around 0.5kW without air conditioning or heater</t>
    </r>
  </si>
  <si>
    <r>
      <rPr>
        <b val="true"/>
        <sz val="10"/>
        <rFont val="Arial"/>
        <family val="2"/>
      </rPr>
      <t xml:space="preserve">Charge Speed @Dest KW:</t>
    </r>
    <r>
      <rPr>
        <sz val="10"/>
        <rFont val="Arial"/>
        <family val="2"/>
      </rPr>
      <t xml:space="preserve"> Enter average charge rate if charging at destination  </t>
    </r>
  </si>
  <si>
    <r>
      <rPr>
        <b val="true"/>
        <sz val="10"/>
        <rFont val="Arial"/>
        <family val="2"/>
      </rPr>
      <t xml:space="preserve">Depart Time: </t>
    </r>
    <r>
      <rPr>
        <sz val="10"/>
        <rFont val="Arial"/>
        <family val="2"/>
      </rPr>
      <t xml:space="preserve">Enter departure time from </t>
    </r>
    <r>
      <rPr>
        <b val="true"/>
        <sz val="10"/>
        <rFont val="Arial"/>
        <family val="2"/>
      </rPr>
      <t xml:space="preserve">Source</t>
    </r>
    <r>
      <rPr>
        <sz val="10"/>
        <rFont val="Arial"/>
        <family val="2"/>
      </rPr>
      <t xml:space="preserve">. If no time specified spreadsheet will calculate departure time</t>
    </r>
  </si>
  <si>
    <r>
      <rPr>
        <b val="true"/>
        <sz val="10"/>
        <rFont val="Arial"/>
        <family val="2"/>
      </rPr>
      <t xml:space="preserve">Depart Date:</t>
    </r>
    <r>
      <rPr>
        <sz val="10"/>
        <rFont val="Arial"/>
        <family val="2"/>
      </rPr>
      <t xml:space="preserve"> Enter departure date from </t>
    </r>
    <r>
      <rPr>
        <b val="true"/>
        <sz val="10"/>
        <rFont val="Arial"/>
        <family val="2"/>
      </rPr>
      <t xml:space="preserve">Source</t>
    </r>
    <r>
      <rPr>
        <sz val="10"/>
        <rFont val="Arial"/>
        <family val="2"/>
      </rPr>
      <t xml:space="preserve"> if departure date from source is different to the date of arrival at the </t>
    </r>
    <r>
      <rPr>
        <b val="true"/>
        <sz val="10"/>
        <rFont val="Arial"/>
        <family val="2"/>
      </rPr>
      <t xml:space="preserve">source</t>
    </r>
  </si>
  <si>
    <r>
      <rPr>
        <b val="true"/>
        <sz val="10"/>
        <rFont val="Arial"/>
        <family val="2"/>
      </rPr>
      <t xml:space="preserve">Time Adjust: </t>
    </r>
    <r>
      <rPr>
        <sz val="10"/>
        <rFont val="Arial"/>
        <family val="2"/>
      </rPr>
      <t xml:space="preserve">Enter difference between time zones if time zone crossed.</t>
    </r>
  </si>
  <si>
    <r>
      <rPr>
        <b val="true"/>
        <sz val="10"/>
        <rFont val="Arial"/>
        <family val="2"/>
      </rPr>
      <t xml:space="preserve">SOC After Charge:</t>
    </r>
    <r>
      <rPr>
        <sz val="10"/>
        <rFont val="Arial"/>
        <family val="2"/>
      </rPr>
      <t xml:space="preserve"> Enter Battery SOC you want to charge to at destination</t>
    </r>
  </si>
  <si>
    <r>
      <rPr>
        <sz val="10"/>
        <rFont val="Arial"/>
        <family val="2"/>
      </rPr>
      <t xml:space="preserve">All entries to the right of </t>
    </r>
    <r>
      <rPr>
        <b val="true"/>
        <sz val="10"/>
        <rFont val="Arial"/>
        <family val="2"/>
      </rPr>
      <t xml:space="preserve">SOC After Charge </t>
    </r>
    <r>
      <rPr>
        <sz val="10"/>
        <rFont val="Arial"/>
        <family val="2"/>
      </rPr>
      <t xml:space="preserve">are calculated, making changes here might give strange results</t>
    </r>
  </si>
  <si>
    <r>
      <rPr>
        <b val="true"/>
        <sz val="10"/>
        <rFont val="Arial"/>
        <family val="2"/>
      </rPr>
      <t xml:space="preserve">Daily Distance:</t>
    </r>
    <r>
      <rPr>
        <sz val="10"/>
        <rFont val="Arial"/>
        <family val="2"/>
      </rPr>
      <t xml:space="preserve"> This is the daily distance travelled up to and including this stage, reset by specifying a </t>
    </r>
    <r>
      <rPr>
        <b val="true"/>
        <sz val="10"/>
        <rFont val="Arial"/>
        <family val="2"/>
      </rPr>
      <t xml:space="preserve">Depart Date</t>
    </r>
  </si>
  <si>
    <r>
      <rPr>
        <b val="true"/>
        <sz val="10"/>
        <rFont val="Arial"/>
        <family val="2"/>
      </rPr>
      <t xml:space="preserve">Stage Travel Time: </t>
    </r>
    <r>
      <rPr>
        <sz val="10"/>
        <rFont val="Arial"/>
        <family val="2"/>
      </rPr>
      <t xml:space="preserve">Time take to travel this stage at the given </t>
    </r>
    <r>
      <rPr>
        <b val="true"/>
        <sz val="10"/>
        <rFont val="Arial"/>
        <family val="2"/>
      </rPr>
      <t xml:space="preserve">Chosen Speed</t>
    </r>
  </si>
  <si>
    <r>
      <rPr>
        <b val="true"/>
        <sz val="10"/>
        <rFont val="Arial"/>
        <family val="2"/>
      </rPr>
      <t xml:space="preserve">Arrival Time @Dest:</t>
    </r>
    <r>
      <rPr>
        <sz val="10"/>
        <rFont val="Arial"/>
        <family val="2"/>
      </rPr>
      <t xml:space="preserve"> Arrival time at destination given </t>
    </r>
    <r>
      <rPr>
        <b val="true"/>
        <sz val="10"/>
        <rFont val="Arial"/>
        <family val="2"/>
      </rPr>
      <t xml:space="preserve">Chosen Speed</t>
    </r>
    <r>
      <rPr>
        <sz val="10"/>
        <rFont val="Arial"/>
        <family val="2"/>
      </rPr>
      <t xml:space="preserve"> and </t>
    </r>
    <r>
      <rPr>
        <b val="true"/>
        <sz val="10"/>
        <rFont val="Arial"/>
        <family val="2"/>
      </rPr>
      <t xml:space="preserve">Dist</t>
    </r>
  </si>
  <si>
    <r>
      <rPr>
        <b val="true"/>
        <sz val="10"/>
        <rFont val="Arial"/>
        <family val="2"/>
      </rPr>
      <t xml:space="preserve">Charge Time:</t>
    </r>
    <r>
      <rPr>
        <sz val="10"/>
        <rFont val="Arial"/>
        <family val="2"/>
      </rPr>
      <t xml:space="preserve"> Amount of time needed to charge to </t>
    </r>
    <r>
      <rPr>
        <b val="true"/>
        <sz val="10"/>
        <rFont val="Arial"/>
        <family val="2"/>
      </rPr>
      <t xml:space="preserve">SOC After Charge</t>
    </r>
    <r>
      <rPr>
        <sz val="10"/>
        <rFont val="Arial"/>
        <family val="2"/>
      </rPr>
      <t xml:space="preserve"> at the charge speed specified in </t>
    </r>
    <r>
      <rPr>
        <b val="true"/>
        <sz val="10"/>
        <rFont val="Arial"/>
        <family val="2"/>
      </rPr>
      <t xml:space="preserve">Charge Speed @Dest kW</t>
    </r>
  </si>
  <si>
    <r>
      <rPr>
        <b val="true"/>
        <sz val="10"/>
        <rFont val="Arial"/>
        <family val="2"/>
      </rPr>
      <t xml:space="preserve">Travel+Charge Time:</t>
    </r>
    <r>
      <rPr>
        <sz val="10"/>
        <rFont val="Arial"/>
        <family val="2"/>
      </rPr>
      <t xml:space="preserve"> Time taken to travel last stage and charge at the destination</t>
    </r>
  </si>
  <si>
    <r>
      <rPr>
        <b val="true"/>
        <sz val="10"/>
        <rFont val="Arial"/>
        <family val="2"/>
      </rPr>
      <t xml:space="preserve">Sum Travel Time:</t>
    </r>
    <r>
      <rPr>
        <sz val="10"/>
        <rFont val="Arial"/>
        <family val="2"/>
      </rPr>
      <t xml:space="preserve"> This is the sum of the travel time for the current day, reset by specifying a </t>
    </r>
    <r>
      <rPr>
        <b val="true"/>
        <sz val="10"/>
        <rFont val="Arial"/>
        <family val="2"/>
      </rPr>
      <t xml:space="preserve">Depart Date</t>
    </r>
  </si>
  <si>
    <r>
      <rPr>
        <b val="true"/>
        <sz val="10"/>
        <rFont val="Arial"/>
        <family val="2"/>
      </rPr>
      <t xml:space="preserve">Daily Sum Time:</t>
    </r>
    <r>
      <rPr>
        <sz val="10"/>
        <rFont val="Arial"/>
        <family val="2"/>
      </rPr>
      <t xml:space="preserve"> Total time taken to travel and charge for all stages travelled in the current day. Reset by specifying new </t>
    </r>
    <r>
      <rPr>
        <b val="true"/>
        <sz val="10"/>
        <rFont val="Arial"/>
        <family val="2"/>
      </rPr>
      <t xml:space="preserve">Depart Date</t>
    </r>
  </si>
  <si>
    <t xml:space="preserve">Target Energy Use Wh/km</t>
  </si>
  <si>
    <r>
      <rPr>
        <sz val="10"/>
        <rFont val="Arial"/>
        <family val="2"/>
      </rPr>
      <t xml:space="preserve">Target energy use to get to destination with battery SOC at </t>
    </r>
    <r>
      <rPr>
        <b val="true"/>
        <sz val="10"/>
        <rFont val="Arial"/>
        <family val="2"/>
      </rPr>
      <t xml:space="preserve">SOC Before Charge</t>
    </r>
  </si>
  <si>
    <r>
      <rPr>
        <b val="true"/>
        <sz val="10"/>
        <rFont val="Arial"/>
        <family val="2"/>
      </rPr>
      <t xml:space="preserve">Energy Used:</t>
    </r>
    <r>
      <rPr>
        <sz val="10"/>
        <rFont val="Arial"/>
        <family val="2"/>
      </rPr>
      <t xml:space="preserve"> Energy used to travel current stage given </t>
    </r>
    <r>
      <rPr>
        <b val="true"/>
        <sz val="10"/>
        <rFont val="Arial"/>
        <family val="2"/>
      </rPr>
      <t xml:space="preserve">Dist</t>
    </r>
    <r>
      <rPr>
        <sz val="10"/>
        <rFont val="Arial"/>
        <family val="2"/>
      </rPr>
      <t xml:space="preserve"> travelled, </t>
    </r>
    <r>
      <rPr>
        <b val="true"/>
        <sz val="10"/>
        <rFont val="Arial"/>
        <family val="2"/>
      </rPr>
      <t xml:space="preserve">Chosen Speed</t>
    </r>
    <r>
      <rPr>
        <sz val="10"/>
        <rFont val="Arial"/>
        <family val="2"/>
      </rPr>
      <t xml:space="preserve">, and </t>
    </r>
    <r>
      <rPr>
        <b val="true"/>
        <sz val="10"/>
        <rFont val="Arial"/>
        <family val="2"/>
      </rPr>
      <t xml:space="preserve">Aux Power
</t>
    </r>
    <r>
      <rPr>
        <sz val="10"/>
        <rFont val="Arial"/>
        <family val="2"/>
      </rPr>
      <t xml:space="preserve">                      Formula is</t>
    </r>
    <r>
      <rPr>
        <b val="true"/>
        <sz val="10"/>
        <rFont val="Arial"/>
        <family val="2"/>
      </rPr>
      <t xml:space="preserve">  </t>
    </r>
    <r>
      <rPr>
        <sz val="10"/>
        <rFont val="Arial"/>
        <family val="2"/>
      </rPr>
      <t xml:space="preserve">‘</t>
    </r>
    <r>
      <rPr>
        <b val="true"/>
        <sz val="10"/>
        <rFont val="Arial"/>
        <family val="2"/>
      </rPr>
      <t xml:space="preserve">Stage Travel Time</t>
    </r>
    <r>
      <rPr>
        <sz val="10"/>
        <rFont val="Arial"/>
        <family val="2"/>
      </rPr>
      <t xml:space="preserve">’x’</t>
    </r>
    <r>
      <rPr>
        <b val="true"/>
        <sz val="10"/>
        <rFont val="Arial"/>
        <family val="2"/>
      </rPr>
      <t xml:space="preserve">Aux Power kW</t>
    </r>
    <r>
      <rPr>
        <sz val="10"/>
        <rFont val="Arial"/>
        <family val="2"/>
      </rPr>
      <t xml:space="preserve">’+(’</t>
    </r>
    <r>
      <rPr>
        <b val="true"/>
        <sz val="10"/>
        <rFont val="Arial"/>
        <family val="2"/>
      </rPr>
      <t xml:space="preserve">kW/km@100km/h’</t>
    </r>
    <r>
      <rPr>
        <sz val="10"/>
        <rFont val="Arial"/>
        <family val="2"/>
      </rPr>
      <t xml:space="preserve">x’</t>
    </r>
    <r>
      <rPr>
        <b val="true"/>
        <sz val="10"/>
        <rFont val="Arial"/>
        <family val="2"/>
      </rPr>
      <t xml:space="preserve">Dist</t>
    </r>
    <r>
      <rPr>
        <sz val="10"/>
        <rFont val="Arial"/>
        <family val="2"/>
      </rPr>
      <t xml:space="preserve">’x’</t>
    </r>
    <r>
      <rPr>
        <b val="true"/>
        <sz val="10"/>
        <rFont val="Arial"/>
        <family val="2"/>
      </rPr>
      <t xml:space="preserve">Chosen Speed</t>
    </r>
    <r>
      <rPr>
        <sz val="10"/>
        <rFont val="Arial"/>
        <family val="2"/>
      </rPr>
      <t xml:space="preserve">’)/100</t>
    </r>
  </si>
  <si>
    <r>
      <rPr>
        <b val="true"/>
        <sz val="10"/>
        <rFont val="Arial"/>
        <family val="2"/>
      </rPr>
      <t xml:space="preserve">SOC Before Charge:</t>
    </r>
    <r>
      <rPr>
        <sz val="10"/>
        <rFont val="Arial"/>
        <family val="2"/>
      </rPr>
      <t xml:space="preserve"> Calculated battery SOC after travelling current stage</t>
    </r>
  </si>
  <si>
    <r>
      <rPr>
        <b val="true"/>
        <sz val="10"/>
        <rFont val="Arial"/>
        <family val="2"/>
      </rPr>
      <t xml:space="preserve">Charge @Dest:</t>
    </r>
    <r>
      <rPr>
        <sz val="10"/>
        <rFont val="Arial"/>
        <family val="2"/>
      </rPr>
      <t xml:space="preserve"> Amount of charge necessary to charge to </t>
    </r>
    <r>
      <rPr>
        <b val="true"/>
        <sz val="10"/>
        <rFont val="Arial"/>
        <family val="2"/>
      </rPr>
      <t xml:space="preserve">SOC After Charge</t>
    </r>
  </si>
  <si>
    <t xml:space="preserve">Information displayed to the right of the main table gives information at different speeds so you can see how speed affects charging time and overall time</t>
  </si>
  <si>
    <t xml:space="preserve">kW/km@100km/h</t>
  </si>
  <si>
    <t xml:space="preserve"> Enter amount of energy needed to travel one km at 100km/h </t>
  </si>
  <si>
    <t xml:space="preserve">Usable Battery Capacity kWh</t>
  </si>
  <si>
    <t xml:space="preserve"> Enter usable battery capacity, my Long Range Tesla Model X has a nominal battery capacity of 100kWh, Usable Battery Capacity is reported by Scan my Tesla as 87kWh</t>
  </si>
  <si>
    <t xml:space="preserve">home to Williams</t>
  </si>
  <si>
    <t xml:space="preserve">Williams to Lake Grace</t>
  </si>
  <si>
    <t xml:space="preserve">Lake Grace to Hyden</t>
  </si>
  <si>
    <t xml:space="preserve">Hyden to Norseman</t>
  </si>
  <si>
    <t xml:space="preserve">Norseman to Newman Rocks</t>
  </si>
  <si>
    <t xml:space="preserve">Newman Rocks to Wedgetail</t>
  </si>
  <si>
    <t xml:space="preserve">Wedgetail to Border Village</t>
  </si>
  <si>
    <t xml:space="preserve">Border Village to Nullabor</t>
  </si>
  <si>
    <t xml:space="preserve">Nullabor to Cenduna</t>
  </si>
  <si>
    <t xml:space="preserve">Ceduna to Poochea</t>
  </si>
  <si>
    <t xml:space="preserve">Poochea to Port Augusta</t>
  </si>
  <si>
    <t xml:space="preserve">Port Augusta to Clare Valley S</t>
  </si>
  <si>
    <t xml:space="preserve">Clare Valley S to Keith S</t>
  </si>
  <si>
    <t xml:space="preserve">Keith S to Horsham S</t>
  </si>
  <si>
    <t xml:space="preserve">Horsham to Maryborough CTR</t>
  </si>
  <si>
    <t xml:space="preserve">Maryborough to Harcourt</t>
  </si>
  <si>
    <t xml:space="preserve">Harcourt to Gelong</t>
  </si>
  <si>
    <t xml:space="preserve">Gelong to Airies Inlet</t>
  </si>
  <si>
    <t xml:space="preserve">Airies Inlet to Gelong</t>
  </si>
  <si>
    <t xml:space="preserve">Gelong to Sandringham</t>
  </si>
  <si>
    <t xml:space="preserve">Sandringham to Taralgon S</t>
  </si>
  <si>
    <t xml:space="preserve">Taralgon to Sale</t>
  </si>
  <si>
    <t xml:space="preserve">Sale to Bairnsdale</t>
  </si>
  <si>
    <t xml:space="preserve">Bairnsdale to Wyndham</t>
  </si>
  <si>
    <t xml:space="preserve">Wyndham to Narooma S</t>
  </si>
  <si>
    <t xml:space="preserve">Narooma to Berry S</t>
  </si>
  <si>
    <t xml:space="preserve">Berry to Myrtle St</t>
  </si>
  <si>
    <t xml:space="preserve">Myrtle St to Heatherbrae S</t>
  </si>
  <si>
    <t xml:space="preserve">Heatherbrae to P. Macquarie S</t>
  </si>
  <si>
    <t xml:space="preserve">P. Macquarie to Maclean S</t>
  </si>
  <si>
    <t xml:space="preserve">Maclean S to Knockrow S</t>
  </si>
  <si>
    <t xml:space="preserve">Knockrow S to Byron Bay</t>
  </si>
  <si>
    <t xml:space="preserve">Byron Bay to Brunswick Heads</t>
  </si>
  <si>
    <t xml:space="preserve">Brunswick Heads to Brisbane S</t>
  </si>
  <si>
    <t xml:space="preserve">Brisbane to Toowoomba</t>
  </si>
  <si>
    <t xml:space="preserve">Toowoomba to Moree</t>
  </si>
  <si>
    <t xml:space="preserve">Moree to Bourke</t>
  </si>
  <si>
    <t xml:space="preserve">Bourke to Cobar</t>
  </si>
  <si>
    <t xml:space="preserve">Cobar to Broken Hill</t>
  </si>
  <si>
    <t xml:space="preserve">Broken Hill to Port Augusta</t>
  </si>
  <si>
    <t xml:space="preserve">Port Augusta to Ceduna</t>
  </si>
  <si>
    <t xml:space="preserve">Ceduna to Nullabor</t>
  </si>
  <si>
    <t xml:space="preserve">Nullabor to Border Village</t>
  </si>
  <si>
    <t xml:space="preserve">Border Village to Wedgetail</t>
  </si>
  <si>
    <t xml:space="preserve">Wedgetail to Norseman</t>
  </si>
  <si>
    <t xml:space="preserve">Norseman to Esperance</t>
  </si>
  <si>
    <t xml:space="preserve">Esperance to Munglinup</t>
  </si>
  <si>
    <t xml:space="preserve">Munglinup to Albany</t>
  </si>
  <si>
    <t xml:space="preserve">Albany to home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</si>
</sst>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h:mm"/>
    <numFmt numFmtId="166" formatCode="ddd&quot;, &quot;d"/>
    <numFmt numFmtId="167" formatCode="0%"/>
    <numFmt numFmtId="168" formatCode="0"/>
    <numFmt numFmtId="169" formatCode="@"/>
    <numFmt numFmtId="170" formatCode="0.00"/>
    <numFmt numFmtId="171" formatCode="hh:mm;[RED]\-hh:mm"/>
    <numFmt numFmtId="172" formatCode="hh: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7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2" topLeftCell="A16" activePane="bottomLeft" state="frozen"/>
      <selection pane="topLeft" activeCell="A1" activeCellId="0" sqref="A1"/>
      <selection pane="bottomLef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95"/>
    <col collapsed="false" customWidth="true" hidden="false" outlineLevel="0" max="2" min="2" style="0" width="4.71"/>
    <col collapsed="false" customWidth="true" hidden="false" outlineLevel="0" max="3" min="3" style="0" width="7.04"/>
    <col collapsed="false" customWidth="true" hidden="false" outlineLevel="0" max="5" min="4" style="0" width="6.85"/>
    <col collapsed="false" customWidth="true" hidden="false" outlineLevel="0" max="6" min="6" style="1" width="6.67"/>
    <col collapsed="false" customWidth="true" hidden="false" outlineLevel="0" max="7" min="7" style="2" width="7.68"/>
    <col collapsed="false" customWidth="true" hidden="false" outlineLevel="0" max="8" min="8" style="1" width="6.11"/>
    <col collapsed="false" customWidth="true" hidden="false" outlineLevel="0" max="9" min="9" style="3" width="6.48"/>
    <col collapsed="false" customWidth="true" hidden="false" outlineLevel="0" max="10" min="10" style="3" width="4.54"/>
    <col collapsed="false" customWidth="true" hidden="false" outlineLevel="0" max="11" min="11" style="4" width="4.99"/>
    <col collapsed="false" customWidth="true" hidden="false" outlineLevel="0" max="12" min="12" style="1" width="7.32"/>
    <col collapsed="false" customWidth="true" hidden="false" outlineLevel="0" max="13" min="13" style="1" width="6.29"/>
    <col collapsed="false" customWidth="true" hidden="false" outlineLevel="0" max="14" min="14" style="1" width="8.33"/>
    <col collapsed="false" customWidth="true" hidden="false" outlineLevel="0" max="15" min="15" style="1" width="7.49"/>
    <col collapsed="false" customWidth="true" hidden="false" outlineLevel="0" max="16" min="16" style="1" width="6.48"/>
    <col collapsed="false" customWidth="true" hidden="false" outlineLevel="0" max="17" min="17" style="1" width="6.11"/>
    <col collapsed="false" customWidth="true" hidden="false" outlineLevel="0" max="18" min="18" style="1" width="6.94"/>
    <col collapsed="false" customWidth="true" hidden="false" outlineLevel="0" max="19" min="19" style="1" width="6.67"/>
    <col collapsed="false" customWidth="true" hidden="false" outlineLevel="0" max="20" min="20" style="3" width="6.67"/>
    <col collapsed="false" customWidth="true" hidden="false" outlineLevel="0" max="21" min="21" style="3" width="7.13"/>
    <col collapsed="false" customWidth="true" hidden="false" outlineLevel="0" max="22" min="22" style="3" width="6.67"/>
    <col collapsed="false" customWidth="true" hidden="false" outlineLevel="0" max="28" min="23" style="0" width="8.61"/>
    <col collapsed="false" customWidth="true" hidden="false" outlineLevel="0" max="29" min="29" style="0" width="9.44"/>
    <col collapsed="false" customWidth="true" hidden="false" outlineLevel="0" max="30" min="30" style="0" width="9.54"/>
    <col collapsed="false" customWidth="true" hidden="false" outlineLevel="0" max="31" min="31" style="0" width="9.72"/>
    <col collapsed="false" customWidth="true" hidden="false" outlineLevel="0" max="32" min="32" style="0" width="9.54"/>
    <col collapsed="false" customWidth="true" hidden="false" outlineLevel="0" max="36" min="33" style="0" width="9.44"/>
    <col collapsed="false" customWidth="true" hidden="false" outlineLevel="0" max="38" min="37" style="0" width="8.61"/>
    <col collapsed="false" customWidth="true" hidden="false" outlineLevel="0" max="39" min="39" style="0" width="9.54"/>
    <col collapsed="false" customWidth="true" hidden="false" outlineLevel="0" max="40" min="40" style="0" width="10.09"/>
    <col collapsed="false" customWidth="true" hidden="false" outlineLevel="0" max="41" min="41" style="0" width="8.7"/>
  </cols>
  <sheetData>
    <row r="1" customFormat="false" ht="19.7" hidden="false" customHeight="false" outlineLevel="0" collapsed="false">
      <c r="J1" s="5" t="s">
        <v>0</v>
      </c>
      <c r="K1" s="3"/>
      <c r="T1" s="2"/>
      <c r="V1" s="0"/>
      <c r="W1" s="3"/>
      <c r="AQ1" s="6"/>
      <c r="AR1" s="6"/>
      <c r="AS1" s="6"/>
    </row>
    <row r="2" s="7" customFormat="true" ht="46.75" hidden="false" customHeight="false" outlineLevel="0" collapsed="false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0" t="s">
        <v>7</v>
      </c>
      <c r="H2" s="9" t="s">
        <v>8</v>
      </c>
      <c r="I2" s="11" t="s">
        <v>9</v>
      </c>
      <c r="J2" s="11"/>
      <c r="K2" s="12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11" t="s">
        <v>19</v>
      </c>
      <c r="U2" s="11" t="s">
        <v>20</v>
      </c>
      <c r="V2" s="11" t="s">
        <v>21</v>
      </c>
      <c r="Y2" s="13" t="s">
        <v>22</v>
      </c>
      <c r="Z2" s="13" t="s">
        <v>23</v>
      </c>
      <c r="AA2" s="13" t="s">
        <v>24</v>
      </c>
      <c r="AB2" s="13" t="s">
        <v>25</v>
      </c>
      <c r="AC2" s="13" t="s">
        <v>26</v>
      </c>
      <c r="AD2" s="13" t="s">
        <v>27</v>
      </c>
      <c r="AE2" s="13" t="s">
        <v>28</v>
      </c>
      <c r="AF2" s="13" t="s">
        <v>29</v>
      </c>
      <c r="AG2" s="13" t="s">
        <v>30</v>
      </c>
      <c r="AH2" s="13" t="s">
        <v>31</v>
      </c>
      <c r="AI2" s="13" t="s">
        <v>32</v>
      </c>
      <c r="AJ2" s="13" t="s">
        <v>33</v>
      </c>
      <c r="AK2" s="13" t="s">
        <v>34</v>
      </c>
      <c r="AL2" s="13" t="s">
        <v>35</v>
      </c>
      <c r="AM2" s="13" t="s">
        <v>36</v>
      </c>
      <c r="AN2" s="13" t="s">
        <v>37</v>
      </c>
      <c r="AO2" s="6"/>
      <c r="AP2" s="14"/>
      <c r="AQ2" s="14"/>
      <c r="AR2" s="14"/>
    </row>
    <row r="3" customFormat="false" ht="19.7" hidden="false" customHeight="false" outlineLevel="0" collapsed="false">
      <c r="A3" s="15" t="s">
        <v>38</v>
      </c>
      <c r="K3" s="3"/>
      <c r="T3" s="2"/>
      <c r="V3" s="5"/>
      <c r="W3" s="3"/>
      <c r="AP3" s="6"/>
      <c r="AQ3" s="6"/>
      <c r="AR3" s="6"/>
      <c r="AS3" s="6"/>
    </row>
    <row r="4" customFormat="false" ht="19.7" hidden="false" customHeight="false" outlineLevel="0" collapsed="false">
      <c r="A4" s="7" t="s">
        <v>39</v>
      </c>
      <c r="K4" s="3"/>
      <c r="T4" s="2"/>
      <c r="V4" s="5"/>
      <c r="W4" s="3"/>
      <c r="AP4" s="6"/>
      <c r="AQ4" s="6"/>
      <c r="AR4" s="6"/>
      <c r="AS4" s="6"/>
    </row>
    <row r="5" customFormat="false" ht="19.7" hidden="false" customHeight="false" outlineLevel="0" collapsed="false">
      <c r="A5" s="7" t="s">
        <v>40</v>
      </c>
      <c r="K5" s="3"/>
      <c r="T5" s="2"/>
      <c r="V5" s="5"/>
      <c r="W5" s="3"/>
      <c r="AP5" s="6"/>
      <c r="AQ5" s="6"/>
      <c r="AR5" s="6"/>
      <c r="AS5" s="6"/>
    </row>
    <row r="6" customFormat="false" ht="19.7" hidden="false" customHeight="false" outlineLevel="0" collapsed="false">
      <c r="A6" s="7" t="s">
        <v>41</v>
      </c>
      <c r="K6" s="3"/>
      <c r="T6" s="2"/>
      <c r="V6" s="5"/>
      <c r="W6" s="3"/>
      <c r="AP6" s="6"/>
      <c r="AQ6" s="6"/>
      <c r="AR6" s="6"/>
      <c r="AS6" s="6"/>
    </row>
    <row r="7" customFormat="false" ht="19.7" hidden="false" customHeight="false" outlineLevel="0" collapsed="false">
      <c r="A7" s="7" t="s">
        <v>42</v>
      </c>
      <c r="K7" s="3"/>
      <c r="T7" s="2"/>
      <c r="V7" s="5"/>
      <c r="W7" s="3"/>
      <c r="AP7" s="6"/>
      <c r="AQ7" s="6"/>
      <c r="AR7" s="6"/>
      <c r="AS7" s="6"/>
    </row>
    <row r="8" customFormat="false" ht="19.7" hidden="false" customHeight="false" outlineLevel="0" collapsed="false">
      <c r="A8" s="9" t="s">
        <v>43</v>
      </c>
      <c r="K8" s="3"/>
      <c r="T8" s="2"/>
      <c r="V8" s="5"/>
      <c r="W8" s="3"/>
      <c r="AP8" s="6"/>
      <c r="AQ8" s="6"/>
      <c r="AR8" s="6"/>
      <c r="AS8" s="6"/>
    </row>
    <row r="9" customFormat="false" ht="19.7" hidden="false" customHeight="false" outlineLevel="0" collapsed="false">
      <c r="A9" s="10" t="s">
        <v>44</v>
      </c>
      <c r="K9" s="3"/>
      <c r="T9" s="2"/>
      <c r="V9" s="5"/>
      <c r="W9" s="3"/>
      <c r="AP9" s="6"/>
      <c r="AQ9" s="6"/>
      <c r="AR9" s="6"/>
      <c r="AS9" s="6"/>
    </row>
    <row r="10" customFormat="false" ht="19.7" hidden="false" customHeight="false" outlineLevel="0" collapsed="false">
      <c r="A10" s="9" t="s">
        <v>45</v>
      </c>
      <c r="K10" s="3"/>
      <c r="T10" s="2"/>
      <c r="V10" s="5"/>
      <c r="W10" s="3"/>
      <c r="AP10" s="6"/>
      <c r="AQ10" s="6"/>
      <c r="AR10" s="6"/>
      <c r="AS10" s="6"/>
    </row>
    <row r="11" customFormat="false" ht="19.7" hidden="false" customHeight="false" outlineLevel="0" collapsed="false">
      <c r="A11" s="11" t="s">
        <v>46</v>
      </c>
      <c r="K11" s="3"/>
      <c r="T11" s="2"/>
      <c r="V11" s="5"/>
      <c r="W11" s="3"/>
      <c r="AP11" s="6"/>
      <c r="AQ11" s="6"/>
      <c r="AR11" s="6"/>
      <c r="AS11" s="6"/>
    </row>
    <row r="12" customFormat="false" ht="19.7" hidden="false" customHeight="false" outlineLevel="0" collapsed="false">
      <c r="A12" s="16" t="s">
        <v>47</v>
      </c>
      <c r="K12" s="3"/>
      <c r="T12" s="2"/>
      <c r="V12" s="5"/>
      <c r="W12" s="3"/>
      <c r="AP12" s="6"/>
      <c r="AQ12" s="6"/>
      <c r="AR12" s="6"/>
      <c r="AS12" s="6"/>
    </row>
    <row r="13" customFormat="false" ht="19.7" hidden="false" customHeight="false" outlineLevel="0" collapsed="false">
      <c r="A13" s="12" t="s">
        <v>48</v>
      </c>
      <c r="K13" s="3"/>
      <c r="T13" s="2"/>
      <c r="V13" s="5"/>
      <c r="W13" s="3"/>
      <c r="AP13" s="6"/>
      <c r="AQ13" s="6"/>
      <c r="AR13" s="6"/>
      <c r="AS13" s="6"/>
    </row>
    <row r="14" customFormat="false" ht="19.7" hidden="false" customHeight="false" outlineLevel="0" collapsed="false">
      <c r="A14" s="9" t="s">
        <v>49</v>
      </c>
      <c r="K14" s="3"/>
      <c r="T14" s="2"/>
      <c r="V14" s="5"/>
      <c r="W14" s="3"/>
      <c r="AP14" s="6"/>
      <c r="AQ14" s="6"/>
      <c r="AR14" s="6"/>
      <c r="AS14" s="6"/>
    </row>
    <row r="15" customFormat="false" ht="19.7" hidden="false" customHeight="false" outlineLevel="0" collapsed="false">
      <c r="A15" s="9" t="s">
        <v>50</v>
      </c>
      <c r="K15" s="3"/>
      <c r="T15" s="2"/>
      <c r="V15" s="5"/>
      <c r="W15" s="3"/>
      <c r="AP15" s="6"/>
      <c r="AQ15" s="6"/>
      <c r="AR15" s="6"/>
      <c r="AS15" s="6"/>
    </row>
    <row r="16" customFormat="false" ht="19.7" hidden="false" customHeight="false" outlineLevel="0" collapsed="false">
      <c r="A16" s="17" t="s">
        <v>51</v>
      </c>
      <c r="K16" s="3"/>
      <c r="T16" s="2"/>
      <c r="V16" s="5"/>
      <c r="W16" s="3"/>
      <c r="AP16" s="6"/>
      <c r="AQ16" s="6"/>
      <c r="AR16" s="6"/>
      <c r="AS16" s="6"/>
    </row>
    <row r="17" customFormat="false" ht="19.7" hidden="false" customHeight="false" outlineLevel="0" collapsed="false">
      <c r="A17" s="9" t="s">
        <v>52</v>
      </c>
      <c r="K17" s="3"/>
      <c r="T17" s="2"/>
      <c r="V17" s="5"/>
      <c r="W17" s="3"/>
      <c r="AP17" s="6"/>
      <c r="AQ17" s="6"/>
      <c r="AR17" s="6"/>
      <c r="AS17" s="6"/>
    </row>
    <row r="18" customFormat="false" ht="19.7" hidden="false" customHeight="false" outlineLevel="0" collapsed="false">
      <c r="A18" s="9" t="s">
        <v>53</v>
      </c>
      <c r="K18" s="3"/>
      <c r="T18" s="2"/>
      <c r="V18" s="5"/>
      <c r="W18" s="3"/>
      <c r="AP18" s="6"/>
      <c r="AQ18" s="6"/>
      <c r="AR18" s="6"/>
      <c r="AS18" s="6"/>
    </row>
    <row r="19" customFormat="false" ht="19.7" hidden="false" customHeight="false" outlineLevel="0" collapsed="false">
      <c r="A19" s="9" t="s">
        <v>54</v>
      </c>
      <c r="K19" s="3"/>
      <c r="T19" s="2"/>
      <c r="V19" s="5"/>
      <c r="W19" s="3"/>
      <c r="AP19" s="6"/>
      <c r="AQ19" s="6"/>
      <c r="AR19" s="6"/>
      <c r="AS19" s="6"/>
    </row>
    <row r="20" customFormat="false" ht="19.7" hidden="false" customHeight="false" outlineLevel="0" collapsed="false">
      <c r="A20" s="9" t="s">
        <v>55</v>
      </c>
      <c r="B20" s="0" t="s">
        <v>56</v>
      </c>
      <c r="K20" s="3"/>
      <c r="T20" s="2"/>
      <c r="V20" s="5"/>
      <c r="W20" s="3"/>
      <c r="AP20" s="6"/>
      <c r="AQ20" s="6"/>
      <c r="AR20" s="6"/>
      <c r="AS20" s="6"/>
    </row>
    <row r="21" customFormat="false" ht="23.85" hidden="false" customHeight="false" outlineLevel="0" collapsed="false">
      <c r="A21" s="8" t="s">
        <v>57</v>
      </c>
      <c r="F21" s="0"/>
      <c r="G21" s="0"/>
      <c r="H21" s="0"/>
      <c r="I21" s="0"/>
      <c r="J21" s="0"/>
      <c r="K21" s="7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</row>
    <row r="22" customFormat="false" ht="19.7" hidden="false" customHeight="false" outlineLevel="0" collapsed="false">
      <c r="A22" s="9" t="s">
        <v>58</v>
      </c>
      <c r="K22" s="3"/>
      <c r="T22" s="2"/>
      <c r="V22" s="5"/>
      <c r="W22" s="3"/>
      <c r="AP22" s="6"/>
      <c r="AQ22" s="6"/>
      <c r="AR22" s="6"/>
      <c r="AS22" s="6"/>
    </row>
    <row r="23" customFormat="false" ht="19.7" hidden="false" customHeight="false" outlineLevel="0" collapsed="false">
      <c r="A23" s="17" t="s">
        <v>59</v>
      </c>
      <c r="K23" s="3"/>
      <c r="T23" s="2"/>
      <c r="V23" s="5"/>
      <c r="W23" s="3"/>
      <c r="AP23" s="6"/>
      <c r="AQ23" s="6"/>
      <c r="AR23" s="6"/>
      <c r="AS23" s="6"/>
    </row>
    <row r="24" customFormat="false" ht="19.7" hidden="false" customHeight="false" outlineLevel="0" collapsed="false">
      <c r="A24" s="18" t="s">
        <v>60</v>
      </c>
      <c r="K24" s="3"/>
      <c r="T24" s="2"/>
      <c r="V24" s="5"/>
      <c r="W24" s="3"/>
      <c r="AP24" s="6"/>
      <c r="AQ24" s="6"/>
      <c r="AR24" s="6"/>
      <c r="AS24" s="6"/>
    </row>
    <row r="25" customFormat="false" ht="19.7" hidden="false" customHeight="false" outlineLevel="0" collapsed="false">
      <c r="A25" s="16"/>
      <c r="K25" s="3"/>
      <c r="S25" s="19"/>
      <c r="T25" s="2"/>
      <c r="V25" s="5"/>
      <c r="W25" s="3"/>
      <c r="AP25" s="6"/>
      <c r="AQ25" s="6"/>
      <c r="AR25" s="6"/>
      <c r="AS25" s="6"/>
    </row>
    <row r="26" customFormat="false" ht="12.8" hidden="false" customHeight="false" outlineLevel="0" collapsed="false">
      <c r="A26" s="7" t="s">
        <v>61</v>
      </c>
      <c r="B26" s="0" t="n">
        <v>0.2</v>
      </c>
      <c r="C26" s="0" t="s">
        <v>62</v>
      </c>
      <c r="AK26" s="0" t="n">
        <f aca="false">$B$26*80/100</f>
        <v>0.16</v>
      </c>
      <c r="AL26" s="0" t="n">
        <f aca="false">$B$26*90/100</f>
        <v>0.18</v>
      </c>
      <c r="AM26" s="0" t="n">
        <f aca="false">$B$26*100/100</f>
        <v>0.2</v>
      </c>
      <c r="AN26" s="0" t="n">
        <f aca="false">$B$26*110/100</f>
        <v>0.22</v>
      </c>
      <c r="AO26" s="6"/>
      <c r="AP26" s="6"/>
      <c r="AQ26" s="6"/>
      <c r="AR26" s="6"/>
    </row>
    <row r="27" customFormat="false" ht="12.8" hidden="false" customHeight="false" outlineLevel="0" collapsed="false">
      <c r="A27" s="7" t="s">
        <v>63</v>
      </c>
      <c r="B27" s="0" t="n">
        <v>87</v>
      </c>
      <c r="C27" s="0" t="s">
        <v>64</v>
      </c>
      <c r="AO27" s="6"/>
      <c r="AP27" s="6"/>
      <c r="AQ27" s="6"/>
      <c r="AR27" s="6"/>
    </row>
    <row r="28" customFormat="false" ht="12.8" hidden="false" customHeight="false" outlineLevel="0" collapsed="false">
      <c r="A28" s="7"/>
      <c r="AO28" s="6"/>
      <c r="AP28" s="6"/>
      <c r="AQ28" s="6"/>
      <c r="AR28" s="6"/>
    </row>
    <row r="29" customFormat="false" ht="12.8" hidden="false" customHeight="false" outlineLevel="0" collapsed="false">
      <c r="F29" s="0"/>
      <c r="G29" s="0"/>
      <c r="H29" s="20"/>
      <c r="I29" s="3" t="n">
        <v>1</v>
      </c>
      <c r="AO29" s="6"/>
      <c r="AP29" s="6"/>
      <c r="AQ29" s="6"/>
      <c r="AR29" s="6"/>
    </row>
    <row r="30" customFormat="false" ht="12.8" hidden="false" customHeight="false" outlineLevel="0" collapsed="false">
      <c r="A30" s="0" t="s">
        <v>65</v>
      </c>
      <c r="B30" s="0" t="n">
        <v>100</v>
      </c>
      <c r="C30" s="0" t="n">
        <v>80</v>
      </c>
      <c r="D30" s="0" t="n">
        <v>0.5</v>
      </c>
      <c r="E30" s="0" t="n">
        <v>50</v>
      </c>
      <c r="F30" s="1" t="n">
        <v>0.333333333333333</v>
      </c>
      <c r="G30" s="2" t="n">
        <v>44439</v>
      </c>
      <c r="H30" s="20"/>
      <c r="I30" s="3" t="n">
        <v>0.979841954022989</v>
      </c>
      <c r="K30" s="4" t="n">
        <f aca="false">IF(F30,B30,B30+K29)</f>
        <v>100</v>
      </c>
      <c r="L30" s="1" t="n">
        <f aca="false">TIME(B30/C30,0,0)</f>
        <v>0.0520833333333333</v>
      </c>
      <c r="M30" s="1" t="n">
        <f aca="false">IF(F30,L30+F30+H30,P29+L30+H30)</f>
        <v>0.385416666666667</v>
      </c>
      <c r="N30" s="1" t="n">
        <f aca="false">IF(I30,TIME(V30*$B$27/E30,0,0),0)</f>
        <v>0.0123927083333334</v>
      </c>
      <c r="O30" s="1" t="n">
        <f aca="false">L30+N30</f>
        <v>0.0644760416666667</v>
      </c>
      <c r="P30" s="1" t="n">
        <f aca="false">IF(F31,F31,M30+N30)</f>
        <v>0.397809375</v>
      </c>
      <c r="Q30" s="1" t="n">
        <f aca="false">IF(G30,L30,L30+Q29)</f>
        <v>0.0520833333333333</v>
      </c>
      <c r="R30" s="1" t="n">
        <f aca="false">IF(G30,O30,O30+R29)</f>
        <v>0.0644760416666667</v>
      </c>
      <c r="S30" s="4" t="n">
        <f aca="false">1000*(($B$26*B30*C30/100)+D30*L30*24)/B30</f>
        <v>166.25</v>
      </c>
      <c r="T30" s="3" t="n">
        <f aca="false">(($B$26*B30*C30/100)+D30*L30*24)/$B$27</f>
        <v>0.191091954022989</v>
      </c>
      <c r="U30" s="3" t="n">
        <f aca="false">IF(I29,I29-T30,U29-T30)</f>
        <v>0.808908045977011</v>
      </c>
      <c r="V30" s="3" t="n">
        <f aca="false">IF(I30,I30-U30,)</f>
        <v>0.170933908045978</v>
      </c>
      <c r="Y30" s="21" t="n">
        <f aca="false">TIME($B30/80,0,0)</f>
        <v>0.0520833333333333</v>
      </c>
      <c r="Z30" s="1" t="n">
        <f aca="false">IF($E30,TIME(AK30/E30,0,0),)</f>
        <v>0.0133333333333333</v>
      </c>
      <c r="AA30" s="21" t="n">
        <f aca="false">TIME($B30/90,0,0)</f>
        <v>0.0462962962962963</v>
      </c>
      <c r="AB30" s="1" t="n">
        <f aca="false">IF($E30,TIME(AL30/$E30,0,0),)</f>
        <v>0.015</v>
      </c>
      <c r="AC30" s="21" t="n">
        <f aca="false">TIME($B30/100,0,0)</f>
        <v>0.0416666666666667</v>
      </c>
      <c r="AD30" s="1" t="n">
        <f aca="false">IF($E30,TIME(AM30/$E30,0,0),)</f>
        <v>0.0166666666666667</v>
      </c>
      <c r="AE30" s="21" t="n">
        <f aca="false">TIME($B30/110,0,0)</f>
        <v>0.0378787878787847</v>
      </c>
      <c r="AF30" s="1" t="n">
        <f aca="false">IF($E30,TIME(AN30/$E30,0,0),)</f>
        <v>0.0183333333333333</v>
      </c>
      <c r="AG30" s="1" t="n">
        <f aca="false">Y30+Z30</f>
        <v>0.0654166666666667</v>
      </c>
      <c r="AH30" s="1" t="n">
        <f aca="false">AA30+AB30</f>
        <v>0.0612962962962963</v>
      </c>
      <c r="AI30" s="1" t="n">
        <f aca="false">AC30+AD30</f>
        <v>0.0583333333333333</v>
      </c>
      <c r="AJ30" s="1" t="n">
        <f aca="false">AE30+AF30</f>
        <v>0.0562121212152778</v>
      </c>
      <c r="AK30" s="0" t="n">
        <f aca="false">$B30*AK$26</f>
        <v>16</v>
      </c>
      <c r="AL30" s="0" t="n">
        <f aca="false">$B30*AL$26</f>
        <v>18</v>
      </c>
      <c r="AM30" s="0" t="n">
        <f aca="false">$B30*AM$26</f>
        <v>20</v>
      </c>
      <c r="AN30" s="0" t="n">
        <f aca="false">$B30*AN$26</f>
        <v>22</v>
      </c>
      <c r="AO30" s="6"/>
      <c r="AP30" s="6"/>
      <c r="AQ30" s="6"/>
      <c r="AR30" s="6"/>
    </row>
    <row r="31" customFormat="false" ht="12.8" hidden="false" customHeight="false" outlineLevel="0" collapsed="false">
      <c r="A31" s="0" t="s">
        <v>66</v>
      </c>
      <c r="B31" s="0" t="n">
        <v>165</v>
      </c>
      <c r="C31" s="0" t="n">
        <v>110</v>
      </c>
      <c r="D31" s="0" t="n">
        <v>0.5</v>
      </c>
      <c r="E31" s="0" t="n">
        <v>50</v>
      </c>
      <c r="H31" s="20"/>
      <c r="I31" s="3" t="n">
        <v>0.975100574712644</v>
      </c>
      <c r="K31" s="4" t="n">
        <f aca="false">IF(F31,B31,B31+K30)</f>
        <v>265</v>
      </c>
      <c r="L31" s="1" t="n">
        <f aca="false">TIME(B31/C31,0,0)</f>
        <v>0.0625</v>
      </c>
      <c r="M31" s="1" t="n">
        <f aca="false">IF(F31,L31+F31+H31,P30+L31+H31)</f>
        <v>0.460309375</v>
      </c>
      <c r="N31" s="1" t="n">
        <f aca="false">IF(I31,TIME(V31*$B$27/E31,0,0),0)</f>
        <v>0.03053125</v>
      </c>
      <c r="O31" s="1" t="n">
        <f aca="false">L31+N31</f>
        <v>0.09303125</v>
      </c>
      <c r="P31" s="1" t="n">
        <f aca="false">IF(F32,F32,M31+N31)</f>
        <v>0.490840625</v>
      </c>
      <c r="Q31" s="1" t="n">
        <f aca="false">IF(G31,L31,L31+Q30)</f>
        <v>0.114583333333333</v>
      </c>
      <c r="R31" s="1" t="n">
        <f aca="false">IF(G31,O31,O31+R30)</f>
        <v>0.157507291666667</v>
      </c>
      <c r="S31" s="4" t="n">
        <f aca="false">1000*(($B$26*B31*C31/100)+D31*L31*24)/B31</f>
        <v>224.545454545455</v>
      </c>
      <c r="T31" s="3" t="n">
        <f aca="false">(($B$26*B31*C31/100)+D31*L31*24)/$B$27</f>
        <v>0.425862068965517</v>
      </c>
      <c r="U31" s="3" t="n">
        <f aca="false">IF(I30,I30-T31,U30-T31)</f>
        <v>0.553979885057472</v>
      </c>
      <c r="V31" s="3" t="n">
        <f aca="false">IF(I31,I31-U31,)</f>
        <v>0.421120689655172</v>
      </c>
      <c r="Y31" s="21" t="n">
        <f aca="false">TIME($B31/80,0,0)</f>
        <v>0.0859375</v>
      </c>
      <c r="Z31" s="1" t="n">
        <f aca="false">IF($E31,TIME(AK31/E31,0,0),)</f>
        <v>0.022</v>
      </c>
      <c r="AA31" s="21" t="n">
        <f aca="false">TIME($B31/90,0,0)</f>
        <v>0.0763888888888889</v>
      </c>
      <c r="AB31" s="1" t="n">
        <f aca="false">IF($E31,TIME(AL31/$E31,0,0),)</f>
        <v>0.02475</v>
      </c>
      <c r="AC31" s="21" t="n">
        <f aca="false">TIME($B31/100,0,0)</f>
        <v>0.06875</v>
      </c>
      <c r="AD31" s="1" t="n">
        <f aca="false">IF($E31,TIME(AM31/$E31,0,0),)</f>
        <v>0.0275</v>
      </c>
      <c r="AE31" s="21" t="n">
        <f aca="false">TIME($B31/110,0,0)</f>
        <v>0.0625</v>
      </c>
      <c r="AF31" s="1" t="n">
        <f aca="false">IF($E31,TIME(AN31/$E31,0,0),)</f>
        <v>0.03025</v>
      </c>
      <c r="AG31" s="1" t="n">
        <f aca="false">Y31+Z31</f>
        <v>0.1079375</v>
      </c>
      <c r="AH31" s="1" t="n">
        <f aca="false">AA31+AB31</f>
        <v>0.101138888888889</v>
      </c>
      <c r="AI31" s="1" t="n">
        <f aca="false">AC31+AD31</f>
        <v>0.09625</v>
      </c>
      <c r="AJ31" s="1" t="n">
        <f aca="false">AE31+AF31</f>
        <v>0.09275</v>
      </c>
      <c r="AK31" s="0" t="n">
        <f aca="false">$B31*AK$26</f>
        <v>26.4</v>
      </c>
      <c r="AL31" s="0" t="n">
        <f aca="false">$B31*AL$26</f>
        <v>29.7</v>
      </c>
      <c r="AM31" s="0" t="n">
        <f aca="false">$B31*AM$26</f>
        <v>33</v>
      </c>
      <c r="AN31" s="0" t="n">
        <f aca="false">$B31*AN$26</f>
        <v>36.3</v>
      </c>
    </row>
    <row r="32" customFormat="false" ht="12.8" hidden="false" customHeight="false" outlineLevel="0" collapsed="false">
      <c r="A32" s="0" t="s">
        <v>67</v>
      </c>
      <c r="B32" s="0" t="n">
        <v>99</v>
      </c>
      <c r="C32" s="0" t="n">
        <v>90</v>
      </c>
      <c r="D32" s="0" t="n">
        <v>0.5</v>
      </c>
      <c r="E32" s="0" t="n">
        <v>14</v>
      </c>
      <c r="H32" s="20"/>
      <c r="I32" s="3" t="n">
        <v>0.984772988505747</v>
      </c>
      <c r="K32" s="4" t="n">
        <f aca="false">IF(F32,B32,B32+K31)</f>
        <v>364</v>
      </c>
      <c r="L32" s="1" t="n">
        <f aca="false">TIME(B32/C32,0,0)</f>
        <v>0.0458333333333333</v>
      </c>
      <c r="M32" s="1" t="n">
        <f aca="false">IF(F32,L32+F32+H32,P31+L32+H32)</f>
        <v>0.536673958333333</v>
      </c>
      <c r="N32" s="1" t="n">
        <f aca="false">IF(I32,TIME(V32*$B$27/E32,0,0),0)</f>
        <v>0.0571770833333332</v>
      </c>
      <c r="O32" s="1" t="n">
        <f aca="false">L32+N32</f>
        <v>0.103010416666667</v>
      </c>
      <c r="P32" s="1" t="n">
        <f aca="false">IF(F33,F33,M32+N32)</f>
        <v>0.593851041666667</v>
      </c>
      <c r="Q32" s="1" t="n">
        <f aca="false">IF(G32,L32,L32+Q31)</f>
        <v>0.160416666666667</v>
      </c>
      <c r="R32" s="1" t="n">
        <f aca="false">IF(G32,O32,O32+R31)</f>
        <v>0.260517708333333</v>
      </c>
      <c r="S32" s="4" t="n">
        <f aca="false">1000*(($B$26*B32*C32/100)+D32*L32*24)/B32</f>
        <v>185.555555555556</v>
      </c>
      <c r="T32" s="3" t="n">
        <f aca="false">(($B$26*B32*C32/100)+D32*L32*24)/$B$27</f>
        <v>0.211149425287356</v>
      </c>
      <c r="U32" s="3" t="n">
        <f aca="false">IF(I31,I31-T32,U31-T32)</f>
        <v>0.763951149425288</v>
      </c>
      <c r="V32" s="3" t="n">
        <f aca="false">IF(I32,I32-U32,)</f>
        <v>0.220821839080459</v>
      </c>
      <c r="Y32" s="21" t="n">
        <f aca="false">TIME($B32/80,0,0)</f>
        <v>0.0515625</v>
      </c>
      <c r="Z32" s="1" t="n">
        <f aca="false">IF($E32,TIME(AK32/E32,0,0),)</f>
        <v>0.0471428571428588</v>
      </c>
      <c r="AA32" s="21" t="n">
        <f aca="false">TIME($B32/90,0,0)</f>
        <v>0.0458333333333333</v>
      </c>
      <c r="AB32" s="1" t="n">
        <f aca="false">IF($E32,TIME(AL32/$E32,0,0),)</f>
        <v>0.0530357142857176</v>
      </c>
      <c r="AC32" s="21" t="n">
        <f aca="false">TIME($B32/100,0,0)</f>
        <v>0.04125</v>
      </c>
      <c r="AD32" s="1" t="n">
        <f aca="false">IF($E32,TIME(AM32/$E32,0,0),)</f>
        <v>0.0589285714285764</v>
      </c>
      <c r="AE32" s="21" t="n">
        <f aca="false">TIME($B32/110,0,0)</f>
        <v>0.0375</v>
      </c>
      <c r="AF32" s="1" t="n">
        <f aca="false">IF($E32,TIME(AN32/$E32,0,0),)</f>
        <v>0.0648214285714236</v>
      </c>
      <c r="AG32" s="1" t="n">
        <f aca="false">Y32+Z32</f>
        <v>0.0987053571412037</v>
      </c>
      <c r="AH32" s="1" t="n">
        <f aca="false">AA32+AB32</f>
        <v>0.0988690476157407</v>
      </c>
      <c r="AI32" s="1" t="n">
        <f aca="false">AC32+AD32</f>
        <v>0.100178571423611</v>
      </c>
      <c r="AJ32" s="1" t="n">
        <f aca="false">AE32+AF32</f>
        <v>0.102321428576389</v>
      </c>
      <c r="AK32" s="0" t="n">
        <f aca="false">$B32*AK$26</f>
        <v>15.84</v>
      </c>
      <c r="AL32" s="0" t="n">
        <f aca="false">$B32*AL$26</f>
        <v>17.82</v>
      </c>
      <c r="AM32" s="0" t="n">
        <f aca="false">$B32*AM$26</f>
        <v>19.8</v>
      </c>
      <c r="AN32" s="0" t="n">
        <f aca="false">$B32*AN$26</f>
        <v>21.78</v>
      </c>
    </row>
    <row r="33" customFormat="false" ht="12.8" hidden="false" customHeight="false" outlineLevel="0" collapsed="false">
      <c r="A33" s="0" t="s">
        <v>68</v>
      </c>
      <c r="B33" s="0" t="n">
        <v>302</v>
      </c>
      <c r="C33" s="0" t="n">
        <v>80</v>
      </c>
      <c r="D33" s="0" t="n">
        <v>0.5</v>
      </c>
      <c r="E33" s="0" t="n">
        <v>14</v>
      </c>
      <c r="H33" s="20"/>
      <c r="I33" s="3" t="n">
        <v>1.00049568965517</v>
      </c>
      <c r="K33" s="4" t="n">
        <f aca="false">IF(F33,B33,B33+K32)</f>
        <v>666</v>
      </c>
      <c r="L33" s="1" t="n">
        <f aca="false">TIME(B33/C33,0,0)</f>
        <v>0.157291666666667</v>
      </c>
      <c r="M33" s="1" t="n">
        <f aca="false">IF(F33,L33+F33+H33,P32+L33+H33)</f>
        <v>0.751142708333333</v>
      </c>
      <c r="N33" s="1" t="n">
        <f aca="false">IF(I33,TIME(V33*$B$27/E33,0,0),0)</f>
        <v>0.153498139880952</v>
      </c>
      <c r="O33" s="1" t="n">
        <f aca="false">L33+N33</f>
        <v>0.310789806550926</v>
      </c>
      <c r="P33" s="1" t="n">
        <f aca="false">IF(F34,F34,M33+N33)</f>
        <v>0.904640848217593</v>
      </c>
      <c r="Q33" s="1" t="n">
        <f aca="false">IF(G33,L33,L33+Q32)</f>
        <v>0.317708333333333</v>
      </c>
      <c r="R33" s="1" t="n">
        <f aca="false">IF(G33,O33,O33+R32)</f>
        <v>0.571307514884259</v>
      </c>
      <c r="S33" s="4" t="n">
        <f aca="false">1000*(($B$26*B33*C33/100)+D33*L33*24)/B33</f>
        <v>166.25</v>
      </c>
      <c r="T33" s="3" t="n">
        <f aca="false">(($B$26*B33*C33/100)+D33*L33*24)/$B$27</f>
        <v>0.577097701149425</v>
      </c>
      <c r="U33" s="3" t="n">
        <f aca="false">IF(I32,I32-T33,U32-T33)</f>
        <v>0.407675287356322</v>
      </c>
      <c r="V33" s="3" t="n">
        <f aca="false">IF(I33,I33-U33,)</f>
        <v>0.592820402298848</v>
      </c>
      <c r="Y33" s="21" t="n">
        <f aca="false">TIME($B33/80,0,0)</f>
        <v>0.157291666666667</v>
      </c>
      <c r="Z33" s="1" t="n">
        <f aca="false">IF($E33,TIME(AK33/E33,0,0),)</f>
        <v>0.143809523809525</v>
      </c>
      <c r="AA33" s="21" t="n">
        <f aca="false">TIME($B33/90,0,0)</f>
        <v>0.139814814814815</v>
      </c>
      <c r="AB33" s="1" t="n">
        <f aca="false">IF($E33,TIME(AL33/$E33,0,0),)</f>
        <v>0.161785714285718</v>
      </c>
      <c r="AC33" s="21" t="n">
        <f aca="false">TIME($B33/100,0,0)</f>
        <v>0.125833333333333</v>
      </c>
      <c r="AD33" s="1" t="n">
        <f aca="false">IF($E33,TIME(AM33/$E33,0,0),)</f>
        <v>0.17976190476191</v>
      </c>
      <c r="AE33" s="21" t="n">
        <f aca="false">TIME($B33/110,0,0)</f>
        <v>0.114393939393935</v>
      </c>
      <c r="AF33" s="1" t="n">
        <f aca="false">IF($E33,TIME(AN33/$E33,0,0),)</f>
        <v>0.19773809523809</v>
      </c>
      <c r="AG33" s="1" t="n">
        <f aca="false">Y33+Z33</f>
        <v>0.301101190474537</v>
      </c>
      <c r="AH33" s="1" t="n">
        <f aca="false">AA33+AB33</f>
        <v>0.301600529097222</v>
      </c>
      <c r="AI33" s="1" t="n">
        <f aca="false">AC33+AD33</f>
        <v>0.305595238090278</v>
      </c>
      <c r="AJ33" s="1" t="n">
        <f aca="false">AE33+AF33</f>
        <v>0.31213203462963</v>
      </c>
      <c r="AK33" s="0" t="n">
        <f aca="false">$B33*AK$26</f>
        <v>48.32</v>
      </c>
      <c r="AL33" s="0" t="n">
        <f aca="false">$B33*AL$26</f>
        <v>54.36</v>
      </c>
      <c r="AM33" s="0" t="n">
        <f aca="false">$B33*AM$26</f>
        <v>60.4</v>
      </c>
      <c r="AN33" s="0" t="n">
        <f aca="false">$B33*AN$26</f>
        <v>66.44</v>
      </c>
    </row>
    <row r="34" customFormat="false" ht="12.8" hidden="false" customHeight="false" outlineLevel="0" collapsed="false">
      <c r="A34" s="0" t="s">
        <v>69</v>
      </c>
      <c r="B34" s="0" t="n">
        <v>142</v>
      </c>
      <c r="C34" s="0" t="n">
        <v>80</v>
      </c>
      <c r="D34" s="0" t="n">
        <v>0.5</v>
      </c>
      <c r="E34" s="0" t="n">
        <v>14</v>
      </c>
      <c r="F34" s="0"/>
      <c r="G34" s="0"/>
      <c r="H34" s="20"/>
      <c r="K34" s="4" t="n">
        <f aca="false">IF(F34,B34,B34+K33)</f>
        <v>808</v>
      </c>
      <c r="L34" s="1" t="n">
        <f aca="false">TIME(B34/C34,0,0)</f>
        <v>0.0739583333333333</v>
      </c>
      <c r="M34" s="1" t="n">
        <f aca="false">IF(F34,L34+F34+H34,P33+L34+H34)</f>
        <v>0.978599181550926</v>
      </c>
      <c r="N34" s="1" t="n">
        <f aca="false">IF(I34,TIME(V34*$B$27/E34,0,0),0)</f>
        <v>0</v>
      </c>
      <c r="O34" s="1" t="n">
        <f aca="false">L34+N34</f>
        <v>0.0739583333333333</v>
      </c>
      <c r="P34" s="1" t="n">
        <f aca="false">IF(F35,F35,M34+N34)</f>
        <v>0.25</v>
      </c>
      <c r="Q34" s="1" t="n">
        <f aca="false">IF(G34,L34,L34+Q33)</f>
        <v>0.391666666666667</v>
      </c>
      <c r="R34" s="1" t="n">
        <f aca="false">IF(G34,O34,O34+R33)</f>
        <v>0.645265848217593</v>
      </c>
      <c r="S34" s="4" t="n">
        <f aca="false">1000*(($B$26*B34*C34/100)+D34*L34*24)/B34</f>
        <v>166.25</v>
      </c>
      <c r="T34" s="3" t="n">
        <f aca="false">(($B$26*B34*C34/100)+D34*L34*24)/$B$27</f>
        <v>0.271350574712644</v>
      </c>
      <c r="U34" s="3" t="n">
        <f aca="false">IF(I33,I33-T34,U33-T34)</f>
        <v>0.729145114942526</v>
      </c>
      <c r="V34" s="3" t="n">
        <f aca="false">IF(I34,I34-U34,)</f>
        <v>0</v>
      </c>
      <c r="Y34" s="21" t="n">
        <f aca="false">TIME($B34/80,0,0)</f>
        <v>0.0739583333333333</v>
      </c>
      <c r="Z34" s="1" t="n">
        <f aca="false">IF($E34,TIME(AK34/E34,0,0),)</f>
        <v>0.0676190476190509</v>
      </c>
      <c r="AA34" s="21" t="n">
        <f aca="false">TIME($B34/90,0,0)</f>
        <v>0.0657407407407407</v>
      </c>
      <c r="AB34" s="1" t="n">
        <f aca="false">IF($E34,TIME(AL34/$E34,0,0),)</f>
        <v>0.0760714285714236</v>
      </c>
      <c r="AC34" s="21" t="n">
        <f aca="false">TIME($B34/100,0,0)</f>
        <v>0.0591666666666667</v>
      </c>
      <c r="AD34" s="1" t="n">
        <f aca="false">IF($E34,TIME(AM34/$E34,0,0),)</f>
        <v>0.0845238095238079</v>
      </c>
      <c r="AE34" s="21" t="n">
        <f aca="false">TIME($B34/110,0,0)</f>
        <v>0.0537878787878819</v>
      </c>
      <c r="AF34" s="1" t="n">
        <f aca="false">IF($E34,TIME(AN34/$E34,0,0),)</f>
        <v>0.0929761904761921</v>
      </c>
      <c r="AG34" s="1" t="n">
        <f aca="false">Y34+Z34</f>
        <v>0.141577380949074</v>
      </c>
      <c r="AH34" s="1" t="n">
        <f aca="false">AA34+AB34</f>
        <v>0.14181216931713</v>
      </c>
      <c r="AI34" s="1" t="n">
        <f aca="false">AC34+AD34</f>
        <v>0.14369047619213</v>
      </c>
      <c r="AJ34" s="1" t="n">
        <f aca="false">AE34+AF34</f>
        <v>0.146764069259259</v>
      </c>
      <c r="AK34" s="0" t="n">
        <f aca="false">$B34*AK$26</f>
        <v>22.72</v>
      </c>
      <c r="AL34" s="0" t="n">
        <f aca="false">$B34*AL$26</f>
        <v>25.56</v>
      </c>
      <c r="AM34" s="0" t="n">
        <f aca="false">$B34*AM$26</f>
        <v>28.4</v>
      </c>
      <c r="AN34" s="0" t="n">
        <f aca="false">$B34*AN$26</f>
        <v>31.24</v>
      </c>
    </row>
    <row r="35" customFormat="false" ht="12.8" hidden="false" customHeight="false" outlineLevel="0" collapsed="false">
      <c r="A35" s="0" t="s">
        <v>70</v>
      </c>
      <c r="B35" s="0" t="n">
        <v>297</v>
      </c>
      <c r="C35" s="0" t="n">
        <v>85</v>
      </c>
      <c r="D35" s="0" t="n">
        <v>0.5</v>
      </c>
      <c r="E35" s="0" t="n">
        <v>14</v>
      </c>
      <c r="F35" s="1" t="n">
        <v>0.25</v>
      </c>
      <c r="G35" s="2" t="n">
        <f aca="false">G30+1</f>
        <v>44440</v>
      </c>
      <c r="H35" s="20" t="n">
        <v>0.03125</v>
      </c>
      <c r="I35" s="3" t="n">
        <v>0.802655848546315</v>
      </c>
      <c r="K35" s="4" t="n">
        <f aca="false">IF(F35,B35,B35+K34)</f>
        <v>297</v>
      </c>
      <c r="L35" s="1" t="n">
        <f aca="false">TIME(B35/C35,0,0)</f>
        <v>0.14558823529412</v>
      </c>
      <c r="M35" s="1" t="n">
        <f aca="false">IF(F35,L35+F35+H35,P34+L35+H35)</f>
        <v>0.42683823529412</v>
      </c>
      <c r="N35" s="1" t="n">
        <f aca="false">IF(I35,TIME(V35*$B$27/E35,0,0),0)</f>
        <v>0.174501466211485</v>
      </c>
      <c r="O35" s="1" t="n">
        <f aca="false">L35+N35</f>
        <v>0.32008970150463</v>
      </c>
      <c r="P35" s="1" t="n">
        <f aca="false">IF(F36,F36,M35+N35)</f>
        <v>0.60133970150463</v>
      </c>
      <c r="Q35" s="1" t="n">
        <f aca="false">IF(G35,L35,L35+Q34)</f>
        <v>0.14558823529412</v>
      </c>
      <c r="R35" s="1" t="n">
        <f aca="false">IF(G35,O35,O35+R34)</f>
        <v>0.32008970150463</v>
      </c>
      <c r="S35" s="4" t="n">
        <f aca="false">1000*(($B$26*B35*C35/100)+D35*L35*24)/B35</f>
        <v>175.882352941177</v>
      </c>
      <c r="T35" s="3" t="n">
        <f aca="false">(($B$26*B35*C35/100)+D35*L35*24)/$B$27</f>
        <v>0.600425963488844</v>
      </c>
      <c r="U35" s="3" t="n">
        <f aca="false">IF(I34,I34-T35,U34-T35)</f>
        <v>0.128719151453682</v>
      </c>
      <c r="V35" s="3" t="n">
        <f aca="false">IF(I35,I35-U35,)</f>
        <v>0.673936697092633</v>
      </c>
      <c r="Y35" s="21" t="n">
        <f aca="false">TIME($B35/80,0,0)</f>
        <v>0.1546875</v>
      </c>
      <c r="Z35" s="1" t="n">
        <f aca="false">IF($E35,TIME(AK35/E35,0,0),)</f>
        <v>0.141428571428576</v>
      </c>
      <c r="AA35" s="21" t="n">
        <f aca="false">TIME($B35/90,0,0)</f>
        <v>0.1375</v>
      </c>
      <c r="AB35" s="1" t="n">
        <f aca="false">IF($E35,TIME(AL35/$E35,0,0),)</f>
        <v>0.159107142857141</v>
      </c>
      <c r="AC35" s="21" t="n">
        <f aca="false">TIME($B35/100,0,0)</f>
        <v>0.12375</v>
      </c>
      <c r="AD35" s="1" t="n">
        <f aca="false">IF($E35,TIME(AM35/$E35,0,0),)</f>
        <v>0.176785714285718</v>
      </c>
      <c r="AE35" s="21" t="n">
        <f aca="false">TIME($B35/110,0,0)</f>
        <v>0.1125</v>
      </c>
      <c r="AF35" s="1" t="n">
        <f aca="false">IF($E35,TIME(AN35/$E35,0,0),)</f>
        <v>0.194464285714282</v>
      </c>
      <c r="AG35" s="1" t="n">
        <f aca="false">Y35+Z35</f>
        <v>0.296116071423611</v>
      </c>
      <c r="AH35" s="1" t="n">
        <f aca="false">AA35+AB35</f>
        <v>0.296607142858796</v>
      </c>
      <c r="AI35" s="1" t="n">
        <f aca="false">AC35+AD35</f>
        <v>0.300535714282407</v>
      </c>
      <c r="AJ35" s="1" t="n">
        <f aca="false">AE35+AF35</f>
        <v>0.306964285717593</v>
      </c>
      <c r="AK35" s="0" t="n">
        <f aca="false">$B35*AK$26</f>
        <v>47.52</v>
      </c>
      <c r="AL35" s="0" t="n">
        <f aca="false">$B35*AL$26</f>
        <v>53.46</v>
      </c>
      <c r="AM35" s="0" t="n">
        <f aca="false">$B35*AM$26</f>
        <v>59.4</v>
      </c>
      <c r="AN35" s="0" t="n">
        <f aca="false">$B35*AN$26</f>
        <v>65.34</v>
      </c>
    </row>
    <row r="36" customFormat="false" ht="12.8" hidden="false" customHeight="false" outlineLevel="0" collapsed="false">
      <c r="A36" s="0" t="s">
        <v>71</v>
      </c>
      <c r="B36" s="0" t="n">
        <v>284</v>
      </c>
      <c r="C36" s="0" t="n">
        <v>90</v>
      </c>
      <c r="D36" s="0" t="n">
        <v>0.5</v>
      </c>
      <c r="E36" s="0" t="n">
        <v>14</v>
      </c>
      <c r="F36" s="0"/>
      <c r="H36" s="20"/>
      <c r="I36" s="3" t="n">
        <v>0.589291863871986</v>
      </c>
      <c r="K36" s="4" t="n">
        <f aca="false">IF(F36,B36,B36+K35)</f>
        <v>581</v>
      </c>
      <c r="L36" s="1" t="n">
        <f aca="false">TIME(B36/C36,0,0)</f>
        <v>0.131481481481481</v>
      </c>
      <c r="M36" s="1" t="n">
        <f aca="false">IF(F36,L36+F36+H36,P35+L36+H36)</f>
        <v>0.732821182986111</v>
      </c>
      <c r="N36" s="1" t="n">
        <f aca="false">IF(I36,TIME(V36*$B$27/E36,0,0),0)</f>
        <v>0.101592592592593</v>
      </c>
      <c r="O36" s="1" t="n">
        <f aca="false">L36+N36</f>
        <v>0.233074074074074</v>
      </c>
      <c r="P36" s="1" t="n">
        <f aca="false">IF(F37,F37,M36+N36)</f>
        <v>0.834413775578704</v>
      </c>
      <c r="Q36" s="1" t="n">
        <f aca="false">IF(G36,L36,L36+Q35)</f>
        <v>0.277069716770833</v>
      </c>
      <c r="R36" s="1" t="n">
        <f aca="false">IF(G36,O36,O36+R35)</f>
        <v>0.553163775578704</v>
      </c>
      <c r="S36" s="4" t="n">
        <f aca="false">1000*(($B$26*B36*C36/100)+D36*L36*24)/B36</f>
        <v>185.555555555556</v>
      </c>
      <c r="T36" s="3" t="n">
        <f aca="false">(($B$26*B36*C36/100)+D36*L36*24)/$B$27</f>
        <v>0.605721583652618</v>
      </c>
      <c r="U36" s="3" t="n">
        <f aca="false">IF(I35,I35-T36,U35-T36)</f>
        <v>0.196934264893697</v>
      </c>
      <c r="V36" s="3" t="n">
        <f aca="false">IF(I36,I36-U36,)</f>
        <v>0.392357598978289</v>
      </c>
      <c r="Y36" s="21" t="n">
        <f aca="false">TIME($B36/80,0,0)</f>
        <v>0.147916666666667</v>
      </c>
      <c r="Z36" s="1" t="n">
        <f aca="false">IF($E36,TIME(AK36/E36,0,0),)</f>
        <v>0.13523809523809</v>
      </c>
      <c r="AA36" s="21" t="n">
        <f aca="false">TIME($B36/90,0,0)</f>
        <v>0.131481481481481</v>
      </c>
      <c r="AB36" s="1" t="n">
        <f aca="false">IF($E36,TIME(AL36/$E36,0,0),)</f>
        <v>0.152142857142859</v>
      </c>
      <c r="AC36" s="21" t="n">
        <f aca="false">TIME($B36/100,0,0)</f>
        <v>0.118333333333333</v>
      </c>
      <c r="AD36" s="1" t="n">
        <f aca="false">IF($E36,TIME(AM36/$E36,0,0),)</f>
        <v>0.169047619047616</v>
      </c>
      <c r="AE36" s="21" t="n">
        <f aca="false">TIME($B36/110,0,0)</f>
        <v>0.107575757575752</v>
      </c>
      <c r="AF36" s="1" t="n">
        <f aca="false">IF($E36,TIME(AN36/$E36,0,0),)</f>
        <v>0.185952380952384</v>
      </c>
      <c r="AG36" s="1" t="n">
        <f aca="false">Y36+Z36</f>
        <v>0.283154761909722</v>
      </c>
      <c r="AH36" s="1" t="n">
        <f aca="false">AA36+AB36</f>
        <v>0.283624338622685</v>
      </c>
      <c r="AI36" s="1" t="n">
        <f aca="false">AC36+AD36</f>
        <v>0.287380952384259</v>
      </c>
      <c r="AJ36" s="1" t="n">
        <f aca="false">AE36+AF36</f>
        <v>0.293528138530093</v>
      </c>
      <c r="AK36" s="0" t="n">
        <f aca="false">$B36*AK$26</f>
        <v>45.44</v>
      </c>
      <c r="AL36" s="0" t="n">
        <f aca="false">$B36*AL$26</f>
        <v>51.12</v>
      </c>
      <c r="AM36" s="0" t="n">
        <f aca="false">$B36*AM$26</f>
        <v>56.8</v>
      </c>
      <c r="AN36" s="0" t="n">
        <f aca="false">$B36*AN$26</f>
        <v>62.48</v>
      </c>
    </row>
    <row r="37" customFormat="false" ht="12.8" hidden="false" customHeight="false" outlineLevel="0" collapsed="false">
      <c r="A37" s="0" t="s">
        <v>72</v>
      </c>
      <c r="B37" s="0" t="n">
        <v>184</v>
      </c>
      <c r="C37" s="0" t="n">
        <v>90</v>
      </c>
      <c r="D37" s="0" t="n">
        <v>0.5</v>
      </c>
      <c r="E37" s="0" t="n">
        <v>14</v>
      </c>
      <c r="H37" s="20" t="n">
        <v>0.03125</v>
      </c>
      <c r="I37" s="3" t="n">
        <v>0.99837998647735</v>
      </c>
      <c r="K37" s="4" t="n">
        <f aca="false">IF(F37,B37,B37+K36)</f>
        <v>765</v>
      </c>
      <c r="L37" s="1" t="n">
        <f aca="false">TIME(B37/C37,0,0)</f>
        <v>0.0851851851851852</v>
      </c>
      <c r="M37" s="1" t="n">
        <f aca="false">IF(F37,L37+F37+H37,P36+L37+H37)</f>
        <v>0.950848960763889</v>
      </c>
      <c r="N37" s="1" t="n">
        <f aca="false">IF(I37,TIME(V37*$B$27/E37,0,0),0)</f>
        <v>0.20753835978836</v>
      </c>
      <c r="O37" s="1" t="n">
        <f aca="false">L37+N37</f>
        <v>0.292723544976852</v>
      </c>
      <c r="P37" s="1" t="n">
        <f aca="false">IF(F38,F38,M37+N37)</f>
        <v>0.270833333333333</v>
      </c>
      <c r="Q37" s="1" t="n">
        <f aca="false">IF(G37,L37,L37+Q36)</f>
        <v>0.362254901956018</v>
      </c>
      <c r="R37" s="1" t="n">
        <f aca="false">IF(G37,O37,O37+R36)</f>
        <v>0.845887320555555</v>
      </c>
      <c r="S37" s="4" t="n">
        <f aca="false">1000*(($B$26*B37*C37/100)+D37*L37*24)/B37</f>
        <v>185.555555555556</v>
      </c>
      <c r="T37" s="3" t="n">
        <f aca="false">(($B$26*B37*C37/100)+D37*L37*24)/$B$27</f>
        <v>0.392439335887612</v>
      </c>
      <c r="U37" s="3" t="n">
        <f aca="false">IF(I36,I36-T37,U36-T37)</f>
        <v>0.196852527984374</v>
      </c>
      <c r="V37" s="3" t="n">
        <f aca="false">IF(I37,I37-U37,)</f>
        <v>0.801527458492976</v>
      </c>
      <c r="Y37" s="21" t="n">
        <f aca="false">TIME($B37/80,0,0)</f>
        <v>0.0958333333333333</v>
      </c>
      <c r="Z37" s="1" t="n">
        <f aca="false">IF($E37,TIME(AK37/E37,0,0),)</f>
        <v>0.0876190476190509</v>
      </c>
      <c r="AA37" s="21" t="n">
        <f aca="false">TIME($B37/90,0,0)</f>
        <v>0.0851851851851852</v>
      </c>
      <c r="AB37" s="1" t="n">
        <f aca="false">IF($E37,TIME(AL37/$E37,0,0),)</f>
        <v>0.0985714285714236</v>
      </c>
      <c r="AC37" s="21" t="n">
        <f aca="false">TIME($B37/100,0,0)</f>
        <v>0.0766666666666667</v>
      </c>
      <c r="AD37" s="1" t="n">
        <f aca="false">IF($E37,TIME(AM37/$E37,0,0),)</f>
        <v>0.109523809523808</v>
      </c>
      <c r="AE37" s="21" t="n">
        <f aca="false">TIME($B37/110,0,0)</f>
        <v>0.0696969696969676</v>
      </c>
      <c r="AF37" s="1" t="n">
        <f aca="false">IF($E37,TIME(AN37/$E37,0,0),)</f>
        <v>0.120476190476192</v>
      </c>
      <c r="AG37" s="1" t="n">
        <f aca="false">Y37+Z37</f>
        <v>0.183452380949074</v>
      </c>
      <c r="AH37" s="1" t="n">
        <f aca="false">AA37+AB37</f>
        <v>0.183756613761574</v>
      </c>
      <c r="AI37" s="1" t="n">
        <f aca="false">AC37+AD37</f>
        <v>0.18619047619213</v>
      </c>
      <c r="AJ37" s="1" t="n">
        <f aca="false">AE37+AF37</f>
        <v>0.190173160173611</v>
      </c>
      <c r="AK37" s="0" t="n">
        <f aca="false">$B37*AK$26</f>
        <v>29.44</v>
      </c>
      <c r="AL37" s="0" t="n">
        <f aca="false">$B37*AL$26</f>
        <v>33.12</v>
      </c>
      <c r="AM37" s="0" t="n">
        <f aca="false">$B37*AM$26</f>
        <v>36.8</v>
      </c>
      <c r="AN37" s="0" t="n">
        <f aca="false">$B37*AN$26</f>
        <v>40.48</v>
      </c>
    </row>
    <row r="38" customFormat="false" ht="12.8" hidden="false" customHeight="false" outlineLevel="0" collapsed="false">
      <c r="A38" s="0" t="s">
        <v>73</v>
      </c>
      <c r="B38" s="0" t="n">
        <v>296</v>
      </c>
      <c r="C38" s="0" t="n">
        <v>90</v>
      </c>
      <c r="D38" s="0" t="n">
        <v>0.5</v>
      </c>
      <c r="E38" s="0" t="n">
        <v>14</v>
      </c>
      <c r="F38" s="1" t="n">
        <v>0.270833333333333</v>
      </c>
      <c r="G38" s="2" t="n">
        <f aca="false">G35+1</f>
        <v>44441</v>
      </c>
      <c r="H38" s="20"/>
      <c r="I38" s="3" t="n">
        <v>0.999521748929457</v>
      </c>
      <c r="K38" s="4" t="n">
        <f aca="false">IF(F38,B38,B38+K37)</f>
        <v>296</v>
      </c>
      <c r="L38" s="1" t="n">
        <f aca="false">TIME(B38/C38,0,0)</f>
        <v>0.137037037037037</v>
      </c>
      <c r="M38" s="1" t="n">
        <f aca="false">IF(F38,L38+F38+H38,P37+L38+H38)</f>
        <v>0.40787037037037</v>
      </c>
      <c r="N38" s="1" t="n">
        <f aca="false">IF(I38,TIME(V38*$B$27/E38,0,0),0)</f>
        <v>0.163761243386243</v>
      </c>
      <c r="O38" s="1" t="n">
        <f aca="false">L38+N38</f>
        <v>0.300798280428241</v>
      </c>
      <c r="P38" s="1" t="n">
        <f aca="false">IF(F39,F39,M38+N38)</f>
        <v>0.571631613761574</v>
      </c>
      <c r="Q38" s="1" t="n">
        <f aca="false">IF(G38,L38,L38+Q37)</f>
        <v>0.137037037037037</v>
      </c>
      <c r="R38" s="1" t="n">
        <f aca="false">IF(G38,O38,O38+R37)</f>
        <v>0.300798280428241</v>
      </c>
      <c r="S38" s="4" t="n">
        <f aca="false">1000*(($B$26*B38*C38/100)+D38*L38*24)/B38</f>
        <v>185.555555555556</v>
      </c>
      <c r="T38" s="3" t="n">
        <f aca="false">(($B$26*B38*C38/100)+D38*L38*24)/$B$27</f>
        <v>0.631315453384419</v>
      </c>
      <c r="U38" s="3" t="n">
        <f aca="false">IF(I37,I37-T38,U37-T38)</f>
        <v>0.367064533092931</v>
      </c>
      <c r="V38" s="3" t="n">
        <f aca="false">IF(I38,I38-U38,)</f>
        <v>0.632457215836526</v>
      </c>
      <c r="Y38" s="21" t="n">
        <f aca="false">TIME($B38/80,0,0)</f>
        <v>0.154166666666667</v>
      </c>
      <c r="Z38" s="1" t="n">
        <f aca="false">IF($E38,TIME(AK38/E38,0,0),)</f>
        <v>0.140952380952384</v>
      </c>
      <c r="AA38" s="21" t="n">
        <f aca="false">TIME($B38/90,0,0)</f>
        <v>0.137037037037037</v>
      </c>
      <c r="AB38" s="1" t="n">
        <f aca="false">IF($E38,TIME(AL38/$E38,0,0),)</f>
        <v>0.158571428571424</v>
      </c>
      <c r="AC38" s="21" t="n">
        <f aca="false">TIME($B38/100,0,0)</f>
        <v>0.123333333333333</v>
      </c>
      <c r="AD38" s="1" t="n">
        <f aca="false">IF($E38,TIME(AM38/$E38,0,0),)</f>
        <v>0.176190476190475</v>
      </c>
      <c r="AE38" s="21" t="n">
        <f aca="false">TIME($B38/110,0,0)</f>
        <v>0.112121212121215</v>
      </c>
      <c r="AF38" s="1" t="n">
        <f aca="false">IF($E38,TIME(AN38/$E38,0,0),)</f>
        <v>0.193809523809525</v>
      </c>
      <c r="AG38" s="1" t="n">
        <f aca="false">Y38+Z38</f>
        <v>0.295119047615741</v>
      </c>
      <c r="AH38" s="1" t="n">
        <f aca="false">AA38+AB38</f>
        <v>0.295608465613426</v>
      </c>
      <c r="AI38" s="1" t="n">
        <f aca="false">AC38+AD38</f>
        <v>0.299523809525463</v>
      </c>
      <c r="AJ38" s="1" t="n">
        <f aca="false">AE38+AF38</f>
        <v>0.305930735925926</v>
      </c>
      <c r="AK38" s="0" t="n">
        <f aca="false">$B38*AK$26</f>
        <v>47.36</v>
      </c>
      <c r="AL38" s="0" t="n">
        <f aca="false">$B38*AL$26</f>
        <v>53.28</v>
      </c>
      <c r="AM38" s="0" t="n">
        <f aca="false">$B38*AM$26</f>
        <v>59.2</v>
      </c>
      <c r="AN38" s="0" t="n">
        <f aca="false">$B38*AN$26</f>
        <v>65.12</v>
      </c>
    </row>
    <row r="39" customFormat="false" ht="12.8" hidden="false" customHeight="false" outlineLevel="0" collapsed="false">
      <c r="A39" s="0" t="s">
        <v>74</v>
      </c>
      <c r="B39" s="0" t="n">
        <v>138</v>
      </c>
      <c r="C39" s="0" t="n">
        <v>80</v>
      </c>
      <c r="D39" s="0" t="n">
        <v>0.5</v>
      </c>
      <c r="E39" s="0" t="n">
        <v>14</v>
      </c>
      <c r="H39" s="20"/>
      <c r="I39" s="3" t="n">
        <v>0.737103645481181</v>
      </c>
      <c r="K39" s="4" t="n">
        <f aca="false">IF(F39,B39,B39+K38)</f>
        <v>434</v>
      </c>
      <c r="L39" s="1" t="n">
        <f aca="false">TIME(B39/C39,0,0)</f>
        <v>0.071875</v>
      </c>
      <c r="M39" s="1" t="n">
        <f aca="false">IF(F39,L39+F39+H39,P38+L39+H39)</f>
        <v>0.643506613761574</v>
      </c>
      <c r="N39" s="1" t="n">
        <f aca="false">IF(I39,TIME(V39*$B$27/E39,0,0),0)</f>
        <v>0.000333705357142839</v>
      </c>
      <c r="O39" s="1" t="n">
        <f aca="false">L39+N39</f>
        <v>0.0722087053587963</v>
      </c>
      <c r="P39" s="1" t="n">
        <f aca="false">IF(F40,F40,M39+N39)</f>
        <v>0.64384031912037</v>
      </c>
      <c r="Q39" s="1" t="n">
        <f aca="false">IF(G39,L39,L39+Q38)</f>
        <v>0.208912037037037</v>
      </c>
      <c r="R39" s="1" t="n">
        <f aca="false">IF(G39,O39,O39+R38)</f>
        <v>0.373006985787037</v>
      </c>
      <c r="S39" s="4" t="n">
        <f aca="false">1000*(($B$26*B39*C39/100)+D39*L39*24)/B39</f>
        <v>166.25</v>
      </c>
      <c r="T39" s="3" t="n">
        <f aca="false">(($B$26*B39*C39/100)+D39*L39*24)/$B$27</f>
        <v>0.263706896551724</v>
      </c>
      <c r="U39" s="3" t="n">
        <f aca="false">IF(I38,I38-T39,U38-T39)</f>
        <v>0.735814852377733</v>
      </c>
      <c r="V39" s="3" t="n">
        <f aca="false">IF(I39,I39-U39,)</f>
        <v>0.0012887931034482</v>
      </c>
      <c r="Y39" s="21" t="n">
        <f aca="false">TIME($B39/80,0,0)</f>
        <v>0.071875</v>
      </c>
      <c r="Z39" s="1" t="n">
        <f aca="false">IF($E39,TIME(AK39/E39,0,0),)</f>
        <v>0.0657142857142824</v>
      </c>
      <c r="AA39" s="21" t="n">
        <f aca="false">TIME($B39/90,0,0)</f>
        <v>0.0638888888888889</v>
      </c>
      <c r="AB39" s="1" t="n">
        <f aca="false">IF($E39,TIME(AL39/$E39,0,0),)</f>
        <v>0.0739285714285764</v>
      </c>
      <c r="AC39" s="21" t="n">
        <f aca="false">TIME($B39/100,0,0)</f>
        <v>0.0575</v>
      </c>
      <c r="AD39" s="1" t="n">
        <f aca="false">IF($E39,TIME(AM39/$E39,0,0),)</f>
        <v>0.0821428571428588</v>
      </c>
      <c r="AE39" s="21" t="n">
        <f aca="false">TIME($B39/110,0,0)</f>
        <v>0.0522727272727315</v>
      </c>
      <c r="AF39" s="1" t="n">
        <f aca="false">IF($E39,TIME(AN39/$E39,0,0),)</f>
        <v>0.0903571428571412</v>
      </c>
      <c r="AG39" s="1" t="n">
        <f aca="false">Y39+Z39</f>
        <v>0.137589285717593</v>
      </c>
      <c r="AH39" s="1" t="n">
        <f aca="false">AA39+AB39</f>
        <v>0.1378174603125</v>
      </c>
      <c r="AI39" s="1" t="n">
        <f aca="false">AC39+AD39</f>
        <v>0.139642857141204</v>
      </c>
      <c r="AJ39" s="1" t="n">
        <f aca="false">AE39+AF39</f>
        <v>0.142629870127315</v>
      </c>
      <c r="AK39" s="0" t="n">
        <f aca="false">$B39*AK$26</f>
        <v>22.08</v>
      </c>
      <c r="AL39" s="0" t="n">
        <f aca="false">$B39*AL$26</f>
        <v>24.84</v>
      </c>
      <c r="AM39" s="0" t="n">
        <f aca="false">$B39*AM$26</f>
        <v>27.6</v>
      </c>
      <c r="AN39" s="0" t="n">
        <f aca="false">$B39*AN$26</f>
        <v>30.36</v>
      </c>
    </row>
    <row r="40" customFormat="false" ht="12.8" hidden="false" customHeight="false" outlineLevel="0" collapsed="false">
      <c r="A40" s="0" t="s">
        <v>75</v>
      </c>
      <c r="B40" s="0" t="n">
        <v>327</v>
      </c>
      <c r="C40" s="0" t="n">
        <v>80</v>
      </c>
      <c r="D40" s="0" t="n">
        <v>0.5</v>
      </c>
      <c r="E40" s="0" t="n">
        <v>14</v>
      </c>
      <c r="H40" s="20"/>
      <c r="I40" s="3" t="n">
        <v>0.995286835136353</v>
      </c>
      <c r="K40" s="4" t="n">
        <f aca="false">IF(F40,B40,B40+K39)</f>
        <v>761</v>
      </c>
      <c r="L40" s="1" t="n">
        <f aca="false">TIME(B40/C40,0,0)</f>
        <v>0.1703125</v>
      </c>
      <c r="M40" s="1" t="n">
        <f aca="false">IF(F40,L40+F40+H40,P39+L40+H40)</f>
        <v>0.81415281912037</v>
      </c>
      <c r="N40" s="1" t="n">
        <f aca="false">IF(I40,TIME(V40*$B$27/E40,0,0),0)</f>
        <v>0.228647879464286</v>
      </c>
      <c r="O40" s="1" t="n">
        <f aca="false">L40+N40</f>
        <v>0.398960379467593</v>
      </c>
      <c r="P40" s="1" t="n">
        <f aca="false">IF(F41,F41,M40+N40)</f>
        <v>0.208333333333333</v>
      </c>
      <c r="Q40" s="1" t="n">
        <f aca="false">IF(G40,L40,L40+Q39)</f>
        <v>0.379224537037037</v>
      </c>
      <c r="R40" s="1" t="n">
        <f aca="false">IF(G40,O40,O40+R39)</f>
        <v>0.77196736525463</v>
      </c>
      <c r="S40" s="4" t="n">
        <f aca="false">1000*(($B$26*B40*C40/100)+D40*L40*24)/B40</f>
        <v>166.25</v>
      </c>
      <c r="T40" s="3" t="n">
        <f aca="false">(($B$26*B40*C40/100)+D40*L40*24)/$B$27</f>
        <v>0.624870689655172</v>
      </c>
      <c r="U40" s="3" t="n">
        <f aca="false">IF(I39,I39-T40,U39-T40)</f>
        <v>0.112232955826009</v>
      </c>
      <c r="V40" s="3" t="n">
        <f aca="false">IF(I40,I40-U40,)</f>
        <v>0.883053879310344</v>
      </c>
      <c r="Y40" s="21" t="n">
        <f aca="false">TIME($B40/80,0,0)</f>
        <v>0.1703125</v>
      </c>
      <c r="Z40" s="1" t="n">
        <f aca="false">IF($E40,TIME(AK40/E40,0,0),)</f>
        <v>0.155714285714282</v>
      </c>
      <c r="AA40" s="21" t="n">
        <f aca="false">TIME($B40/90,0,0)</f>
        <v>0.151388888888889</v>
      </c>
      <c r="AB40" s="1" t="n">
        <f aca="false">IF($E40,TIME(AL40/$E40,0,0),)</f>
        <v>0.175178571428576</v>
      </c>
      <c r="AC40" s="21" t="n">
        <f aca="false">TIME($B40/100,0,0)</f>
        <v>0.13625</v>
      </c>
      <c r="AD40" s="1" t="n">
        <f aca="false">IF($E40,TIME(AM40/$E40,0,0),)</f>
        <v>0.194642857142859</v>
      </c>
      <c r="AE40" s="21" t="n">
        <f aca="false">TIME($B40/110,0,0)</f>
        <v>0.123863636363634</v>
      </c>
      <c r="AF40" s="1" t="n">
        <f aca="false">IF($E40,TIME(AN40/$E40,0,0),)</f>
        <v>0.214107142857141</v>
      </c>
      <c r="AG40" s="1" t="n">
        <f aca="false">Y40+Z40</f>
        <v>0.326026785717593</v>
      </c>
      <c r="AH40" s="1" t="n">
        <f aca="false">AA40+AB40</f>
        <v>0.3265674603125</v>
      </c>
      <c r="AI40" s="1" t="n">
        <f aca="false">AC40+AD40</f>
        <v>0.330892857141204</v>
      </c>
      <c r="AJ40" s="1" t="n">
        <f aca="false">AE40+AF40</f>
        <v>0.337970779224537</v>
      </c>
      <c r="AK40" s="0" t="n">
        <f aca="false">$B40*AK$26</f>
        <v>52.32</v>
      </c>
      <c r="AL40" s="0" t="n">
        <f aca="false">$B40*AL$26</f>
        <v>58.86</v>
      </c>
      <c r="AM40" s="0" t="n">
        <f aca="false">$B40*AM$26</f>
        <v>65.4</v>
      </c>
      <c r="AN40" s="0" t="n">
        <f aca="false">$B40*AN$26</f>
        <v>71.94</v>
      </c>
    </row>
    <row r="41" customFormat="false" ht="12.8" hidden="false" customHeight="false" outlineLevel="0" collapsed="false">
      <c r="A41" s="0" t="s">
        <v>76</v>
      </c>
      <c r="B41" s="0" t="n">
        <v>194</v>
      </c>
      <c r="C41" s="0" t="n">
        <v>100</v>
      </c>
      <c r="D41" s="0" t="n">
        <v>0.5</v>
      </c>
      <c r="E41" s="0" t="n">
        <v>70</v>
      </c>
      <c r="F41" s="1" t="n">
        <v>0.208333333333333</v>
      </c>
      <c r="G41" s="2" t="n">
        <f aca="false">G38+1</f>
        <v>44442</v>
      </c>
      <c r="H41" s="20"/>
      <c r="I41" s="3" t="n">
        <v>0.9796098236421</v>
      </c>
      <c r="K41" s="4" t="n">
        <f aca="false">IF(F41,B41,B41+K40)</f>
        <v>194</v>
      </c>
      <c r="L41" s="1" t="n">
        <f aca="false">TIME(B41/C41,0,0)</f>
        <v>0.0808333333333333</v>
      </c>
      <c r="M41" s="1" t="n">
        <f aca="false">IF(F41,L41+F41+H41,P40+L41+H41)</f>
        <v>0.289166666666667</v>
      </c>
      <c r="N41" s="1" t="n">
        <f aca="false">IF(I41,TIME(V41*$B$27/E41,0,0),0)</f>
        <v>0.0228607738095238</v>
      </c>
      <c r="O41" s="1" t="n">
        <f aca="false">L41+N41</f>
        <v>0.103694107141204</v>
      </c>
      <c r="P41" s="1" t="n">
        <f aca="false">IF(F42,F42,M41+N41)</f>
        <v>0.312027440474537</v>
      </c>
      <c r="Q41" s="1" t="n">
        <f aca="false">IF(G41,L41,L41+Q40)</f>
        <v>0.0808333333333333</v>
      </c>
      <c r="R41" s="1" t="n">
        <f aca="false">IF(G41,O41,O41+R40)</f>
        <v>0.103694107141204</v>
      </c>
      <c r="S41" s="4" t="n">
        <f aca="false">1000*(($B$26*B41*C41/100)+D41*L41*24)/B41</f>
        <v>205</v>
      </c>
      <c r="T41" s="3" t="n">
        <f aca="false">(($B$26*B41*C41/100)+D41*L41*24)/$B$27</f>
        <v>0.457126436781609</v>
      </c>
      <c r="U41" s="3" t="n">
        <f aca="false">IF(I40,I40-T41,U40-T41)</f>
        <v>0.538160398354744</v>
      </c>
      <c r="V41" s="3" t="n">
        <f aca="false">IF(I41,I41-U41,)</f>
        <v>0.441449425287356</v>
      </c>
      <c r="Y41" s="21" t="n">
        <f aca="false">TIME($B41/80,0,0)</f>
        <v>0.101041666666667</v>
      </c>
      <c r="Z41" s="1" t="n">
        <f aca="false">IF($E41,TIME(AK41/E41,0,0),)</f>
        <v>0.0184761904761921</v>
      </c>
      <c r="AA41" s="21" t="n">
        <f aca="false">TIME($B41/90,0,0)</f>
        <v>0.0898148148148148</v>
      </c>
      <c r="AB41" s="1" t="n">
        <f aca="false">IF($E41,TIME(AL41/$E41,0,0),)</f>
        <v>0.0207857142857176</v>
      </c>
      <c r="AC41" s="21" t="n">
        <f aca="false">TIME($B41/100,0,0)</f>
        <v>0.0808333333333333</v>
      </c>
      <c r="AD41" s="1" t="n">
        <f aca="false">IF($E41,TIME(AM41/$E41,0,0),)</f>
        <v>0.0230952380952431</v>
      </c>
      <c r="AE41" s="21" t="n">
        <f aca="false">TIME($B41/110,0,0)</f>
        <v>0.0734848484848495</v>
      </c>
      <c r="AF41" s="1" t="n">
        <f aca="false">IF($E41,TIME(AN41/$E41,0,0),)</f>
        <v>0.0254047619047569</v>
      </c>
      <c r="AG41" s="1" t="n">
        <f aca="false">Y41+Z41</f>
        <v>0.119517857141204</v>
      </c>
      <c r="AH41" s="1" t="n">
        <f aca="false">AA41+AB41</f>
        <v>0.110600529097222</v>
      </c>
      <c r="AI41" s="1" t="n">
        <f aca="false">AC41+AD41</f>
        <v>0.103928571423611</v>
      </c>
      <c r="AJ41" s="1" t="n">
        <f aca="false">AE41+AF41</f>
        <v>0.0988896103935185</v>
      </c>
      <c r="AK41" s="0" t="n">
        <f aca="false">$B41*AK$26</f>
        <v>31.04</v>
      </c>
      <c r="AL41" s="0" t="n">
        <f aca="false">$B41*AL$26</f>
        <v>34.92</v>
      </c>
      <c r="AM41" s="0" t="n">
        <f aca="false">$B41*AM$26</f>
        <v>38.8</v>
      </c>
      <c r="AN41" s="0" t="n">
        <f aca="false">$B41*AN$26</f>
        <v>42.68</v>
      </c>
    </row>
    <row r="42" customFormat="false" ht="12.8" hidden="false" customHeight="false" outlineLevel="0" collapsed="false">
      <c r="A42" s="0" t="s">
        <v>77</v>
      </c>
      <c r="B42" s="0" t="n">
        <v>331</v>
      </c>
      <c r="C42" s="0" t="n">
        <v>100</v>
      </c>
      <c r="D42" s="0" t="n">
        <v>0.5</v>
      </c>
      <c r="E42" s="0" t="n">
        <v>70</v>
      </c>
      <c r="H42" s="20"/>
      <c r="I42" s="3" t="n">
        <v>0.702140283412215</v>
      </c>
      <c r="K42" s="4" t="n">
        <f aca="false">IF(F42,B42,B42+K41)</f>
        <v>525</v>
      </c>
      <c r="L42" s="1" t="n">
        <f aca="false">TIME(B42/C42,0,0)</f>
        <v>0.137916666666667</v>
      </c>
      <c r="M42" s="1" t="n">
        <f aca="false">IF(F42,L42+F42+H42,P41+L42+H42)</f>
        <v>0.449944107141204</v>
      </c>
      <c r="N42" s="1" t="n">
        <f aca="false">IF(I42,TIME(V42*$B$27/E42,0,0),0)</f>
        <v>0.0260209226190476</v>
      </c>
      <c r="O42" s="1" t="n">
        <f aca="false">L42+N42</f>
        <v>0.163937589282407</v>
      </c>
      <c r="P42" s="1" t="n">
        <f aca="false">IF(F43,F43,M42+N42)</f>
        <v>0.475965029756944</v>
      </c>
      <c r="Q42" s="1" t="n">
        <f aca="false">IF(G42,L42,L42+Q41)</f>
        <v>0.21875</v>
      </c>
      <c r="R42" s="1" t="n">
        <f aca="false">IF(G42,O42,O42+R41)</f>
        <v>0.267631696423611</v>
      </c>
      <c r="S42" s="4" t="n">
        <f aca="false">1000*(($B$26*B42*C42/100)+D42*L42*24)/B42</f>
        <v>205</v>
      </c>
      <c r="T42" s="3" t="n">
        <f aca="false">(($B$26*B42*C42/100)+D42*L42*24)/$B$27</f>
        <v>0.779942528735632</v>
      </c>
      <c r="U42" s="3" t="n">
        <f aca="false">IF(I41,I41-T42,U41-T42)</f>
        <v>0.199667294906468</v>
      </c>
      <c r="V42" s="3" t="n">
        <f aca="false">IF(I42,I42-U42,)</f>
        <v>0.502472988505747</v>
      </c>
      <c r="Y42" s="21" t="n">
        <f aca="false">TIME($B42/80,0,0)</f>
        <v>0.172395833333333</v>
      </c>
      <c r="Z42" s="1" t="n">
        <f aca="false">IF($E42,TIME(AK42/E42,0,0),)</f>
        <v>0.0315238095238079</v>
      </c>
      <c r="AA42" s="21" t="n">
        <f aca="false">TIME($B42/90,0,0)</f>
        <v>0.153240740740741</v>
      </c>
      <c r="AB42" s="1" t="n">
        <f aca="false">IF($E42,TIME(AL42/$E42,0,0),)</f>
        <v>0.0354642857142824</v>
      </c>
      <c r="AC42" s="21" t="n">
        <f aca="false">TIME($B42/100,0,0)</f>
        <v>0.137916666666667</v>
      </c>
      <c r="AD42" s="1" t="n">
        <f aca="false">IF($E42,TIME(AM42/$E42,0,0),)</f>
        <v>0.0394047619047569</v>
      </c>
      <c r="AE42" s="21" t="n">
        <f aca="false">TIME($B42/110,0,0)</f>
        <v>0.125378787878785</v>
      </c>
      <c r="AF42" s="1" t="n">
        <f aca="false">IF($E42,TIME(AN42/$E42,0,0),)</f>
        <v>0.0433452380952431</v>
      </c>
      <c r="AG42" s="1" t="n">
        <f aca="false">Y42+Z42</f>
        <v>0.203919642858796</v>
      </c>
      <c r="AH42" s="1" t="n">
        <f aca="false">AA42+AB42</f>
        <v>0.188705026458333</v>
      </c>
      <c r="AI42" s="1" t="n">
        <f aca="false">AC42+AD42</f>
        <v>0.177321428576389</v>
      </c>
      <c r="AJ42" s="1" t="n">
        <f aca="false">AE42+AF42</f>
        <v>0.168724025972222</v>
      </c>
      <c r="AK42" s="0" t="n">
        <f aca="false">$B42*AK$26</f>
        <v>52.96</v>
      </c>
      <c r="AL42" s="0" t="n">
        <f aca="false">$B42*AL$26</f>
        <v>59.58</v>
      </c>
      <c r="AM42" s="0" t="n">
        <f aca="false">$B42*AM$26</f>
        <v>66.2</v>
      </c>
      <c r="AN42" s="0" t="n">
        <f aca="false">$B42*AN$26</f>
        <v>72.82</v>
      </c>
    </row>
    <row r="43" customFormat="false" ht="12.8" hidden="false" customHeight="false" outlineLevel="0" collapsed="false">
      <c r="A43" s="0" t="s">
        <v>78</v>
      </c>
      <c r="B43" s="0" t="n">
        <v>201</v>
      </c>
      <c r="C43" s="0" t="n">
        <v>100</v>
      </c>
      <c r="D43" s="0" t="n">
        <v>0.5</v>
      </c>
      <c r="E43" s="0" t="n">
        <v>70</v>
      </c>
      <c r="H43" s="20" t="n">
        <v>0.0208333333333333</v>
      </c>
      <c r="I43" s="3" t="n">
        <v>0.930021317894974</v>
      </c>
      <c r="K43" s="4" t="n">
        <f aca="false">IF(F43,B43,B43+K42)</f>
        <v>726</v>
      </c>
      <c r="L43" s="1" t="n">
        <f aca="false">TIME(B43/C43,0,0)</f>
        <v>0.08375</v>
      </c>
      <c r="M43" s="1" t="n">
        <f aca="false">IF(F43,L43+F43+H43,P42+L43+H43)</f>
        <v>0.580548363090278</v>
      </c>
      <c r="N43" s="1" t="n">
        <f aca="false">IF(I43,TIME(V43*$B$27/E43,0,0),0)</f>
        <v>0.0363277678571429</v>
      </c>
      <c r="O43" s="1" t="n">
        <f aca="false">L43+N43</f>
        <v>0.120077767858796</v>
      </c>
      <c r="P43" s="1" t="n">
        <f aca="false">IF(F44,F44,M43+N43)</f>
        <v>0.616876130949074</v>
      </c>
      <c r="Q43" s="1" t="n">
        <f aca="false">IF(G43,L43,L43+Q42)</f>
        <v>0.3025</v>
      </c>
      <c r="R43" s="1" t="n">
        <f aca="false">IF(G43,O43,O43+R42)</f>
        <v>0.387709464282407</v>
      </c>
      <c r="S43" s="4" t="n">
        <f aca="false">1000*(($B$26*B43*C43/100)+D43*L43*24)/B43</f>
        <v>205</v>
      </c>
      <c r="T43" s="3" t="n">
        <f aca="false">(($B$26*B43*C43/100)+D43*L43*24)/$B$27</f>
        <v>0.473620689655172</v>
      </c>
      <c r="U43" s="3" t="n">
        <f aca="false">IF(I42,I42-T43,U42-T43)</f>
        <v>0.228519593757043</v>
      </c>
      <c r="V43" s="3" t="n">
        <f aca="false">IF(I43,I43-U43,)</f>
        <v>0.701501724137931</v>
      </c>
      <c r="Y43" s="21" t="n">
        <f aca="false">TIME($B43/80,0,0)</f>
        <v>0.1046875</v>
      </c>
      <c r="Z43" s="1" t="n">
        <f aca="false">IF($E43,TIME(AK43/E43,0,0),)</f>
        <v>0.0191428571428588</v>
      </c>
      <c r="AA43" s="21" t="n">
        <f aca="false">TIME($B43/90,0,0)</f>
        <v>0.0930555555555556</v>
      </c>
      <c r="AB43" s="1" t="n">
        <f aca="false">IF($E43,TIME(AL43/$E43,0,0),)</f>
        <v>0.0215357142857176</v>
      </c>
      <c r="AC43" s="21" t="n">
        <f aca="false">TIME($B43/100,0,0)</f>
        <v>0.08375</v>
      </c>
      <c r="AD43" s="1" t="n">
        <f aca="false">IF($E43,TIME(AM43/$E43,0,0),)</f>
        <v>0.0239285714285764</v>
      </c>
      <c r="AE43" s="21" t="n">
        <f aca="false">TIME($B43/110,0,0)</f>
        <v>0.0761363636363657</v>
      </c>
      <c r="AF43" s="1" t="n">
        <f aca="false">IF($E43,TIME(AN43/$E43,0,0),)</f>
        <v>0.0263214285714236</v>
      </c>
      <c r="AG43" s="1" t="n">
        <f aca="false">Y43+Z43</f>
        <v>0.123830357141204</v>
      </c>
      <c r="AH43" s="1" t="n">
        <f aca="false">AA43+AB43</f>
        <v>0.114591269837963</v>
      </c>
      <c r="AI43" s="1" t="n">
        <f aca="false">AC43+AD43</f>
        <v>0.107678571423611</v>
      </c>
      <c r="AJ43" s="1" t="n">
        <f aca="false">AE43+AF43</f>
        <v>0.102457792210648</v>
      </c>
      <c r="AK43" s="0" t="n">
        <f aca="false">$B43*AK$26</f>
        <v>32.16</v>
      </c>
      <c r="AL43" s="0" t="n">
        <f aca="false">$B43*AL$26</f>
        <v>36.18</v>
      </c>
      <c r="AM43" s="0" t="n">
        <f aca="false">$B43*AM$26</f>
        <v>40.2</v>
      </c>
      <c r="AN43" s="0" t="n">
        <f aca="false">$B43*AN$26</f>
        <v>44.22</v>
      </c>
    </row>
    <row r="44" customFormat="false" ht="12.8" hidden="false" customHeight="false" outlineLevel="0" collapsed="false">
      <c r="A44" s="0" t="s">
        <v>79</v>
      </c>
      <c r="B44" s="0" t="n">
        <v>165</v>
      </c>
      <c r="C44" s="0" t="n">
        <v>100</v>
      </c>
      <c r="D44" s="0" t="n">
        <v>0.5</v>
      </c>
      <c r="E44" s="0" t="n">
        <v>50</v>
      </c>
      <c r="H44" s="20"/>
      <c r="I44" s="3" t="n">
        <v>0.942460973067388</v>
      </c>
      <c r="K44" s="4" t="n">
        <f aca="false">IF(F44,B44,B44+K43)</f>
        <v>891</v>
      </c>
      <c r="L44" s="1" t="n">
        <f aca="false">TIME(B44/C44,0,0)</f>
        <v>0.06875</v>
      </c>
      <c r="M44" s="1" t="n">
        <f aca="false">IF(F44,L44+F44+H44,P43+L44+H44)</f>
        <v>0.685626130949074</v>
      </c>
      <c r="N44" s="1" t="n">
        <f aca="false">IF(I44,TIME(V44*$B$27/E44,0,0),0)</f>
        <v>0.029089375</v>
      </c>
      <c r="O44" s="1" t="n">
        <f aca="false">L44+N44</f>
        <v>0.097839375</v>
      </c>
      <c r="P44" s="1" t="n">
        <f aca="false">IF(F45,F45,M44+N44)</f>
        <v>0.714715505949074</v>
      </c>
      <c r="Q44" s="1" t="n">
        <f aca="false">IF(G44,L44,L44+Q43)</f>
        <v>0.37125</v>
      </c>
      <c r="R44" s="1" t="n">
        <f aca="false">IF(G44,O44,O44+R43)</f>
        <v>0.485548839282407</v>
      </c>
      <c r="S44" s="4" t="n">
        <f aca="false">1000*(($B$26*B44*C44/100)+D44*L44*24)/B44</f>
        <v>205</v>
      </c>
      <c r="T44" s="3" t="n">
        <f aca="false">(($B$26*B44*C44/100)+D44*L44*24)/$B$27</f>
        <v>0.388793103448276</v>
      </c>
      <c r="U44" s="3" t="n">
        <f aca="false">IF(I43,I43-T44,U43-T44)</f>
        <v>0.541228214446698</v>
      </c>
      <c r="V44" s="3" t="n">
        <f aca="false">IF(I44,I44-U44,)</f>
        <v>0.40123275862069</v>
      </c>
      <c r="Y44" s="21" t="n">
        <f aca="false">TIME($B44/80,0,0)</f>
        <v>0.0859375</v>
      </c>
      <c r="Z44" s="1" t="n">
        <f aca="false">IF($E44,TIME(AK44/E44,0,0),)</f>
        <v>0.022</v>
      </c>
      <c r="AA44" s="21" t="n">
        <f aca="false">TIME($B44/90,0,0)</f>
        <v>0.0763888888888889</v>
      </c>
      <c r="AB44" s="1" t="n">
        <f aca="false">IF($E44,TIME(AL44/$E44,0,0),)</f>
        <v>0.02475</v>
      </c>
      <c r="AC44" s="21" t="n">
        <f aca="false">TIME($B44/100,0,0)</f>
        <v>0.06875</v>
      </c>
      <c r="AD44" s="1" t="n">
        <f aca="false">IF($E44,TIME(AM44/$E44,0,0),)</f>
        <v>0.0275</v>
      </c>
      <c r="AE44" s="21" t="n">
        <f aca="false">TIME($B44/110,0,0)</f>
        <v>0.0625</v>
      </c>
      <c r="AF44" s="1" t="n">
        <f aca="false">IF($E44,TIME(AN44/$E44,0,0),)</f>
        <v>0.03025</v>
      </c>
      <c r="AG44" s="1" t="n">
        <f aca="false">Y44+Z44</f>
        <v>0.1079375</v>
      </c>
      <c r="AH44" s="1" t="n">
        <f aca="false">AA44+AB44</f>
        <v>0.101138888888889</v>
      </c>
      <c r="AI44" s="1" t="n">
        <f aca="false">AC44+AD44</f>
        <v>0.09625</v>
      </c>
      <c r="AJ44" s="1" t="n">
        <f aca="false">AE44+AF44</f>
        <v>0.09275</v>
      </c>
      <c r="AK44" s="0" t="n">
        <f aca="false">$B44*AK$26</f>
        <v>26.4</v>
      </c>
      <c r="AL44" s="0" t="n">
        <f aca="false">$B44*AL$26</f>
        <v>29.7</v>
      </c>
      <c r="AM44" s="0" t="n">
        <f aca="false">$B44*AM$26</f>
        <v>33</v>
      </c>
      <c r="AN44" s="0" t="n">
        <f aca="false">$B44*AN$26</f>
        <v>36.3</v>
      </c>
    </row>
    <row r="45" customFormat="false" ht="12.8" hidden="false" customHeight="false" outlineLevel="0" collapsed="false">
      <c r="A45" s="0" t="s">
        <v>80</v>
      </c>
      <c r="B45" s="0" t="n">
        <v>106</v>
      </c>
      <c r="C45" s="0" t="n">
        <v>100</v>
      </c>
      <c r="D45" s="0" t="n">
        <v>0.5</v>
      </c>
      <c r="E45" s="0" t="n">
        <v>2.5</v>
      </c>
      <c r="H45" s="20"/>
      <c r="I45" s="3" t="n">
        <v>0</v>
      </c>
      <c r="K45" s="4" t="n">
        <f aca="false">IF(F45,B45,B45+K44)</f>
        <v>997</v>
      </c>
      <c r="L45" s="1" t="n">
        <f aca="false">TIME(B45/C45,0,0)</f>
        <v>0.0441666666666667</v>
      </c>
      <c r="M45" s="1" t="n">
        <f aca="false">IF(F45,L45+F45+H45,P44+L45+H45)</f>
        <v>0.758882172615741</v>
      </c>
      <c r="N45" s="1" t="n">
        <f aca="false">IF(I45,TIME(V45*$B$27/E45,0,0),0)</f>
        <v>0</v>
      </c>
      <c r="O45" s="1" t="n">
        <f aca="false">L45+N45</f>
        <v>0.0441666666666667</v>
      </c>
      <c r="P45" s="1" t="n">
        <f aca="false">IF(F46,F46,M45+N45)</f>
        <v>0.5</v>
      </c>
      <c r="Q45" s="1" t="n">
        <f aca="false">IF(G45,L45,L45+Q44)</f>
        <v>0.415416666666667</v>
      </c>
      <c r="R45" s="1" t="n">
        <f aca="false">IF(G45,O45,O45+R44)</f>
        <v>0.529715505949074</v>
      </c>
      <c r="S45" s="4" t="n">
        <f aca="false">1000*(($B$26*B45*C45/100)+D45*L45*24)/B45</f>
        <v>205</v>
      </c>
      <c r="T45" s="3" t="n">
        <f aca="false">(($B$26*B45*C45/100)+D45*L45*24)/$B$27</f>
        <v>0.249770114942529</v>
      </c>
      <c r="U45" s="3" t="n">
        <f aca="false">IF(I44,I44-T45,U44-T45)</f>
        <v>0.692690858124859</v>
      </c>
      <c r="V45" s="3" t="n">
        <f aca="false">IF(I45,I45-U45,)</f>
        <v>0</v>
      </c>
      <c r="Y45" s="21" t="n">
        <f aca="false">TIME($B45/80,0,0)</f>
        <v>0.0552083333333333</v>
      </c>
      <c r="Z45" s="1" t="n">
        <f aca="false">IF($E45,TIME(AK45/E45,0,0),)</f>
        <v>0.282666666666667</v>
      </c>
      <c r="AA45" s="21" t="n">
        <f aca="false">TIME($B45/90,0,0)</f>
        <v>0.0490740740740741</v>
      </c>
      <c r="AB45" s="1" t="n">
        <f aca="false">IF($E45,TIME(AL45/$E45,0,0),)</f>
        <v>0.318</v>
      </c>
      <c r="AC45" s="21" t="n">
        <f aca="false">TIME($B45/100,0,0)</f>
        <v>0.0441666666666667</v>
      </c>
      <c r="AD45" s="1" t="n">
        <f aca="false">IF($E45,TIME(AM45/$E45,0,0),)</f>
        <v>0.353333333333333</v>
      </c>
      <c r="AE45" s="21" t="n">
        <f aca="false">TIME($B45/110,0,0)</f>
        <v>0.0401515151515162</v>
      </c>
      <c r="AF45" s="1" t="n">
        <f aca="false">IF($E45,TIME(AN45/$E45,0,0),)</f>
        <v>0.388666666666667</v>
      </c>
      <c r="AG45" s="1" t="n">
        <f aca="false">Y45+Z45</f>
        <v>0.337875</v>
      </c>
      <c r="AH45" s="1" t="n">
        <f aca="false">AA45+AB45</f>
        <v>0.367074074074074</v>
      </c>
      <c r="AI45" s="1" t="n">
        <f aca="false">AC45+AD45</f>
        <v>0.3975</v>
      </c>
      <c r="AJ45" s="1" t="n">
        <f aca="false">AE45+AF45</f>
        <v>0.42881818181713</v>
      </c>
      <c r="AK45" s="0" t="n">
        <f aca="false">$B45*AK$26</f>
        <v>16.96</v>
      </c>
      <c r="AL45" s="0" t="n">
        <f aca="false">$B45*AL$26</f>
        <v>19.08</v>
      </c>
      <c r="AM45" s="0" t="n">
        <f aca="false">$B45*AM$26</f>
        <v>21.2</v>
      </c>
      <c r="AN45" s="0" t="n">
        <f aca="false">$B45*AN$26</f>
        <v>23.32</v>
      </c>
    </row>
    <row r="46" customFormat="false" ht="12.8" hidden="false" customHeight="false" outlineLevel="0" collapsed="false">
      <c r="A46" s="0" t="s">
        <v>81</v>
      </c>
      <c r="B46" s="0" t="n">
        <v>153</v>
      </c>
      <c r="C46" s="0" t="n">
        <v>100</v>
      </c>
      <c r="D46" s="0" t="n">
        <v>0.5</v>
      </c>
      <c r="E46" s="0" t="n">
        <v>70</v>
      </c>
      <c r="F46" s="1" t="n">
        <v>0.5</v>
      </c>
      <c r="G46" s="2" t="n">
        <f aca="false">G41+1</f>
        <v>44443</v>
      </c>
      <c r="H46" s="20"/>
      <c r="I46" s="3" t="n">
        <v>0.834108674216813</v>
      </c>
      <c r="K46" s="4" t="n">
        <f aca="false">IF(F46,B46,B46+K45)</f>
        <v>153</v>
      </c>
      <c r="L46" s="1" t="n">
        <f aca="false">TIME(B46/C46,0,0)</f>
        <v>0.06375</v>
      </c>
      <c r="M46" s="1" t="n">
        <f aca="false">IF(F46,L46+F46+H46,P45+L46+H46)</f>
        <v>0.56375</v>
      </c>
      <c r="N46" s="1" t="n">
        <f aca="false">IF(I46,TIME(V46*$B$27/E46,0,0),0)</f>
        <v>0.0259930654761905</v>
      </c>
      <c r="O46" s="1" t="n">
        <f aca="false">L46+N46</f>
        <v>0.089743065474537</v>
      </c>
      <c r="P46" s="1" t="n">
        <f aca="false">IF(F47,F47,M46+N46)</f>
        <v>0.589743065474537</v>
      </c>
      <c r="Q46" s="1" t="n">
        <f aca="false">IF(G46,L46,L46+Q45)</f>
        <v>0.06375</v>
      </c>
      <c r="R46" s="1" t="n">
        <f aca="false">IF(G46,O46,O46+R45)</f>
        <v>0.089743065474537</v>
      </c>
      <c r="S46" s="4" t="n">
        <f aca="false">1000*(($B$26*B46*C46/100)+D46*L46*24)/B46</f>
        <v>205</v>
      </c>
      <c r="T46" s="3" t="n">
        <f aca="false">(($B$26*B46*C46/100)+D46*L46*24)/$B$27</f>
        <v>0.36051724137931</v>
      </c>
      <c r="U46" s="3" t="n">
        <f aca="false">IF(I45,I45-T46,U45-T46)</f>
        <v>0.332173616745549</v>
      </c>
      <c r="V46" s="3" t="n">
        <f aca="false">IF(I46,I46-U46,)</f>
        <v>0.501935057471264</v>
      </c>
      <c r="Y46" s="21" t="n">
        <f aca="false">TIME($B46/80,0,0)</f>
        <v>0.0796875</v>
      </c>
      <c r="Z46" s="1" t="n">
        <f aca="false">IF($E46,TIME(AK46/E46,0,0),)</f>
        <v>0.0145714285714236</v>
      </c>
      <c r="AA46" s="21" t="n">
        <f aca="false">TIME($B46/90,0,0)</f>
        <v>0.0708333333333333</v>
      </c>
      <c r="AB46" s="1" t="n">
        <f aca="false">IF($E46,TIME(AL46/$E46,0,0),)</f>
        <v>0.0163928571428588</v>
      </c>
      <c r="AC46" s="21" t="n">
        <f aca="false">TIME($B46/100,0,0)</f>
        <v>0.06375</v>
      </c>
      <c r="AD46" s="1" t="n">
        <f aca="false">IF($E46,TIME(AM46/$E46,0,0),)</f>
        <v>0.0182142857142824</v>
      </c>
      <c r="AE46" s="21" t="n">
        <f aca="false">TIME($B46/110,0,0)</f>
        <v>0.0579545454545486</v>
      </c>
      <c r="AF46" s="1" t="n">
        <f aca="false">IF($E46,TIME(AN46/$E46,0,0),)</f>
        <v>0.0200357142857176</v>
      </c>
      <c r="AG46" s="1" t="n">
        <f aca="false">Y46+Z46</f>
        <v>0.0942589285763889</v>
      </c>
      <c r="AH46" s="1" t="n">
        <f aca="false">AA46+AB46</f>
        <v>0.087226190474537</v>
      </c>
      <c r="AI46" s="1" t="n">
        <f aca="false">AC46+AD46</f>
        <v>0.0819642857175926</v>
      </c>
      <c r="AJ46" s="1" t="n">
        <f aca="false">AE46+AF46</f>
        <v>0.0779902597453704</v>
      </c>
      <c r="AK46" s="0" t="n">
        <f aca="false">$B46*AK$26</f>
        <v>24.48</v>
      </c>
      <c r="AL46" s="0" t="n">
        <f aca="false">$B46*AL$26</f>
        <v>27.54</v>
      </c>
      <c r="AM46" s="0" t="n">
        <f aca="false">$B46*AM$26</f>
        <v>30.6</v>
      </c>
      <c r="AN46" s="0" t="n">
        <f aca="false">$B46*AN$26</f>
        <v>33.66</v>
      </c>
    </row>
    <row r="47" customFormat="false" ht="12.8" hidden="false" customHeight="false" outlineLevel="0" collapsed="false">
      <c r="A47" s="0" t="s">
        <v>82</v>
      </c>
      <c r="B47" s="0" t="n">
        <v>53</v>
      </c>
      <c r="C47" s="0" t="n">
        <v>80</v>
      </c>
      <c r="D47" s="0" t="n">
        <v>0.5</v>
      </c>
      <c r="H47" s="20"/>
      <c r="K47" s="4" t="n">
        <f aca="false">IF(F47,B47,B47+K46)</f>
        <v>206</v>
      </c>
      <c r="L47" s="1" t="n">
        <f aca="false">TIME(B47/C47,0,0)</f>
        <v>0.0276041666666667</v>
      </c>
      <c r="M47" s="1" t="n">
        <f aca="false">IF(F47,L47+F47+H47,P46+L47+H47)</f>
        <v>0.617347232141204</v>
      </c>
      <c r="N47" s="1" t="n">
        <f aca="false">IF(I47,TIME(V47*$B$27/E47,0,0),0)</f>
        <v>0</v>
      </c>
      <c r="O47" s="1" t="n">
        <f aca="false">L47+N47</f>
        <v>0.0276041666666667</v>
      </c>
      <c r="P47" s="1" t="n">
        <f aca="false">IF(F48,F48,M47+N47)</f>
        <v>0.458333333333333</v>
      </c>
      <c r="Q47" s="1" t="n">
        <f aca="false">IF(G47,L47,L47+Q46)</f>
        <v>0.0913541666666667</v>
      </c>
      <c r="R47" s="1" t="n">
        <f aca="false">IF(G47,O47,O47+R46)</f>
        <v>0.117347232141204</v>
      </c>
      <c r="S47" s="4" t="n">
        <f aca="false">1000*(($B$26*B47*C47/100)+D47*L47*24)/B47</f>
        <v>166.25</v>
      </c>
      <c r="T47" s="3" t="n">
        <f aca="false">(($B$26*B47*C47/100)+D47*L47*24)/$B$27</f>
        <v>0.101278735632184</v>
      </c>
      <c r="U47" s="3" t="n">
        <f aca="false">IF(I46,I46-T47,U46-T47)</f>
        <v>0.732829938584629</v>
      </c>
      <c r="V47" s="3" t="n">
        <f aca="false">IF(I47,I47-U47,)</f>
        <v>0</v>
      </c>
      <c r="Y47" s="21" t="n">
        <f aca="false">TIME($B47/80,0,0)</f>
        <v>0.0276041666666667</v>
      </c>
      <c r="Z47" s="1" t="n">
        <f aca="false">IF($E47,TIME(AK47/E47,0,0),)</f>
        <v>0</v>
      </c>
      <c r="AA47" s="21" t="n">
        <f aca="false">TIME($B47/90,0,0)</f>
        <v>0.024537037037037</v>
      </c>
      <c r="AB47" s="1" t="n">
        <f aca="false">IF($E47,TIME(AL47/$E47,0,0),)</f>
        <v>0</v>
      </c>
      <c r="AC47" s="21" t="n">
        <f aca="false">TIME($B47/100,0,0)</f>
        <v>0.0220833333333333</v>
      </c>
      <c r="AD47" s="1" t="n">
        <f aca="false">IF($E47,TIME(AM47/$E47,0,0),)</f>
        <v>0</v>
      </c>
      <c r="AE47" s="21" t="n">
        <f aca="false">TIME($B47/110,0,0)</f>
        <v>0.0200757575757523</v>
      </c>
      <c r="AF47" s="1" t="n">
        <f aca="false">IF($E47,TIME(AN47/$E47,0,0),)</f>
        <v>0</v>
      </c>
      <c r="AG47" s="1" t="n">
        <f aca="false">Y47+Z47</f>
        <v>0.0276041666666667</v>
      </c>
      <c r="AH47" s="1" t="n">
        <f aca="false">AA47+AB47</f>
        <v>0.024537037037037</v>
      </c>
      <c r="AI47" s="1" t="n">
        <f aca="false">AC47+AD47</f>
        <v>0.0220833333333333</v>
      </c>
      <c r="AJ47" s="1" t="n">
        <f aca="false">AE47+AF47</f>
        <v>0.0200757575810185</v>
      </c>
      <c r="AK47" s="0" t="n">
        <f aca="false">$B47*AK$26</f>
        <v>8.48</v>
      </c>
      <c r="AL47" s="0" t="n">
        <f aca="false">$B47*AL$26</f>
        <v>9.54</v>
      </c>
      <c r="AM47" s="0" t="n">
        <f aca="false">$B47*AM$26</f>
        <v>10.6</v>
      </c>
      <c r="AN47" s="0" t="n">
        <f aca="false">$B47*AN$26</f>
        <v>11.66</v>
      </c>
    </row>
    <row r="48" customFormat="false" ht="12.8" hidden="false" customHeight="false" outlineLevel="0" collapsed="false">
      <c r="A48" s="0" t="s">
        <v>83</v>
      </c>
      <c r="B48" s="0" t="n">
        <v>53</v>
      </c>
      <c r="C48" s="0" t="n">
        <v>80</v>
      </c>
      <c r="D48" s="0" t="n">
        <v>0.5</v>
      </c>
      <c r="E48" s="0" t="n">
        <v>70</v>
      </c>
      <c r="F48" s="1" t="n">
        <v>0.458333333333333</v>
      </c>
      <c r="G48" s="2" t="n">
        <f aca="false">G46+2</f>
        <v>44445</v>
      </c>
      <c r="H48" s="20"/>
      <c r="I48" s="3" t="n">
        <v>0.95</v>
      </c>
      <c r="K48" s="4" t="n">
        <f aca="false">IF(F48,B48,B48+K47)</f>
        <v>53</v>
      </c>
      <c r="L48" s="1" t="n">
        <f aca="false">TIME(B48/C48,0,0)</f>
        <v>0.0276041666666667</v>
      </c>
      <c r="M48" s="1" t="n">
        <f aca="false">IF(F48,L48+F48+H48,P47+L48+H48)</f>
        <v>0.4859375</v>
      </c>
      <c r="N48" s="1" t="n">
        <f aca="false">IF(I48,TIME(V48*$B$27/E48,0,0),0)</f>
        <v>0.0164910984185341</v>
      </c>
      <c r="O48" s="1" t="n">
        <f aca="false">L48+N48</f>
        <v>0.0440952650810185</v>
      </c>
      <c r="P48" s="1" t="n">
        <f aca="false">IF(F49,F49,M48+N48)</f>
        <v>0.502428598414352</v>
      </c>
      <c r="Q48" s="1" t="n">
        <f aca="false">IF(G48,L48,L48+Q47)</f>
        <v>0.0276041666666667</v>
      </c>
      <c r="R48" s="1" t="n">
        <f aca="false">IF(G48,O48,O48+R47)</f>
        <v>0.0440952650810185</v>
      </c>
      <c r="S48" s="4" t="n">
        <f aca="false">1000*(($B$26*B48*C48/100)+D48*L48*24)/B48</f>
        <v>166.25</v>
      </c>
      <c r="T48" s="3" t="n">
        <f aca="false">(($B$26*B48*C48/100)+D48*L48*24)/$B$27</f>
        <v>0.101278735632184</v>
      </c>
      <c r="U48" s="3" t="n">
        <f aca="false">IF(I47,I47-T48,U47-T48)</f>
        <v>0.631551202952445</v>
      </c>
      <c r="V48" s="3" t="n">
        <f aca="false">IF(I48,I48-U48,)</f>
        <v>0.318448797047555</v>
      </c>
      <c r="Y48" s="21" t="n">
        <f aca="false">TIME($B48/80,0,0)</f>
        <v>0.0276041666666667</v>
      </c>
      <c r="Z48" s="1" t="n">
        <f aca="false">IF($E48,TIME(AK48/E48,0,0),)</f>
        <v>0.00504761904761574</v>
      </c>
      <c r="AA48" s="21" t="n">
        <f aca="false">TIME($B48/90,0,0)</f>
        <v>0.024537037037037</v>
      </c>
      <c r="AB48" s="1" t="n">
        <f aca="false">IF($E48,TIME(AL48/$E48,0,0),)</f>
        <v>0.00567857142857639</v>
      </c>
      <c r="AC48" s="21" t="n">
        <f aca="false">TIME($B48/100,0,0)</f>
        <v>0.0220833333333333</v>
      </c>
      <c r="AD48" s="1" t="n">
        <f aca="false">IF($E48,TIME(AM48/$E48,0,0),)</f>
        <v>0.00630952380952546</v>
      </c>
      <c r="AE48" s="21" t="n">
        <f aca="false">TIME($B48/110,0,0)</f>
        <v>0.0200757575757523</v>
      </c>
      <c r="AF48" s="1" t="n">
        <f aca="false">IF($E48,TIME(AN48/$E48,0,0),)</f>
        <v>0.00694047619047454</v>
      </c>
      <c r="AG48" s="1" t="n">
        <f aca="false">Y48+Z48</f>
        <v>0.0326517857175926</v>
      </c>
      <c r="AH48" s="1" t="n">
        <f aca="false">AA48+AB48</f>
        <v>0.0302156084606481</v>
      </c>
      <c r="AI48" s="1" t="n">
        <f aca="false">AC48+AD48</f>
        <v>0.0283928571412037</v>
      </c>
      <c r="AJ48" s="1" t="n">
        <f aca="false">AE48+AF48</f>
        <v>0.0270162337615741</v>
      </c>
      <c r="AK48" s="0" t="n">
        <f aca="false">$B48*AK$26</f>
        <v>8.48</v>
      </c>
      <c r="AL48" s="0" t="n">
        <f aca="false">$B48*AL$26</f>
        <v>9.54</v>
      </c>
      <c r="AM48" s="0" t="n">
        <f aca="false">$B48*AM$26</f>
        <v>10.6</v>
      </c>
      <c r="AN48" s="0" t="n">
        <f aca="false">$B48*AN$26</f>
        <v>11.66</v>
      </c>
    </row>
    <row r="49" customFormat="false" ht="12.8" hidden="false" customHeight="false" outlineLevel="0" collapsed="false">
      <c r="A49" s="0" t="s">
        <v>84</v>
      </c>
      <c r="B49" s="0" t="n">
        <v>85</v>
      </c>
      <c r="C49" s="0" t="n">
        <v>80</v>
      </c>
      <c r="D49" s="0" t="n">
        <v>0.5</v>
      </c>
      <c r="H49" s="20"/>
      <c r="K49" s="4" t="n">
        <f aca="false">IF(F49,B49,B49+K48)</f>
        <v>138</v>
      </c>
      <c r="L49" s="1" t="n">
        <f aca="false">TIME(B49/C49,0,0)</f>
        <v>0.0442708333333333</v>
      </c>
      <c r="M49" s="1" t="n">
        <f aca="false">IF(F49,L49+F49+H49,P48+L49+H49)</f>
        <v>0.546699431747685</v>
      </c>
      <c r="N49" s="1" t="n">
        <f aca="false">IF(I49,TIME(V49*$B$27/E49,0,0),0)</f>
        <v>0</v>
      </c>
      <c r="O49" s="1" t="n">
        <f aca="false">L49+N49</f>
        <v>0.0442708333333333</v>
      </c>
      <c r="P49" s="1" t="n">
        <f aca="false">IF(F50,F50,M49+N49)</f>
        <v>0.291666666666667</v>
      </c>
      <c r="Q49" s="1" t="n">
        <f aca="false">IF(G49,L49,L49+Q48)</f>
        <v>0.071875</v>
      </c>
      <c r="R49" s="1" t="n">
        <f aca="false">IF(G49,O49,O49+R48)</f>
        <v>0.0883660984143518</v>
      </c>
      <c r="S49" s="4" t="n">
        <f aca="false">1000*(($B$26*B49*C49/100)+D49*L49*24)/B49</f>
        <v>166.25</v>
      </c>
      <c r="T49" s="3" t="n">
        <f aca="false">(($B$26*B49*C49/100)+D49*L49*24)/$B$27</f>
        <v>0.16242816091954</v>
      </c>
      <c r="U49" s="3" t="n">
        <f aca="false">IF(I48,I48-T49,U48-T49)</f>
        <v>0.78757183908046</v>
      </c>
      <c r="V49" s="3" t="n">
        <f aca="false">IF(I49,I49-U49,)</f>
        <v>0</v>
      </c>
      <c r="Y49" s="21" t="n">
        <f aca="false">TIME($B49/80,0,0)</f>
        <v>0.0442708333333333</v>
      </c>
      <c r="Z49" s="1" t="n">
        <f aca="false">IF($E49,TIME(AK49/E49,0,0),)</f>
        <v>0</v>
      </c>
      <c r="AA49" s="21" t="n">
        <f aca="false">TIME($B49/90,0,0)</f>
        <v>0.0393518518518519</v>
      </c>
      <c r="AB49" s="1" t="n">
        <f aca="false">IF($E49,TIME(AL49/$E49,0,0),)</f>
        <v>0</v>
      </c>
      <c r="AC49" s="21" t="n">
        <f aca="false">TIME($B49/100,0,0)</f>
        <v>0.0354166666666667</v>
      </c>
      <c r="AD49" s="1" t="n">
        <f aca="false">IF($E49,TIME(AM49/$E49,0,0),)</f>
        <v>0</v>
      </c>
      <c r="AE49" s="21" t="n">
        <f aca="false">TIME($B49/110,0,0)</f>
        <v>0.0321969696969676</v>
      </c>
      <c r="AF49" s="1" t="n">
        <f aca="false">IF($E49,TIME(AN49/$E49,0,0),)</f>
        <v>0</v>
      </c>
      <c r="AG49" s="1" t="n">
        <f aca="false">Y49+Z49</f>
        <v>0.0442708333333333</v>
      </c>
      <c r="AH49" s="1" t="n">
        <f aca="false">AA49+AB49</f>
        <v>0.0393518518518519</v>
      </c>
      <c r="AI49" s="1" t="n">
        <f aca="false">AC49+AD49</f>
        <v>0.0354166666666667</v>
      </c>
      <c r="AJ49" s="1" t="n">
        <f aca="false">AE49+AF49</f>
        <v>0.0321969696990741</v>
      </c>
      <c r="AK49" s="0" t="n">
        <f aca="false">$B49*AK$26</f>
        <v>13.6</v>
      </c>
      <c r="AL49" s="0" t="n">
        <f aca="false">$B49*AL$26</f>
        <v>15.3</v>
      </c>
      <c r="AM49" s="0" t="n">
        <f aca="false">$B49*AM$26</f>
        <v>17</v>
      </c>
      <c r="AN49" s="0" t="n">
        <f aca="false">$B49*AN$26</f>
        <v>18.7</v>
      </c>
    </row>
    <row r="50" customFormat="false" ht="12.8" hidden="false" customHeight="false" outlineLevel="0" collapsed="false">
      <c r="A50" s="0" t="s">
        <v>85</v>
      </c>
      <c r="B50" s="0" t="n">
        <v>157</v>
      </c>
      <c r="C50" s="0" t="n">
        <v>80</v>
      </c>
      <c r="D50" s="0" t="n">
        <v>0.5</v>
      </c>
      <c r="E50" s="0" t="n">
        <v>70</v>
      </c>
      <c r="F50" s="1" t="n">
        <v>0.291666666666667</v>
      </c>
      <c r="G50" s="2" t="n">
        <f aca="false">G48+3</f>
        <v>44448</v>
      </c>
      <c r="H50" s="20"/>
      <c r="K50" s="4" t="n">
        <f aca="false">IF(F50,B50,B50+K49)</f>
        <v>157</v>
      </c>
      <c r="L50" s="1" t="n">
        <f aca="false">TIME(B50/C50,0,0)</f>
        <v>0.0817708333333333</v>
      </c>
      <c r="M50" s="1" t="n">
        <f aca="false">IF(F50,L50+F50+H50,P49+L50+H50)</f>
        <v>0.3734375</v>
      </c>
      <c r="N50" s="1" t="n">
        <f aca="false">IF(I50,TIME(V50*$B$27/E50,0,0),0)</f>
        <v>0</v>
      </c>
      <c r="O50" s="1" t="n">
        <f aca="false">L50+N50</f>
        <v>0.0817708333333333</v>
      </c>
      <c r="P50" s="1" t="n">
        <f aca="false">IF(F51,F51,M50+N50)</f>
        <v>0.3734375</v>
      </c>
      <c r="Q50" s="1" t="n">
        <f aca="false">IF(G50,L50,L50+Q49)</f>
        <v>0.0817708333333333</v>
      </c>
      <c r="R50" s="1" t="n">
        <f aca="false">IF(G50,O50,O50+R49)</f>
        <v>0.0817708333333333</v>
      </c>
      <c r="S50" s="4" t="n">
        <f aca="false">1000*(($B$26*B50*C50/100)+D50*L50*24)/B50</f>
        <v>166.25</v>
      </c>
      <c r="T50" s="3" t="n">
        <f aca="false">(($B$26*B50*C50/100)+D50*L50*24)/$B$27</f>
        <v>0.300014367816092</v>
      </c>
      <c r="U50" s="3" t="n">
        <f aca="false">IF(I49,I49-T50,U49-T50)</f>
        <v>0.487557471264368</v>
      </c>
      <c r="V50" s="3" t="n">
        <f aca="false">IF(I50,I50-U50,)</f>
        <v>0</v>
      </c>
      <c r="Y50" s="21" t="n">
        <f aca="false">TIME($B50/80,0,0)</f>
        <v>0.0817708333333333</v>
      </c>
      <c r="Z50" s="1" t="n">
        <f aca="false">IF($E50,TIME(AK50/E50,0,0),)</f>
        <v>0.0149523809523843</v>
      </c>
      <c r="AA50" s="21" t="n">
        <f aca="false">TIME($B50/90,0,0)</f>
        <v>0.0726851851851852</v>
      </c>
      <c r="AB50" s="1" t="n">
        <f aca="false">IF($E50,TIME(AL50/$E50,0,0),)</f>
        <v>0.0168214285714236</v>
      </c>
      <c r="AC50" s="21" t="n">
        <f aca="false">TIME($B50/100,0,0)</f>
        <v>0.0654166666666667</v>
      </c>
      <c r="AD50" s="1" t="n">
        <f aca="false">IF($E50,TIME(AM50/$E50,0,0),)</f>
        <v>0.0186904761904745</v>
      </c>
      <c r="AE50" s="21" t="n">
        <f aca="false">TIME($B50/110,0,0)</f>
        <v>0.0594696969696991</v>
      </c>
      <c r="AF50" s="1" t="n">
        <f aca="false">IF($E50,TIME(AN50/$E50,0,0),)</f>
        <v>0.0205595238095255</v>
      </c>
      <c r="AG50" s="1" t="n">
        <f aca="false">Y50+Z50</f>
        <v>0.0967232142824074</v>
      </c>
      <c r="AH50" s="1" t="n">
        <f aca="false">AA50+AB50</f>
        <v>0.0895066137615741</v>
      </c>
      <c r="AI50" s="1" t="n">
        <f aca="false">AC50+AD50</f>
        <v>0.0841071428587963</v>
      </c>
      <c r="AJ50" s="1" t="n">
        <f aca="false">AE50+AF50</f>
        <v>0.080029220775463</v>
      </c>
      <c r="AK50" s="0" t="n">
        <f aca="false">$B50*AK$26</f>
        <v>25.12</v>
      </c>
      <c r="AL50" s="0" t="n">
        <f aca="false">$B50*AL$26</f>
        <v>28.26</v>
      </c>
      <c r="AM50" s="0" t="n">
        <f aca="false">$B50*AM$26</f>
        <v>31.4</v>
      </c>
      <c r="AN50" s="0" t="n">
        <f aca="false">$B50*AN$26</f>
        <v>34.54</v>
      </c>
    </row>
    <row r="51" customFormat="false" ht="12.8" hidden="false" customHeight="false" outlineLevel="0" collapsed="false">
      <c r="A51" s="0" t="s">
        <v>86</v>
      </c>
      <c r="B51" s="0" t="n">
        <v>51</v>
      </c>
      <c r="C51" s="0" t="n">
        <v>100</v>
      </c>
      <c r="D51" s="0" t="n">
        <v>0.5</v>
      </c>
      <c r="E51" s="0" t="n">
        <v>50</v>
      </c>
      <c r="H51" s="20"/>
      <c r="I51" s="3" t="n">
        <v>0.972567294906468</v>
      </c>
      <c r="K51" s="4" t="n">
        <f aca="false">IF(F51,B51,B51+K50)</f>
        <v>208</v>
      </c>
      <c r="L51" s="1" t="n">
        <f aca="false">TIME(B51/C51,0,0)</f>
        <v>0.02125</v>
      </c>
      <c r="M51" s="1" t="n">
        <f aca="false">IF(F51,L51+F51+H51,P50+L51+H51)</f>
        <v>0.3946875</v>
      </c>
      <c r="N51" s="1" t="n">
        <f aca="false">IF(I51,TIME(V51*$B$27/E51,0,0),0)</f>
        <v>0.0438757122140523</v>
      </c>
      <c r="O51" s="1" t="n">
        <f aca="false">L51+N51</f>
        <v>0.0651257122106482</v>
      </c>
      <c r="P51" s="1" t="n">
        <f aca="false">IF(F52,F52,M51+N51)</f>
        <v>0.438563212210648</v>
      </c>
      <c r="Q51" s="1" t="n">
        <f aca="false">IF(G51,L51,L51+Q50)</f>
        <v>0.103020833333333</v>
      </c>
      <c r="R51" s="1" t="n">
        <f aca="false">IF(G51,O51,O51+R50)</f>
        <v>0.146896545543981</v>
      </c>
      <c r="S51" s="4" t="n">
        <f aca="false">1000*(($B$26*B51*C51/100)+D51*L51*24)/B51</f>
        <v>205</v>
      </c>
      <c r="T51" s="3" t="n">
        <f aca="false">(($B$26*B51*C51/100)+D51*L51*24)/$B$27</f>
        <v>0.120172413793103</v>
      </c>
      <c r="U51" s="3" t="n">
        <f aca="false">IF(I50,I50-T51,U50-T51)</f>
        <v>0.367385057471264</v>
      </c>
      <c r="V51" s="3" t="n">
        <f aca="false">IF(I51,I51-U51,)</f>
        <v>0.605182237435204</v>
      </c>
      <c r="Y51" s="21" t="n">
        <f aca="false">TIME($B51/80,0,0)</f>
        <v>0.0265625</v>
      </c>
      <c r="Z51" s="1" t="n">
        <f aca="false">IF($E51,TIME(AK51/E51,0,0),)</f>
        <v>0.0068</v>
      </c>
      <c r="AA51" s="21" t="n">
        <f aca="false">TIME($B51/90,0,0)</f>
        <v>0.0236111111111111</v>
      </c>
      <c r="AB51" s="1" t="n">
        <f aca="false">IF($E51,TIME(AL51/$E51,0,0),)</f>
        <v>0.00765</v>
      </c>
      <c r="AC51" s="21" t="n">
        <f aca="false">TIME($B51/100,0,0)</f>
        <v>0.02125</v>
      </c>
      <c r="AD51" s="1" t="n">
        <f aca="false">IF($E51,TIME(AM51/$E51,0,0),)</f>
        <v>0.0085</v>
      </c>
      <c r="AE51" s="21" t="n">
        <f aca="false">TIME($B51/110,0,0)</f>
        <v>0.0193181818181829</v>
      </c>
      <c r="AF51" s="1" t="n">
        <f aca="false">IF($E51,TIME(AN51/$E51,0,0),)</f>
        <v>0.00935</v>
      </c>
      <c r="AG51" s="1" t="n">
        <f aca="false">Y51+Z51</f>
        <v>0.0333625</v>
      </c>
      <c r="AH51" s="1" t="n">
        <f aca="false">AA51+AB51</f>
        <v>0.0312611111111111</v>
      </c>
      <c r="AI51" s="1" t="n">
        <f aca="false">AC51+AD51</f>
        <v>0.02975</v>
      </c>
      <c r="AJ51" s="1" t="n">
        <f aca="false">AE51+AF51</f>
        <v>0.0286681818171296</v>
      </c>
      <c r="AK51" s="0" t="n">
        <f aca="false">$B51*AK$26</f>
        <v>8.16</v>
      </c>
      <c r="AL51" s="0" t="n">
        <f aca="false">$B51*AL$26</f>
        <v>9.18</v>
      </c>
      <c r="AM51" s="0" t="n">
        <f aca="false">$B51*AM$26</f>
        <v>10.2</v>
      </c>
      <c r="AN51" s="0" t="n">
        <f aca="false">$B51*AN$26</f>
        <v>11.22</v>
      </c>
    </row>
    <row r="52" customFormat="false" ht="12.8" hidden="false" customHeight="false" outlineLevel="0" collapsed="false">
      <c r="A52" s="0" t="s">
        <v>87</v>
      </c>
      <c r="B52" s="0" t="n">
        <v>70</v>
      </c>
      <c r="C52" s="0" t="n">
        <v>90</v>
      </c>
      <c r="D52" s="0" t="n">
        <v>0.5</v>
      </c>
      <c r="E52" s="0" t="n">
        <v>14</v>
      </c>
      <c r="H52" s="20"/>
      <c r="I52" s="3" t="n">
        <v>0.998147754676583</v>
      </c>
      <c r="K52" s="4" t="n">
        <f aca="false">IF(F52,B52,B52+K51)</f>
        <v>278</v>
      </c>
      <c r="L52" s="1" t="n">
        <f aca="false">TIME(B52/C52,0,0)</f>
        <v>0.0324074074074074</v>
      </c>
      <c r="M52" s="1" t="n">
        <f aca="false">IF(F52,L52+F52+H52,P51+L52+H52)</f>
        <v>0.470970619618056</v>
      </c>
      <c r="N52" s="1" t="n">
        <f aca="false">IF(I52,TIME(V52*$B$27/E52,0,0),0)</f>
        <v>0.0452809193121693</v>
      </c>
      <c r="O52" s="1" t="n">
        <f aca="false">L52+N52</f>
        <v>0.077688326724537</v>
      </c>
      <c r="P52" s="1" t="n">
        <f aca="false">IF(F53,F53,M52+N52)</f>
        <v>0.516251538935185</v>
      </c>
      <c r="Q52" s="1" t="n">
        <f aca="false">IF(G52,L52,L52+Q51)</f>
        <v>0.135428240740741</v>
      </c>
      <c r="R52" s="1" t="n">
        <f aca="false">IF(G52,O52,O52+R51)</f>
        <v>0.224584872268518</v>
      </c>
      <c r="S52" s="4" t="n">
        <f aca="false">1000*(($B$26*B52*C52/100)+D52*L52*24)/B52</f>
        <v>185.555555555556</v>
      </c>
      <c r="T52" s="3" t="n">
        <f aca="false">(($B$26*B52*C52/100)+D52*L52*24)/$B$27</f>
        <v>0.149297573435504</v>
      </c>
      <c r="U52" s="3" t="n">
        <f aca="false">IF(I51,I51-T52,U51-T52)</f>
        <v>0.823269721470963</v>
      </c>
      <c r="V52" s="3" t="n">
        <f aca="false">IF(I52,I52-U52,)</f>
        <v>0.17487803320562</v>
      </c>
      <c r="Y52" s="21" t="n">
        <f aca="false">TIME($B52/80,0,0)</f>
        <v>0.0364583333333333</v>
      </c>
      <c r="Z52" s="1" t="n">
        <f aca="false">IF($E52,TIME(AK52/E52,0,0),)</f>
        <v>0.0333333333333333</v>
      </c>
      <c r="AA52" s="21" t="n">
        <f aca="false">TIME($B52/90,0,0)</f>
        <v>0.0324074074074074</v>
      </c>
      <c r="AB52" s="1" t="n">
        <f aca="false">IF($E52,TIME(AL52/$E52,0,0),)</f>
        <v>0.0375</v>
      </c>
      <c r="AC52" s="21" t="n">
        <f aca="false">TIME($B52/100,0,0)</f>
        <v>0.0291666666666667</v>
      </c>
      <c r="AD52" s="1" t="n">
        <f aca="false">IF($E52,TIME(AM52/$E52,0,0),)</f>
        <v>0.0416666666666667</v>
      </c>
      <c r="AE52" s="21" t="n">
        <f aca="false">TIME($B52/110,0,0)</f>
        <v>0.0265151515151505</v>
      </c>
      <c r="AF52" s="1" t="n">
        <f aca="false">IF($E52,TIME(AN52/$E52,0,0),)</f>
        <v>0.0458333333333333</v>
      </c>
      <c r="AG52" s="1" t="n">
        <f aca="false">Y52+Z52</f>
        <v>0.0697916666666667</v>
      </c>
      <c r="AH52" s="1" t="n">
        <f aca="false">AA52+AB52</f>
        <v>0.0699074074074074</v>
      </c>
      <c r="AI52" s="1" t="n">
        <f aca="false">AC52+AD52</f>
        <v>0.0708333333333333</v>
      </c>
      <c r="AJ52" s="1" t="n">
        <f aca="false">AE52+AF52</f>
        <v>0.072348484849537</v>
      </c>
      <c r="AK52" s="0" t="n">
        <f aca="false">$B52*AK$26</f>
        <v>11.2</v>
      </c>
      <c r="AL52" s="0" t="n">
        <f aca="false">$B52*AL$26</f>
        <v>12.6</v>
      </c>
      <c r="AM52" s="0" t="n">
        <f aca="false">$B52*AM$26</f>
        <v>14</v>
      </c>
      <c r="AN52" s="0" t="n">
        <f aca="false">$B52*AN$26</f>
        <v>15.4</v>
      </c>
    </row>
    <row r="53" customFormat="false" ht="12.8" hidden="false" customHeight="false" outlineLevel="0" collapsed="false">
      <c r="A53" s="0" t="s">
        <v>88</v>
      </c>
      <c r="B53" s="0" t="n">
        <v>327</v>
      </c>
      <c r="C53" s="0" t="n">
        <v>90</v>
      </c>
      <c r="D53" s="0" t="n">
        <v>0.5</v>
      </c>
      <c r="E53" s="0" t="n">
        <v>2.5</v>
      </c>
      <c r="H53" s="20"/>
      <c r="I53" s="3" t="n">
        <v>0.5</v>
      </c>
      <c r="K53" s="4" t="n">
        <f aca="false">IF(F53,B53,B53+K52)</f>
        <v>605</v>
      </c>
      <c r="L53" s="1" t="n">
        <f aca="false">TIME(B53/C53,0,0)</f>
        <v>0.151388888888889</v>
      </c>
      <c r="M53" s="1" t="n">
        <f aca="false">IF(F53,L53+F53+H53,P52+L53+H53)</f>
        <v>0.667640427824074</v>
      </c>
      <c r="N53" s="1" t="n">
        <f aca="false">IF(I53,TIME(V53*$B$27/E53,0,0),0)</f>
        <v>0.288963533496733</v>
      </c>
      <c r="O53" s="1" t="n">
        <f aca="false">L53+N53</f>
        <v>0.440352422384259</v>
      </c>
      <c r="P53" s="1" t="n">
        <f aca="false">IF(F54,F54,M53+N53)</f>
        <v>0.5</v>
      </c>
      <c r="Q53" s="1" t="n">
        <f aca="false">IF(G53,L53,L53+Q52)</f>
        <v>0.28681712962963</v>
      </c>
      <c r="R53" s="1" t="n">
        <f aca="false">IF(G53,O53,O53+R52)</f>
        <v>0.664937294652778</v>
      </c>
      <c r="S53" s="4" t="n">
        <f aca="false">1000*(($B$26*B53*C53/100)+D53*L53*24)/B53</f>
        <v>185.555555555556</v>
      </c>
      <c r="T53" s="3" t="n">
        <f aca="false">(($B$26*B53*C53/100)+D53*L53*24)/$B$27</f>
        <v>0.697432950191571</v>
      </c>
      <c r="U53" s="3" t="n">
        <f aca="false">IF(I52,I52-T53,U52-T53)</f>
        <v>0.300714804485012</v>
      </c>
      <c r="V53" s="3" t="n">
        <f aca="false">IF(I53,I53-U53,)</f>
        <v>0.199285195514988</v>
      </c>
      <c r="Y53" s="21" t="n">
        <f aca="false">TIME($B53/80,0,0)</f>
        <v>0.1703125</v>
      </c>
      <c r="Z53" s="1" t="n">
        <f aca="false">IF($E53,TIME(AK53/E53,0,0),)</f>
        <v>0.872</v>
      </c>
      <c r="AA53" s="21" t="n">
        <f aca="false">TIME($B53/90,0,0)</f>
        <v>0.151388888888889</v>
      </c>
      <c r="AB53" s="1" t="n">
        <f aca="false">IF($E53,TIME(AL53/$E53,0,0),)</f>
        <v>0.981</v>
      </c>
      <c r="AC53" s="21" t="n">
        <f aca="false">TIME($B53/100,0,0)</f>
        <v>0.13625</v>
      </c>
      <c r="AD53" s="1" t="n">
        <f aca="false">IF($E53,TIME(AM53/$E53,0,0),)</f>
        <v>0.09</v>
      </c>
      <c r="AE53" s="21" t="n">
        <f aca="false">TIME($B53/110,0,0)</f>
        <v>0.123863636363634</v>
      </c>
      <c r="AF53" s="1" t="n">
        <f aca="false">IF($E53,TIME(AN53/$E53,0,0),)</f>
        <v>0.199</v>
      </c>
      <c r="AG53" s="1" t="n">
        <f aca="false">Y53+Z53</f>
        <v>1.0423125</v>
      </c>
      <c r="AH53" s="1" t="n">
        <f aca="false">AA53+AB53</f>
        <v>1.13238888888889</v>
      </c>
      <c r="AI53" s="1" t="n">
        <f aca="false">AC53+AD53</f>
        <v>0.22625</v>
      </c>
      <c r="AJ53" s="1" t="n">
        <f aca="false">AE53+AF53</f>
        <v>0.322863636365741</v>
      </c>
      <c r="AK53" s="0" t="n">
        <f aca="false">$B53*AK$26</f>
        <v>52.32</v>
      </c>
      <c r="AL53" s="0" t="n">
        <f aca="false">$B53*AL$26</f>
        <v>58.86</v>
      </c>
      <c r="AM53" s="0" t="n">
        <f aca="false">$B53*AM$26</f>
        <v>65.4</v>
      </c>
      <c r="AN53" s="0" t="n">
        <f aca="false">$B53*AN$26</f>
        <v>71.94</v>
      </c>
    </row>
    <row r="54" customFormat="false" ht="12.8" hidden="false" customHeight="false" outlineLevel="0" collapsed="false">
      <c r="A54" s="0" t="s">
        <v>89</v>
      </c>
      <c r="B54" s="0" t="n">
        <v>121</v>
      </c>
      <c r="C54" s="0" t="n">
        <v>100</v>
      </c>
      <c r="D54" s="0" t="n">
        <v>0.5</v>
      </c>
      <c r="E54" s="0" t="n">
        <v>70</v>
      </c>
      <c r="F54" s="1" t="n">
        <v>0.5</v>
      </c>
      <c r="G54" s="2" t="n">
        <f aca="false">G57-4</f>
        <v>44449</v>
      </c>
      <c r="H54" s="20"/>
      <c r="I54" s="3" t="n">
        <v>0.75</v>
      </c>
      <c r="K54" s="4" t="n">
        <f aca="false">IF(F54,B54,B54+K53)</f>
        <v>121</v>
      </c>
      <c r="L54" s="1" t="n">
        <f aca="false">TIME(B54/C54,0,0)</f>
        <v>0.0504166666666667</v>
      </c>
      <c r="M54" s="1" t="n">
        <f aca="false">IF(F54,L54+F54+H54,P53+L54+H54)</f>
        <v>0.550416666666667</v>
      </c>
      <c r="N54" s="1" t="n">
        <f aca="false">IF(I54,TIME(V54*$B$27/E54,0,0),0)</f>
        <v>0.0277113095238095</v>
      </c>
      <c r="O54" s="1" t="n">
        <f aca="false">L54+N54</f>
        <v>0.0781279761921296</v>
      </c>
      <c r="P54" s="1" t="n">
        <f aca="false">IF(F55,F55,M54+N54)</f>
        <v>0.57812797619213</v>
      </c>
      <c r="Q54" s="1" t="n">
        <f aca="false">IF(G54,L54,L54+Q53)</f>
        <v>0.0504166666666667</v>
      </c>
      <c r="R54" s="1" t="n">
        <f aca="false">IF(G54,O54,O54+R53)</f>
        <v>0.0781279761921296</v>
      </c>
      <c r="S54" s="4" t="n">
        <f aca="false">1000*(($B$26*B54*C54/100)+D54*L54*24)/B54</f>
        <v>205</v>
      </c>
      <c r="T54" s="3" t="n">
        <f aca="false">(($B$26*B54*C54/100)+D54*L54*24)/$B$27</f>
        <v>0.285114942528736</v>
      </c>
      <c r="U54" s="3" t="n">
        <f aca="false">IF(I53,I53-T54,U53-T54)</f>
        <v>0.214885057471264</v>
      </c>
      <c r="V54" s="3" t="n">
        <f aca="false">IF(I54,I54-U54,)</f>
        <v>0.535114942528736</v>
      </c>
      <c r="Y54" s="21" t="n">
        <f aca="false">TIME($B54/80,0,0)</f>
        <v>0.0630208333333333</v>
      </c>
      <c r="Z54" s="1" t="n">
        <f aca="false">IF($E54,TIME(AK54/E54,0,0),)</f>
        <v>0.0115238095238079</v>
      </c>
      <c r="AA54" s="21" t="n">
        <f aca="false">TIME($B54/90,0,0)</f>
        <v>0.0560185185185185</v>
      </c>
      <c r="AB54" s="1" t="n">
        <f aca="false">IF($E54,TIME(AL54/$E54,0,0),)</f>
        <v>0.0129642857142824</v>
      </c>
      <c r="AC54" s="21" t="n">
        <f aca="false">TIME($B54/100,0,0)</f>
        <v>0.0504166666666667</v>
      </c>
      <c r="AD54" s="1" t="n">
        <f aca="false">IF($E54,TIME(AM54/$E54,0,0),)</f>
        <v>0.0144047619047569</v>
      </c>
      <c r="AE54" s="21" t="n">
        <f aca="false">TIME($B54/110,0,0)</f>
        <v>0.0458333333333333</v>
      </c>
      <c r="AF54" s="1" t="n">
        <f aca="false">IF($E54,TIME(AN54/$E54,0,0),)</f>
        <v>0.0158452380952431</v>
      </c>
      <c r="AG54" s="1" t="n">
        <f aca="false">Y54+Z54</f>
        <v>0.0745446428587963</v>
      </c>
      <c r="AH54" s="1" t="n">
        <f aca="false">AA54+AB54</f>
        <v>0.0689828042361111</v>
      </c>
      <c r="AI54" s="1" t="n">
        <f aca="false">AC54+AD54</f>
        <v>0.0648214285763889</v>
      </c>
      <c r="AJ54" s="1" t="n">
        <f aca="false">AE54+AF54</f>
        <v>0.0616785714236111</v>
      </c>
      <c r="AK54" s="0" t="n">
        <f aca="false">$B54*AK$26</f>
        <v>19.36</v>
      </c>
      <c r="AL54" s="0" t="n">
        <f aca="false">$B54*AL$26</f>
        <v>21.78</v>
      </c>
      <c r="AM54" s="0" t="n">
        <f aca="false">$B54*AM$26</f>
        <v>24.2</v>
      </c>
      <c r="AN54" s="0" t="n">
        <f aca="false">$B54*AN$26</f>
        <v>26.62</v>
      </c>
    </row>
    <row r="55" customFormat="false" ht="12.8" hidden="false" customHeight="false" outlineLevel="0" collapsed="false">
      <c r="A55" s="0" t="s">
        <v>90</v>
      </c>
      <c r="B55" s="0" t="n">
        <v>197</v>
      </c>
      <c r="C55" s="0" t="n">
        <v>100</v>
      </c>
      <c r="D55" s="0" t="n">
        <v>0.5</v>
      </c>
      <c r="E55" s="0" t="n">
        <v>70</v>
      </c>
      <c r="H55" s="20"/>
      <c r="I55" s="3" t="n">
        <v>0.8</v>
      </c>
      <c r="K55" s="4" t="n">
        <f aca="false">IF(F55,B55,B55+K54)</f>
        <v>318</v>
      </c>
      <c r="L55" s="1" t="n">
        <f aca="false">TIME(B55/C55,0,0)</f>
        <v>0.0820833333333333</v>
      </c>
      <c r="M55" s="1" t="n">
        <f aca="false">IF(F55,L55+F55+H55,P54+L55+H55)</f>
        <v>0.660211309525463</v>
      </c>
      <c r="N55" s="1" t="n">
        <f aca="false">IF(I55,TIME(V55*$B$27/E55,0,0),0)</f>
        <v>0.0266279761904762</v>
      </c>
      <c r="O55" s="1" t="n">
        <f aca="false">L55+N55</f>
        <v>0.108711309525463</v>
      </c>
      <c r="P55" s="1" t="n">
        <f aca="false">IF(F56,F56,M55+N55)</f>
        <v>0.686839285717593</v>
      </c>
      <c r="Q55" s="1" t="n">
        <f aca="false">IF(G55,L55,L55+Q54)</f>
        <v>0.1325</v>
      </c>
      <c r="R55" s="1" t="n">
        <f aca="false">IF(G55,O55,O55+R54)</f>
        <v>0.186839285717593</v>
      </c>
      <c r="S55" s="4" t="n">
        <f aca="false">1000*(($B$26*B55*C55/100)+D55*L55*24)/B55</f>
        <v>205</v>
      </c>
      <c r="T55" s="3" t="n">
        <f aca="false">(($B$26*B55*C55/100)+D55*L55*24)/$B$27</f>
        <v>0.464195402298851</v>
      </c>
      <c r="U55" s="3" t="n">
        <f aca="false">IF(I54,I54-T55,U54-T55)</f>
        <v>0.285804597701149</v>
      </c>
      <c r="V55" s="3" t="n">
        <f aca="false">IF(I55,I55-U55,)</f>
        <v>0.514195402298851</v>
      </c>
      <c r="Y55" s="21" t="n">
        <f aca="false">TIME($B55/80,0,0)</f>
        <v>0.102604166666667</v>
      </c>
      <c r="Z55" s="1" t="n">
        <f aca="false">IF($E55,TIME(AK55/E55,0,0),)</f>
        <v>0.0187619047619097</v>
      </c>
      <c r="AA55" s="21" t="n">
        <f aca="false">TIME($B55/90,0,0)</f>
        <v>0.0912037037037037</v>
      </c>
      <c r="AB55" s="1" t="n">
        <f aca="false">IF($E55,TIME(AL55/$E55,0,0),)</f>
        <v>0.0211071428571412</v>
      </c>
      <c r="AC55" s="21" t="n">
        <f aca="false">TIME($B55/100,0,0)</f>
        <v>0.0820833333333333</v>
      </c>
      <c r="AD55" s="1" t="n">
        <f aca="false">IF($E55,TIME(AM55/$E55,0,0),)</f>
        <v>0.0234523809523843</v>
      </c>
      <c r="AE55" s="21" t="n">
        <f aca="false">TIME($B55/110,0,0)</f>
        <v>0.0746212121212153</v>
      </c>
      <c r="AF55" s="1" t="n">
        <f aca="false">IF($E55,TIME(AN55/$E55,0,0),)</f>
        <v>0.0257976190476157</v>
      </c>
      <c r="AG55" s="1" t="n">
        <f aca="false">Y55+Z55</f>
        <v>0.121366071423611</v>
      </c>
      <c r="AH55" s="1" t="n">
        <f aca="false">AA55+AB55</f>
        <v>0.1123108465625</v>
      </c>
      <c r="AI55" s="1" t="n">
        <f aca="false">AC55+AD55</f>
        <v>0.105535714282407</v>
      </c>
      <c r="AJ55" s="1" t="n">
        <f aca="false">AE55+AF55</f>
        <v>0.100418831168981</v>
      </c>
      <c r="AK55" s="0" t="n">
        <f aca="false">$B55*AK$26</f>
        <v>31.52</v>
      </c>
      <c r="AL55" s="0" t="n">
        <f aca="false">$B55*AL$26</f>
        <v>35.46</v>
      </c>
      <c r="AM55" s="0" t="n">
        <f aca="false">$B55*AM$26</f>
        <v>39.4</v>
      </c>
      <c r="AN55" s="0" t="n">
        <f aca="false">$B55*AN$26</f>
        <v>43.34</v>
      </c>
    </row>
    <row r="56" customFormat="false" ht="12.8" hidden="false" customHeight="false" outlineLevel="0" collapsed="false">
      <c r="A56" s="0" t="s">
        <v>91</v>
      </c>
      <c r="B56" s="0" t="n">
        <v>143</v>
      </c>
      <c r="C56" s="0" t="n">
        <v>80</v>
      </c>
      <c r="D56" s="0" t="n">
        <v>0.5</v>
      </c>
      <c r="E56" s="0" t="n">
        <v>70</v>
      </c>
      <c r="H56" s="20"/>
      <c r="K56" s="4" t="n">
        <f aca="false">IF(F56,B56,B56+K55)</f>
        <v>461</v>
      </c>
      <c r="L56" s="1" t="n">
        <f aca="false">TIME(B56/C56,0,0)</f>
        <v>0.0744791666666667</v>
      </c>
      <c r="M56" s="1" t="n">
        <f aca="false">IF(F56,L56+F56+H56,P55+L56+H56)</f>
        <v>0.761318452384259</v>
      </c>
      <c r="N56" s="1" t="n">
        <f aca="false">IF(I56,TIME(V56*$B$27/E56,0,0),0)</f>
        <v>0</v>
      </c>
      <c r="O56" s="1" t="n">
        <f aca="false">L56+N56</f>
        <v>0.0744791666666667</v>
      </c>
      <c r="P56" s="1" t="n">
        <f aca="false">IF(F57,F57,M56+N56)</f>
        <v>0.291666666666667</v>
      </c>
      <c r="Q56" s="1" t="n">
        <f aca="false">IF(G56,L56,L56+Q55)</f>
        <v>0.206979166666667</v>
      </c>
      <c r="R56" s="1" t="n">
        <f aca="false">IF(G56,O56,O56+R55)</f>
        <v>0.261318452384259</v>
      </c>
      <c r="S56" s="4" t="n">
        <f aca="false">1000*(($B$26*B56*C56/100)+D56*L56*24)/B56</f>
        <v>166.25</v>
      </c>
      <c r="T56" s="3" t="n">
        <f aca="false">(($B$26*B56*C56/100)+D56*L56*24)/$B$27</f>
        <v>0.273261494252874</v>
      </c>
      <c r="U56" s="3" t="n">
        <f aca="false">IF(I55,I55-T56,U55-T56)</f>
        <v>0.526738505747127</v>
      </c>
      <c r="V56" s="3" t="n">
        <f aca="false">IF(I56,I56-U56,)</f>
        <v>0</v>
      </c>
      <c r="Y56" s="21" t="n">
        <f aca="false">TIME($B56/80,0,0)</f>
        <v>0.0744791666666667</v>
      </c>
      <c r="Z56" s="1" t="n">
        <f aca="false">IF($E56,TIME(AK56/E56,0,0),)</f>
        <v>0.0136190476190509</v>
      </c>
      <c r="AA56" s="21" t="n">
        <f aca="false">TIME($B56/90,0,0)</f>
        <v>0.0662037037037037</v>
      </c>
      <c r="AB56" s="1" t="n">
        <f aca="false">IF($E56,TIME(AL56/$E56,0,0),)</f>
        <v>0.0153214285714236</v>
      </c>
      <c r="AC56" s="21" t="n">
        <f aca="false">TIME($B56/100,0,0)</f>
        <v>0.0595833333333333</v>
      </c>
      <c r="AD56" s="1" t="n">
        <f aca="false">IF($E56,TIME(AM56/$E56,0,0),)</f>
        <v>0.0170238095238079</v>
      </c>
      <c r="AE56" s="21" t="n">
        <f aca="false">TIME($B56/110,0,0)</f>
        <v>0.0541666666666667</v>
      </c>
      <c r="AF56" s="1" t="n">
        <f aca="false">IF($E56,TIME(AN56/$E56,0,0),)</f>
        <v>0.0187261904761921</v>
      </c>
      <c r="AG56" s="1" t="n">
        <f aca="false">Y56+Z56</f>
        <v>0.0880982142824074</v>
      </c>
      <c r="AH56" s="1" t="n">
        <f aca="false">AA56+AB56</f>
        <v>0.0815251322800926</v>
      </c>
      <c r="AI56" s="1" t="n">
        <f aca="false">AC56+AD56</f>
        <v>0.0766071428587963</v>
      </c>
      <c r="AJ56" s="1" t="n">
        <f aca="false">AE56+AF56</f>
        <v>0.0728928571412037</v>
      </c>
      <c r="AK56" s="0" t="n">
        <f aca="false">$B56*AK$26</f>
        <v>22.88</v>
      </c>
      <c r="AL56" s="0" t="n">
        <f aca="false">$B56*AL$26</f>
        <v>25.74</v>
      </c>
      <c r="AM56" s="0" t="n">
        <f aca="false">$B56*AM$26</f>
        <v>28.6</v>
      </c>
      <c r="AN56" s="0" t="n">
        <f aca="false">$B56*AN$26</f>
        <v>31.46</v>
      </c>
    </row>
    <row r="57" customFormat="false" ht="12.8" hidden="false" customHeight="false" outlineLevel="0" collapsed="false">
      <c r="A57" s="0" t="s">
        <v>92</v>
      </c>
      <c r="B57" s="0" t="n">
        <v>166</v>
      </c>
      <c r="C57" s="0" t="n">
        <v>80</v>
      </c>
      <c r="D57" s="0" t="n">
        <v>0.5</v>
      </c>
      <c r="E57" s="0" t="n">
        <v>70</v>
      </c>
      <c r="F57" s="1" t="n">
        <v>0.291666666666667</v>
      </c>
      <c r="G57" s="2" t="n">
        <v>44453</v>
      </c>
      <c r="H57" s="20"/>
      <c r="I57" s="3" t="n">
        <v>0.8</v>
      </c>
      <c r="K57" s="4" t="n">
        <f aca="false">IF(F57,B57,B57+K56)</f>
        <v>166</v>
      </c>
      <c r="L57" s="1" t="n">
        <f aca="false">TIME(B57/C57,0,0)</f>
        <v>0.0864583333333333</v>
      </c>
      <c r="M57" s="1" t="n">
        <f aca="false">IF(F57,L57+F57+H57,P56+L57+H57)</f>
        <v>0.378125</v>
      </c>
      <c r="N57" s="1" t="n">
        <f aca="false">IF(I57,TIME(V57*$B$27/E57,0,0),0)</f>
        <v>0.030578125</v>
      </c>
      <c r="O57" s="1" t="n">
        <f aca="false">L57+N57</f>
        <v>0.117036458333333</v>
      </c>
      <c r="P57" s="1" t="n">
        <f aca="false">IF(F58,F58,M57+N57)</f>
        <v>0.408703125</v>
      </c>
      <c r="Q57" s="1" t="n">
        <f aca="false">IF(G57,L57,L57+Q56)</f>
        <v>0.0864583333333333</v>
      </c>
      <c r="R57" s="1" t="n">
        <f aca="false">IF(G57,O57,O57+R56)</f>
        <v>0.117036458333333</v>
      </c>
      <c r="S57" s="4" t="n">
        <f aca="false">1000*(($B$26*B57*C57/100)+D57*L57*24)/B57</f>
        <v>166.25</v>
      </c>
      <c r="T57" s="3" t="n">
        <f aca="false">(($B$26*B57*C57/100)+D57*L57*24)/$B$27</f>
        <v>0.317212643678161</v>
      </c>
      <c r="U57" s="3" t="n">
        <f aca="false">IF(I56,I56-T57,U56-T57)</f>
        <v>0.209525862068966</v>
      </c>
      <c r="V57" s="3" t="n">
        <f aca="false">IF(I57,I57-U57,)</f>
        <v>0.590474137931034</v>
      </c>
      <c r="Y57" s="21" t="n">
        <f aca="false">TIME($B57/80,0,0)</f>
        <v>0.0864583333333333</v>
      </c>
      <c r="Z57" s="1" t="n">
        <f aca="false">IF($E57,TIME(AK57/E57,0,0),)</f>
        <v>0.0158095238095255</v>
      </c>
      <c r="AA57" s="21" t="n">
        <f aca="false">TIME($B57/90,0,0)</f>
        <v>0.0768518518518519</v>
      </c>
      <c r="AB57" s="1" t="n">
        <f aca="false">IF($E57,TIME(AL57/$E57,0,0),)</f>
        <v>0.0177857142857176</v>
      </c>
      <c r="AC57" s="21" t="n">
        <f aca="false">TIME($B57/100,0,0)</f>
        <v>0.0691666666666667</v>
      </c>
      <c r="AD57" s="1" t="n">
        <f aca="false">IF($E57,TIME(AM57/$E57,0,0),)</f>
        <v>0.0197619047619097</v>
      </c>
      <c r="AE57" s="21" t="n">
        <f aca="false">TIME($B57/110,0,0)</f>
        <v>0.0628787878787847</v>
      </c>
      <c r="AF57" s="1" t="n">
        <f aca="false">IF($E57,TIME(AN57/$E57,0,0),)</f>
        <v>0.0217380952380903</v>
      </c>
      <c r="AG57" s="1" t="n">
        <f aca="false">Y57+Z57</f>
        <v>0.102267857141204</v>
      </c>
      <c r="AH57" s="1" t="n">
        <f aca="false">AA57+AB57</f>
        <v>0.0946375661342593</v>
      </c>
      <c r="AI57" s="1" t="n">
        <f aca="false">AC57+AD57</f>
        <v>0.0889285714236111</v>
      </c>
      <c r="AJ57" s="1" t="n">
        <f aca="false">AE57+AF57</f>
        <v>0.0846168831134259</v>
      </c>
      <c r="AK57" s="0" t="n">
        <f aca="false">$B57*AK$26</f>
        <v>26.56</v>
      </c>
      <c r="AL57" s="0" t="n">
        <f aca="false">$B57*AL$26</f>
        <v>29.88</v>
      </c>
      <c r="AM57" s="0" t="n">
        <f aca="false">$B57*AM$26</f>
        <v>33.2</v>
      </c>
      <c r="AN57" s="0" t="n">
        <f aca="false">$B57*AN$26</f>
        <v>36.52</v>
      </c>
    </row>
    <row r="58" customFormat="false" ht="12.8" hidden="false" customHeight="false" outlineLevel="0" collapsed="false">
      <c r="A58" s="0" t="s">
        <v>93</v>
      </c>
      <c r="B58" s="0" t="n">
        <v>216</v>
      </c>
      <c r="C58" s="0" t="n">
        <v>100</v>
      </c>
      <c r="D58" s="0" t="n">
        <v>0.5</v>
      </c>
      <c r="E58" s="0" t="n">
        <v>70</v>
      </c>
      <c r="F58" s="0"/>
      <c r="G58" s="0"/>
      <c r="H58" s="20"/>
      <c r="I58" s="3" t="n">
        <v>0.8</v>
      </c>
      <c r="K58" s="4" t="n">
        <f aca="false">IF(F58,B58,B58+K57)</f>
        <v>382</v>
      </c>
      <c r="L58" s="1" t="n">
        <f aca="false">TIME(B58/C58,0,0)</f>
        <v>0.09</v>
      </c>
      <c r="M58" s="1" t="n">
        <f aca="false">IF(F58,L58+F58+H58,P57+L58+H58)</f>
        <v>0.498703125</v>
      </c>
      <c r="N58" s="1" t="n">
        <f aca="false">IF(I58,TIME(V58*$B$27/E58,0,0),0)</f>
        <v>0.0263571428571429</v>
      </c>
      <c r="O58" s="1" t="n">
        <f aca="false">L58+N58</f>
        <v>0.116357142858796</v>
      </c>
      <c r="P58" s="1" t="n">
        <f aca="false">IF(F59,F59,M58+N58)</f>
        <v>0.525060267858796</v>
      </c>
      <c r="Q58" s="1" t="n">
        <f aca="false">IF(G58,L58,L58+Q57)</f>
        <v>0.176458333333333</v>
      </c>
      <c r="R58" s="1" t="n">
        <f aca="false">IF(G58,O58,O58+R57)</f>
        <v>0.23339360119213</v>
      </c>
      <c r="S58" s="4" t="n">
        <f aca="false">1000*(($B$26*B58*C58/100)+D58*L58*24)/B58</f>
        <v>205</v>
      </c>
      <c r="T58" s="3" t="n">
        <f aca="false">(($B$26*B58*C58/100)+D58*L58*24)/$B$27</f>
        <v>0.508965517241379</v>
      </c>
      <c r="U58" s="3" t="n">
        <f aca="false">IF(I57,I57-T58,U57-T58)</f>
        <v>0.291034482758621</v>
      </c>
      <c r="V58" s="3" t="n">
        <f aca="false">IF(I58,I58-U58,)</f>
        <v>0.508965517241379</v>
      </c>
      <c r="Y58" s="21" t="n">
        <f aca="false">TIME($B58/80,0,0)</f>
        <v>0.1125</v>
      </c>
      <c r="Z58" s="1" t="n">
        <f aca="false">IF($E58,TIME(AK58/E58,0,0),)</f>
        <v>0.0205714285714236</v>
      </c>
      <c r="AA58" s="21" t="n">
        <f aca="false">TIME($B58/90,0,0)</f>
        <v>0.1</v>
      </c>
      <c r="AB58" s="1" t="n">
        <f aca="false">IF($E58,TIME(AL58/$E58,0,0),)</f>
        <v>0.0231428571428588</v>
      </c>
      <c r="AC58" s="21" t="n">
        <f aca="false">TIME($B58/100,0,0)</f>
        <v>0.09</v>
      </c>
      <c r="AD58" s="1" t="n">
        <f aca="false">IF($E58,TIME(AM58/$E58,0,0),)</f>
        <v>0.0257142857142824</v>
      </c>
      <c r="AE58" s="21" t="n">
        <f aca="false">TIME($B58/110,0,0)</f>
        <v>0.0818181818181829</v>
      </c>
      <c r="AF58" s="1" t="n">
        <f aca="false">IF($E58,TIME(AN58/$E58,0,0),)</f>
        <v>0.0282857142857176</v>
      </c>
      <c r="AG58" s="1" t="n">
        <f aca="false">Y58+Z58</f>
        <v>0.133071428576389</v>
      </c>
      <c r="AH58" s="1" t="n">
        <f aca="false">AA58+AB58</f>
        <v>0.123142857141204</v>
      </c>
      <c r="AI58" s="1" t="n">
        <f aca="false">AC58+AD58</f>
        <v>0.115714285717593</v>
      </c>
      <c r="AJ58" s="1" t="n">
        <f aca="false">AE58+AF58</f>
        <v>0.110103896099537</v>
      </c>
      <c r="AK58" s="0" t="n">
        <f aca="false">$B58*AK$26</f>
        <v>34.56</v>
      </c>
      <c r="AL58" s="0" t="n">
        <f aca="false">$B58*AL$26</f>
        <v>38.88</v>
      </c>
      <c r="AM58" s="0" t="n">
        <f aca="false">$B58*AM$26</f>
        <v>43.2</v>
      </c>
      <c r="AN58" s="0" t="n">
        <f aca="false">$B58*AN$26</f>
        <v>47.52</v>
      </c>
    </row>
    <row r="59" customFormat="false" ht="12.8" hidden="false" customHeight="false" outlineLevel="0" collapsed="false">
      <c r="A59" s="0" t="s">
        <v>94</v>
      </c>
      <c r="B59" s="0" t="n">
        <v>269</v>
      </c>
      <c r="C59" s="0" t="n">
        <v>100</v>
      </c>
      <c r="D59" s="0" t="n">
        <v>0.5</v>
      </c>
      <c r="E59" s="0" t="n">
        <v>70</v>
      </c>
      <c r="H59" s="20"/>
      <c r="I59" s="3" t="n">
        <v>0.55635824318233</v>
      </c>
      <c r="K59" s="4" t="n">
        <f aca="false">IF(F59,B59,B59+K58)</f>
        <v>651</v>
      </c>
      <c r="L59" s="1" t="n">
        <f aca="false">TIME(B59/C59,0,0)</f>
        <v>0.112083333333333</v>
      </c>
      <c r="M59" s="1" t="n">
        <f aca="false">IF(F59,L59+F59+H59,P58+L59+H59)</f>
        <v>0.63714360119213</v>
      </c>
      <c r="N59" s="1" t="n">
        <f aca="false">IF(I59,TIME(V59*$B$27/E59,0,0),0)</f>
        <v>0.0202072423552754</v>
      </c>
      <c r="O59" s="1" t="n">
        <f aca="false">L59+N59</f>
        <v>0.13229057568287</v>
      </c>
      <c r="P59" s="1" t="n">
        <f aca="false">IF(F60,F60,M59+N59)</f>
        <v>0.657350843541667</v>
      </c>
      <c r="Q59" s="1" t="n">
        <f aca="false">IF(G59,L59,L59+Q58)</f>
        <v>0.288541666666667</v>
      </c>
      <c r="R59" s="1" t="n">
        <f aca="false">IF(G59,O59,O59+R58)</f>
        <v>0.365684176875</v>
      </c>
      <c r="S59" s="4" t="n">
        <f aca="false">1000*(($B$26*B59*C59/100)+D59*L59*24)/B59</f>
        <v>205</v>
      </c>
      <c r="T59" s="3" t="n">
        <f aca="false">(($B$26*B59*C59/100)+D59*L59*24)/$B$27</f>
        <v>0.633850574712644</v>
      </c>
      <c r="U59" s="3" t="n">
        <f aca="false">IF(I58,I58-T59,U58-T59)</f>
        <v>0.166149425287356</v>
      </c>
      <c r="V59" s="3" t="n">
        <f aca="false">IF(I59,I59-U59,)</f>
        <v>0.390208817894973</v>
      </c>
      <c r="Y59" s="21" t="n">
        <f aca="false">TIME($B59/80,0,0)</f>
        <v>0.140104166666667</v>
      </c>
      <c r="Z59" s="1" t="n">
        <f aca="false">IF($E59,TIME(AK59/E59,0,0),)</f>
        <v>0.0256190476190509</v>
      </c>
      <c r="AA59" s="21" t="n">
        <f aca="false">TIME($B59/90,0,0)</f>
        <v>0.124537037037037</v>
      </c>
      <c r="AB59" s="1" t="n">
        <f aca="false">IF($E59,TIME(AL59/$E59,0,0),)</f>
        <v>0.0288214285714236</v>
      </c>
      <c r="AC59" s="21" t="n">
        <f aca="false">TIME($B59/100,0,0)</f>
        <v>0.112083333333333</v>
      </c>
      <c r="AD59" s="1" t="n">
        <f aca="false">IF($E59,TIME(AM59/$E59,0,0),)</f>
        <v>0.0320238095238079</v>
      </c>
      <c r="AE59" s="21" t="n">
        <f aca="false">TIME($B59/110,0,0)</f>
        <v>0.101893939393935</v>
      </c>
      <c r="AF59" s="1" t="n">
        <f aca="false">IF($E59,TIME(AN59/$E59,0,0),)</f>
        <v>0.0352261904761921</v>
      </c>
      <c r="AG59" s="1" t="n">
        <f aca="false">Y59+Z59</f>
        <v>0.165723214282407</v>
      </c>
      <c r="AH59" s="1" t="n">
        <f aca="false">AA59+AB59</f>
        <v>0.153358465613426</v>
      </c>
      <c r="AI59" s="1" t="n">
        <f aca="false">AC59+AD59</f>
        <v>0.144107142858796</v>
      </c>
      <c r="AJ59" s="1" t="n">
        <f aca="false">AE59+AF59</f>
        <v>0.137120129872685</v>
      </c>
      <c r="AK59" s="0" t="n">
        <f aca="false">$B59*AK$26</f>
        <v>43.04</v>
      </c>
      <c r="AL59" s="0" t="n">
        <f aca="false">$B59*AL$26</f>
        <v>48.42</v>
      </c>
      <c r="AM59" s="0" t="n">
        <f aca="false">$B59*AM$26</f>
        <v>53.8</v>
      </c>
      <c r="AN59" s="0" t="n">
        <f aca="false">$B59*AN$26</f>
        <v>59.18</v>
      </c>
    </row>
    <row r="60" customFormat="false" ht="12.8" hidden="false" customHeight="false" outlineLevel="0" collapsed="false">
      <c r="A60" s="0" t="s">
        <v>95</v>
      </c>
      <c r="B60" s="0" t="n">
        <v>93</v>
      </c>
      <c r="C60" s="0" t="n">
        <v>100</v>
      </c>
      <c r="D60" s="0" t="n">
        <v>0.5</v>
      </c>
      <c r="E60" s="0" t="n">
        <v>70</v>
      </c>
      <c r="H60" s="20"/>
      <c r="I60" s="3" t="n">
        <v>0.737915139734054</v>
      </c>
      <c r="K60" s="4" t="n">
        <f aca="false">IF(F60,B60,B60+K59)</f>
        <v>744</v>
      </c>
      <c r="L60" s="1" t="n">
        <f aca="false">TIME(B60/C60,0,0)</f>
        <v>0.03875</v>
      </c>
      <c r="M60" s="1" t="n">
        <f aca="false">IF(F60,L60+F60+H60,P59+L60+H60)</f>
        <v>0.696100843541667</v>
      </c>
      <c r="N60" s="1" t="n">
        <f aca="false">IF(I60,TIME(V60*$B$27/E60,0,0),0)</f>
        <v>0.0207502678571428</v>
      </c>
      <c r="O60" s="1" t="n">
        <f aca="false">L60+N60</f>
        <v>0.0595002678587963</v>
      </c>
      <c r="P60" s="1" t="n">
        <f aca="false">IF(F61,F61,M60+N60)</f>
        <v>0.716851111400463</v>
      </c>
      <c r="Q60" s="1" t="n">
        <f aca="false">IF(G60,L60,L60+Q59)</f>
        <v>0.327291666666667</v>
      </c>
      <c r="R60" s="1" t="n">
        <f aca="false">IF(G60,O60,O60+R59)</f>
        <v>0.425184444733796</v>
      </c>
      <c r="S60" s="4" t="n">
        <f aca="false">1000*(($B$26*B60*C60/100)+D60*L60*24)/B60</f>
        <v>205</v>
      </c>
      <c r="T60" s="3" t="n">
        <f aca="false">(($B$26*B60*C60/100)+D60*L60*24)/$B$27</f>
        <v>0.219137931034483</v>
      </c>
      <c r="U60" s="3" t="n">
        <f aca="false">IF(I59,I59-T60,U59-T60)</f>
        <v>0.337220312147847</v>
      </c>
      <c r="V60" s="3" t="n">
        <f aca="false">IF(I60,I60-U60,)</f>
        <v>0.400694827586207</v>
      </c>
      <c r="Y60" s="21" t="n">
        <f aca="false">TIME($B60/80,0,0)</f>
        <v>0.0484375</v>
      </c>
      <c r="Z60" s="1" t="n">
        <f aca="false">IF($E60,TIME(AK60/E60,0,0),)</f>
        <v>0.0088571428571412</v>
      </c>
      <c r="AA60" s="21" t="n">
        <f aca="false">TIME($B60/90,0,0)</f>
        <v>0.0430555555555556</v>
      </c>
      <c r="AB60" s="1" t="n">
        <f aca="false">IF($E60,TIME(AL60/$E60,0,0),)</f>
        <v>0.00996428571428241</v>
      </c>
      <c r="AC60" s="21" t="n">
        <f aca="false">TIME($B60/100,0,0)</f>
        <v>0.03875</v>
      </c>
      <c r="AD60" s="1" t="n">
        <f aca="false">IF($E60,TIME(AM60/$E60,0,0),)</f>
        <v>0.0110714285714236</v>
      </c>
      <c r="AE60" s="21" t="n">
        <f aca="false">TIME($B60/110,0,0)</f>
        <v>0.0352272727272685</v>
      </c>
      <c r="AF60" s="1" t="n">
        <f aca="false">IF($E60,TIME(AN60/$E60,0,0),)</f>
        <v>0.0121785714285764</v>
      </c>
      <c r="AG60" s="1" t="n">
        <f aca="false">Y60+Z60</f>
        <v>0.0572946428587963</v>
      </c>
      <c r="AH60" s="1" t="n">
        <f aca="false">AA60+AB60</f>
        <v>0.0530198412731482</v>
      </c>
      <c r="AI60" s="1" t="n">
        <f aca="false">AC60+AD60</f>
        <v>0.0498214285763889</v>
      </c>
      <c r="AJ60" s="1" t="n">
        <f aca="false">AE60+AF60</f>
        <v>0.0474058441550926</v>
      </c>
      <c r="AK60" s="0" t="n">
        <f aca="false">$B60*AK$26</f>
        <v>14.88</v>
      </c>
      <c r="AL60" s="0" t="n">
        <f aca="false">$B60*AL$26</f>
        <v>16.74</v>
      </c>
      <c r="AM60" s="0" t="n">
        <f aca="false">$B60*AM$26</f>
        <v>18.6</v>
      </c>
      <c r="AN60" s="0" t="n">
        <f aca="false">$B60*AN$26</f>
        <v>20.46</v>
      </c>
    </row>
    <row r="61" customFormat="false" ht="12.8" hidden="false" customHeight="false" outlineLevel="0" collapsed="false">
      <c r="A61" s="0" t="s">
        <v>96</v>
      </c>
      <c r="B61" s="0" t="n">
        <v>21</v>
      </c>
      <c r="C61" s="0" t="n">
        <v>100</v>
      </c>
      <c r="D61" s="0" t="n">
        <v>0.5</v>
      </c>
      <c r="H61" s="20"/>
      <c r="K61" s="4" t="n">
        <f aca="false">IF(F61,B61,B61+K60)</f>
        <v>765</v>
      </c>
      <c r="L61" s="1" t="n">
        <f aca="false">TIME(B61/C61,0,0)</f>
        <v>0.00875</v>
      </c>
      <c r="M61" s="1" t="n">
        <f aca="false">IF(F61,L61+F61+H61,P60+L61+H61)</f>
        <v>0.725601111400463</v>
      </c>
      <c r="N61" s="1" t="n">
        <f aca="false">IF(I61,TIME(V61*$B$27/E61,0,0),0)</f>
        <v>0</v>
      </c>
      <c r="O61" s="1" t="n">
        <f aca="false">L61+N61</f>
        <v>0.00875</v>
      </c>
      <c r="P61" s="1" t="n">
        <f aca="false">IF(F62,F62,M61+N61)</f>
        <v>0.725601111400463</v>
      </c>
      <c r="Q61" s="1" t="n">
        <f aca="false">IF(G61,L61,L61+Q60)</f>
        <v>0.336041666666667</v>
      </c>
      <c r="R61" s="1" t="n">
        <f aca="false">IF(G61,O61,O61+R60)</f>
        <v>0.433934444733796</v>
      </c>
      <c r="S61" s="4" t="n">
        <f aca="false">1000*(($B$26*B61*C61/100)+D61*L61*24)/B61</f>
        <v>205</v>
      </c>
      <c r="T61" s="3" t="n">
        <f aca="false">(($B$26*B61*C61/100)+D61*L61*24)/$B$27</f>
        <v>0.0494827586206897</v>
      </c>
      <c r="U61" s="3" t="n">
        <f aca="false">IF(I60,I60-T61,U60-T61)</f>
        <v>0.688432381113364</v>
      </c>
      <c r="V61" s="3" t="n">
        <f aca="false">IF(I61,I61-U61,)</f>
        <v>0</v>
      </c>
      <c r="Y61" s="21" t="n">
        <f aca="false">TIME($B61/80,0,0)</f>
        <v>0.0109375</v>
      </c>
      <c r="Z61" s="1" t="n">
        <f aca="false">IF($E61,TIME(AK61/E61,0,0),)</f>
        <v>0</v>
      </c>
      <c r="AA61" s="21" t="n">
        <f aca="false">TIME($B61/90,0,0)</f>
        <v>0.00972222222222222</v>
      </c>
      <c r="AB61" s="1" t="n">
        <f aca="false">IF($E61,TIME(AL61/$E61,0,0),)</f>
        <v>0</v>
      </c>
      <c r="AC61" s="21" t="n">
        <f aca="false">TIME($B61/100,0,0)</f>
        <v>0.00875</v>
      </c>
      <c r="AD61" s="1" t="n">
        <f aca="false">IF($E61,TIME(AM61/$E61,0,0),)</f>
        <v>0</v>
      </c>
      <c r="AE61" s="21" t="n">
        <f aca="false">TIME($B61/110,0,0)</f>
        <v>0.00795454545454861</v>
      </c>
      <c r="AF61" s="1" t="n">
        <f aca="false">IF($E61,TIME(AN61/$E61,0,0),)</f>
        <v>0</v>
      </c>
      <c r="AG61" s="1" t="n">
        <f aca="false">Y61+Z61</f>
        <v>0.0109375</v>
      </c>
      <c r="AH61" s="1" t="n">
        <f aca="false">AA61+AB61</f>
        <v>0.00972222222222222</v>
      </c>
      <c r="AI61" s="1" t="n">
        <f aca="false">AC61+AD61</f>
        <v>0.00875</v>
      </c>
      <c r="AJ61" s="1" t="n">
        <f aca="false">AE61+AF61</f>
        <v>0.00795454545138889</v>
      </c>
      <c r="AK61" s="0" t="n">
        <f aca="false">$B61*AK$26</f>
        <v>3.36</v>
      </c>
      <c r="AL61" s="0" t="n">
        <f aca="false">$B61*AL$26</f>
        <v>3.78</v>
      </c>
      <c r="AM61" s="0" t="n">
        <f aca="false">$B61*AM$26</f>
        <v>4.2</v>
      </c>
      <c r="AN61" s="0" t="n">
        <f aca="false">$B61*AN$26</f>
        <v>4.62</v>
      </c>
    </row>
    <row r="62" customFormat="false" ht="12.8" hidden="false" customHeight="false" outlineLevel="0" collapsed="false">
      <c r="A62" s="0" t="s">
        <v>97</v>
      </c>
      <c r="B62" s="0" t="n">
        <v>20</v>
      </c>
      <c r="C62" s="0" t="n">
        <v>100</v>
      </c>
      <c r="D62" s="0" t="n">
        <v>0.5</v>
      </c>
      <c r="H62" s="20"/>
      <c r="K62" s="4" t="n">
        <f aca="false">IF(F62,B62,B62+K61)</f>
        <v>785</v>
      </c>
      <c r="L62" s="1" t="n">
        <f aca="false">TIME(B62/C62,0,0)</f>
        <v>0.00833333333333333</v>
      </c>
      <c r="M62" s="1" t="n">
        <f aca="false">IF(F62,L62+F62+H62,P61+L62+H62)</f>
        <v>0.733934444733796</v>
      </c>
      <c r="N62" s="1" t="n">
        <f aca="false">IF(I62,TIME(V62*$B$27/E62,0,0),0)</f>
        <v>0</v>
      </c>
      <c r="O62" s="1" t="n">
        <f aca="false">L62+N62</f>
        <v>0.00833333333333333</v>
      </c>
      <c r="P62" s="1" t="n">
        <f aca="false">IF(F63,F63,M62+N62)</f>
        <v>0.375</v>
      </c>
      <c r="Q62" s="1" t="n">
        <f aca="false">IF(G62,L62,L62+Q61)</f>
        <v>0.344375</v>
      </c>
      <c r="R62" s="1" t="n">
        <f aca="false">IF(G62,O62,O62+R61)</f>
        <v>0.44226777806713</v>
      </c>
      <c r="S62" s="4" t="n">
        <f aca="false">1000*(($B$26*B62*C62/100)+D62*L62*24)/B62</f>
        <v>205</v>
      </c>
      <c r="T62" s="3" t="n">
        <f aca="false">(($B$26*B62*C62/100)+D62*L62*24)/$B$27</f>
        <v>0.0471264367816092</v>
      </c>
      <c r="U62" s="3" t="n">
        <f aca="false">IF(I61,I61-T62,U61-T62)</f>
        <v>0.641305944331755</v>
      </c>
      <c r="V62" s="3" t="n">
        <f aca="false">IF(I62,I62-U62,)</f>
        <v>0</v>
      </c>
      <c r="Y62" s="21" t="n">
        <f aca="false">TIME($B62/80,0,0)</f>
        <v>0.0104166666666667</v>
      </c>
      <c r="Z62" s="1" t="n">
        <f aca="false">IF($E62,TIME(AK62/E62,0,0),)</f>
        <v>0</v>
      </c>
      <c r="AA62" s="21" t="n">
        <f aca="false">TIME($B62/90,0,0)</f>
        <v>0.00925925925925926</v>
      </c>
      <c r="AB62" s="1" t="n">
        <f aca="false">IF($E62,TIME(AL62/$E62,0,0),)</f>
        <v>0</v>
      </c>
      <c r="AC62" s="21" t="n">
        <f aca="false">TIME($B62/100,0,0)</f>
        <v>0.00833333333333333</v>
      </c>
      <c r="AD62" s="1" t="n">
        <f aca="false">IF($E62,TIME(AM62/$E62,0,0),)</f>
        <v>0</v>
      </c>
      <c r="AE62" s="21" t="n">
        <f aca="false">TIME($B62/110,0,0)</f>
        <v>0.00757575757575231</v>
      </c>
      <c r="AF62" s="1" t="n">
        <f aca="false">IF($E62,TIME(AN62/$E62,0,0),)</f>
        <v>0</v>
      </c>
      <c r="AG62" s="1" t="n">
        <f aca="false">Y62+Z62</f>
        <v>0.0104166666666667</v>
      </c>
      <c r="AH62" s="1" t="n">
        <f aca="false">AA62+AB62</f>
        <v>0.00925925925925926</v>
      </c>
      <c r="AI62" s="1" t="n">
        <f aca="false">AC62+AD62</f>
        <v>0.00833333333333333</v>
      </c>
      <c r="AJ62" s="1" t="n">
        <f aca="false">AE62+AF62</f>
        <v>0.00757575758101852</v>
      </c>
      <c r="AK62" s="0" t="n">
        <f aca="false">$B62*AK$26</f>
        <v>3.2</v>
      </c>
      <c r="AL62" s="0" t="n">
        <f aca="false">$B62*AL$26</f>
        <v>3.6</v>
      </c>
      <c r="AM62" s="0" t="n">
        <f aca="false">$B62*AM$26</f>
        <v>4</v>
      </c>
      <c r="AN62" s="0" t="n">
        <f aca="false">$B62*AN$26</f>
        <v>4.4</v>
      </c>
    </row>
    <row r="63" customFormat="false" ht="12.8" hidden="false" customHeight="false" outlineLevel="0" collapsed="false">
      <c r="A63" s="0" t="s">
        <v>98</v>
      </c>
      <c r="B63" s="0" t="n">
        <v>154</v>
      </c>
      <c r="C63" s="0" t="n">
        <v>90</v>
      </c>
      <c r="D63" s="0" t="n">
        <v>0.5</v>
      </c>
      <c r="E63" s="0" t="n">
        <v>70</v>
      </c>
      <c r="F63" s="1" t="n">
        <v>0.375</v>
      </c>
      <c r="G63" s="2" t="n">
        <f aca="false">G57+3</f>
        <v>44456</v>
      </c>
      <c r="H63" s="20"/>
      <c r="I63" s="3" t="n">
        <v>0.814436020960108</v>
      </c>
      <c r="K63" s="4" t="n">
        <f aca="false">IF(F63,B63,B63+K62)</f>
        <v>154</v>
      </c>
      <c r="L63" s="1" t="n">
        <f aca="false">TIME(B63/C63,0,0)</f>
        <v>0.0712962962962963</v>
      </c>
      <c r="M63" s="1" t="n">
        <f aca="false">IF(F63,L63+F63+H63,P62+L63+H63)</f>
        <v>0.446296296296296</v>
      </c>
      <c r="N63" s="1" t="n">
        <f aca="false">IF(I63,TIME(V63*$B$27/E63,0,0),0)</f>
        <v>0.025974923941799</v>
      </c>
      <c r="O63" s="1" t="n">
        <f aca="false">L63+N63</f>
        <v>0.0972712202430555</v>
      </c>
      <c r="P63" s="1" t="n">
        <f aca="false">IF(F64,F64,M63+N63)</f>
        <v>0.472271220243056</v>
      </c>
      <c r="Q63" s="1" t="n">
        <f aca="false">IF(G63,L63,L63+Q62)</f>
        <v>0.0712962962962963</v>
      </c>
      <c r="R63" s="1" t="n">
        <f aca="false">IF(G63,O63,O63+R62)</f>
        <v>0.0972712202430555</v>
      </c>
      <c r="S63" s="4" t="n">
        <f aca="false">1000*(($B$26*B63*C63/100)+D63*L63*24)/B63</f>
        <v>185.555555555556</v>
      </c>
      <c r="T63" s="3" t="n">
        <f aca="false">(($B$26*B63*C63/100)+D63*L63*24)/$B$27</f>
        <v>0.32845466155811</v>
      </c>
      <c r="U63" s="3" t="n">
        <f aca="false">IF(I62,I62-T63,U62-T63)</f>
        <v>0.312851282773645</v>
      </c>
      <c r="V63" s="3" t="n">
        <f aca="false">IF(I63,I63-U63,)</f>
        <v>0.501584738186463</v>
      </c>
      <c r="Y63" s="21" t="n">
        <f aca="false">TIME($B63/80,0,0)</f>
        <v>0.0802083333333333</v>
      </c>
      <c r="Z63" s="1" t="n">
        <f aca="false">IF($E63,TIME(AK63/E63,0,0),)</f>
        <v>0.0146666666666667</v>
      </c>
      <c r="AA63" s="21" t="n">
        <f aca="false">TIME($B63/90,0,0)</f>
        <v>0.0712962962962963</v>
      </c>
      <c r="AB63" s="1" t="n">
        <f aca="false">IF($E63,TIME(AL63/$E63,0,0),)</f>
        <v>0.0165</v>
      </c>
      <c r="AC63" s="21" t="n">
        <f aca="false">TIME($B63/100,0,0)</f>
        <v>0.0641666666666667</v>
      </c>
      <c r="AD63" s="1" t="n">
        <f aca="false">IF($E63,TIME(AM63/$E63,0,0),)</f>
        <v>0.0183333333333333</v>
      </c>
      <c r="AE63" s="21" t="n">
        <f aca="false">TIME($B63/110,0,0)</f>
        <v>0.0583333333333333</v>
      </c>
      <c r="AF63" s="1" t="n">
        <f aca="false">IF($E63,TIME(AN63/$E63,0,0),)</f>
        <v>0.0201666666666667</v>
      </c>
      <c r="AG63" s="1" t="n">
        <f aca="false">Y63+Z63</f>
        <v>0.094875</v>
      </c>
      <c r="AH63" s="1" t="n">
        <f aca="false">AA63+AB63</f>
        <v>0.0877962962962963</v>
      </c>
      <c r="AI63" s="1" t="n">
        <f aca="false">AC63+AD63</f>
        <v>0.0825</v>
      </c>
      <c r="AJ63" s="1" t="n">
        <f aca="false">AE63+AF63</f>
        <v>0.0785</v>
      </c>
      <c r="AK63" s="0" t="n">
        <f aca="false">$B63*AK$26</f>
        <v>24.64</v>
      </c>
      <c r="AL63" s="0" t="n">
        <f aca="false">$B63*AL$26</f>
        <v>27.72</v>
      </c>
      <c r="AM63" s="0" t="n">
        <f aca="false">$B63*AM$26</f>
        <v>30.8</v>
      </c>
      <c r="AN63" s="0" t="n">
        <f aca="false">$B63*AN$26</f>
        <v>33.88</v>
      </c>
    </row>
    <row r="64" customFormat="false" ht="12.8" hidden="false" customHeight="false" outlineLevel="0" collapsed="false">
      <c r="A64" s="0" t="s">
        <v>99</v>
      </c>
      <c r="B64" s="0" t="n">
        <v>131</v>
      </c>
      <c r="C64" s="0" t="n">
        <v>100</v>
      </c>
      <c r="D64" s="0" t="n">
        <v>0.5</v>
      </c>
      <c r="E64" s="0" t="n">
        <v>70</v>
      </c>
      <c r="F64" s="0"/>
      <c r="G64" s="0"/>
      <c r="H64" s="20"/>
      <c r="I64" s="3" t="n">
        <v>0.976736595672752</v>
      </c>
      <c r="K64" s="4" t="n">
        <f aca="false">IF(F64,B64,B64+K63)</f>
        <v>285</v>
      </c>
      <c r="L64" s="1" t="n">
        <f aca="false">TIME(B64/C64,0,0)</f>
        <v>0.0545833333333333</v>
      </c>
      <c r="M64" s="1" t="n">
        <f aca="false">IF(F64,L64+F64+H64,P63+L64+H64)</f>
        <v>0.526854553576389</v>
      </c>
      <c r="N64" s="1" t="n">
        <f aca="false">IF(I64,TIME(V64*$B$27/E64,0,0),0)</f>
        <v>0.0243899702380952</v>
      </c>
      <c r="O64" s="1" t="n">
        <f aca="false">L64+N64</f>
        <v>0.0789733035763889</v>
      </c>
      <c r="P64" s="1" t="n">
        <f aca="false">IF(F65,F65,M64+N64)</f>
        <v>0.208333333333333</v>
      </c>
      <c r="Q64" s="1" t="n">
        <f aca="false">IF(G64,L64,L64+Q63)</f>
        <v>0.12587962962963</v>
      </c>
      <c r="R64" s="1" t="n">
        <f aca="false">IF(G64,O64,O64+R63)</f>
        <v>0.176244523819444</v>
      </c>
      <c r="S64" s="4" t="n">
        <f aca="false">1000*(($B$26*B64*C64/100)+D64*L64*24)/B64</f>
        <v>205</v>
      </c>
      <c r="T64" s="3" t="n">
        <f aca="false">(($B$26*B64*C64/100)+D64*L64*24)/$B$27</f>
        <v>0.30867816091954</v>
      </c>
      <c r="U64" s="3" t="n">
        <f aca="false">IF(I63,I63-T64,U63-T64)</f>
        <v>0.505757860040568</v>
      </c>
      <c r="V64" s="3" t="n">
        <f aca="false">IF(I64,I64-U64,)</f>
        <v>0.470978735632184</v>
      </c>
      <c r="Y64" s="21" t="n">
        <f aca="false">TIME($B64/80,0,0)</f>
        <v>0.0682291666666667</v>
      </c>
      <c r="Z64" s="1" t="n">
        <f aca="false">IF($E64,TIME(AK64/E64,0,0),)</f>
        <v>0.0124761904761921</v>
      </c>
      <c r="AA64" s="21" t="n">
        <f aca="false">TIME($B64/90,0,0)</f>
        <v>0.0606481481481481</v>
      </c>
      <c r="AB64" s="1" t="n">
        <f aca="false">IF($E64,TIME(AL64/$E64,0,0),)</f>
        <v>0.0140357142857176</v>
      </c>
      <c r="AC64" s="21" t="n">
        <f aca="false">TIME($B64/100,0,0)</f>
        <v>0.0545833333333333</v>
      </c>
      <c r="AD64" s="1" t="n">
        <f aca="false">IF($E64,TIME(AM64/$E64,0,0),)</f>
        <v>0.0155952380952431</v>
      </c>
      <c r="AE64" s="21" t="n">
        <f aca="false">TIME($B64/110,0,0)</f>
        <v>0.0496212121212153</v>
      </c>
      <c r="AF64" s="1" t="n">
        <f aca="false">IF($E64,TIME(AN64/$E64,0,0),)</f>
        <v>0.0171547619047569</v>
      </c>
      <c r="AG64" s="1" t="n">
        <f aca="false">Y64+Z64</f>
        <v>0.0807053571412037</v>
      </c>
      <c r="AH64" s="1" t="n">
        <f aca="false">AA64+AB64</f>
        <v>0.0746838624305556</v>
      </c>
      <c r="AI64" s="1" t="n">
        <f aca="false">AC64+AD64</f>
        <v>0.0701785714236111</v>
      </c>
      <c r="AJ64" s="1" t="n">
        <f aca="false">AE64+AF64</f>
        <v>0.0667759740277778</v>
      </c>
      <c r="AK64" s="0" t="n">
        <f aca="false">$B64*AK$26</f>
        <v>20.96</v>
      </c>
      <c r="AL64" s="0" t="n">
        <f aca="false">$B64*AL$26</f>
        <v>23.58</v>
      </c>
      <c r="AM64" s="0" t="n">
        <f aca="false">$B64*AM$26</f>
        <v>26.2</v>
      </c>
      <c r="AN64" s="0" t="n">
        <f aca="false">$B64*AN$26</f>
        <v>28.82</v>
      </c>
    </row>
    <row r="65" customFormat="false" ht="12.8" hidden="false" customHeight="false" outlineLevel="0" collapsed="false">
      <c r="A65" s="0" t="s">
        <v>100</v>
      </c>
      <c r="B65" s="0" t="n">
        <v>348</v>
      </c>
      <c r="C65" s="0" t="n">
        <v>90</v>
      </c>
      <c r="D65" s="0" t="n">
        <v>0.5</v>
      </c>
      <c r="E65" s="0" t="n">
        <v>14</v>
      </c>
      <c r="F65" s="1" t="n">
        <v>0.208333333333333</v>
      </c>
      <c r="G65" s="2" t="n">
        <f aca="false">G63+3</f>
        <v>44459</v>
      </c>
      <c r="H65" s="20"/>
      <c r="I65" s="3" t="n">
        <v>0.997403262339418</v>
      </c>
      <c r="K65" s="4" t="n">
        <f aca="false">IF(F65,B65,B65+K64)</f>
        <v>348</v>
      </c>
      <c r="L65" s="1" t="n">
        <f aca="false">TIME(B65/C65,0,0)</f>
        <v>0.161111111111111</v>
      </c>
      <c r="M65" s="1" t="n">
        <f aca="false">IF(F65,L65+F65+H65,P64+L65+H65)</f>
        <v>0.369444444444444</v>
      </c>
      <c r="N65" s="1" t="n">
        <f aca="false">IF(I65,TIME(V65*$B$27/E65,0,0),0)</f>
        <v>0.19753373015873</v>
      </c>
      <c r="O65" s="1" t="n">
        <f aca="false">L65+N65</f>
        <v>0.358644841273148</v>
      </c>
      <c r="P65" s="1" t="n">
        <f aca="false">IF(F66,F66,M65+N65)</f>
        <v>0.566978174606482</v>
      </c>
      <c r="Q65" s="1" t="n">
        <f aca="false">IF(G65,L65,L65+Q64)</f>
        <v>0.161111111111111</v>
      </c>
      <c r="R65" s="1" t="n">
        <f aca="false">IF(G65,O65,O65+R64)</f>
        <v>0.358644841273148</v>
      </c>
      <c r="S65" s="4" t="n">
        <f aca="false">1000*(($B$26*B65*C65/100)+D65*L65*24)/B65</f>
        <v>185.555555555556</v>
      </c>
      <c r="T65" s="3" t="n">
        <f aca="false">(($B$26*B65*C65/100)+D65*L65*24)/$B$27</f>
        <v>0.742222222222222</v>
      </c>
      <c r="U65" s="3" t="n">
        <f aca="false">IF(I64,I64-T65,U64-T65)</f>
        <v>0.23451437345053</v>
      </c>
      <c r="V65" s="3" t="n">
        <f aca="false">IF(I65,I65-U65,)</f>
        <v>0.762888888888888</v>
      </c>
      <c r="Y65" s="21" t="n">
        <f aca="false">TIME($B65/80,0,0)</f>
        <v>0.18125</v>
      </c>
      <c r="Z65" s="1" t="n">
        <f aca="false">IF($E65,TIME(AK65/E65,0,0),)</f>
        <v>0.165714285714282</v>
      </c>
      <c r="AA65" s="21" t="n">
        <f aca="false">TIME($B65/90,0,0)</f>
        <v>0.161111111111111</v>
      </c>
      <c r="AB65" s="1" t="n">
        <f aca="false">IF($E65,TIME(AL65/$E65,0,0),)</f>
        <v>0.186428571428576</v>
      </c>
      <c r="AC65" s="21" t="n">
        <f aca="false">TIME($B65/100,0,0)</f>
        <v>0.145</v>
      </c>
      <c r="AD65" s="1" t="n">
        <f aca="false">IF($E65,TIME(AM65/$E65,0,0),)</f>
        <v>0.207142857142859</v>
      </c>
      <c r="AE65" s="21" t="n">
        <f aca="false">TIME($B65/110,0,0)</f>
        <v>0.131818181818183</v>
      </c>
      <c r="AF65" s="1" t="n">
        <f aca="false">IF($E65,TIME(AN65/$E65,0,0),)</f>
        <v>0.227857142857141</v>
      </c>
      <c r="AG65" s="1" t="n">
        <f aca="false">Y65+Z65</f>
        <v>0.346964285717593</v>
      </c>
      <c r="AH65" s="1" t="n">
        <f aca="false">AA65+AB65</f>
        <v>0.347539682534722</v>
      </c>
      <c r="AI65" s="1" t="n">
        <f aca="false">AC65+AD65</f>
        <v>0.352142857141204</v>
      </c>
      <c r="AJ65" s="1" t="n">
        <f aca="false">AE65+AF65</f>
        <v>0.359675324675926</v>
      </c>
      <c r="AK65" s="0" t="n">
        <f aca="false">$B65*AK$26</f>
        <v>55.68</v>
      </c>
      <c r="AL65" s="0" t="n">
        <f aca="false">$B65*AL$26</f>
        <v>62.64</v>
      </c>
      <c r="AM65" s="0" t="n">
        <f aca="false">$B65*AM$26</f>
        <v>69.6</v>
      </c>
      <c r="AN65" s="0" t="n">
        <f aca="false">$B65*AN$26</f>
        <v>76.56</v>
      </c>
    </row>
    <row r="66" customFormat="false" ht="12.8" hidden="false" customHeight="false" outlineLevel="0" collapsed="false">
      <c r="A66" s="21" t="s">
        <v>101</v>
      </c>
      <c r="B66" s="0" t="n">
        <v>446</v>
      </c>
      <c r="C66" s="0" t="n">
        <v>85</v>
      </c>
      <c r="D66" s="0" t="n">
        <v>0.5</v>
      </c>
      <c r="E66" s="0" t="n">
        <v>14</v>
      </c>
      <c r="H66" s="20"/>
      <c r="I66" s="3" t="n">
        <v>0.999673715348208</v>
      </c>
      <c r="K66" s="4" t="n">
        <f aca="false">IF(F66,B66,B66+K65)</f>
        <v>794</v>
      </c>
      <c r="L66" s="1" t="n">
        <f aca="false">TIME(B66/C66,0,0)</f>
        <v>0.218627450980394</v>
      </c>
      <c r="M66" s="1" t="n">
        <f aca="false">IF(F66,L66+F66+H66,P65+L66+H66)</f>
        <v>0.785605625590278</v>
      </c>
      <c r="N66" s="1" t="n">
        <f aca="false">IF(I66,TIME(V66*$B$27/E66,0,0),0)</f>
        <v>0.234050770308123</v>
      </c>
      <c r="O66" s="1" t="n">
        <f aca="false">L66+N66</f>
        <v>0.452678221284722</v>
      </c>
      <c r="P66" s="1" t="n">
        <f aca="false">IF(F67,F67,M66+N66)</f>
        <v>0.25</v>
      </c>
      <c r="Q66" s="1" t="n">
        <f aca="false">IF(G66,L66,L66+Q65)</f>
        <v>0.379738562094907</v>
      </c>
      <c r="R66" s="1" t="n">
        <f aca="false">IF(G66,O66,O66+R65)</f>
        <v>0.81132306255787</v>
      </c>
      <c r="S66" s="4" t="n">
        <f aca="false">1000*(($B$26*B66*C66/100)+D66*L66*24)/B66</f>
        <v>175.882352941177</v>
      </c>
      <c r="T66" s="3" t="n">
        <f aca="false">(($B$26*B66*C66/100)+D66*L66*24)/$B$27</f>
        <v>0.901649763353617</v>
      </c>
      <c r="U66" s="3" t="n">
        <f aca="false">IF(I65,I65-T66,U65-T66)</f>
        <v>0.0957534989858005</v>
      </c>
      <c r="V66" s="3" t="n">
        <f aca="false">IF(I66,I66-U66,)</f>
        <v>0.903920216362407</v>
      </c>
      <c r="Y66" s="21" t="n">
        <f aca="false">TIME($B66/80,0,0)</f>
        <v>0.232291666666667</v>
      </c>
      <c r="Z66" s="1" t="n">
        <f aca="false">IF($E66,TIME(AK66/E66,0,0),)</f>
        <v>0.212380952380949</v>
      </c>
      <c r="AA66" s="21" t="n">
        <f aca="false">TIME($B66/90,0,0)</f>
        <v>0.206481481481481</v>
      </c>
      <c r="AB66" s="1" t="n">
        <f aca="false">IF($E66,TIME(AL66/$E66,0,0),)</f>
        <v>0.238928571428576</v>
      </c>
      <c r="AC66" s="21" t="n">
        <f aca="false">TIME($B66/100,0,0)</f>
        <v>0.185833333333333</v>
      </c>
      <c r="AD66" s="1" t="n">
        <f aca="false">IF($E66,TIME(AM66/$E66,0,0),)</f>
        <v>0.265476190476192</v>
      </c>
      <c r="AE66" s="21" t="n">
        <f aca="false">TIME($B66/110,0,0)</f>
        <v>0.168939393939398</v>
      </c>
      <c r="AF66" s="1" t="n">
        <f aca="false">IF($E66,TIME(AN66/$E66,0,0),)</f>
        <v>0.292023809523808</v>
      </c>
      <c r="AG66" s="1" t="n">
        <f aca="false">Y66+Z66</f>
        <v>0.444672619050926</v>
      </c>
      <c r="AH66" s="1" t="n">
        <f aca="false">AA66+AB66</f>
        <v>0.445410052905093</v>
      </c>
      <c r="AI66" s="1" t="n">
        <f aca="false">AC66+AD66</f>
        <v>0.45130952380787</v>
      </c>
      <c r="AJ66" s="1" t="n">
        <f aca="false">AE66+AF66</f>
        <v>0.460963203460648</v>
      </c>
      <c r="AK66" s="0" t="n">
        <f aca="false">$B66*AK$26</f>
        <v>71.36</v>
      </c>
      <c r="AL66" s="0" t="n">
        <f aca="false">$B66*AL$26</f>
        <v>80.28</v>
      </c>
      <c r="AM66" s="0" t="n">
        <f aca="false">$B66*AM$26</f>
        <v>89.2</v>
      </c>
      <c r="AN66" s="0" t="n">
        <f aca="false">$B66*AN$26</f>
        <v>98.12</v>
      </c>
    </row>
    <row r="67" customFormat="false" ht="12.8" hidden="false" customHeight="false" outlineLevel="0" collapsed="false">
      <c r="A67" s="0" t="s">
        <v>102</v>
      </c>
      <c r="B67" s="0" t="n">
        <v>160</v>
      </c>
      <c r="C67" s="0" t="n">
        <v>90</v>
      </c>
      <c r="D67" s="0" t="n">
        <v>0.5</v>
      </c>
      <c r="E67" s="0" t="n">
        <v>14</v>
      </c>
      <c r="F67" s="1" t="n">
        <v>0.25</v>
      </c>
      <c r="G67" s="2" t="n">
        <f aca="false">G65+1</f>
        <v>44460</v>
      </c>
      <c r="H67" s="20"/>
      <c r="I67" s="3" t="n">
        <v>0.999750343700699</v>
      </c>
      <c r="K67" s="4" t="n">
        <f aca="false">IF(F67,B67,B67+K66)</f>
        <v>160</v>
      </c>
      <c r="L67" s="1" t="n">
        <f aca="false">TIME(B67/C67,0,0)</f>
        <v>0.0740740740740741</v>
      </c>
      <c r="M67" s="1" t="n">
        <f aca="false">IF(F67,L67+F67+H67,P66+L67+H67)</f>
        <v>0.324074074074074</v>
      </c>
      <c r="N67" s="1" t="n">
        <f aca="false">IF(I67,TIME(V67*$B$27/E67,0,0),0)</f>
        <v>0.0883796296296298</v>
      </c>
      <c r="O67" s="1" t="n">
        <f aca="false">L67+N67</f>
        <v>0.162453703703704</v>
      </c>
      <c r="P67" s="1" t="n">
        <f aca="false">IF(F68,F68,M67+N67)</f>
        <v>0.412453703703704</v>
      </c>
      <c r="Q67" s="1" t="n">
        <f aca="false">IF(G67,L67,L67+Q66)</f>
        <v>0.0740740740740741</v>
      </c>
      <c r="R67" s="1" t="n">
        <f aca="false">IF(G67,O67,O67+R66)</f>
        <v>0.162453703703704</v>
      </c>
      <c r="S67" s="4" t="n">
        <f aca="false">1000*(($B$26*B67*C67/100)+D67*L67*24)/B67</f>
        <v>185.555555555556</v>
      </c>
      <c r="T67" s="3" t="n">
        <f aca="false">(($B$26*B67*C67/100)+D67*L67*24)/$B$27</f>
        <v>0.34125159642401</v>
      </c>
      <c r="U67" s="3" t="n">
        <f aca="false">IF(I66,I66-T67,U66-T67)</f>
        <v>0.658422118924198</v>
      </c>
      <c r="V67" s="3" t="n">
        <f aca="false">IF(I67,I67-U67,)</f>
        <v>0.341328224776501</v>
      </c>
      <c r="Y67" s="21" t="n">
        <f aca="false">TIME($B67/80,0,0)</f>
        <v>0.0833333333333333</v>
      </c>
      <c r="Z67" s="1" t="n">
        <f aca="false">IF($E67,TIME(AK67/E67,0,0),)</f>
        <v>0.0761904761904745</v>
      </c>
      <c r="AA67" s="21" t="n">
        <f aca="false">TIME($B67/90,0,0)</f>
        <v>0.0740740740740741</v>
      </c>
      <c r="AB67" s="1" t="n">
        <f aca="false">IF($E67,TIME(AL67/$E67,0,0),)</f>
        <v>0.0857142857142824</v>
      </c>
      <c r="AC67" s="21" t="n">
        <f aca="false">TIME($B67/100,0,0)</f>
        <v>0.0666666666666667</v>
      </c>
      <c r="AD67" s="1" t="n">
        <f aca="false">IF($E67,TIME(AM67/$E67,0,0),)</f>
        <v>0.0952380952380903</v>
      </c>
      <c r="AE67" s="21" t="n">
        <f aca="false">TIME($B67/110,0,0)</f>
        <v>0.0606060606060648</v>
      </c>
      <c r="AF67" s="1" t="n">
        <f aca="false">IF($E67,TIME(AN67/$E67,0,0),)</f>
        <v>0.10476190476191</v>
      </c>
      <c r="AG67" s="1" t="n">
        <f aca="false">Y67+Z67</f>
        <v>0.159523809525463</v>
      </c>
      <c r="AH67" s="1" t="n">
        <f aca="false">AA67+AB67</f>
        <v>0.159788359791667</v>
      </c>
      <c r="AI67" s="1" t="n">
        <f aca="false">AC67+AD67</f>
        <v>0.161904761909722</v>
      </c>
      <c r="AJ67" s="1" t="n">
        <f aca="false">AE67+AF67</f>
        <v>0.16536796537037</v>
      </c>
      <c r="AK67" s="0" t="n">
        <f aca="false">$B67*AK$26</f>
        <v>25.6</v>
      </c>
      <c r="AL67" s="0" t="n">
        <f aca="false">$B67*AL$26</f>
        <v>28.8</v>
      </c>
      <c r="AM67" s="0" t="n">
        <f aca="false">$B67*AM$26</f>
        <v>32</v>
      </c>
      <c r="AN67" s="0" t="n">
        <f aca="false">$B67*AN$26</f>
        <v>35.2</v>
      </c>
    </row>
    <row r="68" customFormat="false" ht="12.8" hidden="false" customHeight="false" outlineLevel="0" collapsed="false">
      <c r="A68" s="0" t="s">
        <v>103</v>
      </c>
      <c r="B68" s="0" t="n">
        <v>460</v>
      </c>
      <c r="C68" s="0" t="n">
        <v>80</v>
      </c>
      <c r="D68" s="0" t="n">
        <v>0.5</v>
      </c>
      <c r="E68" s="0" t="n">
        <v>14</v>
      </c>
      <c r="G68" s="0"/>
      <c r="H68" s="20"/>
      <c r="I68" s="3" t="n">
        <v>1.00384094545864</v>
      </c>
      <c r="K68" s="4" t="n">
        <f aca="false">IF(F68,B68,B68+K67)</f>
        <v>620</v>
      </c>
      <c r="L68" s="1" t="n">
        <f aca="false">TIME(B68/C68,0,0)</f>
        <v>0.239583333333333</v>
      </c>
      <c r="M68" s="1" t="n">
        <f aca="false">IF(F68,L68+F68+H68,P67+L68+H68)</f>
        <v>0.652037037037037</v>
      </c>
      <c r="N68" s="1" t="n">
        <f aca="false">IF(I68,TIME(V68*$B$27/E68,0,0),0)</f>
        <v>0.228663340336134</v>
      </c>
      <c r="O68" s="1" t="n">
        <f aca="false">L68+N68</f>
        <v>0.468246673668982</v>
      </c>
      <c r="P68" s="1" t="n">
        <f aca="false">IF(F69,F69,M68+N68)</f>
        <v>0.5625</v>
      </c>
      <c r="Q68" s="1" t="n">
        <f aca="false">IF(G68,L68,L68+Q67)</f>
        <v>0.313657407407407</v>
      </c>
      <c r="R68" s="1" t="n">
        <f aca="false">IF(G68,O68,O68+R67)</f>
        <v>0.630700377372685</v>
      </c>
      <c r="S68" s="4" t="n">
        <f aca="false">1000*(($B$26*B68*C68/100)+D68*L68*24)/B68</f>
        <v>166.25</v>
      </c>
      <c r="T68" s="3" t="n">
        <f aca="false">(($B$26*B68*C68/100)+D68*L68*24)/$B$27</f>
        <v>0.879022988505747</v>
      </c>
      <c r="U68" s="3" t="n">
        <f aca="false">IF(I67,I67-T68,U67-T68)</f>
        <v>0.120727355194952</v>
      </c>
      <c r="V68" s="3" t="n">
        <f aca="false">IF(I68,I68-U68,)</f>
        <v>0.883113590263688</v>
      </c>
      <c r="Y68" s="21" t="n">
        <f aca="false">TIME($B68/80,0,0)</f>
        <v>0.239583333333333</v>
      </c>
      <c r="Z68" s="1" t="n">
        <f aca="false">IF($E68,TIME(AK68/E68,0,0),)</f>
        <v>0.219047619047616</v>
      </c>
      <c r="AA68" s="21" t="n">
        <f aca="false">TIME($B68/90,0,0)</f>
        <v>0.212962962962963</v>
      </c>
      <c r="AB68" s="1" t="n">
        <f aca="false">IF($E68,TIME(AL68/$E68,0,0),)</f>
        <v>0.246428571428576</v>
      </c>
      <c r="AC68" s="21" t="n">
        <f aca="false">TIME($B68/100,0,0)</f>
        <v>0.191666666666667</v>
      </c>
      <c r="AD68" s="1" t="n">
        <f aca="false">IF($E68,TIME(AM68/$E68,0,0),)</f>
        <v>0.273809523809525</v>
      </c>
      <c r="AE68" s="21" t="n">
        <f aca="false">TIME($B68/110,0,0)</f>
        <v>0.174242424242419</v>
      </c>
      <c r="AF68" s="1" t="n">
        <f aca="false">IF($E68,TIME(AN68/$E68,0,0),)</f>
        <v>0.301190476190475</v>
      </c>
      <c r="AG68" s="1" t="n">
        <f aca="false">Y68+Z68</f>
        <v>0.458630952384259</v>
      </c>
      <c r="AH68" s="1" t="n">
        <f aca="false">AA68+AB68</f>
        <v>0.459391534386574</v>
      </c>
      <c r="AI68" s="1" t="n">
        <f aca="false">AC68+AD68</f>
        <v>0.465476190474537</v>
      </c>
      <c r="AJ68" s="1" t="n">
        <f aca="false">AE68+AF68</f>
        <v>0.475432900428241</v>
      </c>
      <c r="AK68" s="0" t="n">
        <f aca="false">$B68*AK$26</f>
        <v>73.6</v>
      </c>
      <c r="AL68" s="0" t="n">
        <f aca="false">$B68*AL$26</f>
        <v>82.8</v>
      </c>
      <c r="AM68" s="0" t="n">
        <f aca="false">$B68*AM$26</f>
        <v>92</v>
      </c>
      <c r="AN68" s="0" t="n">
        <f aca="false">$B68*AN$26</f>
        <v>101.2</v>
      </c>
    </row>
    <row r="69" customFormat="false" ht="12.8" hidden="false" customHeight="false" outlineLevel="0" collapsed="false">
      <c r="A69" s="0" t="s">
        <v>104</v>
      </c>
      <c r="B69" s="0" t="n">
        <v>420</v>
      </c>
      <c r="C69" s="0" t="n">
        <v>90</v>
      </c>
      <c r="D69" s="0" t="n">
        <v>0.5</v>
      </c>
      <c r="E69" s="0" t="n">
        <v>14</v>
      </c>
      <c r="F69" s="1" t="n">
        <v>0.5625</v>
      </c>
      <c r="G69" s="2" t="n">
        <f aca="false">G67+1</f>
        <v>44461</v>
      </c>
      <c r="H69" s="20" t="n">
        <v>-0.0208333333333333</v>
      </c>
      <c r="I69" s="3" t="n">
        <v>1.00154209488393</v>
      </c>
      <c r="K69" s="4" t="n">
        <f aca="false">IF(F69,B69,B69+K68)</f>
        <v>420</v>
      </c>
      <c r="L69" s="1" t="n">
        <f aca="false">TIME(B69/C69,0,0)</f>
        <v>0.194444444444444</v>
      </c>
      <c r="M69" s="1" t="n">
        <f aca="false">IF(F69,L69+F69+H69,P68+L69+H69)</f>
        <v>0.736111111111111</v>
      </c>
      <c r="N69" s="1" t="n">
        <f aca="false">IF(I69,TIME(V69*$B$27/E69,0,0),0)</f>
        <v>0.231349206349207</v>
      </c>
      <c r="O69" s="1" t="n">
        <f aca="false">L69+N69</f>
        <v>0.425793650798611</v>
      </c>
      <c r="P69" s="1" t="n">
        <f aca="false">IF(F70,F70,M69+N69)</f>
        <v>0.25</v>
      </c>
      <c r="Q69" s="1" t="n">
        <f aca="false">IF(G69,L69,L69+Q68)</f>
        <v>0.194444444444444</v>
      </c>
      <c r="R69" s="1" t="n">
        <f aca="false">IF(G69,O69,O69+R68)</f>
        <v>0.425793650798611</v>
      </c>
      <c r="S69" s="4" t="n">
        <f aca="false">1000*(($B$26*B69*C69/100)+D69*L69*24)/B69</f>
        <v>185.555555555556</v>
      </c>
      <c r="T69" s="3" t="n">
        <f aca="false">(($B$26*B69*C69/100)+D69*L69*24)/$B$27</f>
        <v>0.895785440613027</v>
      </c>
      <c r="U69" s="3" t="n">
        <f aca="false">IF(I68,I68-T69,U68-T69)</f>
        <v>0.108055504845613</v>
      </c>
      <c r="V69" s="3" t="n">
        <f aca="false">IF(I69,I69-U69,)</f>
        <v>0.893486590038317</v>
      </c>
      <c r="Y69" s="21" t="n">
        <f aca="false">TIME($B69/80,0,0)</f>
        <v>0.21875</v>
      </c>
      <c r="Z69" s="1" t="n">
        <f aca="false">IF($E69,TIME(AK69/E69,0,0),)</f>
        <v>0.2</v>
      </c>
      <c r="AA69" s="21" t="n">
        <f aca="false">TIME($B69/90,0,0)</f>
        <v>0.194444444444444</v>
      </c>
      <c r="AB69" s="1" t="n">
        <f aca="false">IF($E69,TIME(AL69/$E69,0,0),)</f>
        <v>0.225</v>
      </c>
      <c r="AC69" s="21" t="n">
        <f aca="false">TIME($B69/100,0,0)</f>
        <v>0.175</v>
      </c>
      <c r="AD69" s="1" t="n">
        <f aca="false">IF($E69,TIME(AM69/$E69,0,0),)</f>
        <v>0.25</v>
      </c>
      <c r="AE69" s="21" t="n">
        <f aca="false">TIME($B69/110,0,0)</f>
        <v>0.159090909090914</v>
      </c>
      <c r="AF69" s="1" t="n">
        <f aca="false">IF($E69,TIME(AN69/$E69,0,0),)</f>
        <v>0.275</v>
      </c>
      <c r="AG69" s="1" t="n">
        <f aca="false">Y69+Z69</f>
        <v>0.41875</v>
      </c>
      <c r="AH69" s="1" t="n">
        <f aca="false">AA69+AB69</f>
        <v>0.419444444444444</v>
      </c>
      <c r="AI69" s="1" t="n">
        <f aca="false">AC69+AD69</f>
        <v>0.425</v>
      </c>
      <c r="AJ69" s="1" t="n">
        <f aca="false">AE69+AF69</f>
        <v>0.434090909085648</v>
      </c>
      <c r="AK69" s="0" t="n">
        <f aca="false">$B69*AK$26</f>
        <v>67.2</v>
      </c>
      <c r="AL69" s="0" t="n">
        <f aca="false">$B69*AL$26</f>
        <v>75.6</v>
      </c>
      <c r="AM69" s="0" t="n">
        <f aca="false">$B69*AM$26</f>
        <v>84</v>
      </c>
      <c r="AN69" s="0" t="n">
        <f aca="false">$B69*AN$26</f>
        <v>92.4</v>
      </c>
    </row>
    <row r="70" customFormat="false" ht="12.8" hidden="false" customHeight="false" outlineLevel="0" collapsed="false">
      <c r="A70" s="0" t="s">
        <v>105</v>
      </c>
      <c r="B70" s="0" t="n">
        <v>464</v>
      </c>
      <c r="C70" s="0" t="n">
        <v>80</v>
      </c>
      <c r="D70" s="0" t="n">
        <v>0.5</v>
      </c>
      <c r="E70" s="0" t="n">
        <v>14</v>
      </c>
      <c r="F70" s="1" t="n">
        <v>0.25</v>
      </c>
      <c r="G70" s="2" t="n">
        <f aca="false">G69+1</f>
        <v>44462</v>
      </c>
      <c r="H70" s="20"/>
      <c r="I70" s="3" t="n">
        <v>0.897581310570205</v>
      </c>
      <c r="K70" s="4" t="n">
        <f aca="false">IF(F70,B70,B70+K69)</f>
        <v>464</v>
      </c>
      <c r="L70" s="1" t="n">
        <f aca="false">TIME(B70/C70,0,0)</f>
        <v>0.241666666666667</v>
      </c>
      <c r="M70" s="1" t="n">
        <f aca="false">IF(F70,L70+F70+H70,P69+L70+H70)</f>
        <v>0.491666666666667</v>
      </c>
      <c r="N70" s="1" t="n">
        <f aca="false">IF(I70,TIME(V70*$B$27/E70,0,0),0)</f>
        <v>0.202664915966387</v>
      </c>
      <c r="O70" s="1" t="n">
        <f aca="false">L70+N70</f>
        <v>0.444331582627315</v>
      </c>
      <c r="P70" s="1" t="n">
        <f aca="false">IF(F71,F71,M70+N70)</f>
        <v>0.694331582627315</v>
      </c>
      <c r="Q70" s="1" t="n">
        <f aca="false">IF(G70,L70,L70+Q69)</f>
        <v>0.241666666666667</v>
      </c>
      <c r="R70" s="1" t="n">
        <f aca="false">IF(G70,O70,O70+R69)</f>
        <v>0.444331582627315</v>
      </c>
      <c r="S70" s="4" t="n">
        <f aca="false">1000*(($B$26*B70*C70/100)+D70*L70*24)/B70</f>
        <v>166.25</v>
      </c>
      <c r="T70" s="3" t="n">
        <f aca="false">(($B$26*B70*C70/100)+D70*L70*24)/$B$27</f>
        <v>0.886666666666667</v>
      </c>
      <c r="U70" s="3" t="n">
        <f aca="false">IF(I69,I69-T70,U69-T70)</f>
        <v>0.114875428217263</v>
      </c>
      <c r="V70" s="3" t="n">
        <f aca="false">IF(I70,I70-U70,)</f>
        <v>0.782705882352942</v>
      </c>
      <c r="Y70" s="21" t="n">
        <f aca="false">TIME($B70/80,0,0)</f>
        <v>0.241666666666667</v>
      </c>
      <c r="Z70" s="1" t="n">
        <f aca="false">IF($E70,TIME(AK70/E70,0,0),)</f>
        <v>0.220952380952384</v>
      </c>
      <c r="AA70" s="21" t="n">
        <f aca="false">TIME($B70/90,0,0)</f>
        <v>0.214814814814815</v>
      </c>
      <c r="AB70" s="1" t="n">
        <f aca="false">IF($E70,TIME(AL70/$E70,0,0),)</f>
        <v>0.248571428571424</v>
      </c>
      <c r="AC70" s="21" t="n">
        <f aca="false">TIME($B70/100,0,0)</f>
        <v>0.193333333333333</v>
      </c>
      <c r="AD70" s="1" t="n">
        <f aca="false">IF($E70,TIME(AM70/$E70,0,0),)</f>
        <v>0.276190476190475</v>
      </c>
      <c r="AE70" s="21" t="n">
        <f aca="false">TIME($B70/110,0,0)</f>
        <v>0.175757575757581</v>
      </c>
      <c r="AF70" s="1" t="n">
        <f aca="false">IF($E70,TIME(AN70/$E70,0,0),)</f>
        <v>0.303809523809525</v>
      </c>
      <c r="AG70" s="1" t="n">
        <f aca="false">Y70+Z70</f>
        <v>0.462619047615741</v>
      </c>
      <c r="AH70" s="1" t="n">
        <f aca="false">AA70+AB70</f>
        <v>0.463386243391204</v>
      </c>
      <c r="AI70" s="1" t="n">
        <f aca="false">AC70+AD70</f>
        <v>0.469523809525463</v>
      </c>
      <c r="AJ70" s="1" t="n">
        <f aca="false">AE70+AF70</f>
        <v>0.479567099571759</v>
      </c>
      <c r="AK70" s="0" t="n">
        <f aca="false">$B70*AK$26</f>
        <v>74.24</v>
      </c>
      <c r="AL70" s="0" t="n">
        <f aca="false">$B70*AL$26</f>
        <v>83.52</v>
      </c>
      <c r="AM70" s="0" t="n">
        <f aca="false">$B70*AM$26</f>
        <v>92.8</v>
      </c>
      <c r="AN70" s="0" t="n">
        <f aca="false">$B70*AN$26</f>
        <v>102.08</v>
      </c>
    </row>
    <row r="71" customFormat="false" ht="12.8" hidden="false" customHeight="false" outlineLevel="0" collapsed="false">
      <c r="A71" s="0" t="s">
        <v>106</v>
      </c>
      <c r="B71" s="0" t="n">
        <v>296</v>
      </c>
      <c r="C71" s="0" t="n">
        <v>90</v>
      </c>
      <c r="D71" s="0" t="n">
        <v>0.5</v>
      </c>
      <c r="E71" s="0" t="n">
        <v>14</v>
      </c>
      <c r="H71" s="20" t="n">
        <v>-0.03125</v>
      </c>
      <c r="I71" s="3" t="n">
        <v>0.668723073022312</v>
      </c>
      <c r="K71" s="4" t="n">
        <f aca="false">IF(F71,B71,B71+K70)</f>
        <v>760</v>
      </c>
      <c r="L71" s="1" t="n">
        <f aca="false">TIME(B71/C71,0,0)</f>
        <v>0.137037037037037</v>
      </c>
      <c r="M71" s="1" t="n">
        <f aca="false">IF(F71,L71+F71+H71,P70+L71+H71)</f>
        <v>0.800118619664352</v>
      </c>
      <c r="N71" s="1" t="n">
        <f aca="false">IF(I71,TIME(V71*$B$27/E71,0,0),0)</f>
        <v>0.104207671957672</v>
      </c>
      <c r="O71" s="1" t="n">
        <f aca="false">L71+N71</f>
        <v>0.241244708993056</v>
      </c>
      <c r="P71" s="1" t="n">
        <f aca="false">IF(F72,F72,M71+N71)</f>
        <v>0.90432629162037</v>
      </c>
      <c r="Q71" s="1" t="n">
        <f aca="false">IF(G71,L71,L71+Q70)</f>
        <v>0.378703703703704</v>
      </c>
      <c r="R71" s="1" t="n">
        <f aca="false">IF(G71,O71,O71+R70)</f>
        <v>0.68557629162037</v>
      </c>
      <c r="S71" s="4" t="n">
        <f aca="false">1000*(($B$26*B71*C71/100)+D71*L71*24)/B71</f>
        <v>185.555555555556</v>
      </c>
      <c r="T71" s="3" t="n">
        <f aca="false">(($B$26*B71*C71/100)+D71*L71*24)/$B$27</f>
        <v>0.631315453384419</v>
      </c>
      <c r="U71" s="3" t="n">
        <f aca="false">IF(I70,I70-T71,U70-T71)</f>
        <v>0.266265857185786</v>
      </c>
      <c r="V71" s="3" t="n">
        <f aca="false">IF(I71,I71-U71,)</f>
        <v>0.402457215836526</v>
      </c>
      <c r="Y71" s="21" t="n">
        <f aca="false">TIME($B71/80,0,0)</f>
        <v>0.154166666666667</v>
      </c>
      <c r="Z71" s="1" t="n">
        <f aca="false">IF($E71,TIME(AK71/E71,0,0),)</f>
        <v>0.140952380952384</v>
      </c>
      <c r="AA71" s="21" t="n">
        <f aca="false">TIME($B71/90,0,0)</f>
        <v>0.137037037037037</v>
      </c>
      <c r="AB71" s="1" t="n">
        <f aca="false">IF($E71,TIME(AL71/$E71,0,0),)</f>
        <v>0.158571428571424</v>
      </c>
      <c r="AC71" s="21" t="n">
        <f aca="false">TIME($B71/100,0,0)</f>
        <v>0.123333333333333</v>
      </c>
      <c r="AD71" s="1" t="n">
        <f aca="false">IF($E71,TIME(AM71/$E71,0,0),)</f>
        <v>0.176190476190475</v>
      </c>
      <c r="AE71" s="21" t="n">
        <f aca="false">TIME($B71/110,0,0)</f>
        <v>0.112121212121215</v>
      </c>
      <c r="AF71" s="1" t="n">
        <f aca="false">IF($E71,TIME(AN71/$E71,0,0),)</f>
        <v>0.193809523809525</v>
      </c>
      <c r="AG71" s="1" t="n">
        <f aca="false">Y71+Z71</f>
        <v>0.295119047615741</v>
      </c>
      <c r="AH71" s="1" t="n">
        <f aca="false">AA71+AB71</f>
        <v>0.295608465613426</v>
      </c>
      <c r="AI71" s="1" t="n">
        <f aca="false">AC71+AD71</f>
        <v>0.299523809525463</v>
      </c>
      <c r="AJ71" s="1" t="n">
        <f aca="false">AE71+AF71</f>
        <v>0.305930735925926</v>
      </c>
      <c r="AK71" s="0" t="n">
        <f aca="false">$B71*AK$26</f>
        <v>47.36</v>
      </c>
      <c r="AL71" s="0" t="n">
        <f aca="false">$B71*AL$26</f>
        <v>53.28</v>
      </c>
      <c r="AM71" s="0" t="n">
        <f aca="false">$B71*AM$26</f>
        <v>59.2</v>
      </c>
      <c r="AN71" s="0" t="n">
        <f aca="false">$B71*AN$26</f>
        <v>65.12</v>
      </c>
    </row>
    <row r="72" customFormat="false" ht="12.8" hidden="false" customHeight="false" outlineLevel="0" collapsed="false">
      <c r="A72" s="0" t="s">
        <v>107</v>
      </c>
      <c r="B72" s="0" t="n">
        <v>184</v>
      </c>
      <c r="C72" s="0" t="n">
        <v>90</v>
      </c>
      <c r="D72" s="0" t="n">
        <v>0.5</v>
      </c>
      <c r="E72" s="0" t="n">
        <v>14</v>
      </c>
      <c r="F72" s="0"/>
      <c r="G72" s="0"/>
      <c r="H72" s="20"/>
      <c r="I72" s="3" t="n">
        <v>0.977811195627676</v>
      </c>
      <c r="K72" s="4" t="n">
        <f aca="false">IF(F73,B72,B72+K71)</f>
        <v>184</v>
      </c>
      <c r="L72" s="1" t="n">
        <f aca="false">TIME(B72/C72,0,0)</f>
        <v>0.0851851851851852</v>
      </c>
      <c r="M72" s="1" t="n">
        <f aca="false">IF(F72,L72+F72+H72,P71+L72+H72)</f>
        <v>0.989511476805556</v>
      </c>
      <c r="N72" s="1" t="n">
        <f aca="false">IF(I72,TIME(V72*$B$27/E72,0,0),0)</f>
        <v>0.181645502645503</v>
      </c>
      <c r="O72" s="1" t="n">
        <f aca="false">L72+N72</f>
        <v>0.266830687835648</v>
      </c>
      <c r="P72" s="1" t="n">
        <f aca="false">IF(F73,F73,M72+N72)</f>
        <v>0.25</v>
      </c>
      <c r="Q72" s="1" t="n">
        <f aca="false">IF(G72,L72,L72+Q71)</f>
        <v>0.463888888888889</v>
      </c>
      <c r="R72" s="1" t="n">
        <f aca="false">IF(G72,O72,O72+R71)</f>
        <v>0.952406979456019</v>
      </c>
      <c r="S72" s="4" t="n">
        <f aca="false">1000*(($B$26*B72*C72/100)+D72*L72*24)/B72</f>
        <v>185.555555555556</v>
      </c>
      <c r="T72" s="3" t="n">
        <f aca="false">(($B$26*B72*C72/100)+D72*L72*24)/$B$27</f>
        <v>0.392439335887612</v>
      </c>
      <c r="U72" s="3" t="n">
        <f aca="false">IF(I71,I71-T72,U71-T72)</f>
        <v>0.2762837371347</v>
      </c>
      <c r="V72" s="3" t="n">
        <f aca="false">IF(I72,I72-U72,)</f>
        <v>0.701527458492976</v>
      </c>
      <c r="Y72" s="21" t="n">
        <f aca="false">TIME($B72/80,0,0)</f>
        <v>0.0958333333333333</v>
      </c>
      <c r="Z72" s="1" t="n">
        <f aca="false">IF($E72,TIME(AK72/E72,0,0),)</f>
        <v>0.0876190476190509</v>
      </c>
      <c r="AA72" s="21" t="n">
        <f aca="false">TIME($B72/90,0,0)</f>
        <v>0.0851851851851852</v>
      </c>
      <c r="AB72" s="1" t="n">
        <f aca="false">IF($E72,TIME(AL72/$E72,0,0),)</f>
        <v>0.0985714285714236</v>
      </c>
      <c r="AC72" s="21" t="n">
        <f aca="false">TIME($B72/100,0,0)</f>
        <v>0.0766666666666667</v>
      </c>
      <c r="AD72" s="1" t="n">
        <f aca="false">IF($E72,TIME(AM72/$E72,0,0),)</f>
        <v>0.109523809523808</v>
      </c>
      <c r="AE72" s="21" t="n">
        <f aca="false">TIME($B72/110,0,0)</f>
        <v>0.0696969696969676</v>
      </c>
      <c r="AF72" s="1" t="n">
        <f aca="false">IF($E72,TIME(AN72/$E72,0,0),)</f>
        <v>0.120476190476192</v>
      </c>
      <c r="AG72" s="1" t="n">
        <f aca="false">Y72+Z72</f>
        <v>0.183452380949074</v>
      </c>
      <c r="AH72" s="1" t="n">
        <f aca="false">AA72+AB72</f>
        <v>0.183756613761574</v>
      </c>
      <c r="AI72" s="1" t="n">
        <f aca="false">AC72+AD72</f>
        <v>0.18619047619213</v>
      </c>
      <c r="AJ72" s="1" t="n">
        <f aca="false">AE72+AF72</f>
        <v>0.190173160173611</v>
      </c>
      <c r="AK72" s="0" t="n">
        <f aca="false">$B72*AK$26</f>
        <v>29.44</v>
      </c>
      <c r="AL72" s="0" t="n">
        <f aca="false">$B72*AL$26</f>
        <v>33.12</v>
      </c>
      <c r="AM72" s="0" t="n">
        <f aca="false">$B72*AM$26</f>
        <v>36.8</v>
      </c>
      <c r="AN72" s="0" t="n">
        <f aca="false">$B72*AN$26</f>
        <v>40.48</v>
      </c>
    </row>
    <row r="73" customFormat="false" ht="12.8" hidden="false" customHeight="false" outlineLevel="0" collapsed="false">
      <c r="A73" s="0" t="s">
        <v>108</v>
      </c>
      <c r="B73" s="0" t="n">
        <v>284</v>
      </c>
      <c r="C73" s="0" t="n">
        <v>90</v>
      </c>
      <c r="D73" s="0" t="n">
        <v>0.5</v>
      </c>
      <c r="E73" s="0" t="n">
        <v>14</v>
      </c>
      <c r="F73" s="1" t="n">
        <v>0.25</v>
      </c>
      <c r="G73" s="2" t="n">
        <f aca="false">G70+1</f>
        <v>44463</v>
      </c>
      <c r="H73" s="20" t="n">
        <v>-0.03125</v>
      </c>
      <c r="I73" s="3" t="n">
        <v>1.00444721095335</v>
      </c>
      <c r="K73" s="4" t="n">
        <f aca="false">IF(F73,B73,B73+K72)</f>
        <v>284</v>
      </c>
      <c r="L73" s="1" t="n">
        <f aca="false">TIME(B73/C73,0,0)</f>
        <v>0.131481481481481</v>
      </c>
      <c r="M73" s="1" t="n">
        <f aca="false">IF(F73,L73+F73+H73,P72+L73+H73)</f>
        <v>0.350231481481481</v>
      </c>
      <c r="N73" s="1" t="n">
        <f aca="false">IF(I73,TIME(V73*$B$27/E73,0,0),0)</f>
        <v>0.163735449735451</v>
      </c>
      <c r="O73" s="1" t="n">
        <f aca="false">L73+N73</f>
        <v>0.295216931215278</v>
      </c>
      <c r="P73" s="1" t="n">
        <f aca="false">IF(F74,F74,M73+N73)</f>
        <v>0.513966931215278</v>
      </c>
      <c r="Q73" s="1" t="n">
        <f aca="false">IF(G73,L73,L73+Q72)</f>
        <v>0.131481481481481</v>
      </c>
      <c r="R73" s="1" t="n">
        <f aca="false">IF(G73,O73,O73+R72)</f>
        <v>0.295216931215278</v>
      </c>
      <c r="S73" s="4" t="n">
        <f aca="false">1000*(($B$26*B73*C73/100)+D73*L73*24)/B73</f>
        <v>185.555555555556</v>
      </c>
      <c r="T73" s="3" t="n">
        <f aca="false">(($B$26*B73*C73/100)+D73*L73*24)/$B$27</f>
        <v>0.605721583652618</v>
      </c>
      <c r="U73" s="3" t="n">
        <f aca="false">IF(I72,I72-T73,U72-T73)</f>
        <v>0.372089611975058</v>
      </c>
      <c r="V73" s="3" t="n">
        <f aca="false">IF(I73,I73-U73,)</f>
        <v>0.632357598978292</v>
      </c>
      <c r="Y73" s="21" t="n">
        <f aca="false">TIME($B73/80,0,0)</f>
        <v>0.147916666666667</v>
      </c>
      <c r="Z73" s="1" t="n">
        <f aca="false">IF($E73,TIME(AK73/E73,0,0),)</f>
        <v>0.13523809523809</v>
      </c>
      <c r="AA73" s="21" t="n">
        <f aca="false">TIME($B73/90,0,0)</f>
        <v>0.131481481481481</v>
      </c>
      <c r="AB73" s="1" t="n">
        <f aca="false">IF($E73,TIME(AL73/$E73,0,0),)</f>
        <v>0.152142857142859</v>
      </c>
      <c r="AC73" s="21" t="n">
        <f aca="false">TIME($B73/100,0,0)</f>
        <v>0.118333333333333</v>
      </c>
      <c r="AD73" s="1" t="n">
        <f aca="false">IF($E73,TIME(AM73/$E73,0,0),)</f>
        <v>0.169047619047616</v>
      </c>
      <c r="AE73" s="21" t="n">
        <f aca="false">TIME($B73/110,0,0)</f>
        <v>0.107575757575752</v>
      </c>
      <c r="AF73" s="1" t="n">
        <f aca="false">IF($E73,TIME(AN73/$E73,0,0),)</f>
        <v>0.185952380952384</v>
      </c>
      <c r="AG73" s="1" t="n">
        <f aca="false">Y73+Z73</f>
        <v>0.283154761909722</v>
      </c>
      <c r="AH73" s="1" t="n">
        <f aca="false">AA73+AB73</f>
        <v>0.283624338622685</v>
      </c>
      <c r="AI73" s="1" t="n">
        <f aca="false">AC73+AD73</f>
        <v>0.287380952384259</v>
      </c>
      <c r="AJ73" s="1" t="n">
        <f aca="false">AE73+AF73</f>
        <v>0.293528138530093</v>
      </c>
      <c r="AK73" s="0" t="n">
        <f aca="false">$B73*AK$26</f>
        <v>45.44</v>
      </c>
      <c r="AL73" s="0" t="n">
        <f aca="false">$B73*AL$26</f>
        <v>51.12</v>
      </c>
      <c r="AM73" s="0" t="n">
        <f aca="false">$B73*AM$26</f>
        <v>56.8</v>
      </c>
      <c r="AN73" s="0" t="n">
        <f aca="false">$B73*AN$26</f>
        <v>62.48</v>
      </c>
    </row>
    <row r="74" customFormat="false" ht="12.8" hidden="false" customHeight="false" outlineLevel="0" collapsed="false">
      <c r="A74" s="0" t="s">
        <v>109</v>
      </c>
      <c r="B74" s="0" t="n">
        <v>438</v>
      </c>
      <c r="C74" s="0" t="n">
        <v>90</v>
      </c>
      <c r="D74" s="0" t="n">
        <v>0.5</v>
      </c>
      <c r="E74" s="0" t="n">
        <v>14</v>
      </c>
      <c r="H74" s="20"/>
      <c r="I74" s="3" t="n">
        <v>0.623906981068289</v>
      </c>
      <c r="K74" s="4" t="n">
        <f aca="false">IF(F74,B74,B74+K73)</f>
        <v>722</v>
      </c>
      <c r="L74" s="1" t="n">
        <f aca="false">TIME(B74/C74,0,0)</f>
        <v>0.202777777777778</v>
      </c>
      <c r="M74" s="1" t="n">
        <f aca="false">IF(F74,L74+F74+H74,P73+L74+H74)</f>
        <v>0.716744708993056</v>
      </c>
      <c r="N74" s="1" t="n">
        <f aca="false">IF(I74,TIME(V74*$B$27/E74,0,0),0)</f>
        <v>0.143352182539682</v>
      </c>
      <c r="O74" s="1" t="n">
        <f aca="false">L74+N74</f>
        <v>0.3461299603125</v>
      </c>
      <c r="P74" s="1" t="n">
        <f aca="false">IF(F75,F75,M74+N74)</f>
        <v>0.860096891527778</v>
      </c>
      <c r="Q74" s="1" t="n">
        <f aca="false">IF(G74,L74,L74+Q73)</f>
        <v>0.334259259259259</v>
      </c>
      <c r="R74" s="1" t="n">
        <f aca="false">IF(G74,O74,O74+R73)</f>
        <v>0.641346891527778</v>
      </c>
      <c r="S74" s="4" t="n">
        <f aca="false">1000*(($B$26*B74*C74/100)+D74*L74*24)/B74</f>
        <v>185.555555555556</v>
      </c>
      <c r="T74" s="3" t="n">
        <f aca="false">(($B$26*B74*C74/100)+D74*L74*24)/$B$27</f>
        <v>0.934176245210728</v>
      </c>
      <c r="U74" s="3" t="n">
        <f aca="false">IF(I73,I73-T74,U73-T74)</f>
        <v>0.0702709657426219</v>
      </c>
      <c r="V74" s="3" t="n">
        <f aca="false">IF(I74,I74-U74,)</f>
        <v>0.553636015325667</v>
      </c>
      <c r="Y74" s="21" t="n">
        <f aca="false">TIME($B74/80,0,0)</f>
        <v>0.228125</v>
      </c>
      <c r="Z74" s="1" t="n">
        <f aca="false">IF($E74,TIME(AK74/E74,0,0),)</f>
        <v>0.208571428571424</v>
      </c>
      <c r="AA74" s="21" t="n">
        <f aca="false">TIME($B74/90,0,0)</f>
        <v>0.202777777777778</v>
      </c>
      <c r="AB74" s="1" t="n">
        <f aca="false">IF($E74,TIME(AL74/$E74,0,0),)</f>
        <v>0.234642857142859</v>
      </c>
      <c r="AC74" s="21" t="n">
        <f aca="false">TIME($B74/100,0,0)</f>
        <v>0.1825</v>
      </c>
      <c r="AD74" s="1" t="n">
        <f aca="false">IF($E74,TIME(AM74/$E74,0,0),)</f>
        <v>0.260714285714282</v>
      </c>
      <c r="AE74" s="21" t="n">
        <f aca="false">TIME($B74/110,0,0)</f>
        <v>0.165909090909086</v>
      </c>
      <c r="AF74" s="1" t="n">
        <f aca="false">IF($E74,TIME(AN74/$E74,0,0),)</f>
        <v>0.286785714285718</v>
      </c>
      <c r="AG74" s="1" t="n">
        <f aca="false">Y74+Z74</f>
        <v>0.436696428576389</v>
      </c>
      <c r="AH74" s="1" t="n">
        <f aca="false">AA74+AB74</f>
        <v>0.437420634918982</v>
      </c>
      <c r="AI74" s="1" t="n">
        <f aca="false">AC74+AD74</f>
        <v>0.443214285717593</v>
      </c>
      <c r="AJ74" s="1" t="n">
        <f aca="false">AE74+AF74</f>
        <v>0.452694805196759</v>
      </c>
      <c r="AK74" s="0" t="n">
        <f aca="false">$B74*AK$26</f>
        <v>70.08</v>
      </c>
      <c r="AL74" s="0" t="n">
        <f aca="false">$B74*AL$26</f>
        <v>78.84</v>
      </c>
      <c r="AM74" s="0" t="n">
        <f aca="false">$B74*AM$26</f>
        <v>87.6</v>
      </c>
      <c r="AN74" s="0" t="n">
        <f aca="false">$B74*AN$26</f>
        <v>96.36</v>
      </c>
    </row>
    <row r="75" customFormat="false" ht="12.8" hidden="false" customHeight="false" outlineLevel="0" collapsed="false">
      <c r="A75" s="0" t="s">
        <v>110</v>
      </c>
      <c r="B75" s="0" t="n">
        <v>202</v>
      </c>
      <c r="C75" s="0" t="n">
        <v>90</v>
      </c>
      <c r="D75" s="0" t="n">
        <v>0.5</v>
      </c>
      <c r="E75" s="0" t="n">
        <v>14</v>
      </c>
      <c r="H75" s="20"/>
      <c r="I75" s="3" t="n">
        <v>1</v>
      </c>
      <c r="K75" s="4" t="n">
        <f aca="false">IF(F75,B75,B75+K74)</f>
        <v>924</v>
      </c>
      <c r="L75" s="1" t="n">
        <f aca="false">TIME(B75/C75,0,0)</f>
        <v>0.0935185185185185</v>
      </c>
      <c r="M75" s="1" t="n">
        <f aca="false">IF(F75,L75+F75+H75,P74+L75+H75)</f>
        <v>0.953615410046296</v>
      </c>
      <c r="N75" s="1" t="n">
        <f aca="false">IF(I75,TIME(V75*$B$27/E75,0,0),0)</f>
        <v>0.208935460920479</v>
      </c>
      <c r="O75" s="1" t="n">
        <f aca="false">L75+N75</f>
        <v>0.302453979444444</v>
      </c>
      <c r="P75" s="1" t="n">
        <f aca="false">IF(F76,F76,M75+N75)</f>
        <v>0.25</v>
      </c>
      <c r="Q75" s="1" t="n">
        <f aca="false">IF(G75,L75,L75+Q74)</f>
        <v>0.427777777777778</v>
      </c>
      <c r="R75" s="1" t="n">
        <f aca="false">IF(G75,O75,O75+R74)</f>
        <v>0.943800870972222</v>
      </c>
      <c r="S75" s="4" t="n">
        <f aca="false">1000*(($B$26*B75*C75/100)+D75*L75*24)/B75</f>
        <v>185.555555555556</v>
      </c>
      <c r="T75" s="3" t="n">
        <f aca="false">(($B$26*B75*C75/100)+D75*L75*24)/$B$27</f>
        <v>0.430830140485313</v>
      </c>
      <c r="U75" s="3" t="n">
        <f aca="false">IF(I74,I74-T75,U74-T75)</f>
        <v>0.193076840582976</v>
      </c>
      <c r="V75" s="3" t="n">
        <f aca="false">IF(I75,I75-U75,)</f>
        <v>0.806923159417024</v>
      </c>
      <c r="Y75" s="21" t="n">
        <f aca="false">TIME($B75/80,0,0)</f>
        <v>0.105208333333333</v>
      </c>
      <c r="Z75" s="1" t="n">
        <f aca="false">IF($E75,TIME(AK75/E75,0,0),)</f>
        <v>0.0961904761904745</v>
      </c>
      <c r="AA75" s="21" t="n">
        <f aca="false">TIME($B75/90,0,0)</f>
        <v>0.0935185185185185</v>
      </c>
      <c r="AB75" s="1" t="n">
        <f aca="false">IF($E75,TIME(AL75/$E75,0,0),)</f>
        <v>0.108214285714282</v>
      </c>
      <c r="AC75" s="21" t="n">
        <f aca="false">TIME($B75/100,0,0)</f>
        <v>0.0841666666666666</v>
      </c>
      <c r="AD75" s="1" t="n">
        <f aca="false">IF($E75,TIME(AM75/$E75,0,0),)</f>
        <v>0.12023809523809</v>
      </c>
      <c r="AE75" s="21" t="n">
        <f aca="false">TIME($B75/110,0,0)</f>
        <v>0.0765151515151505</v>
      </c>
      <c r="AF75" s="1" t="n">
        <f aca="false">IF($E75,TIME(AN75/$E75,0,0),)</f>
        <v>0.13226190476191</v>
      </c>
      <c r="AG75" s="1" t="n">
        <f aca="false">Y75+Z75</f>
        <v>0.201398809525463</v>
      </c>
      <c r="AH75" s="1" t="n">
        <f aca="false">AA75+AB75</f>
        <v>0.201732804236111</v>
      </c>
      <c r="AI75" s="1" t="n">
        <f aca="false">AC75+AD75</f>
        <v>0.204404761909722</v>
      </c>
      <c r="AJ75" s="1" t="n">
        <f aca="false">AE75+AF75</f>
        <v>0.208777056273148</v>
      </c>
      <c r="AK75" s="0" t="n">
        <f aca="false">$B75*AK$26</f>
        <v>32.32</v>
      </c>
      <c r="AL75" s="0" t="n">
        <f aca="false">$B75*AL$26</f>
        <v>36.36</v>
      </c>
      <c r="AM75" s="0" t="n">
        <f aca="false">$B75*AM$26</f>
        <v>40.4</v>
      </c>
      <c r="AN75" s="0" t="n">
        <f aca="false">$B75*AN$26</f>
        <v>44.44</v>
      </c>
    </row>
    <row r="76" customFormat="false" ht="12.8" hidden="false" customHeight="false" outlineLevel="0" collapsed="false">
      <c r="A76" s="0" t="s">
        <v>111</v>
      </c>
      <c r="B76" s="0" t="n">
        <v>105</v>
      </c>
      <c r="C76" s="0" t="n">
        <v>90</v>
      </c>
      <c r="D76" s="0" t="n">
        <v>0.5</v>
      </c>
      <c r="E76" s="0" t="n">
        <v>14</v>
      </c>
      <c r="F76" s="1" t="n">
        <v>0.25</v>
      </c>
      <c r="G76" s="2" t="n">
        <f aca="false">G73+1</f>
        <v>44464</v>
      </c>
      <c r="H76" s="20"/>
      <c r="I76" s="3" t="n">
        <v>0.99</v>
      </c>
      <c r="K76" s="4" t="n">
        <f aca="false">IF(F76,B76,B76+K75)</f>
        <v>105</v>
      </c>
      <c r="L76" s="1" t="n">
        <f aca="false">TIME(B76/C76,0,0)</f>
        <v>0.0486111111111111</v>
      </c>
      <c r="M76" s="1" t="n">
        <f aca="false">IF(F76,L76+F76+H76,P75+L76+H76)</f>
        <v>0.298611111111111</v>
      </c>
      <c r="N76" s="1" t="n">
        <f aca="false">IF(I76,TIME(V76*$B$27/E76,0,0),0)</f>
        <v>0.0553968253968254</v>
      </c>
      <c r="O76" s="1" t="n">
        <f aca="false">L76+N76</f>
        <v>0.10400793650463</v>
      </c>
      <c r="P76" s="1" t="n">
        <f aca="false">IF(F77,F77,M76+N76)</f>
        <v>0.35400793650463</v>
      </c>
      <c r="Q76" s="1" t="n">
        <f aca="false">IF(G76,L76,L76+Q75)</f>
        <v>0.0486111111111111</v>
      </c>
      <c r="R76" s="1" t="n">
        <f aca="false">IF(G76,O76,O76+R75)</f>
        <v>0.10400793650463</v>
      </c>
      <c r="S76" s="4" t="n">
        <f aca="false">1000*(($B$26*B76*C76/100)+D76*L76*24)/B76</f>
        <v>185.555555555556</v>
      </c>
      <c r="T76" s="3" t="n">
        <f aca="false">(($B$26*B76*C76/100)+D76*L76*24)/$B$27</f>
        <v>0.223946360153257</v>
      </c>
      <c r="U76" s="3" t="n">
        <f aca="false">IF(I75,I75-T76,U75-T76)</f>
        <v>0.776053639846743</v>
      </c>
      <c r="V76" s="3" t="n">
        <f aca="false">IF(I76,I76-U76,)</f>
        <v>0.213946360153257</v>
      </c>
      <c r="Y76" s="21" t="n">
        <f aca="false">TIME($B76/80,0,0)</f>
        <v>0.0546875</v>
      </c>
      <c r="Z76" s="1" t="n">
        <f aca="false">IF($E76,TIME(AK76/E76,0,0),)</f>
        <v>0.05</v>
      </c>
      <c r="AA76" s="21" t="n">
        <f aca="false">TIME($B76/90,0,0)</f>
        <v>0.0486111111111111</v>
      </c>
      <c r="AB76" s="1" t="n">
        <f aca="false">IF($E76,TIME(AL76/$E76,0,0),)</f>
        <v>0.05625</v>
      </c>
      <c r="AC76" s="21" t="n">
        <f aca="false">TIME($B76/100,0,0)</f>
        <v>0.04375</v>
      </c>
      <c r="AD76" s="1" t="n">
        <f aca="false">IF($E76,TIME(AM76/$E76,0,0),)</f>
        <v>0.0625</v>
      </c>
      <c r="AE76" s="21" t="n">
        <f aca="false">TIME($B76/110,0,0)</f>
        <v>0.0397727272727315</v>
      </c>
      <c r="AF76" s="1" t="n">
        <f aca="false">IF($E76,TIME(AN76/$E76,0,0),)</f>
        <v>0.06875</v>
      </c>
      <c r="AG76" s="1" t="n">
        <f aca="false">Y76+Z76</f>
        <v>0.1046875</v>
      </c>
      <c r="AH76" s="1" t="n">
        <f aca="false">AA76+AB76</f>
        <v>0.104861111111111</v>
      </c>
      <c r="AI76" s="1" t="n">
        <f aca="false">AC76+AD76</f>
        <v>0.10625</v>
      </c>
      <c r="AJ76" s="1" t="n">
        <f aca="false">AE76+AF76</f>
        <v>0.108522727268519</v>
      </c>
      <c r="AK76" s="0" t="n">
        <f aca="false">$B76*AK$26</f>
        <v>16.8</v>
      </c>
      <c r="AL76" s="0" t="n">
        <f aca="false">$B76*AL$26</f>
        <v>18.9</v>
      </c>
      <c r="AM76" s="0" t="n">
        <f aca="false">$B76*AM$26</f>
        <v>21</v>
      </c>
      <c r="AN76" s="0" t="n">
        <f aca="false">$B76*AN$26</f>
        <v>23.1</v>
      </c>
    </row>
    <row r="77" customFormat="false" ht="12.8" hidden="false" customHeight="false" outlineLevel="0" collapsed="false">
      <c r="A77" s="0" t="s">
        <v>112</v>
      </c>
      <c r="B77" s="0" t="n">
        <v>374</v>
      </c>
      <c r="C77" s="0" t="n">
        <v>90</v>
      </c>
      <c r="D77" s="0" t="n">
        <v>0.5</v>
      </c>
      <c r="E77" s="0" t="n">
        <v>14</v>
      </c>
      <c r="H77" s="20"/>
      <c r="I77" s="3" t="n">
        <v>1</v>
      </c>
      <c r="K77" s="4" t="n">
        <f aca="false">IF(F77,B77,B77+K76)</f>
        <v>479</v>
      </c>
      <c r="L77" s="1" t="n">
        <f aca="false">TIME(B77/C77,0,0)</f>
        <v>0.173148148148148</v>
      </c>
      <c r="M77" s="1" t="n">
        <f aca="false">IF(F77,L77+F77+H77,P76+L77+H77)</f>
        <v>0.527156084652778</v>
      </c>
      <c r="N77" s="1" t="n">
        <f aca="false">IF(I77,TIME(V77*$B$27/E77,0,0),0)</f>
        <v>0.209130291005291</v>
      </c>
      <c r="O77" s="1" t="n">
        <f aca="false">L77+N77</f>
        <v>0.382278439155093</v>
      </c>
      <c r="P77" s="1" t="n">
        <f aca="false">IF(F78,F78,M77+N77)</f>
        <v>0.5</v>
      </c>
      <c r="Q77" s="1" t="n">
        <f aca="false">IF(G77,L77,L77+Q76)</f>
        <v>0.221759259259259</v>
      </c>
      <c r="R77" s="1" t="n">
        <f aca="false">IF(G77,O77,O77+R76)</f>
        <v>0.486286375659722</v>
      </c>
      <c r="S77" s="4" t="n">
        <f aca="false">1000*(($B$26*B77*C77/100)+D77*L77*24)/B77</f>
        <v>185.555555555556</v>
      </c>
      <c r="T77" s="3" t="n">
        <f aca="false">(($B$26*B77*C77/100)+D77*L77*24)/$B$27</f>
        <v>0.797675606641124</v>
      </c>
      <c r="U77" s="3" t="n">
        <f aca="false">IF(I76,I76-T77,U76-T77)</f>
        <v>0.192324393358876</v>
      </c>
      <c r="V77" s="3" t="n">
        <f aca="false">IF(I77,I77-U77,)</f>
        <v>0.807675606641124</v>
      </c>
      <c r="Y77" s="21" t="n">
        <f aca="false">TIME($B77/80,0,0)</f>
        <v>0.194791666666667</v>
      </c>
      <c r="Z77" s="1" t="n">
        <f aca="false">IF($E77,TIME(AK77/E77,0,0),)</f>
        <v>0.178095238095243</v>
      </c>
      <c r="AA77" s="21" t="n">
        <f aca="false">TIME($B77/90,0,0)</f>
        <v>0.173148148148148</v>
      </c>
      <c r="AB77" s="1" t="n">
        <f aca="false">IF($E77,TIME(AL77/$E77,0,0),)</f>
        <v>0.200357142857141</v>
      </c>
      <c r="AC77" s="21" t="n">
        <f aca="false">TIME($B77/100,0,0)</f>
        <v>0.155833333333333</v>
      </c>
      <c r="AD77" s="1" t="n">
        <f aca="false">IF($E77,TIME(AM77/$E77,0,0),)</f>
        <v>0.222619047619051</v>
      </c>
      <c r="AE77" s="21" t="n">
        <f aca="false">TIME($B77/110,0,0)</f>
        <v>0.141666666666667</v>
      </c>
      <c r="AF77" s="1" t="n">
        <f aca="false">IF($E77,TIME(AN77/$E77,0,0),)</f>
        <v>0.244880952380949</v>
      </c>
      <c r="AG77" s="1" t="n">
        <f aca="false">Y77+Z77</f>
        <v>0.372886904756944</v>
      </c>
      <c r="AH77" s="1" t="n">
        <f aca="false">AA77+AB77</f>
        <v>0.373505291006944</v>
      </c>
      <c r="AI77" s="1" t="n">
        <f aca="false">AC77+AD77</f>
        <v>0.378452380949074</v>
      </c>
      <c r="AJ77" s="1" t="n">
        <f aca="false">AE77+AF77</f>
        <v>0.386547619050926</v>
      </c>
      <c r="AK77" s="0" t="n">
        <f aca="false">$B77*AK$26</f>
        <v>59.84</v>
      </c>
      <c r="AL77" s="0" t="n">
        <f aca="false">$B77*AL$26</f>
        <v>67.32</v>
      </c>
      <c r="AM77" s="0" t="n">
        <f aca="false">$B77*AM$26</f>
        <v>74.8</v>
      </c>
      <c r="AN77" s="0" t="n">
        <f aca="false">$B77*AN$26</f>
        <v>82.28</v>
      </c>
    </row>
    <row r="78" customFormat="false" ht="12.8" hidden="false" customHeight="false" outlineLevel="0" collapsed="false">
      <c r="A78" s="0" t="s">
        <v>113</v>
      </c>
      <c r="B78" s="0" t="n">
        <v>345</v>
      </c>
      <c r="C78" s="0" t="n">
        <v>100</v>
      </c>
      <c r="D78" s="0" t="n">
        <v>0.5</v>
      </c>
      <c r="E78" s="0" t="n">
        <v>5</v>
      </c>
      <c r="F78" s="1" t="n">
        <v>0.5</v>
      </c>
      <c r="G78" s="2" t="n">
        <f aca="false">G76+1</f>
        <v>44465</v>
      </c>
      <c r="H78" s="20"/>
      <c r="K78" s="4" t="n">
        <f aca="false">IF(F78,B78,B78+K77)</f>
        <v>345</v>
      </c>
      <c r="L78" s="1" t="n">
        <f aca="false">TIME(B78/C78,0,0)</f>
        <v>0.14375</v>
      </c>
      <c r="M78" s="1" t="n">
        <f aca="false">IF(F78,L78+F78+H78,P77+L78+H78)</f>
        <v>0.64375</v>
      </c>
      <c r="N78" s="1" t="n">
        <f aca="false">IF(I78,TIME(V78*$B$27/E78,0,0),0)</f>
        <v>0</v>
      </c>
      <c r="O78" s="1" t="n">
        <f aca="false">L78+N78</f>
        <v>0.14375</v>
      </c>
      <c r="P78" s="1" t="n">
        <f aca="false">IF(F79,F79,M78+N78)</f>
        <v>0.64375</v>
      </c>
      <c r="Q78" s="1" t="n">
        <f aca="false">IF(G78,L78,L78+Q77)</f>
        <v>0.14375</v>
      </c>
      <c r="R78" s="1" t="n">
        <f aca="false">IF(G78,O78,O78+R77)</f>
        <v>0.14375</v>
      </c>
      <c r="S78" s="4" t="n">
        <f aca="false">1000*(($B$26*B78*C78/100)+D78*L78*24)/B78</f>
        <v>205</v>
      </c>
      <c r="T78" s="3" t="n">
        <f aca="false">(($B$26*B78*C78/100)+D78*L78*24)/$B$27</f>
        <v>0.812931034482759</v>
      </c>
      <c r="U78" s="3" t="n">
        <f aca="false">IF(I77,I77-T78,U77-T78)</f>
        <v>0.187068965517241</v>
      </c>
      <c r="V78" s="3" t="n">
        <f aca="false">IF(I78,I78-U78,)</f>
        <v>0</v>
      </c>
      <c r="Y78" s="21" t="n">
        <f aca="false">TIME($B78/80,0,0)</f>
        <v>0.1796875</v>
      </c>
      <c r="Z78" s="1" t="n">
        <f aca="false">IF($E78,TIME(AK78/E78,0,0),)</f>
        <v>0.46</v>
      </c>
      <c r="AA78" s="21" t="n">
        <f aca="false">TIME($B78/90,0,0)</f>
        <v>0.159722222222222</v>
      </c>
      <c r="AB78" s="1" t="n">
        <f aca="false">IF($E78,TIME(AL78/$E78,0,0),)</f>
        <v>0.5175</v>
      </c>
      <c r="AC78" s="21" t="n">
        <f aca="false">TIME($B78/100,0,0)</f>
        <v>0.14375</v>
      </c>
      <c r="AD78" s="1" t="n">
        <f aca="false">IF($E78,TIME(AM78/$E78,0,0),)</f>
        <v>0.575</v>
      </c>
      <c r="AE78" s="21" t="n">
        <f aca="false">TIME($B78/110,0,0)</f>
        <v>0.130681818181817</v>
      </c>
      <c r="AF78" s="1" t="n">
        <f aca="false">IF($E78,TIME(AN78/$E78,0,0),)</f>
        <v>0.6325</v>
      </c>
      <c r="AG78" s="1" t="n">
        <f aca="false">Y78+Z78</f>
        <v>0.6396875</v>
      </c>
      <c r="AH78" s="1" t="n">
        <f aca="false">AA78+AB78</f>
        <v>0.677222222222222</v>
      </c>
      <c r="AI78" s="1" t="n">
        <f aca="false">AC78+AD78</f>
        <v>0.71875</v>
      </c>
      <c r="AJ78" s="1" t="n">
        <f aca="false">AE78+AF78</f>
        <v>0.76318181818287</v>
      </c>
      <c r="AK78" s="0" t="n">
        <f aca="false">$B78*AK$26</f>
        <v>55.2</v>
      </c>
      <c r="AL78" s="0" t="n">
        <f aca="false">$B78*AL$26</f>
        <v>62.1</v>
      </c>
      <c r="AM78" s="0" t="n">
        <f aca="false">$B78*AM$26</f>
        <v>69</v>
      </c>
      <c r="AN78" s="0" t="n">
        <f aca="false">$B78*AN$26</f>
        <v>75.9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34641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2021-02-23T17:39:21Z</dcterms:created>
  <dc:creator/>
  <dc:description/>
  <dc:language>en-AU</dc:language>
  <cp:lastModifiedBy/>
  <dcterms:modified xsi:type="dcterms:W3CDTF">2021-05-26T09:19:05Z</dcterms:modified>
  <cp:revision>44</cp:revision>
  <dc:subject/>
  <dc:title/>
</cp:coreProperties>
</file>