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5.xml.rels" ContentType="application/vnd.openxmlformats-package.relationships+xml"/>
  <Override PartName="/xl/worksheets/_rels/sheet14.xml.rels" ContentType="application/vnd.openxmlformats-package.relationships+xml"/>
  <Override PartName="/xl/worksheets/_rels/sheet1.xml.rels" ContentType="application/vnd.openxmlformats-package.relationships+xml"/>
  <Override PartName="/xl/worksheets/_rels/sheet13.xml.rels" ContentType="application/vnd.openxmlformats-package.relationships+xml"/>
  <Override PartName="/xl/worksheets/sheet9.xml" ContentType="application/vnd.openxmlformats-officedocument.spreadsheetml.worksheet+xml"/>
  <Override PartName="/xl/worksheets/sheet8.xml" ContentType="application/vnd.openxmlformats-officedocument.spreadsheetml.worksheet+xml"/>
  <Override PartName="/xl/worksheets/sheet15.xml" ContentType="application/vnd.openxmlformats-officedocument.spreadsheetml.worksheet+xml"/>
  <Override PartName="/xl/worksheets/sheet6.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harts/chart32.xml" ContentType="application/vnd.openxmlformats-officedocument.drawingml.chart+xml"/>
  <Override PartName="/xl/charts/chart31.xml" ContentType="application/vnd.openxmlformats-officedocument.drawingml.chart+xml"/>
  <Override PartName="/xl/charts/chart29.xml" ContentType="application/vnd.openxmlformats-officedocument.drawingml.chart+xml"/>
  <Override PartName="/xl/charts/chart30.xml" ContentType="application/vnd.openxmlformats-officedocument.drawingml.chart+xml"/>
  <Override PartName="/xl/charts/chart28.xml" ContentType="application/vnd.openxmlformats-officedocument.drawingml.chart+xml"/>
  <Override PartName="/xl/charts/chart27.xml" ContentType="application/vnd.openxmlformats-officedocument.drawingml.chart+xml"/>
  <Override PartName="/xl/charts/chart26.xml" ContentType="application/vnd.openxmlformats-officedocument.drawingml.chart+xml"/>
  <Override PartName="/xl/charts/chart39.xml" ContentType="application/vnd.openxmlformats-officedocument.drawingml.chart+xml"/>
  <Override PartName="/xl/charts/chart40.xml" ContentType="application/vnd.openxmlformats-officedocument.drawingml.chart+xml"/>
  <Override PartName="/xl/charts/chart38.xml" ContentType="application/vnd.openxmlformats-officedocument.drawingml.chart+xml"/>
  <Override PartName="/xl/charts/chart37.xml" ContentType="application/vnd.openxmlformats-officedocument.drawingml.chart+xml"/>
  <Override PartName="/xl/charts/chart25.xml" ContentType="application/vnd.openxmlformats-officedocument.drawingml.chart+xml"/>
  <Override PartName="/xl/charts/chart36.xml" ContentType="application/vnd.openxmlformats-officedocument.drawingml.chart+xml"/>
  <Override PartName="/xl/charts/chart24.xml" ContentType="application/vnd.openxmlformats-officedocument.drawingml.chart+xml"/>
  <Override PartName="/xl/charts/chart35.xml" ContentType="application/vnd.openxmlformats-officedocument.drawingml.chart+xml"/>
  <Override PartName="/xl/charts/chart23.xml" ContentType="application/vnd.openxmlformats-officedocument.drawingml.chart+xml"/>
  <Override PartName="/xl/charts/chart34.xml" ContentType="application/vnd.openxmlformats-officedocument.drawingml.chart+xml"/>
  <Override PartName="/xl/charts/chart22.xml" ContentType="application/vnd.openxmlformats-officedocument.drawingml.chart+xml"/>
  <Override PartName="/xl/charts/chart21.xml" ContentType="application/vnd.openxmlformats-officedocument.drawingml.chart+xml"/>
  <Override PartName="/xl/charts/chart33.xml" ContentType="application/vnd.openxmlformats-officedocument.drawingml.chart+xml"/>
  <Override PartName="/xl/comments1.xml" ContentType="application/vnd.openxmlformats-officedocument.spreadsheetml.comments+xml"/>
  <Override PartName="/xl/drawings/vmlDrawing1.vml" ContentType="application/vnd.openxmlformats-officedocument.vmlDrawing"/>
  <Override PartName="/xl/drawings/_rels/drawing3.xml.rels" ContentType="application/vnd.openxmlformats-package.relationships+xml"/>
  <Override PartName="/xl/drawings/_rels/drawing2.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troduktion" sheetId="1" state="visible" r:id="rId2"/>
    <sheet name="Brændselspriser" sheetId="2" state="visible" r:id="rId3"/>
    <sheet name="CO2-kvotepris" sheetId="3" state="visible" r:id="rId4"/>
    <sheet name="Elforbrug" sheetId="4" state="visible" r:id="rId5"/>
    <sheet name="Fjernvarmeforbrug" sheetId="5" state="visible" r:id="rId6"/>
    <sheet name="Kraftværksoversigt" sheetId="6" state="visible" r:id="rId7"/>
    <sheet name="Kraftværkskapaciteter" sheetId="7" state="visible" r:id="rId8"/>
    <sheet name="Vindmøller" sheetId="8" state="visible" r:id="rId9"/>
    <sheet name="Udlandsforbindelser" sheetId="9" state="visible" r:id="rId10"/>
    <sheet name="Solceller" sheetId="10" state="visible" r:id="rId11"/>
    <sheet name="Gas" sheetId="11" state="visible" r:id="rId12"/>
    <sheet name="Ellagring" sheetId="12" state="visible" r:id="rId13"/>
    <sheet name="Figurer" sheetId="13" state="visible" r:id="rId14"/>
    <sheet name="VE-kapaciteter - Ultimo" sheetId="14" state="visible" r:id="rId15"/>
    <sheet name="PtX-kapacitet - Ultimo" sheetId="15" state="visible" r:id="rId16"/>
  </sheets>
  <definedNames>
    <definedName function="false" hidden="false" name="description" vbProcedure="false">#REF!</definedName>
    <definedName function="false" hidden="false" name="description_detail" vbProcedure="false">#REF!</definedName>
    <definedName function="false" hidden="false" name="region_code" vbProcedure="false">#REF!</definedName>
    <definedName function="false" hidden="false" name="sheet" vbProcedure="false">#REF!</definedName>
    <definedName function="false" hidden="false" name="unit" vbProcedure="false">#REF!</definedName>
    <definedName function="false" hidden="false" name="value" vbProcedure="false">#REF!</definedName>
    <definedName function="false" hidden="false" name="year" vbProcedure="false">#REF!</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B1" authorId="0">
      <text>
        <r>
          <rPr>
            <sz val="11"/>
            <color rgb="FF000000"/>
            <rFont val="Calibri"/>
            <family val="2"/>
            <charset val="1"/>
          </rPr>
          <t xml:space="preserve">https://ens.dk/service/fremskrivninger-analyser-modeller/analyseforudsaetninger-til-energinet</t>
        </r>
      </text>
    </comment>
  </commentList>
</comments>
</file>

<file path=xl/sharedStrings.xml><?xml version="1.0" encoding="utf-8"?>
<sst xmlns="http://schemas.openxmlformats.org/spreadsheetml/2006/main" count="1459" uniqueCount="491">
  <si>
    <t xml:space="preserve">.-</t>
  </si>
  <si>
    <t xml:space="preserve">Indholdsfortegnelse</t>
  </si>
  <si>
    <t xml:space="preserve">https://ens.dk/service/fremskrivninger-analyser-modeller/analyseforudsaetninger-til-energinet</t>
  </si>
  <si>
    <t xml:space="preserve">Datasæt offentliggjort 13.10.2023</t>
  </si>
  <si>
    <t xml:space="preserve">Emne</t>
  </si>
  <si>
    <t xml:space="preserve">1.</t>
  </si>
  <si>
    <t xml:space="preserve">Brændselspriser</t>
  </si>
  <si>
    <t xml:space="preserve">2.</t>
  </si>
  <si>
    <t xml:space="preserve">CO2-kvotepris</t>
  </si>
  <si>
    <t xml:space="preserve">3.</t>
  </si>
  <si>
    <t xml:space="preserve">Elforbrug</t>
  </si>
  <si>
    <t xml:space="preserve">4.</t>
  </si>
  <si>
    <t xml:space="preserve">Fjernvarme</t>
  </si>
  <si>
    <t xml:space="preserve">5.</t>
  </si>
  <si>
    <t xml:space="preserve">Kraftværksoversigt</t>
  </si>
  <si>
    <t xml:space="preserve">6.</t>
  </si>
  <si>
    <t xml:space="preserve">Kraftværkskapaciteter</t>
  </si>
  <si>
    <t xml:space="preserve">7.</t>
  </si>
  <si>
    <t xml:space="preserve">Vindmøller</t>
  </si>
  <si>
    <t xml:space="preserve">8.</t>
  </si>
  <si>
    <t xml:space="preserve">Solceller</t>
  </si>
  <si>
    <t xml:space="preserve">9.</t>
  </si>
  <si>
    <t xml:space="preserve">Udlandsforbindelser</t>
  </si>
  <si>
    <t xml:space="preserve">10.</t>
  </si>
  <si>
    <t xml:space="preserve">Gas</t>
  </si>
  <si>
    <t xml:space="preserve">Ellagring</t>
  </si>
  <si>
    <t xml:space="preserve">Figurer</t>
  </si>
  <si>
    <t xml:space="preserve">VE-kapaciteter - Ultimo</t>
  </si>
  <si>
    <t xml:space="preserve">PtX-kapacitet - Ultimo</t>
  </si>
  <si>
    <t xml:space="preserve">Note: </t>
  </si>
  <si>
    <t xml:space="preserve">Grøn tekst angiver input data</t>
  </si>
  <si>
    <t xml:space="preserve">Sort tekst angiver beregninger, summer eller blot almindelig tekst</t>
  </si>
  <si>
    <t xml:space="preserve">Grå tal og tekst angiver AF22 data</t>
  </si>
  <si>
    <t xml:space="preserve">Kul, råolie og naturgas</t>
  </si>
  <si>
    <t xml:space="preserve">Brændselsprisfremskrivningen, i danske importpriser (2023-priser, kr./GJ)</t>
  </si>
  <si>
    <t xml:space="preserve">Kul</t>
  </si>
  <si>
    <t xml:space="preserve">Råolie</t>
  </si>
  <si>
    <t xml:space="preserve">Naturgas</t>
  </si>
  <si>
    <t xml:space="preserve">Kilde: Energistyrelsens fremskrivninger. Forwardpriser er fra Bloomberg, CME group (Brent Last Day Financial Futures Quotes) og EEX (NCG Natural Gas Year Futures). Langsigtede priser er fra IEA (World Energy Outlook 2022, "Stated Policies Scenario").</t>
  </si>
  <si>
    <t xml:space="preserve">Danske priser an forbrugssted (2023-priser, kr./GJ)</t>
  </si>
  <si>
    <t xml:space="preserve">An centralt værk</t>
  </si>
  <si>
    <t xml:space="preserve">Fuelolie</t>
  </si>
  <si>
    <t xml:space="preserve">Gasolie</t>
  </si>
  <si>
    <t xml:space="preserve">An decentralt værk</t>
  </si>
  <si>
    <t xml:space="preserve">Kilde: Energistyrelsens fremskrivninger. Tillæg til importpriserne for at nå frem til forbrugssted(raffinaderiomkostninger og omkostninger til transport m.m.) er uændrede ift. AF22, men dog opregnet til 2023-prisniveau. </t>
  </si>
  <si>
    <t xml:space="preserve">Træpiller, træflis og halm</t>
  </si>
  <si>
    <t xml:space="preserve">Træflis</t>
  </si>
  <si>
    <t xml:space="preserve">Træpiller</t>
  </si>
  <si>
    <t xml:space="preserve">Kilde: Energistyrelsens fremskrivninger.</t>
  </si>
  <si>
    <t xml:space="preserve">Halm</t>
  </si>
  <si>
    <t xml:space="preserve">Kilde: Energistyrelsens fremskrivninger. Tillæg til importpriserne for at nå frem til forbrugssted er uændrede ift. AF22, men dog opregnet til 2023-prisniveau.</t>
  </si>
  <si>
    <t xml:space="preserve">Analyseforudsætninger 2022 (AF22) til sammenligning</t>
  </si>
  <si>
    <t xml:space="preserve">Danske importpriser (2023-priser, kr./GJ)</t>
  </si>
  <si>
    <r>
      <rPr>
        <b val="true"/>
        <sz val="15"/>
        <color rgb="FFFFFFFF"/>
        <rFont val="Calibri"/>
        <family val="2"/>
        <charset val="1"/>
      </rPr>
      <t xml:space="preserve">CO</t>
    </r>
    <r>
      <rPr>
        <b val="true"/>
        <vertAlign val="subscript"/>
        <sz val="15"/>
        <color rgb="FFFFFFFF"/>
        <rFont val="Calibri"/>
        <family val="2"/>
        <charset val="1"/>
      </rPr>
      <t xml:space="preserve">2</t>
    </r>
    <r>
      <rPr>
        <b val="true"/>
        <sz val="15"/>
        <color rgb="FFFFFFFF"/>
        <rFont val="Calibri"/>
        <family val="2"/>
        <charset val="1"/>
      </rPr>
      <t xml:space="preserve">-kvotepris</t>
    </r>
  </si>
  <si>
    <t xml:space="preserve">Kr./ton, 2023-priser</t>
  </si>
  <si>
    <r>
      <rPr>
        <sz val="11"/>
        <color rgb="FF000000"/>
        <rFont val="Calibri"/>
        <family val="2"/>
        <charset val="1"/>
      </rPr>
      <t xml:space="preserve">CO</t>
    </r>
    <r>
      <rPr>
        <vertAlign val="subscript"/>
        <sz val="11"/>
        <color rgb="FF000000"/>
        <rFont val="Calibri"/>
        <family val="2"/>
        <charset val="1"/>
      </rPr>
      <t xml:space="preserve">2</t>
    </r>
    <r>
      <rPr>
        <sz val="11"/>
        <color rgb="FF000000"/>
        <rFont val="Calibri"/>
        <family val="2"/>
        <charset val="1"/>
      </rPr>
      <t xml:space="preserve">-kvoter</t>
    </r>
  </si>
  <si>
    <t xml:space="preserve">Kilde: Finansministeriet. </t>
  </si>
  <si>
    <r>
      <rPr>
        <sz val="11"/>
        <color rgb="FF808080"/>
        <rFont val="Calibri"/>
        <family val="2"/>
        <charset val="1"/>
      </rPr>
      <t xml:space="preserve">CO</t>
    </r>
    <r>
      <rPr>
        <vertAlign val="subscript"/>
        <sz val="11"/>
        <color rgb="FF808080"/>
        <rFont val="Calibri"/>
        <family val="2"/>
        <charset val="1"/>
      </rPr>
      <t xml:space="preserve">2</t>
    </r>
    <r>
      <rPr>
        <sz val="11"/>
        <color rgb="FF808080"/>
        <rFont val="Calibri"/>
        <family val="2"/>
        <charset val="1"/>
      </rPr>
      <t xml:space="preserve">-kvoter</t>
    </r>
  </si>
  <si>
    <t xml:space="preserve">Generelle antagelser</t>
  </si>
  <si>
    <t xml:space="preserve">Nettab</t>
  </si>
  <si>
    <t xml:space="preserve">Vestdanmark (DK1)</t>
  </si>
  <si>
    <t xml:space="preserve">Østdanmark (DK2)</t>
  </si>
  <si>
    <t xml:space="preserve">Kilde: Energinet.</t>
  </si>
  <si>
    <t xml:space="preserve">Klassisk elforbrug </t>
  </si>
  <si>
    <t xml:space="preserve">Elforbrug, Vestdanmark (GWh)</t>
  </si>
  <si>
    <t xml:space="preserve">Husholdninger</t>
  </si>
  <si>
    <t xml:space="preserve">Erhverv</t>
  </si>
  <si>
    <t xml:space="preserve">Øvrig</t>
  </si>
  <si>
    <t xml:space="preserve">Nettoforbrug</t>
  </si>
  <si>
    <t xml:space="preserve">Bruttoforbrug</t>
  </si>
  <si>
    <t xml:space="preserve">Elforbrug, Østdanmark (GWh)</t>
  </si>
  <si>
    <t xml:space="preserve">Elforbrug, Danmark (GWh)</t>
  </si>
  <si>
    <t xml:space="preserve">Øvrig dækker bl.a. over elforbrug til raffinaderier, biogasopgradering og distribution.</t>
  </si>
  <si>
    <t xml:space="preserve">Elforbrug (GWh)</t>
  </si>
  <si>
    <t xml:space="preserve">Individuelle varmepumper</t>
  </si>
  <si>
    <t xml:space="preserve">Store varmepumper</t>
  </si>
  <si>
    <t xml:space="preserve">Elkapacitet</t>
  </si>
  <si>
    <t xml:space="preserve">Elkapacitet, Vestdanmark (MW, primo år)</t>
  </si>
  <si>
    <t xml:space="preserve">Centrale områder</t>
  </si>
  <si>
    <t xml:space="preserve">Decentrale områder</t>
  </si>
  <si>
    <t xml:space="preserve">I alt, Vestdanmark</t>
  </si>
  <si>
    <t xml:space="preserve">Elkapacitet, Østdanmark (MW, primo år)</t>
  </si>
  <si>
    <t xml:space="preserve">I alt, Østdanmark</t>
  </si>
  <si>
    <t xml:space="preserve">Elkapacitet, Danmark (MW, primo år)</t>
  </si>
  <si>
    <t xml:space="preserve">I alt, Danmark</t>
  </si>
  <si>
    <t xml:space="preserve">Kilde: Energistyrelsen. Energiproducenttællingen (EPT) samt beregningsresultater fra DH-Invest og Ramses.</t>
  </si>
  <si>
    <t xml:space="preserve">Netto elforbrug, Vestdanmark (GWh)</t>
  </si>
  <si>
    <t xml:space="preserve">Netto elforbrug, Østdanmark (GWh)</t>
  </si>
  <si>
    <t xml:space="preserve">Netto elforbrug, Danmark (GWh)</t>
  </si>
  <si>
    <t xml:space="preserve">Nettto elforbrug (GWh)</t>
  </si>
  <si>
    <t xml:space="preserve">Elkedler</t>
  </si>
  <si>
    <t xml:space="preserve">Elkapacitet (MW, primo år)</t>
  </si>
  <si>
    <t xml:space="preserve">Fuldlasttimer (MWh/MW)</t>
  </si>
  <si>
    <t xml:space="preserve">Netto elforbrug (GWh)</t>
  </si>
  <si>
    <t xml:space="preserve">Elforbrug beregnet ud fra driftstid på 1.200 fuldlasttimer pr. år i Vestdanmark og 600 fuldlasttimer pr. år i Østdanmark.</t>
  </si>
  <si>
    <t xml:space="preserve">Datacentre</t>
  </si>
  <si>
    <t xml:space="preserve">Power-to-X</t>
  </si>
  <si>
    <t xml:space="preserve">Elkapacitet (MW)</t>
  </si>
  <si>
    <t xml:space="preserve">PtX-pipeline, Vestdanmark (DK1)</t>
  </si>
  <si>
    <t xml:space="preserve">PtX-pipeline, Østdanmark (DK2)</t>
  </si>
  <si>
    <t xml:space="preserve">Overplanting af radial havvind, Vestdanmark (DK1)</t>
  </si>
  <si>
    <t xml:space="preserve">Overplanting af radial havvind, Vestdanmark (DK2)</t>
  </si>
  <si>
    <t xml:space="preserve">Energiø Bornholm</t>
  </si>
  <si>
    <t xml:space="preserve">Energiø Nordsøen</t>
  </si>
  <si>
    <t xml:space="preserve">Yderligere udbygning, Vestdanmark (DK1)</t>
  </si>
  <si>
    <t xml:space="preserve">heraf ej tilsluttet kollektive net</t>
  </si>
  <si>
    <t xml:space="preserve">Yderligere udbygning, Østdanmark (DK2)</t>
  </si>
  <si>
    <t xml:space="preserve">Elforbrug for nettilsluttet kapacitet beregnet ud fra driftstid på 5.000 fuldlasttimer pr. år. Elforbrug for ej nettilsluttet kapacitet bestemmes af fuldlasttimerne for havvind.</t>
  </si>
  <si>
    <t xml:space="preserve">Data til figurer</t>
  </si>
  <si>
    <t xml:space="preserve">PtX-pipeline</t>
  </si>
  <si>
    <t xml:space="preserve">Energiøer</t>
  </si>
  <si>
    <t xml:space="preserve">Overplanting af radial havvind</t>
  </si>
  <si>
    <t xml:space="preserve">Yderligere udbygning</t>
  </si>
  <si>
    <t xml:space="preserve">Ej tilsluttet kollektive net</t>
  </si>
  <si>
    <t xml:space="preserve">Netto elforbrug (TWh)</t>
  </si>
  <si>
    <t xml:space="preserve">Elforbrug til PtX</t>
  </si>
  <si>
    <t xml:space="preserve">Energiø i Nordsøen</t>
  </si>
  <si>
    <t xml:space="preserve">Danmark</t>
  </si>
  <si>
    <t xml:space="preserve">DAC</t>
  </si>
  <si>
    <t xml:space="preserve">Elforbrug beregnet ud fra driftstid på 8.000 fuldlasttimer pr. år.</t>
  </si>
  <si>
    <t xml:space="preserve">Transport</t>
  </si>
  <si>
    <t xml:space="preserve">Geografisk fordeling af elforbrug for vej- og søtransport</t>
  </si>
  <si>
    <t xml:space="preserve">Vejtransport, Let</t>
  </si>
  <si>
    <t xml:space="preserve">Vejtransport, Tung</t>
  </si>
  <si>
    <t xml:space="preserve">Banetransport</t>
  </si>
  <si>
    <t xml:space="preserve">Søtransport</t>
  </si>
  <si>
    <t xml:space="preserve">Lufttransport</t>
  </si>
  <si>
    <t xml:space="preserve">Banetransport </t>
  </si>
  <si>
    <t xml:space="preserve">Vej- og søtransport</t>
  </si>
  <si>
    <t xml:space="preserve">Elforbrug til- vej og søtransport, Vestdanmark (GWh)</t>
  </si>
  <si>
    <t xml:space="preserve">heraf personbiler og varebiler</t>
  </si>
  <si>
    <t xml:space="preserve">heraf busser og lastbiler, indenrigs</t>
  </si>
  <si>
    <t xml:space="preserve">heraf søtransport, indenrigs</t>
  </si>
  <si>
    <t xml:space="preserve">heraf søtransport, udenrigs</t>
  </si>
  <si>
    <t xml:space="preserve">Elforbrug til- vej og søtransport, Østdanmark (GWh)</t>
  </si>
  <si>
    <t xml:space="preserve">Elforbrug til- vej og søtransport, Danmark (GWh)</t>
  </si>
  <si>
    <t xml:space="preserve">Brutto elforbrug</t>
  </si>
  <si>
    <t xml:space="preserve">Netto elforbrug </t>
  </si>
  <si>
    <t xml:space="preserve">Elforbrug til banetransport, Vestdanmark (GWh)</t>
  </si>
  <si>
    <t xml:space="preserve">heraf fjern- og regionaltog</t>
  </si>
  <si>
    <t xml:space="preserve">heraf godstog</t>
  </si>
  <si>
    <t xml:space="preserve">heraf letbaner, S-tog og Metro</t>
  </si>
  <si>
    <t xml:space="preserve">Elforbrug til banetransport, Østdanmark (GWh)</t>
  </si>
  <si>
    <t xml:space="preserve">Elforbrug til banetransport, Danmark (GWh)</t>
  </si>
  <si>
    <t xml:space="preserve">Elforbrug til lufttransport, Vestdanmark (GWh)</t>
  </si>
  <si>
    <t xml:space="preserve">heraf indenrigsluftfart</t>
  </si>
  <si>
    <t xml:space="preserve">heraf udenrigsluftfart</t>
  </si>
  <si>
    <t xml:space="preserve">Elforbrug til lufttransport, Østdanmark (GWh)</t>
  </si>
  <si>
    <t xml:space="preserve">Elforbrug til lufttransport, Danmark (GWh)</t>
  </si>
  <si>
    <t xml:space="preserve">Klassisk elforbrug</t>
  </si>
  <si>
    <t xml:space="preserve">Power-to-X (nettilsluttet)</t>
  </si>
  <si>
    <t xml:space="preserve">Fjernvarmeforbrug</t>
  </si>
  <si>
    <t xml:space="preserve">Fjernvarmeforbrug, Danmark (PJ)</t>
  </si>
  <si>
    <t xml:space="preserve">Tab</t>
  </si>
  <si>
    <t xml:space="preserve">I alt</t>
  </si>
  <si>
    <t xml:space="preserve">PJ</t>
  </si>
  <si>
    <t xml:space="preserve"> </t>
  </si>
  <si>
    <t xml:space="preserve">Oversigt over nuværende centrale værker pr. første januar 2023</t>
  </si>
  <si>
    <t xml:space="preserve">Centrale kraftvarmeanlæg</t>
  </si>
  <si>
    <t xml:space="preserve">Kraftværk</t>
  </si>
  <si>
    <t xml:space="preserve">Anlæg</t>
  </si>
  <si>
    <t xml:space="preserve">Kort navn</t>
  </si>
  <si>
    <t xml:space="preserve">Status</t>
  </si>
  <si>
    <t xml:space="preserve">Bemærkninger</t>
  </si>
  <si>
    <t xml:space="preserve">Idriftsat (år)</t>
  </si>
  <si>
    <t xml:space="preserve">Elkapacitet ved overlast (MW)</t>
  </si>
  <si>
    <t xml:space="preserve">Esbjergværket</t>
  </si>
  <si>
    <t xml:space="preserve">Blok 3</t>
  </si>
  <si>
    <t xml:space="preserve">ESV3</t>
  </si>
  <si>
    <t xml:space="preserve">Driftsklar</t>
  </si>
  <si>
    <t xml:space="preserve">Varmeaftale udløber 01.04.2023. Lukningen udskydes til 30. juni 2024. sfa. beslutning mhp. at sikre den danske elforsyningssikkerhed i vintrene 2022-2023 og 2023-2024 (oktober 2022).</t>
  </si>
  <si>
    <t xml:space="preserve">x</t>
  </si>
  <si>
    <t xml:space="preserve">Fynsværket</t>
  </si>
  <si>
    <t xml:space="preserve">Blok 7.1</t>
  </si>
  <si>
    <t xml:space="preserve">FYV7.1</t>
  </si>
  <si>
    <t xml:space="preserve">Kølevandstilladelse udløb ultimo 2020, blokken er ombygget til modtryksdrift.</t>
  </si>
  <si>
    <t xml:space="preserve">Blok 8</t>
  </si>
  <si>
    <t xml:space="preserve">FYV8</t>
  </si>
  <si>
    <t xml:space="preserve">Varmeaftalen udløber 31.12.2035.</t>
  </si>
  <si>
    <t xml:space="preserve">Herningværket</t>
  </si>
  <si>
    <t xml:space="preserve">HEV</t>
  </si>
  <si>
    <t xml:space="preserve">Værket er opgraderet med røggaskondensering og levetidsforlænget i 2019. Varmeaftale udløber 31.12.2033.</t>
  </si>
  <si>
    <t xml:space="preserve">Nordjyllandsværket</t>
  </si>
  <si>
    <t xml:space="preserve">NJV3</t>
  </si>
  <si>
    <t xml:space="preserve">Varmeaftalen udløber 31.12.2028.</t>
  </si>
  <si>
    <t xml:space="preserve">Skærbækværket</t>
  </si>
  <si>
    <t xml:space="preserve">SKV3</t>
  </si>
  <si>
    <t xml:space="preserve">90 MW træflis fra medio 2017. Varmeaftale udløber 31.12.2037.</t>
  </si>
  <si>
    <t xml:space="preserve">Studstrupværket</t>
  </si>
  <si>
    <t xml:space="preserve">SSV3</t>
  </si>
  <si>
    <t xml:space="preserve">Konverteret til træpiller i 2016. Varmeaftale udløber 31.12.2030.</t>
  </si>
  <si>
    <t xml:space="preserve">Blok 4</t>
  </si>
  <si>
    <t xml:space="preserve">SSV4</t>
  </si>
  <si>
    <t xml:space="preserve">Konserveret (gøres midlertidigt driftsklar fra forår 2023)</t>
  </si>
  <si>
    <t xml:space="preserve">Konserveret i april 2022. Blokken gøres midlertidigt driftsklar igen sfa. beslutning mhp. at sikre den danske elforsyningssikkerhed i vintrene 2022-2023 og 2023-2024 (oktober 2022). Lukningen udskydes til 30. juni 2024.</t>
  </si>
  <si>
    <t xml:space="preserve">Randersværket</t>
  </si>
  <si>
    <t xml:space="preserve">RAV</t>
  </si>
  <si>
    <t xml:space="preserve">Varmeaftale udløber 31.12.2036.</t>
  </si>
  <si>
    <t xml:space="preserve">I alt, DK1 (kun driftsklare), primo 2023</t>
  </si>
  <si>
    <t xml:space="preserve">Antal = 8</t>
  </si>
  <si>
    <t xml:space="preserve">I alt, DK1 (inkl. betinget driftsklare efter 2023), primo 2023</t>
  </si>
  <si>
    <t xml:space="preserve">Amagerværket</t>
  </si>
  <si>
    <t xml:space="preserve">Blok 1</t>
  </si>
  <si>
    <t xml:space="preserve">AMV1</t>
  </si>
  <si>
    <t xml:space="preserve">Varmeaftale udløber 31.12.2029.</t>
  </si>
  <si>
    <t xml:space="preserve">AMV4</t>
  </si>
  <si>
    <t xml:space="preserve">Ny blok idriftsat 2020, erstatning for AMV3. Varmeaftalen udløber 31.12.2049.</t>
  </si>
  <si>
    <t xml:space="preserve">Asnæsværket</t>
  </si>
  <si>
    <t xml:space="preserve">Blok 6</t>
  </si>
  <si>
    <t xml:space="preserve">ASV6</t>
  </si>
  <si>
    <t xml:space="preserve">Ny blok idriftsat 2020. Erstatter ASV2. Varmeaftale udløber 31.12.2039</t>
  </si>
  <si>
    <t xml:space="preserve">Avedøreværket</t>
  </si>
  <si>
    <t xml:space="preserve">AVV1</t>
  </si>
  <si>
    <t xml:space="preserve">Ombygget blok fra kul til træpilleri 2016. Varmeaftale udløber 31.12.2033.</t>
  </si>
  <si>
    <t xml:space="preserve">Blok 2</t>
  </si>
  <si>
    <t xml:space="preserve">AVV2</t>
  </si>
  <si>
    <t xml:space="preserve">Anlægget er opdelt i en del baseret på træpiller + halm (420 MWel ) og en anden del på naturgas (100 MWel). Halmkedlen kan fra medio 2022 være i drift til ren varmeproduktion, selvom hovedkedlen på AVV2 ikke er i drift. Varmeaftale udløber 31.12.2027.</t>
  </si>
  <si>
    <t xml:space="preserve">Dieselmotor</t>
  </si>
  <si>
    <t xml:space="preserve">AVV2.Motor</t>
  </si>
  <si>
    <t xml:space="preserve">Hjælpemotor på Avedøreværket Blok 2.</t>
  </si>
  <si>
    <t xml:space="preserve">H.C. Ørstedsværket</t>
  </si>
  <si>
    <t xml:space="preserve">HCV8</t>
  </si>
  <si>
    <t xml:space="preserve">Varmeaftale udløber 31.12.2026.</t>
  </si>
  <si>
    <t xml:space="preserve">Østkraft</t>
  </si>
  <si>
    <t xml:space="preserve">ØKR6</t>
  </si>
  <si>
    <t xml:space="preserve">Kan også køre kulkondens som reserveanlæg. Varmeaftalen udløber 31.12.2032.</t>
  </si>
  <si>
    <t xml:space="preserve">I alt, DK2 (kun driftsklare), primo 2023</t>
  </si>
  <si>
    <t xml:space="preserve">I alt, DK2 (inkl. betinget driftsklare efter 2023), primo 2023</t>
  </si>
  <si>
    <t xml:space="preserve">I alt, Danmark (kun driftsklare), primo 2023</t>
  </si>
  <si>
    <t xml:space="preserve">Antal = 16</t>
  </si>
  <si>
    <t xml:space="preserve">I alt, Danmark (inkl. betinget driftsklare efter 2023), primo 2023</t>
  </si>
  <si>
    <t xml:space="preserve">Alle data er primo året. Kilde: Energistyrelsen, Energiproducent tællingen for 2021.</t>
  </si>
  <si>
    <t xml:space="preserve">Centrale anlæg, der i dag indgår som reserve (termisk kondenskapacitet)</t>
  </si>
  <si>
    <t xml:space="preserve">Blok 5</t>
  </si>
  <si>
    <t xml:space="preserve">SSV5</t>
  </si>
  <si>
    <t xml:space="preserve">Antal = 1</t>
  </si>
  <si>
    <t xml:space="preserve">Kyndbyværket</t>
  </si>
  <si>
    <t xml:space="preserve">Blok 21</t>
  </si>
  <si>
    <t xml:space="preserve">KYV21</t>
  </si>
  <si>
    <t xml:space="preserve">Konserveret (gøres midlertidigt driftsklar fra efterår 2022)</t>
  </si>
  <si>
    <t xml:space="preserve">Konserveret i juni 2020. Blokken gøres midlertidigt driftsklar igen sfa. beslutning mhp. at sikre den danske elforsyningssikkerhed i vintrene 2022-2023 og 2023-2024 (oktober 2022). Lukningen udskydes til 30. juni 2024.</t>
  </si>
  <si>
    <t xml:space="preserve">Blok 22</t>
  </si>
  <si>
    <t xml:space="preserve">KYV22</t>
  </si>
  <si>
    <t xml:space="preserve">Blok 41</t>
  </si>
  <si>
    <t xml:space="preserve">KYV41</t>
  </si>
  <si>
    <t xml:space="preserve">Blok 50</t>
  </si>
  <si>
    <t xml:space="preserve">KYV50</t>
  </si>
  <si>
    <t xml:space="preserve">Blok 51</t>
  </si>
  <si>
    <t xml:space="preserve">KYV51</t>
  </si>
  <si>
    <t xml:space="preserve">Blok 52</t>
  </si>
  <si>
    <t xml:space="preserve">KYV52</t>
  </si>
  <si>
    <t xml:space="preserve">Masnedøværket</t>
  </si>
  <si>
    <t xml:space="preserve">Blok 31</t>
  </si>
  <si>
    <t xml:space="preserve">MAV31</t>
  </si>
  <si>
    <t xml:space="preserve">Dieselværk</t>
  </si>
  <si>
    <t xml:space="preserve">ØKR1-4</t>
  </si>
  <si>
    <t xml:space="preserve">ØKR5</t>
  </si>
  <si>
    <t xml:space="preserve">Blok 7</t>
  </si>
  <si>
    <t xml:space="preserve">ØKR7</t>
  </si>
  <si>
    <t xml:space="preserve">I alt, DK2 (driftsklare), primo 2023</t>
  </si>
  <si>
    <t xml:space="preserve">Antal = 9</t>
  </si>
  <si>
    <t xml:space="preserve">Antal = 10</t>
  </si>
  <si>
    <t xml:space="preserve">I alt, Danmark (inkl. betinget driftsklare), primo 2023</t>
  </si>
  <si>
    <t xml:space="preserve">Alle data er primo året. Kilde: Energistyrelsen, Energiproducent tællingen for 202½.</t>
  </si>
  <si>
    <t xml:space="preserve">Samlet elkapacitet, centrale værker</t>
  </si>
  <si>
    <t xml:space="preserve">- herunder driftsklare Vestdanmark (DK1)</t>
  </si>
  <si>
    <t xml:space="preserve">- herunder driftsklare Østdanmark (DK2)</t>
  </si>
  <si>
    <t xml:space="preserve">- herunder driftsklare og betinget driftsklare Vestdanmark (DK1)</t>
  </si>
  <si>
    <t xml:space="preserve">- herunder driftsklare og betinget driftsklare Østdanmark (DK2)</t>
  </si>
  <si>
    <t xml:space="preserve">Centrale værker godkendte til konservering og taget ud af drift</t>
  </si>
  <si>
    <t xml:space="preserve">H.C. Ørstedsværket HCV7</t>
  </si>
  <si>
    <t xml:space="preserve">Godkendt til konservering 19.04.2021</t>
  </si>
  <si>
    <t xml:space="preserve">Konserveret 30.06.2021</t>
  </si>
  <si>
    <t xml:space="preserve">Kyndbyværket Blok 21</t>
  </si>
  <si>
    <t xml:space="preserve">Godkendt til konservering 15.06.2020</t>
  </si>
  <si>
    <t xml:space="preserve">Konserveret umiddelbart efter godkendelse, dog gøres værket midlertidigt driftsklar igen. Lukningen er udskudt til 30. juni 2024</t>
  </si>
  <si>
    <t xml:space="preserve">Asnæsværket Blok 2</t>
  </si>
  <si>
    <t xml:space="preserve">Godkendt til konservering 18.12.2019</t>
  </si>
  <si>
    <t xml:space="preserve">Konserveret januar 2020</t>
  </si>
  <si>
    <t xml:space="preserve">Asnæsværket Blok 5</t>
  </si>
  <si>
    <t xml:space="preserve">Studstrupværket Blok 4</t>
  </si>
  <si>
    <t xml:space="preserve">Godkendt til konservering 05.10.2020</t>
  </si>
  <si>
    <t xml:space="preserve">Konserveret 31.03.2022, dog gøres værket midlertidigt driftsklar igen. Lukningen er udskudt til 30. juni 2024</t>
  </si>
  <si>
    <t xml:space="preserve">Central elkapacitet</t>
  </si>
  <si>
    <t xml:space="preserve">Central elkapacitet (MW, primo år)</t>
  </si>
  <si>
    <t xml:space="preserve">Anlæg, der er enten konserveret eller betinget driftsklar og tages ud af drift i løbet af 2022 er ikke medtaget i oversigten.</t>
  </si>
  <si>
    <t xml:space="preserve">Decentral elkapacitet</t>
  </si>
  <si>
    <t xml:space="preserve">Decentral elkapacitet, Vestdanmark (MW, primo år)</t>
  </si>
  <si>
    <t xml:space="preserve">Baseret på naturgas</t>
  </si>
  <si>
    <t xml:space="preserve">Baseret på øvrige typer brændsler</t>
  </si>
  <si>
    <t xml:space="preserve">Oversigten medtager decentrale kraftvarmeanlæg i centrale såvel som decentrale fjernvarmeområder.</t>
  </si>
  <si>
    <t xml:space="preserve">Der findes udover den opgjorte decentrale kapacitet også nogle anlæg, der normalvis ikke leverer til det kollektive net og derfor er udeholdt af oversigten.</t>
  </si>
  <si>
    <t xml:space="preserve">Decentral elkapacitet, Østdanmark (MW, primo år)</t>
  </si>
  <si>
    <t xml:space="preserve">Centrale værker</t>
  </si>
  <si>
    <t xml:space="preserve">Decentrale værker</t>
  </si>
  <si>
    <t xml:space="preserve">Havmøller</t>
  </si>
  <si>
    <t xml:space="preserve">Havmøller - Eksisterende</t>
  </si>
  <si>
    <t xml:space="preserve">Havmøller (MW, primo år)</t>
  </si>
  <si>
    <t xml:space="preserve">Område</t>
  </si>
  <si>
    <t xml:space="preserve">Fuldlasttimer</t>
  </si>
  <si>
    <t xml:space="preserve">Tunø Knob</t>
  </si>
  <si>
    <t xml:space="preserve">DK1</t>
  </si>
  <si>
    <t xml:space="preserve">Middelgrunden</t>
  </si>
  <si>
    <t xml:space="preserve">DK2</t>
  </si>
  <si>
    <t xml:space="preserve">Horns Rev 1</t>
  </si>
  <si>
    <t xml:space="preserve">Rønland</t>
  </si>
  <si>
    <t xml:space="preserve">Nysted</t>
  </si>
  <si>
    <t xml:space="preserve">Samsø (2003)</t>
  </si>
  <si>
    <t xml:space="preserve">Frederikshavn</t>
  </si>
  <si>
    <t xml:space="preserve">Horns Rev 2</t>
  </si>
  <si>
    <t xml:space="preserve">Avedøre Holme (2009)</t>
  </si>
  <si>
    <t xml:space="preserve">Avedøre Holme (2011)</t>
  </si>
  <si>
    <t xml:space="preserve">Sprogø</t>
  </si>
  <si>
    <t xml:space="preserve">Rødsand</t>
  </si>
  <si>
    <t xml:space="preserve">Anholt (2012)</t>
  </si>
  <si>
    <t xml:space="preserve">Anholt (2013)</t>
  </si>
  <si>
    <t xml:space="preserve">Samsø (2018)</t>
  </si>
  <si>
    <t xml:space="preserve">Nissum Bredning</t>
  </si>
  <si>
    <t xml:space="preserve">Horns Rev 3</t>
  </si>
  <si>
    <t xml:space="preserve">Kriegers Flak</t>
  </si>
  <si>
    <t xml:space="preserve">Østdanmark</t>
  </si>
  <si>
    <t xml:space="preserve">Vestdanmark</t>
  </si>
  <si>
    <t xml:space="preserve">DK</t>
  </si>
  <si>
    <t xml:space="preserve">Havmøller (GWh)</t>
  </si>
  <si>
    <t xml:space="preserve">Havmøller - Pipeline</t>
  </si>
  <si>
    <t xml:space="preserve">Kapaciteter indgår fra første år med fuld produktion</t>
  </si>
  <si>
    <t xml:space="preserve">Vesterhav Syd</t>
  </si>
  <si>
    <t xml:space="preserve">Vesterhav Nord</t>
  </si>
  <si>
    <t xml:space="preserve">Thor</t>
  </si>
  <si>
    <t xml:space="preserve">Hesselø</t>
  </si>
  <si>
    <t xml:space="preserve">Kriegers Flak II</t>
  </si>
  <si>
    <t xml:space="preserve">Kriegers Flak II (overplanting)</t>
  </si>
  <si>
    <t xml:space="preserve">Kattegat II</t>
  </si>
  <si>
    <t xml:space="preserve">Kattegat II (overplanting)</t>
  </si>
  <si>
    <t xml:space="preserve">Nordsøen I (del 1)</t>
  </si>
  <si>
    <t xml:space="preserve">Nordsøen I (del 1) (overplanting)</t>
  </si>
  <si>
    <t xml:space="preserve">Nordsøen I (del 2)</t>
  </si>
  <si>
    <t xml:space="preserve">Nordsøen I (del 2) (overplanting)</t>
  </si>
  <si>
    <t xml:space="preserve">Nordsøen I (del 3)</t>
  </si>
  <si>
    <t xml:space="preserve">Nordsøen I (del 3) (overplanting)</t>
  </si>
  <si>
    <t xml:space="preserve">Åbendør (DK1, 2028)</t>
  </si>
  <si>
    <t xml:space="preserve">Åbendør (DK2, 2028)</t>
  </si>
  <si>
    <t xml:space="preserve">Havmøller - Energiøer</t>
  </si>
  <si>
    <t xml:space="preserve">EnergiØ Bornholm</t>
  </si>
  <si>
    <t xml:space="preserve">EnergiØ Bornholm (overplanting)</t>
  </si>
  <si>
    <t xml:space="preserve">EnergiØ Nordsø (fase 1)</t>
  </si>
  <si>
    <t xml:space="preserve">EnergiØ Nordsø (fase 2)</t>
  </si>
  <si>
    <t xml:space="preserve">EnergiØ Nordsø (fase 3)</t>
  </si>
  <si>
    <t xml:space="preserve">Havmøller - Yderligere udbygning</t>
  </si>
  <si>
    <t xml:space="preserve">DK1, Nordsøen (2031-2040) - Tilsluttet</t>
  </si>
  <si>
    <t xml:space="preserve">DK1, Nordsøen (2041-) - Tilsluttet</t>
  </si>
  <si>
    <t xml:space="preserve">DK1, Nordsøen (2031-2040) - Ej tilsluttet kollektive net</t>
  </si>
  <si>
    <t xml:space="preserve">EjTilsluttet</t>
  </si>
  <si>
    <t xml:space="preserve">DK1, Nordsøen (2041) - Ej tilsluttet kollektive net</t>
  </si>
  <si>
    <t xml:space="preserve">DK1, Øvrigt (2031) - Tilsluttet</t>
  </si>
  <si>
    <t xml:space="preserve">DK2 (2031-) - Tilsluttet</t>
  </si>
  <si>
    <t xml:space="preserve">DK2 (2031-) - Ej tilsluttet kollektive net</t>
  </si>
  <si>
    <t xml:space="preserve">Havmøller - Samlet</t>
  </si>
  <si>
    <t xml:space="preserve">Samlet havvind (MW)</t>
  </si>
  <si>
    <t xml:space="preserve">Eksisterende</t>
  </si>
  <si>
    <t xml:space="preserve">Pipeline</t>
  </si>
  <si>
    <t xml:space="preserve">Landmøller</t>
  </si>
  <si>
    <t xml:space="preserve">NB! Kommercielle møller er inkl. testmøller opstillet uden for de to nationale testcentre.</t>
  </si>
  <si>
    <t xml:space="preserve">Kapaciteter</t>
  </si>
  <si>
    <t xml:space="preserve">Landmøller (MW, primo år)</t>
  </si>
  <si>
    <t xml:space="preserve">Kommercielle (eksisterende)</t>
  </si>
  <si>
    <t xml:space="preserve">Kommercielle (nye)</t>
  </si>
  <si>
    <t xml:space="preserve">Husstand</t>
  </si>
  <si>
    <t xml:space="preserve">Testcentre</t>
  </si>
  <si>
    <t xml:space="preserve">Produktion</t>
  </si>
  <si>
    <t xml:space="preserve">Landmøller (TWh)</t>
  </si>
  <si>
    <t xml:space="preserve">Fuldlasttimer (gennemsnitlig)</t>
  </si>
  <si>
    <t xml:space="preserve">Landmøller (MWh/MW)</t>
  </si>
  <si>
    <t xml:space="preserve">Maksimum Net Transfer Capacity (MW, primo år)</t>
  </si>
  <si>
    <t xml:space="preserve">Fra</t>
  </si>
  <si>
    <t xml:space="preserve">Til</t>
  </si>
  <si>
    <t xml:space="preserve">Skagerrak*</t>
  </si>
  <si>
    <t xml:space="preserve">NO</t>
  </si>
  <si>
    <t xml:space="preserve">Konti-Skan</t>
  </si>
  <si>
    <t xml:space="preserve">SE</t>
  </si>
  <si>
    <t xml:space="preserve">Jylland - Tyskland</t>
  </si>
  <si>
    <t xml:space="preserve">DE</t>
  </si>
  <si>
    <t xml:space="preserve">COBRAcable</t>
  </si>
  <si>
    <t xml:space="preserve">NL</t>
  </si>
  <si>
    <t xml:space="preserve">Viking Link**</t>
  </si>
  <si>
    <t xml:space="preserve">GB</t>
  </si>
  <si>
    <t xml:space="preserve">* Skagerrak overgik til implicit nettabshåndtering i februar 2021, hvilket betyder at forbindelsen nu har 1680 MW i afsenderenden og 1632 MW i modtagerenden (benyttet i tabellen), svarende til et tab på 2.9%.</t>
  </si>
  <si>
    <t xml:space="preserve">** Viking Link forventes at have implicit nettabshåndtering, hvilket betyder at forbindelsen har 1455 MW i afsenderenden og 1400 MW i modtagerenden (benyttet i tabellen), svarende til et nettab på 3,9 %.</t>
  </si>
  <si>
    <t xml:space="preserve">Kilde: Energinet</t>
  </si>
  <si>
    <t xml:space="preserve">Øresund</t>
  </si>
  <si>
    <t xml:space="preserve">Kontek</t>
  </si>
  <si>
    <t xml:space="preserve">Storebælt</t>
  </si>
  <si>
    <t xml:space="preserve">Bornholm</t>
  </si>
  <si>
    <t xml:space="preserve">Tyskland</t>
  </si>
  <si>
    <t xml:space="preserve">Tyskland </t>
  </si>
  <si>
    <t xml:space="preserve">Belgien</t>
  </si>
  <si>
    <t xml:space="preserve">Kilde: Energistyrelsen</t>
  </si>
  <si>
    <t xml:space="preserve">Maks. NTC (MW, primo år)</t>
  </si>
  <si>
    <t xml:space="preserve">Skagerrak</t>
  </si>
  <si>
    <t xml:space="preserve">Viking Link</t>
  </si>
  <si>
    <t xml:space="preserve">Nederlandene</t>
  </si>
  <si>
    <t xml:space="preserve">Eksport DK1</t>
  </si>
  <si>
    <t xml:space="preserve">Import DK1</t>
  </si>
  <si>
    <t xml:space="preserve">Eksport DK2</t>
  </si>
  <si>
    <t xml:space="preserve">Import DK2</t>
  </si>
  <si>
    <t xml:space="preserve">Inklusiv forbindelserne mellem energiøerne og udlandet</t>
  </si>
  <si>
    <t xml:space="preserve">Eksklusiv Storebæltsforbindelsen og forbindelserne mellem DK1/DK2 og energiøerne</t>
  </si>
  <si>
    <t xml:space="preserve">Solceller, Vestdanmark (MW, primo år)</t>
  </si>
  <si>
    <t xml:space="preserve">Taganlæg</t>
  </si>
  <si>
    <t xml:space="preserve">Markanlæg, tracker</t>
  </si>
  <si>
    <t xml:space="preserve">Markanlæg, fiks</t>
  </si>
  <si>
    <t xml:space="preserve">Solceller, Østdanmark (MW, primo år)</t>
  </si>
  <si>
    <t xml:space="preserve">Solceller (MW, primo år)</t>
  </si>
  <si>
    <t xml:space="preserve">Solceller, Vestdanmark (TWh)</t>
  </si>
  <si>
    <t xml:space="preserve">Solceller, Østdanmark (TWh)</t>
  </si>
  <si>
    <t xml:space="preserve">Solceller (TWh)</t>
  </si>
  <si>
    <t xml:space="preserve">Solceller (MWh/MW)</t>
  </si>
  <si>
    <t xml:space="preserve">Markanlæg</t>
  </si>
  <si>
    <t xml:space="preserve">Østdanamrk</t>
  </si>
  <si>
    <t xml:space="preserve">Alle tal er angivet i øvre brændværdi.</t>
  </si>
  <si>
    <t xml:space="preserve">Forbrug og eksport</t>
  </si>
  <si>
    <t xml:space="preserve">Gasforbrug i Danmark (GWh)</t>
  </si>
  <si>
    <t xml:space="preserve">El- og varmeproduktion</t>
  </si>
  <si>
    <t xml:space="preserve">Bygge-anlæg</t>
  </si>
  <si>
    <t xml:space="preserve">Heraf proces</t>
  </si>
  <si>
    <t xml:space="preserve">Heraf rumvarme</t>
  </si>
  <si>
    <t xml:space="preserve">Engros- og detailhandel</t>
  </si>
  <si>
    <t xml:space="preserve">Fiskeri</t>
  </si>
  <si>
    <t xml:space="preserve">Fremstillingserhverv</t>
  </si>
  <si>
    <t xml:space="preserve">Landbrug</t>
  </si>
  <si>
    <t xml:space="preserve">Offentlig service</t>
  </si>
  <si>
    <t xml:space="preserve">Privat service</t>
  </si>
  <si>
    <t xml:space="preserve">heraf vejtransport</t>
  </si>
  <si>
    <t xml:space="preserve">heraf søtransport</t>
  </si>
  <si>
    <t xml:space="preserve">I alt </t>
  </si>
  <si>
    <t xml:space="preserve">Gas til udlandet (GWh)</t>
  </si>
  <si>
    <t xml:space="preserve">Gas til Sverige via Danmark</t>
  </si>
  <si>
    <t xml:space="preserve">Gas fra Nordsøen til Holland</t>
  </si>
  <si>
    <t xml:space="preserve">Gas til Polen fra den danske del af Nordsøen</t>
  </si>
  <si>
    <t xml:space="preserve">Gas til Polen fra Norge</t>
  </si>
  <si>
    <r>
      <rPr>
        <b val="true"/>
        <i val="true"/>
        <sz val="11"/>
        <color rgb="FF0A515D"/>
        <rFont val="Calibri"/>
        <family val="2"/>
        <charset val="1"/>
      </rPr>
      <t xml:space="preserve">I alt, forbrug og eksport via dansk infrastruktur (GWh) </t>
    </r>
    <r>
      <rPr>
        <b val="true"/>
        <i val="true"/>
        <vertAlign val="superscript"/>
        <sz val="11"/>
        <color rgb="FF0A515D"/>
        <rFont val="Calibri"/>
        <family val="2"/>
        <charset val="1"/>
      </rPr>
      <t xml:space="preserve">*</t>
    </r>
  </si>
  <si>
    <t xml:space="preserve">Samlet forbrug og eksport via dansk infrastruktur, incl. gas fra Norge</t>
  </si>
  <si>
    <t xml:space="preserve">Samlet forbrug og eksport via dansk infrastruktur, excl gas fra Norge</t>
  </si>
  <si>
    <r>
      <rPr>
        <sz val="9"/>
        <color rgb="FF000000"/>
        <rFont val="Calibri"/>
        <family val="2"/>
        <charset val="1"/>
      </rPr>
      <t xml:space="preserve">Note </t>
    </r>
    <r>
      <rPr>
        <vertAlign val="superscript"/>
        <sz val="9"/>
        <color rgb="FF000000"/>
        <rFont val="Calibri"/>
        <family val="2"/>
        <charset val="1"/>
      </rPr>
      <t xml:space="preserve">(*)</t>
    </r>
    <r>
      <rPr>
        <sz val="9"/>
        <color rgb="FF000000"/>
        <rFont val="Calibri"/>
        <family val="2"/>
        <charset val="1"/>
      </rPr>
      <t xml:space="preserve">: Gas til Holland indregnes ikke her, da det ikke flyder gennem dansk infrastruktur</t>
    </r>
  </si>
  <si>
    <t xml:space="preserve">Produktion og import</t>
  </si>
  <si>
    <t xml:space="preserve">Gas fra danske kilder (GWh)</t>
  </si>
  <si>
    <t xml:space="preserve">Produktion af salgsgas fra den danske del af Nordsøen</t>
  </si>
  <si>
    <t xml:space="preserve">    heraf leverancer til det danske gasnet via Nybro</t>
  </si>
  <si>
    <t xml:space="preserve">VE-gas</t>
  </si>
  <si>
    <t xml:space="preserve">I alt til dansk net fra danske kilder</t>
  </si>
  <si>
    <t xml:space="preserve">Gas fra udenlandske kilder (GWh)</t>
  </si>
  <si>
    <t xml:space="preserve">Gas fra Norge til Polen </t>
  </si>
  <si>
    <t xml:space="preserve">Nettoimport fra Tyskland (positive tal betyder import)</t>
  </si>
  <si>
    <t xml:space="preserve">I alt, leverancer via dansk infrastruktur (GWh) </t>
  </si>
  <si>
    <t xml:space="preserve">Samlede leverancer til dansk infrastruktur, incl gas fra Norge </t>
  </si>
  <si>
    <t xml:space="preserve">Samlede leverancer til dansk infrastruktur, excl gas fra Norge </t>
  </si>
  <si>
    <t xml:space="preserve">Sammensætning af ledningsgas i dansk forbrug</t>
  </si>
  <si>
    <t xml:space="preserve">GWh</t>
  </si>
  <si>
    <t xml:space="preserve">Samlet dansk gasforbrug</t>
  </si>
  <si>
    <t xml:space="preserve">Dansk produktion af VE-gas </t>
  </si>
  <si>
    <t xml:space="preserve">Grøn gas som andel af dansk forbrug</t>
  </si>
  <si>
    <t xml:space="preserve">Baltic Pipe</t>
  </si>
  <si>
    <t xml:space="preserve">Naturgas til Polen gennem DK via Baltic Pipe (GWh)</t>
  </si>
  <si>
    <t xml:space="preserve">Årsmængder gennem det danske system</t>
  </si>
  <si>
    <r>
      <rPr>
        <i val="true"/>
        <sz val="9"/>
        <color rgb="FF000000"/>
        <rFont val="Calibri"/>
        <family val="2"/>
        <charset val="1"/>
      </rPr>
      <t xml:space="preserve">Omregnet fra mio. m</t>
    </r>
    <r>
      <rPr>
        <i val="true"/>
        <vertAlign val="superscript"/>
        <sz val="9"/>
        <color rgb="FF000000"/>
        <rFont val="Calibri"/>
        <family val="2"/>
        <charset val="1"/>
      </rPr>
      <t xml:space="preserve">3 </t>
    </r>
    <r>
      <rPr>
        <i val="true"/>
        <sz val="9"/>
        <color rgb="FF000000"/>
        <rFont val="Calibri"/>
        <family val="2"/>
        <charset val="1"/>
      </rPr>
      <t xml:space="preserve">med en brændværdi på 12,1</t>
    </r>
  </si>
  <si>
    <t xml:space="preserve">Forbrug i Danmark</t>
  </si>
  <si>
    <t xml:space="preserve">heraf VE-gas</t>
  </si>
  <si>
    <t xml:space="preserve">heraf naturgas</t>
  </si>
  <si>
    <t xml:space="preserve">Gas fra Nordsøen til DK  </t>
  </si>
  <si>
    <t xml:space="preserve">Gas fra Nordsøen til Holland </t>
  </si>
  <si>
    <t xml:space="preserve">Nettoeksport til Tyskland (negative tal lig import)</t>
  </si>
  <si>
    <t xml:space="preserve">Supplerende data til figurer</t>
  </si>
  <si>
    <t xml:space="preserve">Gasforbrug</t>
  </si>
  <si>
    <t xml:space="preserve">Transit til Sverige</t>
  </si>
  <si>
    <t xml:space="preserve">Kapaciteter på stationære batterier</t>
  </si>
  <si>
    <t xml:space="preserve">Batterikapacitet (MW, primo år)</t>
  </si>
  <si>
    <t xml:space="preserve">VE-kapaciteter opgjort ultimo året (til brug for sammenligninger)</t>
  </si>
  <si>
    <t xml:space="preserve">For at kunne sammenligne analyseforudsætningerne med Energistyrelsens Klimafremfremskrivning, er der lavet tabeller hvor kapaciteter for vind og sol er opgjort ultimo året.</t>
  </si>
  <si>
    <t xml:space="preserve">Tabellernes layout er endvidere tilpasset klimafremskrivningens layout, så det er nemmere at sammenligne.</t>
  </si>
  <si>
    <t xml:space="preserve">Kapaciteten ultimo et givent år er fastlagt som kapaciteten primo det efterfølgende år. Eksempelvis er kapaciteten ultimo 2029 fastlagt som kapaciteten primo 2030.</t>
  </si>
  <si>
    <t xml:space="preserve">Landvind</t>
  </si>
  <si>
    <t xml:space="preserve">Havvind</t>
  </si>
  <si>
    <t xml:space="preserve">Ultimo år</t>
  </si>
  <si>
    <t xml:space="preserve">MW</t>
  </si>
  <si>
    <t xml:space="preserve">Nye</t>
  </si>
  <si>
    <t xml:space="preserve">Åben dør</t>
  </si>
  <si>
    <t xml:space="preserve">Udbud</t>
  </si>
  <si>
    <t xml:space="preserve">Ekstra</t>
  </si>
  <si>
    <t xml:space="preserve">PtX-kapacitet (elkapacitet) opgjort ultimo året (til brug for sammenligninger)</t>
  </si>
  <si>
    <t xml:space="preserve">For at kunne sammenligne analyseforudsætningerne med Energistyrelsens Klimafremfremskrivning, er der lavet en tabel hvor kapacitet for PtX er opgjort ultimo året.</t>
  </si>
  <si>
    <t xml:space="preserve">PtX (elkapacitet)</t>
  </si>
</sst>
</file>

<file path=xl/styles.xml><?xml version="1.0" encoding="utf-8"?>
<styleSheet xmlns="http://schemas.openxmlformats.org/spreadsheetml/2006/main">
  <numFmts count="14">
    <numFmt numFmtId="164" formatCode="General"/>
    <numFmt numFmtId="165" formatCode="_ * #,##0.00_ ;_ * \-#,##0.00_ ;_ * \-??_ ;_ @_ "/>
    <numFmt numFmtId="166" formatCode="_-* #,##0.00_-;\-* #,##0.00_-;_-* \-??_-;_-@_-"/>
    <numFmt numFmtId="167" formatCode="0%"/>
    <numFmt numFmtId="168" formatCode="_-* #,##0.0_-;\-* #,##0.0_-;_-* \-??_-;_-@_-"/>
    <numFmt numFmtId="169" formatCode="0.0"/>
    <numFmt numFmtId="170" formatCode="_-* #,##0_-;\-* #,##0_-;_-* \-??_-;_-@_-"/>
    <numFmt numFmtId="171" formatCode="0"/>
    <numFmt numFmtId="172" formatCode="#,##0"/>
    <numFmt numFmtId="173" formatCode="0.0%"/>
    <numFmt numFmtId="174" formatCode="#,##0.0"/>
    <numFmt numFmtId="175" formatCode="_-* #,##0.000_-;\-* #,##0.000_-;_-* \-??_-;_-@_-"/>
    <numFmt numFmtId="176" formatCode="#,##0;;;@"/>
    <numFmt numFmtId="177" formatCode="#,##0.00"/>
  </numFmts>
  <fonts count="51">
    <font>
      <sz val="11"/>
      <color rgb="FF000000"/>
      <name val="Calibri"/>
      <family val="2"/>
      <charset val="1"/>
    </font>
    <font>
      <sz val="10"/>
      <name val="Arial"/>
      <family val="0"/>
    </font>
    <font>
      <sz val="10"/>
      <name val="Arial"/>
      <family val="0"/>
    </font>
    <font>
      <sz val="10"/>
      <name val="Arial"/>
      <family val="0"/>
    </font>
    <font>
      <u val="single"/>
      <sz val="11"/>
      <color rgb="FF00A98F"/>
      <name val="Calibri"/>
      <family val="2"/>
      <charset val="1"/>
    </font>
    <font>
      <sz val="11"/>
      <name val="Calibri"/>
      <family val="2"/>
      <charset val="1"/>
    </font>
    <font>
      <b val="true"/>
      <sz val="15"/>
      <color rgb="FFFFFFFF"/>
      <name val="Calibri"/>
      <family val="2"/>
      <charset val="1"/>
    </font>
    <font>
      <b val="true"/>
      <sz val="11"/>
      <color rgb="FF000000"/>
      <name val="Calibri"/>
      <family val="2"/>
      <charset val="1"/>
    </font>
    <font>
      <sz val="11"/>
      <color rgb="FF00B050"/>
      <name val="Calibri"/>
      <family val="2"/>
      <charset val="1"/>
    </font>
    <font>
      <sz val="11"/>
      <color rgb="FF808080"/>
      <name val="Calibri"/>
      <family val="2"/>
      <charset val="1"/>
    </font>
    <font>
      <b val="true"/>
      <u val="single"/>
      <sz val="11"/>
      <color rgb="FFFF0000"/>
      <name val="Calibri"/>
      <family val="2"/>
      <charset val="1"/>
    </font>
    <font>
      <b val="true"/>
      <sz val="13"/>
      <name val="Calibri"/>
      <family val="2"/>
      <charset val="1"/>
    </font>
    <font>
      <b val="true"/>
      <sz val="11"/>
      <color rgb="FFFFFFFF"/>
      <name val="Calibri"/>
      <family val="2"/>
      <charset val="1"/>
    </font>
    <font>
      <sz val="11"/>
      <color rgb="FF0A515D"/>
      <name val="Calibri"/>
      <family val="2"/>
      <charset val="1"/>
    </font>
    <font>
      <b val="true"/>
      <i val="true"/>
      <sz val="11"/>
      <name val="Calibri"/>
      <family val="2"/>
      <charset val="1"/>
    </font>
    <font>
      <b val="true"/>
      <i val="true"/>
      <sz val="11"/>
      <color rgb="FF0A515D"/>
      <name val="Calibri"/>
      <family val="2"/>
      <charset val="1"/>
    </font>
    <font>
      <sz val="11"/>
      <color rgb="FFC00000"/>
      <name val="Calibri"/>
      <family val="2"/>
      <charset val="1"/>
    </font>
    <font>
      <i val="true"/>
      <sz val="11"/>
      <color rgb="FF7F7F7F"/>
      <name val="Calibri"/>
      <family val="2"/>
      <charset val="1"/>
    </font>
    <font>
      <sz val="11"/>
      <color rgb="FF0070C0"/>
      <name val="Calibri"/>
      <family val="2"/>
      <charset val="1"/>
    </font>
    <font>
      <b val="true"/>
      <sz val="11"/>
      <color rgb="FF808080"/>
      <name val="Calibri"/>
      <family val="2"/>
      <charset val="1"/>
    </font>
    <font>
      <i val="true"/>
      <sz val="11"/>
      <color rgb="FF000000"/>
      <name val="Calibri"/>
      <family val="2"/>
      <charset val="1"/>
    </font>
    <font>
      <b val="true"/>
      <i val="true"/>
      <sz val="11"/>
      <color rgb="FF808080"/>
      <name val="Calibri"/>
      <family val="2"/>
      <charset val="1"/>
    </font>
    <font>
      <b val="true"/>
      <vertAlign val="subscript"/>
      <sz val="15"/>
      <color rgb="FFFFFFFF"/>
      <name val="Calibri"/>
      <family val="2"/>
      <charset val="1"/>
    </font>
    <font>
      <b val="true"/>
      <i val="true"/>
      <sz val="11"/>
      <color rgb="FF000000"/>
      <name val="Calibri"/>
      <family val="2"/>
      <charset val="1"/>
    </font>
    <font>
      <vertAlign val="subscript"/>
      <sz val="11"/>
      <color rgb="FF000000"/>
      <name val="Calibri"/>
      <family val="2"/>
      <charset val="1"/>
    </font>
    <font>
      <i val="true"/>
      <sz val="11"/>
      <color rgb="FF808080"/>
      <name val="Calibri"/>
      <family val="2"/>
      <charset val="1"/>
    </font>
    <font>
      <vertAlign val="subscript"/>
      <sz val="11"/>
      <color rgb="FF808080"/>
      <name val="Calibri"/>
      <family val="2"/>
      <charset val="1"/>
    </font>
    <font>
      <b val="true"/>
      <sz val="11"/>
      <name val="Calibri"/>
      <family val="2"/>
      <charset val="1"/>
    </font>
    <font>
      <i val="true"/>
      <sz val="11"/>
      <name val="Calibri"/>
      <family val="2"/>
      <charset val="1"/>
    </font>
    <font>
      <sz val="11"/>
      <color rgb="FFFFFFFF"/>
      <name val="Calibri"/>
      <family val="2"/>
      <charset val="1"/>
    </font>
    <font>
      <sz val="11"/>
      <color rgb="FFFF0000"/>
      <name val="Calibri"/>
      <family val="2"/>
      <charset val="1"/>
    </font>
    <font>
      <sz val="13"/>
      <name val="Calibri"/>
      <family val="2"/>
      <charset val="1"/>
    </font>
    <font>
      <b val="true"/>
      <sz val="11"/>
      <color rgb="FF00B050"/>
      <name val="Calibri"/>
      <family val="2"/>
      <charset val="1"/>
    </font>
    <font>
      <i val="true"/>
      <sz val="11"/>
      <color rgb="FFC00000"/>
      <name val="Calibri"/>
      <family val="2"/>
      <charset val="1"/>
    </font>
    <font>
      <b val="true"/>
      <sz val="13"/>
      <color rgb="FF000000"/>
      <name val="Calibri"/>
      <family val="2"/>
      <charset val="1"/>
    </font>
    <font>
      <sz val="15"/>
      <name val="Calibri"/>
      <family val="2"/>
      <charset val="1"/>
    </font>
    <font>
      <b val="true"/>
      <sz val="11"/>
      <color rgb="FF0A515D"/>
      <name val="Calibri"/>
      <family val="2"/>
      <charset val="1"/>
    </font>
    <font>
      <sz val="11"/>
      <color rgb="FF7F7F7F"/>
      <name val="Calibri"/>
      <family val="2"/>
      <charset val="1"/>
    </font>
    <font>
      <b val="true"/>
      <i val="true"/>
      <vertAlign val="superscript"/>
      <sz val="11"/>
      <color rgb="FF0A515D"/>
      <name val="Calibri"/>
      <family val="2"/>
      <charset val="1"/>
    </font>
    <font>
      <sz val="9"/>
      <color rgb="FF000000"/>
      <name val="Calibri"/>
      <family val="2"/>
      <charset val="1"/>
    </font>
    <font>
      <vertAlign val="superscript"/>
      <sz val="9"/>
      <color rgb="FF000000"/>
      <name val="Calibri"/>
      <family val="2"/>
      <charset val="1"/>
    </font>
    <font>
      <i val="true"/>
      <sz val="9"/>
      <color rgb="FF000000"/>
      <name val="Calibri"/>
      <family val="2"/>
      <charset val="1"/>
    </font>
    <font>
      <i val="true"/>
      <vertAlign val="superscript"/>
      <sz val="9"/>
      <color rgb="FF000000"/>
      <name val="Calibri"/>
      <family val="2"/>
      <charset val="1"/>
    </font>
    <font>
      <b val="true"/>
      <i val="true"/>
      <sz val="11"/>
      <color rgb="FF7F7F7F"/>
      <name val="Calibri"/>
      <family val="2"/>
      <charset val="1"/>
    </font>
    <font>
      <sz val="14"/>
      <color rgb="FF000000"/>
      <name val="Arial"/>
      <family val="2"/>
    </font>
    <font>
      <sz val="9"/>
      <color rgb="FF595959"/>
      <name val="Arial"/>
      <family val="2"/>
    </font>
    <font>
      <vertAlign val="subscript"/>
      <sz val="14"/>
      <color rgb="FF000000"/>
      <name val="Arial"/>
      <family val="2"/>
    </font>
    <font>
      <sz val="10"/>
      <color rgb="FF595959"/>
      <name val="Arial"/>
      <family val="2"/>
    </font>
    <font>
      <sz val="10"/>
      <color rgb="FF000000"/>
      <name val="Arial"/>
      <family val="2"/>
    </font>
    <font>
      <b val="true"/>
      <sz val="15"/>
      <name val="Calibri"/>
      <family val="2"/>
      <charset val="1"/>
    </font>
    <font>
      <sz val="13"/>
      <color rgb="FFC00000"/>
      <name val="Calibri"/>
      <family val="2"/>
      <charset val="1"/>
    </font>
  </fonts>
  <fills count="10">
    <fill>
      <patternFill patternType="none"/>
    </fill>
    <fill>
      <patternFill patternType="gray125"/>
    </fill>
    <fill>
      <patternFill patternType="solid">
        <fgColor rgb="FF0A515D"/>
        <bgColor rgb="FF404040"/>
      </patternFill>
    </fill>
    <fill>
      <patternFill patternType="solid">
        <fgColor rgb="FFFFFFFF"/>
        <bgColor rgb="FFECF5E9"/>
      </patternFill>
    </fill>
    <fill>
      <patternFill patternType="solid">
        <fgColor rgb="FF008B8B"/>
        <bgColor rgb="FF00A98F"/>
      </patternFill>
    </fill>
    <fill>
      <patternFill patternType="solid">
        <fgColor rgb="FFB5FFFF"/>
        <bgColor rgb="FFCCFFCC"/>
      </patternFill>
    </fill>
    <fill>
      <patternFill patternType="solid">
        <fgColor rgb="FFC2E5F1"/>
        <bgColor rgb="FFD9D9D9"/>
      </patternFill>
    </fill>
    <fill>
      <patternFill patternType="solid">
        <fgColor rgb="FFECF5E9"/>
        <bgColor rgb="FFFFFFFF"/>
      </patternFill>
    </fill>
    <fill>
      <patternFill patternType="solid">
        <fgColor rgb="FFD9D9D9"/>
        <bgColor rgb="FFC2E5F1"/>
      </patternFill>
    </fill>
    <fill>
      <patternFill patternType="solid">
        <fgColor rgb="FF000000"/>
        <bgColor rgb="FF003300"/>
      </patternFill>
    </fill>
  </fills>
  <borders count="4">
    <border diagonalUp="false" diagonalDown="false">
      <left/>
      <right/>
      <top/>
      <bottom/>
      <diagonal/>
    </border>
    <border diagonalUp="false" diagonalDown="false">
      <left/>
      <right/>
      <top style="thin">
        <color rgb="FFD9D9D9"/>
      </top>
      <bottom style="thin">
        <color rgb="FFD9D9D9"/>
      </bottom>
      <diagonal/>
    </border>
    <border diagonalUp="false" diagonalDown="false">
      <left/>
      <right/>
      <top/>
      <bottom style="thin"/>
      <diagonal/>
    </border>
    <border diagonalUp="false" diagonalDown="false">
      <left/>
      <right/>
      <top style="thin"/>
      <bottom/>
      <diagonal/>
    </border>
  </borders>
  <cellStyleXfs count="29">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7" fontId="0"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5"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7" fontId="0" fillId="0" borderId="0" applyFont="true" applyBorder="false" applyAlignment="true" applyProtection="false">
      <alignment horizontal="general" vertical="bottom" textRotation="0" wrapText="false" indent="0" shrinkToFit="false"/>
    </xf>
    <xf numFmtId="164" fontId="17" fillId="0" borderId="0" applyFont="true" applyBorder="false" applyAlignment="true" applyProtection="false">
      <alignment horizontal="general" vertical="bottom" textRotation="0" wrapText="false" indent="0" shrinkToFit="false"/>
    </xf>
  </cellStyleXfs>
  <cellXfs count="4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left"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4" fillId="0" borderId="0" xfId="23" applyFont="true" applyBorder="true" applyAlignment="true" applyProtection="true">
      <alignment horizontal="general" vertical="bottom" textRotation="0" wrapText="false" indent="0" shrinkToFit="false"/>
      <protection locked="true" hidden="false"/>
    </xf>
    <xf numFmtId="164" fontId="4" fillId="3" borderId="0" xfId="20" applyFont="true" applyBorder="true" applyAlignment="true" applyProtection="tru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4"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5" borderId="0" xfId="0" applyFont="true" applyBorder="false" applyAlignment="true" applyProtection="false">
      <alignment horizontal="general" vertical="center" textRotation="0" wrapText="false" indent="0" shrinkToFit="false"/>
      <protection locked="true" hidden="false"/>
    </xf>
    <xf numFmtId="164" fontId="12" fillId="5"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3" borderId="0" xfId="0" applyFont="true" applyBorder="true" applyAlignment="false" applyProtection="false">
      <alignment horizontal="general" vertical="bottom" textRotation="0" wrapText="false" indent="0" shrinkToFit="false"/>
      <protection locked="true" hidden="false"/>
    </xf>
    <xf numFmtId="164" fontId="15" fillId="3" borderId="0" xfId="0" applyFont="true" applyBorder="true" applyAlignment="tru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8" fontId="8" fillId="0" borderId="0" xfId="15" applyFont="true" applyBorder="true" applyAlignment="true" applyProtection="true">
      <alignment horizontal="general" vertical="center" textRotation="0" wrapText="false" indent="0" shrinkToFit="false"/>
      <protection locked="true" hidden="false"/>
    </xf>
    <xf numFmtId="169" fontId="0" fillId="0" borderId="0" xfId="0" applyFont="false" applyBorder="false" applyAlignment="false" applyProtection="false">
      <alignment horizontal="general" vertical="bottom" textRotation="0" wrapText="false" indent="0" shrinkToFit="false"/>
      <protection locked="true" hidden="false"/>
    </xf>
    <xf numFmtId="164" fontId="17" fillId="0" borderId="0" xfId="28" applyFont="true" applyBorder="true" applyAlignment="true" applyProtection="true">
      <alignment horizontal="general" vertical="bottom" textRotation="0" wrapText="false" indent="0" shrinkToFit="false"/>
      <protection locked="true" hidden="false"/>
    </xf>
    <xf numFmtId="169" fontId="18" fillId="0" borderId="0" xfId="0" applyFont="true" applyBorder="true" applyAlignment="true" applyProtection="false">
      <alignment horizontal="center" vertical="bottom" textRotation="0" wrapText="false" indent="0" shrinkToFit="false"/>
      <protection locked="true" hidden="false"/>
    </xf>
    <xf numFmtId="169" fontId="0" fillId="0" borderId="0" xfId="0" applyFont="false" applyBorder="true" applyAlignment="true" applyProtection="false">
      <alignment horizontal="center"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9" fontId="8" fillId="0" borderId="0" xfId="0" applyFont="true" applyBorder="true" applyAlignment="true" applyProtection="false">
      <alignment horizontal="right" vertical="bottom" textRotation="0" wrapText="false" indent="0" shrinkToFit="false"/>
      <protection locked="true" hidden="false"/>
    </xf>
    <xf numFmtId="169" fontId="0" fillId="0" borderId="0" xfId="0" applyFont="false" applyBorder="true" applyAlignment="true" applyProtection="false">
      <alignment horizontal="center" vertical="bottom" textRotation="0" wrapText="false" indent="0" shrinkToFit="false"/>
      <protection locked="true" hidden="false"/>
    </xf>
    <xf numFmtId="169"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19" fillId="5" borderId="0" xfId="0" applyFont="true" applyBorder="false" applyAlignment="true" applyProtection="false">
      <alignment horizontal="general" vertical="center"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21" fillId="0" borderId="0" xfId="0" applyFont="true" applyBorder="true" applyAlignment="true" applyProtection="false">
      <alignment horizontal="right"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8" fontId="9" fillId="0" borderId="0" xfId="15" applyFont="true" applyBorder="true" applyAlignment="true" applyProtection="true">
      <alignment horizontal="right" vertical="bottom" textRotation="0" wrapText="false" indent="0" shrinkToFit="false"/>
      <protection locked="true" hidden="false"/>
    </xf>
    <xf numFmtId="169" fontId="9" fillId="0" borderId="0" xfId="0" applyFont="true" applyBorder="true" applyAlignment="true" applyProtection="false">
      <alignment horizontal="right" vertical="bottom" textRotation="0" wrapText="false" indent="0" shrinkToFit="false"/>
      <protection locked="true" hidden="false"/>
    </xf>
    <xf numFmtId="164" fontId="20" fillId="0" borderId="0" xfId="0" applyFont="true" applyBorder="tru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9" fontId="9" fillId="0" borderId="0" xfId="0" applyFont="true" applyBorder="true" applyAlignment="true" applyProtection="false">
      <alignment horizontal="center" vertical="bottom" textRotation="0" wrapText="false" indent="0" shrinkToFit="false"/>
      <protection locked="true" hidden="false"/>
    </xf>
    <xf numFmtId="164" fontId="23" fillId="3" borderId="0" xfId="0" applyFont="true" applyBorder="true" applyAlignment="false" applyProtection="false">
      <alignment horizontal="general" vertical="bottom" textRotation="0" wrapText="false" indent="0" shrinkToFit="false"/>
      <protection locked="true" hidden="false"/>
    </xf>
    <xf numFmtId="164" fontId="16"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70" fontId="8" fillId="0" borderId="0" xfId="15" applyFont="true" applyBorder="true" applyAlignment="true" applyProtection="true">
      <alignment horizontal="general" vertical="center" textRotation="0" wrapText="false" indent="0" shrinkToFit="false"/>
      <protection locked="true" hidden="false"/>
    </xf>
    <xf numFmtId="171"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21" fillId="0" borderId="0"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xf numFmtId="170" fontId="9" fillId="0" borderId="0" xfId="15" applyFont="true" applyBorder="true" applyAlignment="true" applyProtection="true">
      <alignment horizontal="right" vertical="bottom" textRotation="0" wrapText="false" indent="0" shrinkToFit="false"/>
      <protection locked="true" hidden="false"/>
    </xf>
    <xf numFmtId="170" fontId="9" fillId="0" borderId="0" xfId="15" applyFont="true" applyBorder="true" applyAlignment="true" applyProtection="true">
      <alignment horizontal="general" vertical="bottom" textRotation="0" wrapText="false" indent="0" shrinkToFit="false"/>
      <protection locked="true" hidden="false"/>
    </xf>
    <xf numFmtId="171" fontId="9" fillId="0" borderId="0" xfId="0" applyFont="true" applyBorder="true" applyAlignment="false" applyProtection="false">
      <alignment horizontal="general" vertical="bottom" textRotation="0" wrapText="false" indent="0" shrinkToFit="false"/>
      <protection locked="true" hidden="false"/>
    </xf>
    <xf numFmtId="170"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24" applyFont="true" applyBorder="true" applyAlignment="true" applyProtection="false">
      <alignment horizontal="general" vertical="center" textRotation="0" wrapText="false" indent="0" shrinkToFit="false"/>
      <protection locked="true" hidden="false"/>
    </xf>
    <xf numFmtId="164" fontId="6" fillId="4" borderId="0" xfId="24" applyFont="true" applyBorder="true" applyAlignment="true" applyProtection="false">
      <alignment horizontal="general" vertical="center" textRotation="0" wrapText="false" indent="0" shrinkToFit="false"/>
      <protection locked="true" hidden="false"/>
    </xf>
    <xf numFmtId="164" fontId="10" fillId="0" borderId="0" xfId="24" applyFont="true" applyBorder="true" applyAlignment="true" applyProtection="false">
      <alignment horizontal="general" vertical="center" textRotation="0" wrapText="false" indent="0" shrinkToFit="false"/>
      <protection locked="true" hidden="false"/>
    </xf>
    <xf numFmtId="164" fontId="13" fillId="0" borderId="0" xfId="0" applyFont="true" applyBorder="false" applyAlignment="true" applyProtection="false">
      <alignment horizontal="general" vertical="center" textRotation="0" wrapText="false" indent="0" shrinkToFit="false"/>
      <protection locked="true" hidden="false"/>
    </xf>
    <xf numFmtId="164" fontId="15" fillId="3" borderId="0" xfId="0" applyFont="true" applyBorder="true" applyAlignment="true" applyProtection="false">
      <alignment horizontal="general" vertical="center" textRotation="0" wrapText="false" indent="0" shrinkToFit="false"/>
      <protection locked="true" hidden="false"/>
    </xf>
    <xf numFmtId="164" fontId="13" fillId="0" borderId="0" xfId="0" applyFont="true" applyBorder="false" applyAlignment="true" applyProtection="false">
      <alignment horizontal="general" vertical="center" textRotation="0" wrapText="false" indent="0" shrinkToFit="false"/>
      <protection locked="true" hidden="false"/>
    </xf>
    <xf numFmtId="167" fontId="8" fillId="0" borderId="0" xfId="0" applyFont="true" applyBorder="true" applyAlignment="false" applyProtection="false">
      <alignment horizontal="general" vertical="bottom" textRotation="0" wrapText="false" indent="0" shrinkToFit="false"/>
      <protection locked="true" hidden="false"/>
    </xf>
    <xf numFmtId="164" fontId="25" fillId="0" borderId="0" xfId="24" applyFont="true" applyBorder="true" applyAlignment="true" applyProtection="false">
      <alignment horizontal="general" vertical="center" textRotation="0" wrapText="false" indent="0" shrinkToFit="false"/>
      <protection locked="true" hidden="false"/>
    </xf>
    <xf numFmtId="164" fontId="16" fillId="0" borderId="0" xfId="0" applyFont="true" applyBorder="false" applyAlignment="true" applyProtection="false">
      <alignment horizontal="general" vertical="center" textRotation="0" wrapText="false" indent="0" shrinkToFit="false"/>
      <protection locked="true" hidden="false"/>
    </xf>
    <xf numFmtId="164" fontId="16" fillId="0" borderId="0" xfId="0" applyFont="true" applyBorder="false" applyAlignment="true" applyProtection="false">
      <alignment horizontal="left" vertical="center" textRotation="0" wrapText="false" indent="0" shrinkToFit="false"/>
      <protection locked="true" hidden="false"/>
    </xf>
    <xf numFmtId="164" fontId="16" fillId="0" borderId="0" xfId="24" applyFont="true" applyBorder="true" applyAlignment="true" applyProtection="false">
      <alignment horizontal="general" vertical="center" textRotation="0" wrapText="false" indent="0" shrinkToFit="false"/>
      <protection locked="true" hidden="false"/>
    </xf>
    <xf numFmtId="164" fontId="5" fillId="0" borderId="0" xfId="24" applyFont="true" applyBorder="false" applyAlignment="true" applyProtection="false">
      <alignment horizontal="general" vertical="center" textRotation="0" wrapText="false" indent="0" shrinkToFit="false"/>
      <protection locked="true" hidden="false"/>
    </xf>
    <xf numFmtId="164" fontId="5" fillId="0" borderId="0" xfId="24" applyFont="true" applyBorder="true" applyAlignment="true" applyProtection="false">
      <alignment horizontal="general" vertical="center" textRotation="0" wrapText="false" indent="0" shrinkToFit="false"/>
      <protection locked="true" hidden="false"/>
    </xf>
    <xf numFmtId="164" fontId="27" fillId="0" borderId="0" xfId="24" applyFont="true" applyBorder="true" applyAlignment="true" applyProtection="false">
      <alignment horizontal="general" vertical="center" textRotation="0" wrapText="false" indent="0" shrinkToFit="false"/>
      <protection locked="true" hidden="false"/>
    </xf>
    <xf numFmtId="170" fontId="27" fillId="0" borderId="0" xfId="15" applyFont="true" applyBorder="true" applyAlignment="true" applyProtection="true">
      <alignment horizontal="general" vertical="bottom" textRotation="0" wrapText="false" indent="0" shrinkToFit="false"/>
      <protection locked="true" hidden="false"/>
    </xf>
    <xf numFmtId="170" fontId="5" fillId="0" borderId="0" xfId="15" applyFont="true" applyBorder="true" applyAlignment="true" applyProtection="true">
      <alignment horizontal="general" vertical="center" textRotation="0" wrapText="false" indent="0" shrinkToFit="false"/>
      <protection locked="true" hidden="false"/>
    </xf>
    <xf numFmtId="164" fontId="19" fillId="0" borderId="0" xfId="24" applyFont="true" applyBorder="false" applyAlignment="true" applyProtection="false">
      <alignment horizontal="general" vertical="center" textRotation="0" wrapText="false" indent="0" shrinkToFit="false"/>
      <protection locked="true" hidden="false"/>
    </xf>
    <xf numFmtId="164" fontId="9" fillId="0" borderId="0" xfId="24" applyFont="true" applyBorder="true" applyAlignment="true" applyProtection="false">
      <alignment horizontal="general" vertical="center" textRotation="0" wrapText="false" indent="0" shrinkToFit="false"/>
      <protection locked="true" hidden="false"/>
    </xf>
    <xf numFmtId="164" fontId="28" fillId="0" borderId="0" xfId="24" applyFont="true" applyBorder="true" applyAlignment="true" applyProtection="false">
      <alignment horizontal="general" vertical="center" textRotation="0" wrapText="false" indent="0" shrinkToFit="false"/>
      <protection locked="true" hidden="false"/>
    </xf>
    <xf numFmtId="164" fontId="21" fillId="0" borderId="0" xfId="24" applyFont="true" applyBorder="true" applyAlignment="true" applyProtection="false">
      <alignment horizontal="general" vertical="center" textRotation="0" wrapText="false" indent="0" shrinkToFit="false"/>
      <protection locked="true" hidden="false"/>
    </xf>
    <xf numFmtId="164" fontId="21" fillId="0" borderId="0" xfId="24" applyFont="true" applyBorder="false" applyAlignment="true" applyProtection="false">
      <alignment horizontal="right" vertical="center" textRotation="0" wrapText="false" indent="0" shrinkToFit="false"/>
      <protection locked="true" hidden="false"/>
    </xf>
    <xf numFmtId="164" fontId="9" fillId="0" borderId="0" xfId="24" applyFont="true" applyBorder="false" applyAlignment="true" applyProtection="false">
      <alignment horizontal="general" vertical="center" textRotation="0" wrapText="false" indent="0" shrinkToFit="false"/>
      <protection locked="true" hidden="false"/>
    </xf>
    <xf numFmtId="170" fontId="9" fillId="0" borderId="0" xfId="15" applyFont="true" applyBorder="true" applyAlignment="true" applyProtection="true">
      <alignment horizontal="general" vertical="center" textRotation="0" wrapText="false" indent="0" shrinkToFit="false"/>
      <protection locked="true" hidden="false"/>
    </xf>
    <xf numFmtId="172" fontId="5" fillId="0" borderId="0" xfId="24" applyFont="true" applyBorder="true" applyAlignment="true" applyProtection="false">
      <alignment horizontal="general" vertical="center" textRotation="0" wrapText="false" indent="0" shrinkToFit="false"/>
      <protection locked="true" hidden="false"/>
    </xf>
    <xf numFmtId="164" fontId="9" fillId="0" borderId="0" xfId="24" applyFont="true" applyBorder="true" applyAlignment="true" applyProtection="false">
      <alignment horizontal="general" vertical="center" textRotation="0" wrapText="false" indent="0" shrinkToFit="false"/>
      <protection locked="true" hidden="false"/>
    </xf>
    <xf numFmtId="164" fontId="19" fillId="0" borderId="0" xfId="24" applyFont="true" applyBorder="true" applyAlignment="true" applyProtection="false">
      <alignment horizontal="general" vertical="center" textRotation="0" wrapText="false" indent="0" shrinkToFit="false"/>
      <protection locked="true" hidden="false"/>
    </xf>
    <xf numFmtId="170" fontId="19" fillId="0" borderId="0" xfId="15" applyFont="true" applyBorder="true" applyAlignment="true" applyProtection="true">
      <alignment horizontal="general" vertical="center" textRotation="0" wrapText="false" indent="0" shrinkToFit="false"/>
      <protection locked="true" hidden="false"/>
    </xf>
    <xf numFmtId="164" fontId="29" fillId="0" borderId="0" xfId="24" applyFont="true" applyBorder="true" applyAlignment="true" applyProtection="false">
      <alignment horizontal="general" vertical="center" textRotation="0" wrapText="false" indent="0" shrinkToFit="false"/>
      <protection locked="true" hidden="false"/>
    </xf>
    <xf numFmtId="170" fontId="5" fillId="0" borderId="0" xfId="15"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27" fillId="6" borderId="0" xfId="0" applyFont="true" applyBorder="false" applyAlignment="true" applyProtection="false">
      <alignment horizontal="general"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false"/>
      <protection locked="true" hidden="false"/>
    </xf>
    <xf numFmtId="164" fontId="16" fillId="0" borderId="0" xfId="0" applyFont="true" applyBorder="false" applyAlignment="true" applyProtection="false">
      <alignment horizontal="general" vertical="center" textRotation="0" wrapText="false" indent="0" shrinkToFit="false"/>
      <protection locked="true" hidden="false"/>
    </xf>
    <xf numFmtId="164" fontId="15"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70" fontId="0" fillId="0" borderId="0" xfId="0" applyFont="false" applyBorder="false" applyAlignment="true" applyProtection="false">
      <alignment horizontal="general" vertical="center" textRotation="0" wrapText="false" indent="0" shrinkToFit="false"/>
      <protection locked="true" hidden="false"/>
    </xf>
    <xf numFmtId="164" fontId="29"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70" fontId="27" fillId="0" borderId="0" xfId="15" applyFont="true" applyBorder="true" applyAlignment="true" applyProtection="true">
      <alignment horizontal="general" vertical="center" textRotation="0" wrapText="false" indent="0" shrinkToFit="false"/>
      <protection locked="true" hidden="false"/>
    </xf>
    <xf numFmtId="164" fontId="16" fillId="3" borderId="0" xfId="0" applyFont="true" applyBorder="false" applyAlignment="true" applyProtection="false">
      <alignment horizontal="general" vertical="center" textRotation="0" wrapText="false" indent="0" shrinkToFit="false"/>
      <protection locked="true" hidden="false"/>
    </xf>
    <xf numFmtId="170" fontId="30" fillId="0" borderId="0" xfId="15" applyFont="true" applyBorder="true" applyAlignment="true" applyProtection="true">
      <alignment horizontal="general" vertical="center" textRotation="0" wrapText="false" indent="0" shrinkToFit="false"/>
      <protection locked="true" hidden="false"/>
    </xf>
    <xf numFmtId="172" fontId="0" fillId="0" borderId="0" xfId="0" applyFont="false" applyBorder="false" applyAlignment="true" applyProtection="false">
      <alignment horizontal="center" vertical="center" textRotation="0" wrapText="false" indent="0" shrinkToFit="false"/>
      <protection locked="true" hidden="false"/>
    </xf>
    <xf numFmtId="164" fontId="17" fillId="0" borderId="0" xfId="28" applyFont="true" applyBorder="true" applyAlignment="true" applyProtection="true">
      <alignment horizontal="general" vertical="center" textRotation="0" wrapText="false" indent="0" shrinkToFit="false"/>
      <protection locked="true" hidden="false"/>
    </xf>
    <xf numFmtId="167" fontId="0" fillId="0" borderId="0" xfId="27" applyFont="true" applyBorder="true" applyAlignment="true" applyProtection="true">
      <alignment horizontal="general" vertical="center" textRotation="0" wrapText="false" indent="0" shrinkToFit="false"/>
      <protection locked="true" hidden="false"/>
    </xf>
    <xf numFmtId="164" fontId="19" fillId="0" borderId="0" xfId="24" applyFont="true" applyBorder="false" applyAlignment="true" applyProtection="false">
      <alignment horizontal="general" vertical="center" textRotation="0" wrapText="false" indent="0" shrinkToFit="false"/>
      <protection locked="true" hidden="false"/>
    </xf>
    <xf numFmtId="167" fontId="9" fillId="0" borderId="0" xfId="27" applyFont="true" applyBorder="true" applyAlignment="true" applyProtection="tru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19" fillId="0" borderId="0" xfId="0" applyFont="true" applyBorder="false" applyAlignment="true" applyProtection="false">
      <alignment horizontal="general" vertical="center" textRotation="0" wrapText="false" indent="0" shrinkToFit="false"/>
      <protection locked="true" hidden="false"/>
    </xf>
    <xf numFmtId="164" fontId="30" fillId="0" borderId="0" xfId="24" applyFont="true" applyBorder="true" applyAlignment="true" applyProtection="false">
      <alignment horizontal="general" vertical="center" textRotation="0" wrapText="false" indent="0" shrinkToFit="false"/>
      <protection locked="true" hidden="false"/>
    </xf>
    <xf numFmtId="172" fontId="7"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19" fillId="0" borderId="0" xfId="28" applyFont="true" applyBorder="true" applyAlignment="true" applyProtection="true">
      <alignment horizontal="general" vertical="center" textRotation="0" wrapText="false" indent="0" shrinkToFit="false"/>
      <protection locked="true" hidden="false"/>
    </xf>
    <xf numFmtId="170" fontId="7" fillId="0" borderId="0" xfId="0" applyFont="true" applyBorder="false" applyAlignment="true" applyProtection="false">
      <alignment horizontal="general" vertical="center" textRotation="0" wrapText="false" indent="0" shrinkToFit="false"/>
      <protection locked="true" hidden="false"/>
    </xf>
    <xf numFmtId="164" fontId="25" fillId="0" borderId="0" xfId="28" applyFont="true" applyBorder="true" applyAlignment="true" applyProtection="true">
      <alignment horizontal="left" vertical="center" textRotation="0" wrapText="false" indent="1" shrinkToFit="false"/>
      <protection locked="true" hidden="false"/>
    </xf>
    <xf numFmtId="170" fontId="5" fillId="0" borderId="0" xfId="24" applyFont="true" applyBorder="true" applyAlignment="true" applyProtection="false">
      <alignment horizontal="general" vertical="center" textRotation="0" wrapText="false" indent="0" shrinkToFit="false"/>
      <protection locked="true" hidden="false"/>
    </xf>
    <xf numFmtId="170" fontId="27" fillId="0" borderId="0" xfId="24" applyFont="true" applyBorder="true" applyAlignment="true" applyProtection="false">
      <alignment horizontal="right" vertical="center" textRotation="0" wrapText="false" indent="0" shrinkToFit="false"/>
      <protection locked="true" hidden="false"/>
    </xf>
    <xf numFmtId="172" fontId="27" fillId="0" borderId="0" xfId="24" applyFont="true" applyBorder="true" applyAlignment="true" applyProtection="false">
      <alignment horizontal="general" vertical="center" textRotation="0" wrapText="false" indent="0" shrinkToFit="false"/>
      <protection locked="true" hidden="false"/>
    </xf>
    <xf numFmtId="171" fontId="5" fillId="0" borderId="0" xfId="24" applyFont="true" applyBorder="true" applyAlignment="true" applyProtection="false">
      <alignment horizontal="general" vertical="center" textRotation="0" wrapText="false" indent="0" shrinkToFit="false"/>
      <protection locked="true" hidden="false"/>
    </xf>
    <xf numFmtId="171" fontId="9" fillId="0" borderId="0" xfId="24" applyFont="true" applyBorder="true" applyAlignment="true" applyProtection="false">
      <alignment horizontal="general" vertical="center" textRotation="0" wrapText="false" indent="0" shrinkToFit="false"/>
      <protection locked="true" hidden="false"/>
    </xf>
    <xf numFmtId="164" fontId="14" fillId="0" borderId="0" xfId="24" applyFont="true" applyBorder="true" applyAlignment="true" applyProtection="false">
      <alignment horizontal="general" vertical="center" textRotation="0" wrapText="false" indent="0" shrinkToFit="false"/>
      <protection locked="true" hidden="false"/>
    </xf>
    <xf numFmtId="164" fontId="21" fillId="0" borderId="0" xfId="24" applyFont="true" applyBorder="false" applyAlignment="true" applyProtection="false">
      <alignment horizontal="general" vertical="center" textRotation="0" wrapText="false" indent="0" shrinkToFit="false"/>
      <protection locked="true" hidden="false"/>
    </xf>
    <xf numFmtId="170" fontId="9" fillId="0" borderId="0" xfId="15" applyFont="true" applyBorder="true" applyAlignment="true" applyProtection="true">
      <alignment horizontal="right" vertical="center" textRotation="0" wrapText="false" indent="0" shrinkToFit="false"/>
      <protection locked="true" hidden="false"/>
    </xf>
    <xf numFmtId="170" fontId="19" fillId="0" borderId="0" xfId="15" applyFont="true" applyBorder="true" applyAlignment="true" applyProtection="true">
      <alignment horizontal="right" vertical="center" textRotation="0" wrapText="false" indent="0" shrinkToFit="false"/>
      <protection locked="true" hidden="false"/>
    </xf>
    <xf numFmtId="170" fontId="27" fillId="0" borderId="0" xfId="24" applyFont="true" applyBorder="true" applyAlignment="true" applyProtection="false">
      <alignment horizontal="general" vertical="center" textRotation="0" wrapText="false" indent="0" shrinkToFit="false"/>
      <protection locked="true" hidden="false"/>
    </xf>
    <xf numFmtId="164" fontId="16" fillId="5" borderId="0" xfId="0" applyFont="true" applyBorder="false" applyAlignment="true" applyProtection="false">
      <alignment horizontal="center" vertical="center" textRotation="0" wrapText="false" indent="0" shrinkToFit="false"/>
      <protection locked="true" hidden="false"/>
    </xf>
    <xf numFmtId="164" fontId="15" fillId="0" borderId="0" xfId="26" applyFont="true" applyBorder="true" applyAlignment="true" applyProtection="false">
      <alignment horizontal="general" vertical="center" textRotation="0" wrapText="false" indent="0" shrinkToFit="false"/>
      <protection locked="true" hidden="false"/>
    </xf>
    <xf numFmtId="164" fontId="15" fillId="3" borderId="0" xfId="26" applyFont="true" applyBorder="true" applyAlignment="true" applyProtection="false">
      <alignment horizontal="general" vertical="center" textRotation="0" wrapText="false" indent="0" shrinkToFit="false"/>
      <protection locked="true" hidden="false"/>
    </xf>
    <xf numFmtId="164" fontId="5" fillId="0" borderId="0" xfId="24" applyFont="true" applyBorder="true" applyAlignment="true" applyProtection="false">
      <alignment horizontal="left" vertical="center" textRotation="0" wrapText="false" indent="1" shrinkToFit="false"/>
      <protection locked="true" hidden="false"/>
    </xf>
    <xf numFmtId="164" fontId="0" fillId="6" borderId="0" xfId="26" applyFont="false" applyBorder="false" applyAlignment="false" applyProtection="false">
      <alignment horizontal="general" vertical="bottom" textRotation="0" wrapText="false" indent="0" shrinkToFit="false"/>
      <protection locked="true" hidden="false"/>
    </xf>
    <xf numFmtId="164" fontId="27" fillId="6" borderId="0" xfId="26" applyFont="true" applyBorder="false" applyAlignment="false" applyProtection="false">
      <alignment horizontal="general" vertical="bottom" textRotation="0" wrapText="fals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70" fontId="5" fillId="0" borderId="0" xfId="22" applyFont="true" applyBorder="true" applyAlignment="true" applyProtection="true">
      <alignment horizontal="general" vertical="center" textRotation="0" wrapText="false" indent="0" shrinkToFit="false"/>
      <protection locked="true" hidden="false"/>
    </xf>
    <xf numFmtId="168" fontId="5" fillId="0" borderId="0" xfId="22" applyFont="true" applyBorder="true" applyAlignment="true" applyProtection="true">
      <alignment horizontal="general" vertical="center" textRotation="0" wrapText="false" indent="0" shrinkToFit="false"/>
      <protection locked="true" hidden="false"/>
    </xf>
    <xf numFmtId="164" fontId="21" fillId="0" borderId="0" xfId="0" applyFont="true" applyBorder="true" applyAlignment="true" applyProtection="false">
      <alignment horizontal="general" vertical="center" textRotation="0" wrapText="false" indent="0" shrinkToFit="false"/>
      <protection locked="true" hidden="false"/>
    </xf>
    <xf numFmtId="164" fontId="21" fillId="3" borderId="0" xfId="0" applyFont="true" applyBorder="true" applyAlignment="true" applyProtection="false">
      <alignment horizontal="right" vertical="center" textRotation="0" wrapText="false" indent="0" shrinkToFit="false"/>
      <protection locked="true" hidden="false"/>
    </xf>
    <xf numFmtId="164" fontId="27" fillId="5" borderId="0" xfId="24" applyFont="true" applyBorder="true" applyAlignment="true" applyProtection="false">
      <alignment horizontal="general" vertical="center" textRotation="0" wrapText="false" indent="0" shrinkToFit="false"/>
      <protection locked="true" hidden="false"/>
    </xf>
    <xf numFmtId="164" fontId="27" fillId="0" borderId="0" xfId="0" applyFont="true" applyBorder="false" applyAlignment="true" applyProtection="false">
      <alignment horizontal="general" vertical="center" textRotation="0" wrapText="false" indent="0" shrinkToFit="false"/>
      <protection locked="true" hidden="false"/>
    </xf>
    <xf numFmtId="164" fontId="14" fillId="3" borderId="0" xfId="0" applyFont="true" applyBorder="true" applyAlignment="true" applyProtection="false">
      <alignment horizontal="general" vertical="center" textRotation="0" wrapText="false" indent="0" shrinkToFit="false"/>
      <protection locked="true" hidden="false"/>
    </xf>
    <xf numFmtId="164" fontId="0" fillId="3" borderId="0" xfId="0" applyFont="true" applyBorder="false" applyAlignment="true" applyProtection="false">
      <alignment horizontal="general" vertical="center" textRotation="0" wrapText="false" indent="0" shrinkToFit="false"/>
      <protection locked="true" hidden="false"/>
    </xf>
    <xf numFmtId="173" fontId="0" fillId="0" borderId="0" xfId="0" applyFont="false" applyBorder="false" applyAlignment="true" applyProtection="false">
      <alignment horizontal="general" vertical="center" textRotation="0" wrapText="false" indent="0" shrinkToFit="false"/>
      <protection locked="true" hidden="false"/>
    </xf>
    <xf numFmtId="164" fontId="0" fillId="3" borderId="0" xfId="0" applyFont="true" applyBorder="false" applyAlignment="true" applyProtection="false">
      <alignment horizontal="center" vertical="center" textRotation="0" wrapText="false" indent="0" shrinkToFit="false"/>
      <protection locked="true" hidden="false"/>
    </xf>
    <xf numFmtId="164" fontId="15" fillId="3" borderId="0" xfId="0" applyFont="true" applyBorder="false" applyAlignment="true" applyProtection="false">
      <alignment horizontal="left" vertical="center" textRotation="0" wrapText="false" indent="0" shrinkToFit="false"/>
      <protection locked="true" hidden="false"/>
    </xf>
    <xf numFmtId="164" fontId="0" fillId="3" borderId="0" xfId="0" applyFont="true" applyBorder="true" applyAlignment="true" applyProtection="false">
      <alignment horizontal="left" vertical="center" textRotation="0" wrapText="false" indent="1" shrinkToFit="false"/>
      <protection locked="true" hidden="false"/>
    </xf>
    <xf numFmtId="172" fontId="27" fillId="0" borderId="0" xfId="0" applyFont="true" applyBorder="false" applyAlignment="true" applyProtection="false">
      <alignment horizontal="general" vertical="center" textRotation="0" wrapText="false" indent="0" shrinkToFit="false"/>
      <protection locked="true" hidden="false"/>
    </xf>
    <xf numFmtId="172" fontId="8" fillId="0" borderId="0" xfId="0" applyFont="true" applyBorder="false" applyAlignment="true" applyProtection="false">
      <alignment horizontal="general" vertical="center" textRotation="0" wrapText="false" indent="0" shrinkToFit="false"/>
      <protection locked="true" hidden="false"/>
    </xf>
    <xf numFmtId="172" fontId="0" fillId="0" borderId="0" xfId="0" applyFont="false" applyBorder="false" applyAlignment="true" applyProtection="false">
      <alignment horizontal="general" vertical="center" textRotation="0" wrapText="false" indent="0" shrinkToFit="false"/>
      <protection locked="true" hidden="false"/>
    </xf>
    <xf numFmtId="164" fontId="21"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21" fillId="0" borderId="0" xfId="0" applyFont="true" applyBorder="false" applyAlignment="true" applyProtection="false">
      <alignment horizontal="general" vertical="center" textRotation="0" wrapText="false" indent="0" shrinkToFit="false"/>
      <protection locked="true" hidden="false"/>
    </xf>
    <xf numFmtId="164" fontId="21" fillId="3" borderId="0" xfId="0" applyFont="true" applyBorder="false" applyAlignment="true" applyProtection="false">
      <alignment horizontal="right" vertical="center" textRotation="0" wrapText="false" indent="0" shrinkToFit="false"/>
      <protection locked="true" hidden="false"/>
    </xf>
    <xf numFmtId="164" fontId="19"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true" applyAlignment="true" applyProtection="false">
      <alignment horizontal="left" vertical="center" textRotation="0" wrapText="false" indent="1" shrinkToFit="false"/>
      <protection locked="true" hidden="false"/>
    </xf>
    <xf numFmtId="164" fontId="0" fillId="0" borderId="0" xfId="0" applyFont="true" applyBorder="true" applyAlignment="true" applyProtection="false">
      <alignment horizontal="left" vertical="center" textRotation="0" wrapText="false" indent="1" shrinkToFit="false"/>
      <protection locked="true" hidden="false"/>
    </xf>
    <xf numFmtId="164" fontId="30" fillId="0" borderId="0" xfId="0" applyFont="true" applyBorder="false" applyAlignment="true" applyProtection="false">
      <alignment horizontal="general" vertical="center" textRotation="0" wrapText="false" indent="0" shrinkToFit="false"/>
      <protection locked="true" hidden="false"/>
    </xf>
    <xf numFmtId="171" fontId="0" fillId="0" borderId="0" xfId="0" applyFont="false" applyBorder="false" applyAlignment="true" applyProtection="false">
      <alignment horizontal="general" vertical="center" textRotation="0" wrapText="false" indent="0" shrinkToFit="false"/>
      <protection locked="true" hidden="false"/>
    </xf>
    <xf numFmtId="164" fontId="0" fillId="3" borderId="0" xfId="0" applyFont="true" applyBorder="true" applyAlignment="true" applyProtection="false">
      <alignment horizontal="general" vertical="center" textRotation="0" wrapText="false" indent="0" shrinkToFit="false"/>
      <protection locked="true" hidden="false"/>
    </xf>
    <xf numFmtId="171" fontId="0" fillId="0" borderId="0" xfId="0" applyFont="false" applyBorder="false" applyAlignment="true" applyProtection="false">
      <alignment horizontal="general" vertical="center" textRotation="0" wrapText="false" indent="0" shrinkToFit="false"/>
      <protection locked="true" hidden="false"/>
    </xf>
    <xf numFmtId="171" fontId="9" fillId="0" borderId="0" xfId="0" applyFont="true" applyBorder="false" applyAlignment="true" applyProtection="false">
      <alignment horizontal="general" vertical="center" textRotation="0" wrapText="false" indent="0" shrinkToFit="false"/>
      <protection locked="true" hidden="false"/>
    </xf>
    <xf numFmtId="164" fontId="19" fillId="3" borderId="0" xfId="0" applyFont="true" applyBorder="true" applyAlignment="true" applyProtection="false">
      <alignment horizontal="general" vertical="center" textRotation="0" wrapText="false" indent="0" shrinkToFit="false"/>
      <protection locked="true" hidden="false"/>
    </xf>
    <xf numFmtId="164" fontId="9" fillId="3" borderId="0" xfId="0" applyFont="true" applyBorder="true" applyAlignment="true" applyProtection="false">
      <alignment horizontal="left" vertical="center" textRotation="0" wrapText="false" indent="1" shrinkToFit="false"/>
      <protection locked="true" hidden="false"/>
    </xf>
    <xf numFmtId="164" fontId="0" fillId="3" borderId="0" xfId="0" applyFont="false" applyBorder="false" applyAlignment="true" applyProtection="false">
      <alignment horizontal="general" vertical="center" textRotation="0" wrapText="false" indent="0" shrinkToFit="false"/>
      <protection locked="true" hidden="false"/>
    </xf>
    <xf numFmtId="168" fontId="5" fillId="0" borderId="0" xfId="15" applyFont="true" applyBorder="true" applyAlignment="true" applyProtection="true">
      <alignment horizontal="general" vertical="center" textRotation="0" wrapText="false" indent="0" shrinkToFit="false"/>
      <protection locked="true" hidden="false"/>
    </xf>
    <xf numFmtId="168" fontId="9" fillId="0" borderId="0" xfId="15" applyFont="true" applyBorder="true" applyAlignment="true" applyProtection="true">
      <alignment horizontal="general" vertical="center" textRotation="0" wrapText="false" indent="0" shrinkToFit="false"/>
      <protection locked="true" hidden="false"/>
    </xf>
    <xf numFmtId="174" fontId="5" fillId="0" borderId="0" xfId="24" applyFont="true" applyBorder="true" applyAlignment="true" applyProtection="false">
      <alignment horizontal="general" vertical="center" textRotation="0" wrapText="fals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xf numFmtId="164" fontId="5" fillId="0" borderId="0" xfId="24" applyFont="true" applyBorder="true" applyAlignment="false" applyProtection="false">
      <alignment horizontal="general" vertical="bottom" textRotation="0" wrapText="false" indent="0" shrinkToFit="false"/>
      <protection locked="true" hidden="false"/>
    </xf>
    <xf numFmtId="164" fontId="6" fillId="4" borderId="0" xfId="24" applyFont="true" applyBorder="true" applyAlignment="false" applyProtection="false">
      <alignment horizontal="general" vertical="bottom" textRotation="0" wrapText="false" indent="0" shrinkToFit="false"/>
      <protection locked="true" hidden="false"/>
    </xf>
    <xf numFmtId="164" fontId="10" fillId="0" borderId="0" xfId="24" applyFont="true" applyBorder="tru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true" applyAlignment="false" applyProtection="false">
      <alignment horizontal="general" vertical="bottom" textRotation="0" wrapText="false" indent="0" shrinkToFit="false"/>
      <protection locked="true" hidden="false"/>
    </xf>
    <xf numFmtId="164" fontId="16" fillId="0" borderId="0" xfId="24" applyFont="true" applyBorder="true" applyAlignment="false" applyProtection="false">
      <alignment horizontal="general" vertical="bottom" textRotation="0" wrapText="false" indent="0" shrinkToFit="false"/>
      <protection locked="true" hidden="false"/>
    </xf>
    <xf numFmtId="164" fontId="5" fillId="0" borderId="0" xfId="24" applyFont="true" applyBorder="false" applyAlignment="false" applyProtection="false">
      <alignment horizontal="general" vertical="bottom" textRotation="0" wrapText="false" indent="0" shrinkToFit="false"/>
      <protection locked="true" hidden="false"/>
    </xf>
    <xf numFmtId="169" fontId="5" fillId="0" borderId="0" xfId="24" applyFont="true" applyBorder="true" applyAlignment="false" applyProtection="false">
      <alignment horizontal="general" vertical="bottom" textRotation="0" wrapText="false" indent="0" shrinkToFit="false"/>
      <protection locked="true" hidden="false"/>
    </xf>
    <xf numFmtId="164" fontId="27" fillId="0" borderId="0" xfId="24" applyFont="true" applyBorder="true" applyAlignment="false" applyProtection="false">
      <alignment horizontal="general" vertical="bottom" textRotation="0" wrapText="false" indent="0" shrinkToFit="false"/>
      <protection locked="true" hidden="false"/>
    </xf>
    <xf numFmtId="168" fontId="27" fillId="0" borderId="0" xfId="15" applyFont="true" applyBorder="true" applyAlignment="true" applyProtection="true">
      <alignment horizontal="general" vertical="bottom" textRotation="0" wrapText="false" indent="0" shrinkToFit="false"/>
      <protection locked="true" hidden="false"/>
    </xf>
    <xf numFmtId="169" fontId="27" fillId="0" borderId="0" xfId="24" applyFont="true" applyBorder="true" applyAlignment="false" applyProtection="false">
      <alignment horizontal="general" vertical="bottom" textRotation="0" wrapText="false" indent="0" shrinkToFit="false"/>
      <protection locked="true" hidden="false"/>
    </xf>
    <xf numFmtId="164" fontId="11" fillId="5" borderId="0" xfId="0" applyFont="true" applyBorder="false" applyAlignment="false" applyProtection="false">
      <alignment horizontal="general" vertical="bottom" textRotation="0" wrapText="false" indent="0" shrinkToFit="false"/>
      <protection locked="true" hidden="false"/>
    </xf>
    <xf numFmtId="164" fontId="21" fillId="5" borderId="0" xfId="0" applyFont="true" applyBorder="false" applyAlignment="false" applyProtection="false">
      <alignment horizontal="general"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28" fillId="0" borderId="0" xfId="24" applyFont="true" applyBorder="true" applyAlignment="false" applyProtection="false">
      <alignment horizontal="general" vertical="bottom" textRotation="0" wrapText="false" indent="0" shrinkToFit="false"/>
      <protection locked="true" hidden="false"/>
    </xf>
    <xf numFmtId="164" fontId="21" fillId="0" borderId="0" xfId="24" applyFont="true" applyBorder="true" applyAlignment="false" applyProtection="false">
      <alignment horizontal="general" vertical="bottom" textRotation="0" wrapText="false" indent="0" shrinkToFit="false"/>
      <protection locked="true" hidden="false"/>
    </xf>
    <xf numFmtId="164" fontId="21" fillId="0" borderId="0" xfId="24" applyFont="true" applyBorder="false" applyAlignment="true" applyProtection="false">
      <alignment horizontal="right" vertical="bottom" textRotation="0" wrapText="false" indent="0" shrinkToFit="false"/>
      <protection locked="true" hidden="false"/>
    </xf>
    <xf numFmtId="164" fontId="9" fillId="0" borderId="0" xfId="24" applyFont="true" applyBorder="false" applyAlignment="false" applyProtection="false">
      <alignment horizontal="general" vertical="bottom" textRotation="0" wrapText="false" indent="0" shrinkToFit="false"/>
      <protection locked="true" hidden="false"/>
    </xf>
    <xf numFmtId="164" fontId="9" fillId="0" borderId="0" xfId="24" applyFont="true" applyBorder="true" applyAlignment="false" applyProtection="false">
      <alignment horizontal="general" vertical="bottom" textRotation="0" wrapText="false" indent="0" shrinkToFit="false"/>
      <protection locked="true" hidden="false"/>
    </xf>
    <xf numFmtId="164" fontId="19" fillId="0" borderId="0" xfId="24" applyFont="true" applyBorder="true" applyAlignment="false" applyProtection="false">
      <alignment horizontal="general" vertical="bottom" textRotation="0" wrapText="false" indent="0" shrinkToFit="false"/>
      <protection locked="true" hidden="false"/>
    </xf>
    <xf numFmtId="168" fontId="19" fillId="0" borderId="0" xfId="15" applyFont="true" applyBorder="true" applyAlignment="true" applyProtection="tru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6" fillId="4" borderId="0" xfId="0" applyFont="true" applyBorder="false" applyAlignment="true" applyProtection="false">
      <alignment horizontal="right"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4" fontId="11" fillId="5" borderId="0" xfId="0" applyFont="true" applyBorder="false" applyAlignment="true" applyProtection="false">
      <alignment horizontal="general" vertical="bottom" textRotation="0" wrapText="true" indent="0" shrinkToFit="false"/>
      <protection locked="true" hidden="false"/>
    </xf>
    <xf numFmtId="164" fontId="31" fillId="5"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true" applyAlignment="false" applyProtection="false">
      <alignment horizontal="general" vertical="bottom" textRotation="0" wrapText="false" indent="0" shrinkToFit="false"/>
      <protection locked="true" hidden="false"/>
    </xf>
    <xf numFmtId="164" fontId="0" fillId="3" borderId="0" xfId="0" applyFont="false" applyBorder="true" applyAlignment="true" applyProtection="false">
      <alignment horizontal="general" vertical="bottom" textRotation="0" wrapText="true" indent="0" shrinkToFit="false"/>
      <protection locked="true" hidden="false"/>
    </xf>
    <xf numFmtId="164" fontId="7" fillId="7" borderId="0" xfId="0" applyFont="true" applyBorder="true" applyAlignment="false" applyProtection="false">
      <alignment horizontal="general" vertical="bottom" textRotation="0" wrapText="false" indent="0" shrinkToFit="false"/>
      <protection locked="true" hidden="false"/>
    </xf>
    <xf numFmtId="164" fontId="7" fillId="7" borderId="0" xfId="0" applyFont="true" applyBorder="true" applyAlignment="true" applyProtection="false">
      <alignment horizontal="general" vertical="bottom" textRotation="0" wrapText="true" indent="0" shrinkToFit="false"/>
      <protection locked="true" hidden="false"/>
    </xf>
    <xf numFmtId="164" fontId="7" fillId="7" borderId="0" xfId="0" applyFont="true" applyBorder="true" applyAlignment="true" applyProtection="false">
      <alignment horizontal="center" vertical="bottom" textRotation="0" wrapText="false" indent="0" shrinkToFit="false"/>
      <protection locked="true" hidden="false"/>
    </xf>
    <xf numFmtId="164" fontId="7" fillId="3" borderId="0" xfId="0" applyFont="true" applyBorder="true" applyAlignment="false" applyProtection="false">
      <alignment horizontal="general" vertical="bottom" textRotation="0" wrapText="false" indent="0" shrinkToFit="false"/>
      <protection locked="true" hidden="false"/>
    </xf>
    <xf numFmtId="164" fontId="0" fillId="3" borderId="0" xfId="0" applyFont="true" applyBorder="true" applyAlignment="false" applyProtection="false">
      <alignment horizontal="general" vertical="bottom" textRotation="0" wrapText="false" indent="0" shrinkToFit="false"/>
      <protection locked="true" hidden="false"/>
    </xf>
    <xf numFmtId="164" fontId="0" fillId="3" borderId="0" xfId="0" applyFont="true" applyBorder="true" applyAlignment="true" applyProtection="false">
      <alignment horizontal="general" vertical="bottom" textRotation="0" wrapText="true" indent="0" shrinkToFit="false"/>
      <protection locked="true" hidden="false"/>
    </xf>
    <xf numFmtId="164" fontId="0" fillId="3" borderId="0" xfId="0" applyFont="true" applyBorder="true" applyAlignment="true" applyProtection="false">
      <alignment horizontal="center"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72" fontId="8" fillId="3" borderId="1" xfId="0" applyFont="true" applyBorder="true" applyAlignment="true" applyProtection="false">
      <alignment horizontal="left" vertical="bottom" textRotation="0" wrapText="false" indent="0" shrinkToFit="false"/>
      <protection locked="true" hidden="false"/>
    </xf>
    <xf numFmtId="164" fontId="0" fillId="3" borderId="1" xfId="0" applyFont="true" applyBorder="true" applyAlignment="true" applyProtection="false">
      <alignment horizontal="general" vertical="bottom" textRotation="0" wrapText="true" indent="0" shrinkToFit="false"/>
      <protection locked="true" hidden="false"/>
    </xf>
    <xf numFmtId="164" fontId="8" fillId="3" borderId="1" xfId="0" applyFont="true" applyBorder="true" applyAlignment="true" applyProtection="false">
      <alignment horizontal="center" vertical="bottom" textRotation="0" wrapText="false" indent="0" shrinkToFit="false"/>
      <protection locked="true" hidden="false"/>
    </xf>
    <xf numFmtId="172" fontId="8" fillId="3" borderId="1" xfId="0" applyFont="true" applyBorder="true" applyAlignment="true" applyProtection="false">
      <alignment horizontal="center" vertical="bottom" textRotation="0" wrapText="false" indent="0" shrinkToFit="false"/>
      <protection locked="true" hidden="false"/>
    </xf>
    <xf numFmtId="167" fontId="8" fillId="3" borderId="1" xfId="0" applyFont="true" applyBorder="true" applyAlignment="true" applyProtection="false">
      <alignment horizontal="center" vertical="bottom" textRotation="0" wrapText="false" indent="0" shrinkToFit="false"/>
      <protection locked="true" hidden="false"/>
    </xf>
    <xf numFmtId="172" fontId="8" fillId="3" borderId="1" xfId="0" applyFont="true" applyBorder="true" applyAlignment="true" applyProtection="false">
      <alignment horizontal="left" vertical="bottom" textRotation="0" wrapText="true" indent="0" shrinkToFit="false"/>
      <protection locked="true" hidden="false"/>
    </xf>
    <xf numFmtId="164" fontId="7" fillId="3" borderId="0" xfId="0" applyFont="true" applyBorder="true" applyAlignment="true" applyProtection="false">
      <alignment horizontal="left" vertical="center" textRotation="0" wrapText="false" indent="0" shrinkToFit="false"/>
      <protection locked="true" hidden="false"/>
    </xf>
    <xf numFmtId="164" fontId="7" fillId="3" borderId="0" xfId="0" applyFont="true" applyBorder="true" applyAlignment="true" applyProtection="false">
      <alignment horizontal="center" vertical="center" textRotation="0" wrapText="true" indent="0" shrinkToFit="false"/>
      <protection locked="true" hidden="false"/>
    </xf>
    <xf numFmtId="164" fontId="32" fillId="3" borderId="0" xfId="0" applyFont="true" applyBorder="true" applyAlignment="true" applyProtection="false">
      <alignment horizontal="center" vertical="center" textRotation="0" wrapText="false" indent="0" shrinkToFit="false"/>
      <protection locked="true" hidden="false"/>
    </xf>
    <xf numFmtId="172" fontId="7" fillId="3" borderId="0" xfId="0" applyFont="true" applyBorder="true" applyAlignment="true" applyProtection="false">
      <alignment horizontal="center" vertical="center" textRotation="0" wrapText="false" indent="0" shrinkToFit="false"/>
      <protection locked="true" hidden="false"/>
    </xf>
    <xf numFmtId="164" fontId="32" fillId="3" borderId="0" xfId="0" applyFont="true" applyBorder="true" applyAlignment="true" applyProtection="false">
      <alignment horizontal="center" vertical="bottom" textRotation="0" wrapText="false" indent="0" shrinkToFit="false"/>
      <protection locked="true" hidden="false"/>
    </xf>
    <xf numFmtId="164" fontId="8" fillId="3" borderId="0" xfId="0" applyFont="true" applyBorder="true" applyAlignment="true" applyProtection="false">
      <alignment horizontal="center" vertical="bottom" textRotation="0" wrapText="false" indent="0" shrinkToFit="false"/>
      <protection locked="true" hidden="false"/>
    </xf>
    <xf numFmtId="172" fontId="8" fillId="3" borderId="0" xfId="0" applyFont="true" applyBorder="true" applyAlignment="true" applyProtection="false">
      <alignment horizontal="center" vertical="bottom" textRotation="0" wrapText="false" indent="0" shrinkToFit="false"/>
      <protection locked="true" hidden="false"/>
    </xf>
    <xf numFmtId="164" fontId="8" fillId="3" borderId="0" xfId="0" applyFont="true" applyBorder="true" applyAlignment="false" applyProtection="false">
      <alignment horizontal="general" vertical="bottom" textRotation="0" wrapText="false" indent="0" shrinkToFit="false"/>
      <protection locked="true" hidden="false"/>
    </xf>
    <xf numFmtId="164" fontId="5" fillId="3" borderId="1" xfId="0" applyFont="true" applyBorder="true" applyAlignment="false" applyProtection="false">
      <alignment horizontal="general" vertical="bottom" textRotation="0" wrapText="false" indent="0" shrinkToFit="false"/>
      <protection locked="true" hidden="false"/>
    </xf>
    <xf numFmtId="164" fontId="7" fillId="3" borderId="0" xfId="0" applyFont="true" applyBorder="true" applyAlignment="true" applyProtection="false">
      <alignment horizontal="general" vertical="bottom" textRotation="0" wrapText="true" indent="0" shrinkToFit="false"/>
      <protection locked="true" hidden="false"/>
    </xf>
    <xf numFmtId="172" fontId="27" fillId="3" borderId="0" xfId="0" applyFont="true" applyBorder="true" applyAlignment="true" applyProtection="false">
      <alignment horizontal="center" vertical="bottom" textRotation="0" wrapText="false" indent="0" shrinkToFit="false"/>
      <protection locked="true" hidden="false"/>
    </xf>
    <xf numFmtId="164" fontId="7" fillId="3" borderId="0" xfId="0" applyFont="true" applyBorder="true" applyAlignment="true" applyProtection="false">
      <alignment horizontal="center" vertical="bottom" textRotation="0" wrapText="false" indent="0" shrinkToFit="false"/>
      <protection locked="true" hidden="false"/>
    </xf>
    <xf numFmtId="164" fontId="0" fillId="3" borderId="0" xfId="0" applyFont="false" applyBorder="true" applyAlignment="true" applyProtection="false">
      <alignment horizontal="center" vertical="center" textRotation="0" wrapText="false" indent="0" shrinkToFit="false"/>
      <protection locked="true" hidden="false"/>
    </xf>
    <xf numFmtId="164" fontId="0" fillId="3" borderId="0" xfId="0" applyFont="false" applyBorder="true" applyAlignment="true" applyProtection="false">
      <alignment horizontal="center" vertical="bottom" textRotation="0" wrapText="false" indent="0" shrinkToFit="false"/>
      <protection locked="true" hidden="false"/>
    </xf>
    <xf numFmtId="164" fontId="7" fillId="8" borderId="0" xfId="0" applyFont="true" applyBorder="false" applyAlignment="false" applyProtection="false">
      <alignment horizontal="general" vertical="bottom" textRotation="0" wrapText="false" indent="0" shrinkToFit="false"/>
      <protection locked="true" hidden="false"/>
    </xf>
    <xf numFmtId="172" fontId="7" fillId="8" borderId="0" xfId="0" applyFont="true" applyBorder="false" applyAlignment="true" applyProtection="false">
      <alignment horizontal="right" vertical="bottom" textRotation="0" wrapText="false" indent="0" shrinkToFit="false"/>
      <protection locked="true" hidden="false"/>
    </xf>
    <xf numFmtId="172" fontId="7" fillId="8" borderId="0" xfId="0" applyFont="true" applyBorder="false" applyAlignment="true" applyProtection="false">
      <alignment horizontal="left" vertical="center" textRotation="0" wrapText="false" indent="0" shrinkToFit="false"/>
      <protection locked="true" hidden="false"/>
    </xf>
    <xf numFmtId="172" fontId="7" fillId="8" borderId="0" xfId="0" applyFont="true" applyBorder="false" applyAlignment="true" applyProtection="false">
      <alignment horizontal="center" vertical="center" textRotation="0" wrapText="false" indent="0" shrinkToFit="false"/>
      <protection locked="true" hidden="false"/>
    </xf>
    <xf numFmtId="172" fontId="7" fillId="3" borderId="0" xfId="0" applyFont="true" applyBorder="false" applyAlignment="true" applyProtection="false">
      <alignment horizontal="right"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17" fillId="3" borderId="0" xfId="28" applyFont="true" applyBorder="true" applyAlignment="true" applyProtection="true">
      <alignment horizontal="general" vertical="bottom" textRotation="0" wrapText="false" indent="0" shrinkToFit="false"/>
      <protection locked="true" hidden="false"/>
    </xf>
    <xf numFmtId="164" fontId="11" fillId="5" borderId="0" xfId="0" applyFont="true" applyBorder="true" applyAlignment="false" applyProtection="false">
      <alignment horizontal="general" vertical="bottom" textRotation="0" wrapText="false" indent="0" shrinkToFit="false"/>
      <protection locked="true" hidden="false"/>
    </xf>
    <xf numFmtId="164" fontId="11" fillId="5" borderId="0" xfId="0" applyFont="true" applyBorder="true" applyAlignment="true" applyProtection="false">
      <alignment horizontal="general" vertical="bottom" textRotation="0" wrapText="true" indent="0" shrinkToFit="false"/>
      <protection locked="true" hidden="false"/>
    </xf>
    <xf numFmtId="164" fontId="27" fillId="7" borderId="0" xfId="0" applyFont="true" applyBorder="true" applyAlignment="false" applyProtection="false">
      <alignment horizontal="general" vertical="bottom" textRotation="0" wrapText="false" indent="0" shrinkToFit="false"/>
      <protection locked="true" hidden="false"/>
    </xf>
    <xf numFmtId="164" fontId="27" fillId="7" borderId="0" xfId="0" applyFont="true" applyBorder="true" applyAlignment="true" applyProtection="false">
      <alignment horizontal="center" vertical="bottom" textRotation="0" wrapText="false" indent="0" shrinkToFit="false"/>
      <protection locked="true" hidden="false"/>
    </xf>
    <xf numFmtId="172" fontId="7" fillId="3" borderId="0" xfId="0" applyFont="true" applyBorder="true" applyAlignment="true" applyProtection="false">
      <alignment horizontal="center" vertical="bottom" textRotation="0" wrapText="false" indent="0" shrinkToFit="false"/>
      <protection locked="true" hidden="false"/>
    </xf>
    <xf numFmtId="164" fontId="8" fillId="3" borderId="1" xfId="0" applyFont="true" applyBorder="true" applyAlignment="false" applyProtection="false">
      <alignment horizontal="general" vertical="bottom" textRotation="0" wrapText="false" indent="0" shrinkToFit="false"/>
      <protection locked="true" hidden="false"/>
    </xf>
    <xf numFmtId="164" fontId="32" fillId="3" borderId="0" xfId="0" applyFont="true" applyBorder="true" applyAlignment="false" applyProtection="false">
      <alignment horizontal="general" vertical="bottom" textRotation="0" wrapText="false" indent="0" shrinkToFit="false"/>
      <protection locked="true" hidden="false"/>
    </xf>
    <xf numFmtId="164" fontId="9" fillId="3" borderId="0" xfId="0" applyFont="true" applyBorder="true" applyAlignment="false" applyProtection="false">
      <alignment horizontal="general" vertical="bottom" textRotation="0" wrapText="false" indent="0" shrinkToFit="false"/>
      <protection locked="true" hidden="false"/>
    </xf>
    <xf numFmtId="164" fontId="7" fillId="3" borderId="0" xfId="0" applyFont="true" applyBorder="false" applyAlignment="false" applyProtection="false">
      <alignment horizontal="general" vertical="bottom" textRotation="0" wrapText="false" indent="0" shrinkToFit="false"/>
      <protection locked="true" hidden="false"/>
    </xf>
    <xf numFmtId="164" fontId="7" fillId="3" borderId="0" xfId="0" applyFont="true" applyBorder="false" applyAlignment="true" applyProtection="false">
      <alignment horizontal="general" vertical="bottom" textRotation="0" wrapText="true" indent="0" shrinkToFit="false"/>
      <protection locked="true" hidden="false"/>
    </xf>
    <xf numFmtId="164" fontId="32" fillId="3" borderId="0" xfId="0" applyFont="true" applyBorder="false" applyAlignment="false" applyProtection="false">
      <alignment horizontal="general" vertical="bottom" textRotation="0" wrapText="false" indent="0" shrinkToFit="false"/>
      <protection locked="true" hidden="false"/>
    </xf>
    <xf numFmtId="164" fontId="32" fillId="3" borderId="0" xfId="0" applyFont="true" applyBorder="false" applyAlignment="true" applyProtection="false">
      <alignment horizontal="center" vertical="bottom" textRotation="0" wrapText="false" indent="0" shrinkToFit="false"/>
      <protection locked="true" hidden="false"/>
    </xf>
    <xf numFmtId="164" fontId="7" fillId="3" borderId="0" xfId="0" applyFont="true" applyBorder="false" applyAlignment="true" applyProtection="false">
      <alignment horizontal="center" vertical="bottom" textRotation="0" wrapText="false" indent="0" shrinkToFit="false"/>
      <protection locked="true" hidden="false"/>
    </xf>
    <xf numFmtId="164" fontId="0" fillId="3" borderId="0" xfId="0" applyFont="false" applyBorder="false" applyAlignment="true" applyProtection="false">
      <alignment horizontal="general" vertical="bottom" textRotation="0" wrapText="true" indent="0" shrinkToFit="false"/>
      <protection locked="true" hidden="false"/>
    </xf>
    <xf numFmtId="164" fontId="8" fillId="3" borderId="0" xfId="0" applyFont="true" applyBorder="false" applyAlignment="true" applyProtection="false">
      <alignment horizontal="center" vertical="bottom" textRotation="0" wrapText="false" indent="0" shrinkToFit="false"/>
      <protection locked="true" hidden="false"/>
    </xf>
    <xf numFmtId="172" fontId="8" fillId="3" borderId="0" xfId="0" applyFont="true" applyBorder="false" applyAlignment="true" applyProtection="false">
      <alignment horizontal="center" vertical="bottom" textRotation="0" wrapText="false" indent="0" shrinkToFit="false"/>
      <protection locked="true" hidden="false"/>
    </xf>
    <xf numFmtId="164" fontId="0" fillId="3" borderId="0" xfId="0" applyFont="false" applyBorder="false" applyAlignment="true" applyProtection="false">
      <alignment horizontal="center" vertical="bottom" textRotation="0" wrapText="false" indent="0" shrinkToFit="false"/>
      <protection locked="true" hidden="false"/>
    </xf>
    <xf numFmtId="172" fontId="7" fillId="8" borderId="0" xfId="0" applyFont="true" applyBorder="false" applyAlignment="true" applyProtection="false">
      <alignment horizontal="left" vertical="bottom" textRotation="0" wrapText="false" indent="0" shrinkToFit="false"/>
      <protection locked="true" hidden="false"/>
    </xf>
    <xf numFmtId="172" fontId="7" fillId="8" borderId="0" xfId="0" applyFont="true" applyBorder="false" applyAlignment="true" applyProtection="false">
      <alignment horizontal="center" vertical="bottom" textRotation="0" wrapText="false" indent="0" shrinkToFit="false"/>
      <protection locked="true" hidden="false"/>
    </xf>
    <xf numFmtId="164" fontId="20" fillId="8" borderId="0" xfId="0" applyFont="true" applyBorder="false" applyAlignment="false" applyProtection="false">
      <alignment horizontal="general" vertical="bottom" textRotation="0" wrapText="false" indent="0" shrinkToFit="false"/>
      <protection locked="true" hidden="false"/>
    </xf>
    <xf numFmtId="172" fontId="23" fillId="8" borderId="0" xfId="0" applyFont="true" applyBorder="false" applyAlignment="true" applyProtection="false">
      <alignment horizontal="right" vertical="bottom" textRotation="0" wrapText="false" indent="0" shrinkToFit="false"/>
      <protection locked="true" hidden="false"/>
    </xf>
    <xf numFmtId="172" fontId="23" fillId="8" borderId="0" xfId="0" applyFont="true" applyBorder="false" applyAlignment="true" applyProtection="false">
      <alignment horizontal="left" vertical="bottom" textRotation="0" wrapText="false" indent="0" shrinkToFit="false"/>
      <protection locked="true" hidden="false"/>
    </xf>
    <xf numFmtId="172" fontId="23" fillId="8" borderId="0" xfId="0" applyFont="true" applyBorder="false" applyAlignment="true" applyProtection="false">
      <alignment horizontal="center" vertical="bottom" textRotation="0" wrapText="false" indent="0" shrinkToFit="false"/>
      <protection locked="true" hidden="false"/>
    </xf>
    <xf numFmtId="172" fontId="20" fillId="8" borderId="0" xfId="0" applyFont="true" applyBorder="false" applyAlignment="true" applyProtection="false">
      <alignment horizontal="center" vertical="bottom" textRotation="0" wrapText="false" indent="0" shrinkToFit="false"/>
      <protection locked="true" hidden="false"/>
    </xf>
    <xf numFmtId="172" fontId="27" fillId="3" borderId="0" xfId="0" applyFont="true" applyBorder="false" applyAlignment="true" applyProtection="false">
      <alignment horizontal="right" vertical="bottom" textRotation="0" wrapText="false" indent="0" shrinkToFit="false"/>
      <protection locked="true" hidden="false"/>
    </xf>
    <xf numFmtId="172" fontId="27" fillId="3" borderId="0" xfId="0" applyFont="true" applyBorder="false" applyAlignment="true" applyProtection="false">
      <alignment horizontal="left" vertical="bottom" textRotation="0" wrapText="false" indent="0" shrinkToFit="false"/>
      <protection locked="true" hidden="false"/>
    </xf>
    <xf numFmtId="172" fontId="27" fillId="3" borderId="0" xfId="0" applyFont="true" applyBorder="false" applyAlignment="true" applyProtection="false">
      <alignment horizontal="center" vertical="bottom" textRotation="0" wrapText="false" indent="0" shrinkToFit="false"/>
      <protection locked="true" hidden="false"/>
    </xf>
    <xf numFmtId="172" fontId="5" fillId="3" borderId="0" xfId="0" applyFont="true" applyBorder="false" applyAlignment="true" applyProtection="false">
      <alignment horizontal="center" vertical="bottom" textRotation="0" wrapText="false" indent="0" shrinkToFit="false"/>
      <protection locked="true" hidden="false"/>
    </xf>
    <xf numFmtId="172" fontId="23" fillId="8" borderId="0" xfId="0" applyFont="true" applyBorder="false" applyAlignment="true" applyProtection="false">
      <alignment horizontal="center" vertical="center" textRotation="0" wrapText="false" indent="0" shrinkToFit="false"/>
      <protection locked="true" hidden="false"/>
    </xf>
    <xf numFmtId="172" fontId="20" fillId="8" borderId="0" xfId="0" applyFont="true" applyBorder="false" applyAlignment="true" applyProtection="false">
      <alignment horizontal="center" vertical="center" textRotation="0" wrapText="false" indent="0" shrinkToFit="false"/>
      <protection locked="true" hidden="false"/>
    </xf>
    <xf numFmtId="174" fontId="0" fillId="3" borderId="0" xfId="0" applyFont="false" applyBorder="false" applyAlignment="false" applyProtection="false">
      <alignment horizontal="general" vertical="bottom" textRotation="0" wrapText="false" indent="0" shrinkToFit="false"/>
      <protection locked="true" hidden="false"/>
    </xf>
    <xf numFmtId="164" fontId="33" fillId="3"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true" applyAlignment="true" applyProtection="false">
      <alignment horizontal="general" vertical="bottom" textRotation="0" wrapText="false" indent="0" shrinkToFit="false"/>
      <protection locked="true" hidden="false"/>
    </xf>
    <xf numFmtId="164" fontId="27" fillId="0" borderId="0" xfId="0" applyFont="true" applyBorder="false" applyAlignment="false" applyProtection="false">
      <alignment horizontal="general" vertical="bottom" textRotation="0" wrapText="false" indent="0" shrinkToFit="false"/>
      <protection locked="true" hidden="false"/>
    </xf>
    <xf numFmtId="170" fontId="27" fillId="0" borderId="0" xfId="15" applyFont="true" applyBorder="true" applyAlignment="true" applyProtection="true">
      <alignment horizontal="right" vertical="bottom" textRotation="0" wrapText="false" indent="0" shrinkToFit="false"/>
      <protection locked="true" hidden="false"/>
    </xf>
    <xf numFmtId="172" fontId="27" fillId="0" borderId="0" xfId="0" applyFont="true" applyBorder="false" applyAlignment="true" applyProtection="false">
      <alignment horizontal="right" vertical="bottom" textRotation="0" wrapText="false" indent="0" shrinkToFit="false"/>
      <protection locked="true" hidden="false"/>
    </xf>
    <xf numFmtId="172" fontId="30"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72" fontId="0" fillId="0" borderId="0" xfId="0" applyFont="false" applyBorder="false" applyAlignment="false" applyProtection="false">
      <alignment horizontal="general" vertical="bottom" textRotation="0" wrapText="false" indent="0" shrinkToFit="false"/>
      <protection locked="true" hidden="false"/>
    </xf>
    <xf numFmtId="172" fontId="5" fillId="0" borderId="0" xfId="0" applyFont="true" applyBorder="false" applyAlignment="true" applyProtection="false">
      <alignment horizontal="right" vertical="bottom" textRotation="0" wrapText="false" indent="0" shrinkToFit="false"/>
      <protection locked="true" hidden="false"/>
    </xf>
    <xf numFmtId="164" fontId="23" fillId="0" borderId="0" xfId="0" applyFont="true" applyBorder="false" applyAlignment="true" applyProtection="false">
      <alignment horizontal="right" vertical="bottom" textRotation="0" wrapText="false" indent="0" shrinkToFit="false"/>
      <protection locked="true" hidden="false"/>
    </xf>
    <xf numFmtId="164" fontId="20"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true" applyAlignment="true" applyProtection="false">
      <alignment horizontal="general" vertical="center" textRotation="0" wrapText="false" indent="0" shrinkToFit="false"/>
      <protection locked="true" hidden="false"/>
    </xf>
    <xf numFmtId="170" fontId="5" fillId="0" borderId="0" xfId="15" applyFont="true" applyBorder="true" applyAlignment="true" applyProtection="true">
      <alignment horizontal="right" vertical="bottom" textRotation="0" wrapText="false" indent="0" shrinkToFit="false"/>
      <protection locked="true" hidden="false"/>
    </xf>
    <xf numFmtId="172" fontId="0" fillId="0" borderId="0" xfId="0" applyFont="false" applyBorder="false" applyAlignment="true" applyProtection="false">
      <alignment horizontal="right" vertical="bottom" textRotation="0" wrapText="false" indent="0" shrinkToFit="false"/>
      <protection locked="true" hidden="false"/>
    </xf>
    <xf numFmtId="164" fontId="21" fillId="0" borderId="0" xfId="0" applyFont="true" applyBorder="false" applyAlignment="true" applyProtection="false">
      <alignment horizontal="right" vertical="bottom" textRotation="0" wrapText="false" indent="0" shrinkToFit="false"/>
      <protection locked="true" hidden="false"/>
    </xf>
    <xf numFmtId="170" fontId="19" fillId="0" borderId="0" xfId="15" applyFont="true" applyBorder="true" applyAlignment="true" applyProtection="true">
      <alignment horizontal="right" vertical="bottom" textRotation="0" wrapText="false" indent="0" shrinkToFit="false"/>
      <protection locked="true" hidden="false"/>
    </xf>
    <xf numFmtId="164" fontId="30" fillId="0" borderId="0" xfId="0" applyFont="true" applyBorder="false" applyAlignment="false" applyProtection="false">
      <alignment horizontal="general" vertical="bottom" textRotation="0" wrapText="false" indent="0" shrinkToFit="false"/>
      <protection locked="true" hidden="false"/>
    </xf>
    <xf numFmtId="164" fontId="27" fillId="5"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70"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27" fillId="5" borderId="0" xfId="0" applyFont="true" applyBorder="false" applyAlignment="true" applyProtection="false">
      <alignment horizontal="general" vertical="center" textRotation="0" wrapText="false" indent="0" shrinkToFit="false"/>
      <protection locked="true" hidden="false"/>
    </xf>
    <xf numFmtId="164" fontId="5" fillId="5"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right" vertical="bottom" textRotation="0" wrapText="false" indent="0" shrinkToFit="false"/>
      <protection locked="true" hidden="false"/>
    </xf>
    <xf numFmtId="172" fontId="9" fillId="0" borderId="0" xfId="0" applyFont="true" applyBorder="false" applyAlignment="false" applyProtection="false">
      <alignment horizontal="general" vertical="bottom" textRotation="0" wrapText="false" indent="0" shrinkToFit="false"/>
      <protection locked="true" hidden="false"/>
    </xf>
    <xf numFmtId="172" fontId="19" fillId="0" borderId="0" xfId="0" applyFont="true" applyBorder="false" applyAlignment="false" applyProtection="false">
      <alignment horizontal="general" vertical="bottom" textRotation="0" wrapText="false" indent="0" shrinkToFit="false"/>
      <protection locked="true" hidden="false"/>
    </xf>
    <xf numFmtId="164" fontId="34" fillId="5" borderId="0" xfId="0" applyFont="true" applyBorder="false" applyAlignment="false" applyProtection="false">
      <alignment horizontal="general" vertical="bottom" textRotation="0" wrapText="false" indent="0" shrinkToFit="false"/>
      <protection locked="true" hidden="false"/>
    </xf>
    <xf numFmtId="175" fontId="0" fillId="0" borderId="0" xfId="0" applyFont="false" applyBorder="false" applyAlignment="false" applyProtection="false">
      <alignment horizontal="general" vertical="bottom" textRotation="0" wrapText="false" indent="0" shrinkToFit="false"/>
      <protection locked="true" hidden="false"/>
    </xf>
    <xf numFmtId="168" fontId="7"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19" fillId="5" borderId="0" xfId="0" applyFont="true" applyBorder="false" applyAlignment="false" applyProtection="false">
      <alignment horizontal="general" vertical="bottom" textRotation="0" wrapText="false" indent="0" shrinkToFit="false"/>
      <protection locked="true" hidden="false"/>
    </xf>
    <xf numFmtId="174" fontId="9" fillId="0" borderId="0" xfId="0" applyFont="true" applyBorder="false" applyAlignment="false" applyProtection="false">
      <alignment horizontal="general" vertical="bottom" textRotation="0" wrapText="false" indent="0" shrinkToFit="false"/>
      <protection locked="true" hidden="false"/>
    </xf>
    <xf numFmtId="174" fontId="19" fillId="0" borderId="0" xfId="0" applyFont="true" applyBorder="false" applyAlignment="false" applyProtection="false">
      <alignment horizontal="general" vertical="bottom" textRotation="0" wrapText="false" indent="0" shrinkToFit="false"/>
      <protection locked="true" hidden="false"/>
    </xf>
    <xf numFmtId="172" fontId="0" fillId="0" borderId="0" xfId="0" applyFont="false" applyBorder="false" applyAlignment="false" applyProtection="false">
      <alignment horizontal="general" vertical="bottom" textRotation="0" wrapText="false" indent="0" shrinkToFit="false"/>
      <protection locked="true" hidden="false"/>
    </xf>
    <xf numFmtId="174" fontId="0" fillId="0" borderId="0" xfId="0" applyFont="false" applyBorder="false" applyAlignment="false" applyProtection="false">
      <alignment horizontal="general" vertical="bottom" textRotation="0" wrapText="false" indent="0" shrinkToFit="false"/>
      <protection locked="true" hidden="false"/>
    </xf>
    <xf numFmtId="164" fontId="35" fillId="4" borderId="0" xfId="0" applyFont="true" applyBorder="false" applyAlignment="false" applyProtection="false">
      <alignment horizontal="general" vertical="bottom" textRotation="0" wrapText="false" indent="0" shrinkToFit="false"/>
      <protection locked="true" hidden="false"/>
    </xf>
    <xf numFmtId="164" fontId="36" fillId="0" borderId="2" xfId="0" applyFont="true" applyBorder="true" applyAlignment="false" applyProtection="false">
      <alignment horizontal="general" vertical="bottom" textRotation="0" wrapText="false" indent="0" shrinkToFit="false"/>
      <protection locked="true" hidden="false"/>
    </xf>
    <xf numFmtId="164" fontId="15" fillId="0" borderId="2" xfId="0" applyFont="true" applyBorder="true" applyAlignment="true" applyProtection="false">
      <alignment horizontal="right" vertical="bottom" textRotation="0" wrapText="false" indent="0" shrinkToFit="false"/>
      <protection locked="true" hidden="false"/>
    </xf>
    <xf numFmtId="176" fontId="8" fillId="0" borderId="0" xfId="26" applyFont="true" applyBorder="false" applyAlignment="true" applyProtection="false">
      <alignment horizontal="right"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76" fontId="8" fillId="0" borderId="2" xfId="26" applyFont="true" applyBorder="true" applyAlignment="true" applyProtection="false">
      <alignment horizontal="right" vertical="bottom" textRotation="0" wrapText="false" indent="0" shrinkToFit="false"/>
      <protection locked="true" hidden="false"/>
    </xf>
    <xf numFmtId="171" fontId="37" fillId="0" borderId="0" xfId="28" applyFont="true" applyBorder="true" applyAlignment="true" applyProtection="true">
      <alignment horizontal="left" vertical="bottom" textRotation="0" wrapText="false" indent="0" shrinkToFit="false"/>
      <protection locked="true" hidden="false"/>
    </xf>
    <xf numFmtId="176" fontId="8" fillId="0" borderId="0" xfId="0" applyFont="true" applyBorder="false" applyAlignment="true" applyProtection="false">
      <alignment horizontal="center" vertical="bottom" textRotation="0" wrapText="false" indent="0" shrinkToFit="false"/>
      <protection locked="true" hidden="false"/>
    </xf>
    <xf numFmtId="171" fontId="9" fillId="0" borderId="0" xfId="28" applyFont="true" applyBorder="true" applyAlignment="true" applyProtection="true">
      <alignment horizontal="left" vertical="bottom" textRotation="0" wrapText="false" indent="0" shrinkToFit="false"/>
      <protection locked="true" hidden="false"/>
    </xf>
    <xf numFmtId="171" fontId="17" fillId="0" borderId="0" xfId="28" applyFont="true" applyBorder="true" applyAlignment="true" applyProtection="true">
      <alignment horizontal="left" vertical="bottom" textRotation="0" wrapText="false" indent="0" shrinkToFit="false"/>
      <protection locked="true" hidden="false"/>
    </xf>
    <xf numFmtId="176" fontId="8" fillId="0" borderId="0" xfId="0" applyFont="true" applyBorder="false" applyAlignment="true" applyProtection="false">
      <alignment horizontal="right" vertical="bottom" textRotation="0" wrapText="false" indent="0" shrinkToFit="false"/>
      <protection locked="true" hidden="false"/>
    </xf>
    <xf numFmtId="176" fontId="8" fillId="0" borderId="2" xfId="0" applyFont="true" applyBorder="true" applyAlignment="true" applyProtection="false">
      <alignment horizontal="right"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7" fillId="0" borderId="2" xfId="0" applyFont="true" applyBorder="true" applyAlignment="false" applyProtection="false">
      <alignment horizontal="general" vertical="bottom" textRotation="0" wrapText="false" indent="0" shrinkToFit="false"/>
      <protection locked="true" hidden="false"/>
    </xf>
    <xf numFmtId="176" fontId="0" fillId="0" borderId="0" xfId="0" applyFont="true" applyBorder="false" applyAlignment="true" applyProtection="false">
      <alignment horizontal="center" vertical="bottom" textRotation="0" wrapText="false" indent="0" shrinkToFit="false"/>
      <protection locked="true" hidden="false"/>
    </xf>
    <xf numFmtId="176" fontId="0" fillId="0" borderId="0" xfId="0" applyFont="false" applyBorder="false" applyAlignment="false" applyProtection="false">
      <alignment horizontal="general" vertical="bottom" textRotation="0" wrapText="false" indent="0" shrinkToFit="false"/>
      <protection locked="true" hidden="false"/>
    </xf>
    <xf numFmtId="164" fontId="36" fillId="0" borderId="0" xfId="0" applyFont="true" applyBorder="fals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76" fontId="0" fillId="0" borderId="3" xfId="0" applyFont="true" applyBorder="true" applyAlignment="true" applyProtection="false">
      <alignment horizontal="center" vertical="bottom" textRotation="0" wrapText="false" indent="0" shrinkToFit="false"/>
      <protection locked="true" hidden="false"/>
    </xf>
    <xf numFmtId="176" fontId="8" fillId="0" borderId="3" xfId="0" applyFont="true" applyBorder="true" applyAlignment="true" applyProtection="false">
      <alignment horizontal="right" vertical="bottom" textRotation="0" wrapText="false" indent="0" shrinkToFit="false"/>
      <protection locked="true" hidden="false"/>
    </xf>
    <xf numFmtId="176" fontId="0" fillId="0" borderId="2" xfId="0" applyFont="true" applyBorder="true" applyAlignment="true" applyProtection="false">
      <alignment horizontal="center" vertical="bottom" textRotation="0" wrapText="false" indent="0" shrinkToFit="false"/>
      <protection locked="true" hidden="false"/>
    </xf>
    <xf numFmtId="164" fontId="21" fillId="0" borderId="0" xfId="0" applyFont="true" applyBorder="true" applyAlignment="true" applyProtection="false">
      <alignment horizontal="center" vertical="bottom" textRotation="0" wrapText="false" indent="0" shrinkToFit="false"/>
      <protection locked="true" hidden="false"/>
    </xf>
    <xf numFmtId="164" fontId="19" fillId="0" borderId="2" xfId="0" applyFont="true" applyBorder="true" applyAlignment="false" applyProtection="false">
      <alignment horizontal="general" vertical="bottom" textRotation="0" wrapText="false" indent="0" shrinkToFit="false"/>
      <protection locked="true" hidden="false"/>
    </xf>
    <xf numFmtId="164" fontId="21" fillId="0" borderId="2" xfId="0" applyFont="true" applyBorder="true" applyAlignment="true" applyProtection="false">
      <alignment horizontal="right" vertical="bottom" textRotation="0" wrapText="false" indent="0" shrinkToFit="false"/>
      <protection locked="true" hidden="false"/>
    </xf>
    <xf numFmtId="176" fontId="9" fillId="0" borderId="0" xfId="0" applyFont="true" applyBorder="false" applyAlignment="true" applyProtection="false">
      <alignment horizontal="right" vertical="bottom" textRotation="0" wrapText="false" indent="0" shrinkToFit="false"/>
      <protection locked="true" hidden="false"/>
    </xf>
    <xf numFmtId="176" fontId="9" fillId="0" borderId="0" xfId="0" applyFont="true" applyBorder="false" applyAlignment="true" applyProtection="false">
      <alignment horizontal="right" vertical="bottom" textRotation="0" wrapText="false" indent="0" shrinkToFit="false"/>
      <protection locked="true" hidden="false"/>
    </xf>
    <xf numFmtId="176" fontId="9" fillId="0" borderId="0" xfId="0" applyFont="true" applyBorder="true" applyAlignment="true" applyProtection="false">
      <alignment horizontal="right" vertical="bottom" textRotation="0" wrapText="false" indent="0" shrinkToFit="false"/>
      <protection locked="true" hidden="false"/>
    </xf>
    <xf numFmtId="176" fontId="9" fillId="0" borderId="0" xfId="0" applyFont="true" applyBorder="false" applyAlignment="false" applyProtection="false">
      <alignment horizontal="general" vertical="bottom" textRotation="0" wrapText="false" indent="0" shrinkToFit="false"/>
      <protection locked="true" hidden="false"/>
    </xf>
    <xf numFmtId="164" fontId="9" fillId="0" borderId="2" xfId="0" applyFont="true" applyBorder="true" applyAlignment="false" applyProtection="false">
      <alignment horizontal="general" vertical="bottom" textRotation="0" wrapText="false" indent="0" shrinkToFit="false"/>
      <protection locked="true" hidden="false"/>
    </xf>
    <xf numFmtId="176" fontId="9" fillId="0" borderId="2" xfId="0" applyFont="true" applyBorder="true" applyAlignment="true" applyProtection="false">
      <alignment horizontal="right" vertical="bottom" textRotation="0" wrapText="false" indent="0" shrinkToFit="false"/>
      <protection locked="true" hidden="false"/>
    </xf>
    <xf numFmtId="176" fontId="9" fillId="0" borderId="2" xfId="0" applyFont="true" applyBorder="true" applyAlignment="true" applyProtection="false">
      <alignment horizontal="right" vertical="bottom" textRotation="0" wrapText="false" indent="0" shrinkToFit="false"/>
      <protection locked="true" hidden="false"/>
    </xf>
    <xf numFmtId="176" fontId="9" fillId="0" borderId="2"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true" applyAlignment="true" applyProtection="false">
      <alignment horizontal="right" vertical="bottom" textRotation="0" wrapText="false" indent="0" shrinkToFit="false"/>
      <protection locked="true" hidden="false"/>
    </xf>
    <xf numFmtId="171" fontId="25" fillId="0" borderId="0" xfId="28" applyFont="true" applyBorder="true" applyAlignment="true" applyProtection="true">
      <alignment horizontal="left" vertical="bottom" textRotation="0" wrapText="false" indent="0" shrinkToFit="false"/>
      <protection locked="true" hidden="false"/>
    </xf>
    <xf numFmtId="176" fontId="9" fillId="0" borderId="0" xfId="0" applyFont="true" applyBorder="false" applyAlignment="true" applyProtection="false">
      <alignment horizontal="center" vertical="bottom" textRotation="0" wrapText="false" indent="0" shrinkToFit="false"/>
      <protection locked="true" hidden="false"/>
    </xf>
    <xf numFmtId="176" fontId="9" fillId="0" borderId="0" xfId="0" applyFont="true" applyBorder="true" applyAlignment="true" applyProtection="false">
      <alignment horizontal="center"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9" fillId="0" borderId="3" xfId="0" applyFont="true" applyBorder="true" applyAlignment="false" applyProtection="false">
      <alignment horizontal="general" vertical="bottom" textRotation="0" wrapText="false" indent="0" shrinkToFit="false"/>
      <protection locked="true" hidden="false"/>
    </xf>
    <xf numFmtId="176" fontId="9" fillId="0" borderId="3" xfId="0" applyFont="true" applyBorder="true" applyAlignment="true" applyProtection="false">
      <alignment horizontal="center" vertical="bottom" textRotation="0" wrapText="false" indent="0" shrinkToFit="false"/>
      <protection locked="true" hidden="false"/>
    </xf>
    <xf numFmtId="176" fontId="9" fillId="0" borderId="3" xfId="0" applyFont="true" applyBorder="true" applyAlignment="true" applyProtection="false">
      <alignment horizontal="right" vertical="bottom" textRotation="0" wrapText="false" indent="0" shrinkToFit="false"/>
      <protection locked="true" hidden="false"/>
    </xf>
    <xf numFmtId="164" fontId="9" fillId="0" borderId="2" xfId="0" applyFont="true" applyBorder="true" applyAlignment="false" applyProtection="false">
      <alignment horizontal="general" vertical="bottom" textRotation="0" wrapText="false" indent="0" shrinkToFit="false"/>
      <protection locked="true" hidden="false"/>
    </xf>
    <xf numFmtId="176" fontId="9" fillId="0" borderId="2" xfId="0" applyFont="true" applyBorder="true" applyAlignment="true" applyProtection="false">
      <alignment horizontal="center" vertical="bottom" textRotation="0" wrapText="false" indent="0" shrinkToFit="false"/>
      <protection locked="true" hidden="false"/>
    </xf>
    <xf numFmtId="164" fontId="9" fillId="0" borderId="3" xfId="0" applyFont="true" applyBorder="true" applyAlignment="false" applyProtection="false">
      <alignment horizontal="general" vertical="bottom" textRotation="0" wrapText="false" indent="0" shrinkToFit="false"/>
      <protection locked="true" hidden="false"/>
    </xf>
    <xf numFmtId="176" fontId="9" fillId="0" borderId="3" xfId="0" applyFont="true" applyBorder="true" applyAlignment="true" applyProtection="false">
      <alignment horizontal="center" vertical="bottom" textRotation="0" wrapText="false" indent="0" shrinkToFit="false"/>
      <protection locked="true" hidden="false"/>
    </xf>
    <xf numFmtId="176" fontId="9" fillId="0" borderId="3" xfId="0" applyFont="true" applyBorder="true" applyAlignment="true" applyProtection="false">
      <alignment horizontal="right" vertical="bottom" textRotation="0" wrapText="false" indent="0" shrinkToFit="false"/>
      <protection locked="true" hidden="false"/>
    </xf>
    <xf numFmtId="176" fontId="9" fillId="0" borderId="2" xfId="0" applyFont="true" applyBorder="true" applyAlignment="true" applyProtection="false">
      <alignment horizontal="center" vertical="bottom" textRotation="0" wrapText="false" indent="0" shrinkToFit="false"/>
      <protection locked="true" hidden="false"/>
    </xf>
    <xf numFmtId="164" fontId="15" fillId="0" borderId="0" xfId="0" applyFont="true" applyBorder="true" applyAlignment="true" applyProtection="false">
      <alignment horizontal="right" vertical="bottom" textRotation="0" wrapText="false" indent="0" shrinkToFit="false"/>
      <protection locked="true" hidden="false"/>
    </xf>
    <xf numFmtId="170" fontId="0" fillId="0" borderId="0" xfId="15" applyFont="true" applyBorder="true" applyAlignment="true" applyProtection="tru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2" fillId="3" borderId="0" xfId="0" applyFont="true" applyBorder="false" applyAlignment="false" applyProtection="false">
      <alignment horizontal="general" vertical="bottom" textRotation="0" wrapText="false" indent="0" shrinkToFit="false"/>
      <protection locked="true" hidden="false"/>
    </xf>
    <xf numFmtId="164" fontId="13" fillId="3" borderId="0" xfId="0" applyFont="true" applyBorder="false" applyAlignment="false" applyProtection="false">
      <alignment horizontal="general" vertical="bottom" textRotation="0" wrapText="false" indent="0" shrinkToFit="false"/>
      <protection locked="true" hidden="false"/>
    </xf>
    <xf numFmtId="172" fontId="0" fillId="3" borderId="0" xfId="0" applyFont="false" applyBorder="false" applyAlignment="false" applyProtection="false">
      <alignment horizontal="general" vertical="bottom" textRotation="0" wrapText="false" indent="0" shrinkToFit="false"/>
      <protection locked="true" hidden="false"/>
    </xf>
    <xf numFmtId="172" fontId="7" fillId="0" borderId="0" xfId="0" applyFont="true" applyBorder="false" applyAlignment="true" applyProtection="false">
      <alignment horizontal="right" vertical="bottom" textRotation="0" wrapText="false" indent="0" shrinkToFit="false"/>
      <protection locked="true" hidden="false"/>
    </xf>
    <xf numFmtId="170" fontId="7" fillId="0" borderId="0" xfId="15" applyFont="true" applyBorder="true" applyAlignment="true" applyProtection="true">
      <alignment horizontal="right" vertical="bottom" textRotation="0" wrapText="false" indent="0" shrinkToFit="false"/>
      <protection locked="true" hidden="false"/>
    </xf>
    <xf numFmtId="164" fontId="29" fillId="0" borderId="0" xfId="0" applyFont="true" applyBorder="false" applyAlignment="false" applyProtection="false">
      <alignment horizontal="general" vertical="bottom" textRotation="0" wrapText="false" indent="0" shrinkToFit="false"/>
      <protection locked="true" hidden="false"/>
    </xf>
    <xf numFmtId="169" fontId="0" fillId="3" borderId="0" xfId="0" applyFont="false" applyBorder="false" applyAlignment="false" applyProtection="false">
      <alignment horizontal="general" vertical="bottom" textRotation="0" wrapText="false" indent="0" shrinkToFit="false"/>
      <protection locked="true" hidden="false"/>
    </xf>
    <xf numFmtId="168" fontId="7" fillId="0" borderId="0" xfId="15" applyFont="true" applyBorder="true" applyAlignment="true" applyProtection="true">
      <alignment horizontal="general" vertical="bottom" textRotation="0" wrapText="false" indent="0" shrinkToFit="false"/>
      <protection locked="true" hidden="false"/>
    </xf>
    <xf numFmtId="174" fontId="7" fillId="0" borderId="0" xfId="0" applyFont="true" applyBorder="false" applyAlignment="false" applyProtection="false">
      <alignment horizontal="general" vertical="bottom" textRotation="0" wrapText="false" indent="0" shrinkToFit="false"/>
      <protection locked="true" hidden="false"/>
    </xf>
    <xf numFmtId="168" fontId="5" fillId="0" borderId="0" xfId="15" applyFont="true" applyBorder="true" applyAlignment="true" applyProtection="true">
      <alignment horizontal="right" vertical="bottom" textRotation="0" wrapText="false" indent="0" shrinkToFit="false"/>
      <protection locked="true" hidden="false"/>
    </xf>
    <xf numFmtId="168" fontId="5" fillId="0" borderId="0" xfId="15" applyFont="true" applyBorder="true" applyAlignment="true" applyProtection="true">
      <alignment horizontal="general" vertical="bottom" textRotation="0" wrapText="false" indent="0" shrinkToFit="false"/>
      <protection locked="true" hidden="false"/>
    </xf>
    <xf numFmtId="170" fontId="7" fillId="0" borderId="0" xfId="15" applyFont="true" applyBorder="true" applyAlignment="true" applyProtection="true">
      <alignment horizontal="general" vertical="bottom" textRotation="0" wrapText="fals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4" fontId="23" fillId="3" borderId="0" xfId="0" applyFont="true" applyBorder="false" applyAlignment="false" applyProtection="false">
      <alignment horizontal="general" vertical="bottom" textRotation="0" wrapText="false" indent="0" shrinkToFit="false"/>
      <protection locked="true" hidden="false"/>
    </xf>
    <xf numFmtId="164" fontId="20" fillId="3" borderId="0" xfId="0" applyFont="true" applyBorder="false" applyAlignment="false" applyProtection="false">
      <alignment horizontal="general" vertical="bottom" textRotation="0" wrapText="false" indent="0" shrinkToFit="false"/>
      <protection locked="true" hidden="false"/>
    </xf>
    <xf numFmtId="174" fontId="0" fillId="0" borderId="0" xfId="0" applyFont="fals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6" fillId="4" borderId="0" xfId="0" applyFont="true" applyBorder="true" applyAlignment="false" applyProtection="false">
      <alignment horizontal="general" vertical="bottom" textRotation="0" wrapText="false" indent="0" shrinkToFit="false"/>
      <protection locked="true" hidden="false"/>
    </xf>
    <xf numFmtId="171" fontId="0" fillId="0" borderId="0" xfId="0" applyFont="false" applyBorder="false" applyAlignment="false" applyProtection="false">
      <alignment horizontal="general" vertical="bottom" textRotation="0" wrapText="false" indent="0" shrinkToFit="false"/>
      <protection locked="true" hidden="false"/>
    </xf>
    <xf numFmtId="164" fontId="15" fillId="3" borderId="0" xfId="25" applyFont="true" applyBorder="false" applyAlignment="false" applyProtection="false">
      <alignment horizontal="general" vertical="bottom" textRotation="0" wrapText="false" indent="0" shrinkToFit="false"/>
      <protection locked="true" hidden="false"/>
    </xf>
    <xf numFmtId="164" fontId="7" fillId="3" borderId="0" xfId="25" applyFont="true" applyBorder="false" applyAlignment="false" applyProtection="false">
      <alignment horizontal="general" vertical="bottom" textRotation="0" wrapText="false" indent="0" shrinkToFit="false"/>
      <protection locked="true" hidden="false"/>
    </xf>
    <xf numFmtId="170" fontId="27" fillId="3" borderId="0" xfId="15" applyFont="true" applyBorder="true" applyAlignment="true" applyProtection="true">
      <alignment horizontal="right" vertical="bottom" textRotation="0" wrapText="false" indent="0" shrinkToFit="false"/>
      <protection locked="true" hidden="false"/>
    </xf>
    <xf numFmtId="164" fontId="0" fillId="0" borderId="0" xfId="25" applyFont="true" applyBorder="false" applyAlignment="true" applyProtection="false">
      <alignment horizontal="left" vertical="bottom" textRotation="0" wrapText="false" indent="2" shrinkToFit="false"/>
      <protection locked="true" hidden="false"/>
    </xf>
    <xf numFmtId="170" fontId="8" fillId="0" borderId="0" xfId="15" applyFont="true" applyBorder="true" applyAlignment="true" applyProtection="true">
      <alignment horizontal="right" vertical="bottom" textRotation="0" wrapText="false" indent="0" shrinkToFit="false"/>
      <protection locked="true" hidden="false"/>
    </xf>
    <xf numFmtId="177" fontId="0" fillId="3" borderId="0" xfId="0" applyFont="false" applyBorder="false" applyAlignment="false" applyProtection="false">
      <alignment horizontal="general" vertical="bottom" textRotation="0" wrapText="false" indent="0" shrinkToFit="false"/>
      <protection locked="true" hidden="false"/>
    </xf>
    <xf numFmtId="164" fontId="0" fillId="0" borderId="0" xfId="25" applyFont="true" applyBorder="false" applyAlignment="true" applyProtection="false">
      <alignment horizontal="left" vertical="bottom" textRotation="0" wrapText="false" indent="4" shrinkToFit="false"/>
      <protection locked="true" hidden="false"/>
    </xf>
    <xf numFmtId="164" fontId="0" fillId="0" borderId="0" xfId="25" applyFont="true" applyBorder="false" applyAlignment="true" applyProtection="false">
      <alignment horizontal="left" vertical="bottom" textRotation="0" wrapText="false" indent="6" shrinkToFit="false"/>
      <protection locked="true" hidden="false"/>
    </xf>
    <xf numFmtId="164" fontId="0" fillId="0" borderId="0" xfId="25" applyFont="true" applyBorder="false" applyAlignment="true" applyProtection="false">
      <alignment horizontal="left" vertical="bottom" textRotation="0" wrapText="false" indent="6" shrinkToFit="false"/>
      <protection locked="true" hidden="false"/>
    </xf>
    <xf numFmtId="164" fontId="29" fillId="0" borderId="0" xfId="0" applyFont="true" applyBorder="false" applyAlignment="false" applyProtection="false">
      <alignment horizontal="general" vertical="bottom" textRotation="0" wrapText="false" indent="0" shrinkToFit="false"/>
      <protection locked="true" hidden="false"/>
    </xf>
    <xf numFmtId="164" fontId="0" fillId="0" borderId="0" xfId="25" applyFont="true" applyBorder="false" applyAlignment="true" applyProtection="false">
      <alignment horizontal="left" vertical="bottom" textRotation="0" wrapText="false" indent="2" shrinkToFit="false"/>
      <protection locked="true" hidden="false"/>
    </xf>
    <xf numFmtId="170" fontId="32" fillId="0" borderId="0" xfId="15" applyFont="true" applyBorder="true" applyAlignment="true" applyProtection="true">
      <alignment horizontal="right" vertical="bottom" textRotation="0" wrapText="false" indent="0" shrinkToFit="false"/>
      <protection locked="true" hidden="false"/>
    </xf>
    <xf numFmtId="164" fontId="13" fillId="0" borderId="0" xfId="25" applyFont="true" applyBorder="false" applyAlignment="false" applyProtection="false">
      <alignment horizontal="general" vertical="bottom" textRotation="0" wrapText="false" indent="0" shrinkToFit="false"/>
      <protection locked="true" hidden="false"/>
    </xf>
    <xf numFmtId="164" fontId="13" fillId="0" borderId="0" xfId="25" applyFont="true" applyBorder="false" applyAlignment="false" applyProtection="false">
      <alignment horizontal="general" vertical="bottom" textRotation="0" wrapText="false" indent="0" shrinkToFit="false"/>
      <protection locked="true" hidden="false"/>
    </xf>
    <xf numFmtId="164" fontId="0" fillId="0" borderId="0" xfId="25" applyFont="true" applyBorder="false" applyAlignment="false" applyProtection="false">
      <alignment horizontal="general" vertical="bottom" textRotation="0" wrapText="false" indent="0" shrinkToFit="false"/>
      <protection locked="true" hidden="false"/>
    </xf>
    <xf numFmtId="164" fontId="0" fillId="0" borderId="0" xfId="25" applyFont="true" applyBorder="false" applyAlignment="false" applyProtection="false">
      <alignment horizontal="general" vertical="bottom" textRotation="0" wrapText="false" indent="0" shrinkToFit="false"/>
      <protection locked="true" hidden="false"/>
    </xf>
    <xf numFmtId="170" fontId="0" fillId="0" borderId="0" xfId="25" applyFont="true" applyBorder="false" applyAlignment="false" applyProtection="false">
      <alignment horizontal="general" vertical="bottom" textRotation="0" wrapText="false" indent="0" shrinkToFit="false"/>
      <protection locked="true" hidden="false"/>
    </xf>
    <xf numFmtId="164" fontId="8" fillId="0" borderId="0" xfId="25" applyFont="true" applyBorder="false" applyAlignment="false" applyProtection="false">
      <alignment horizontal="general" vertical="bottom" textRotation="0" wrapText="false" indent="0" shrinkToFit="false"/>
      <protection locked="true" hidden="false"/>
    </xf>
    <xf numFmtId="164" fontId="7" fillId="0" borderId="0" xfId="25" applyFont="true" applyBorder="false" applyAlignment="false" applyProtection="false">
      <alignment horizontal="general" vertical="bottom" textRotation="0" wrapText="false" indent="0" shrinkToFit="false"/>
      <protection locked="true" hidden="false"/>
    </xf>
    <xf numFmtId="172" fontId="27" fillId="0" borderId="0" xfId="25" applyFont="true" applyBorder="false" applyAlignment="true" applyProtection="false">
      <alignment horizontal="right" vertical="bottom" textRotation="0" wrapText="false" indent="0" shrinkToFit="false"/>
      <protection locked="true" hidden="false"/>
    </xf>
    <xf numFmtId="164" fontId="27" fillId="0" borderId="0" xfId="25" applyFont="true" applyBorder="false" applyAlignment="false" applyProtection="false">
      <alignment horizontal="general" vertical="bottom" textRotation="0" wrapText="false" indent="0" shrinkToFit="false"/>
      <protection locked="true" hidden="false"/>
    </xf>
    <xf numFmtId="164" fontId="39" fillId="0" borderId="0" xfId="25" applyFont="true" applyBorder="false" applyAlignment="false" applyProtection="false">
      <alignment horizontal="general" vertical="bottom" textRotation="0" wrapText="false" indent="0" shrinkToFit="false"/>
      <protection locked="true" hidden="false"/>
    </xf>
    <xf numFmtId="172" fontId="7" fillId="0" borderId="0" xfId="25" applyFont="true" applyBorder="false" applyAlignment="true" applyProtection="false">
      <alignment horizontal="right" vertical="bottom" textRotation="0" wrapText="false" indent="0" shrinkToFit="false"/>
      <protection locked="true" hidden="false"/>
    </xf>
    <xf numFmtId="164" fontId="30" fillId="0" borderId="0" xfId="25" applyFont="true" applyBorder="false" applyAlignment="false" applyProtection="false">
      <alignment horizontal="general" vertical="bottom" textRotation="0" wrapText="false" indent="0" shrinkToFit="false"/>
      <protection locked="true" hidden="false"/>
    </xf>
    <xf numFmtId="170" fontId="0" fillId="3" borderId="0" xfId="0" applyFont="false" applyBorder="false" applyAlignment="false" applyProtection="false">
      <alignment horizontal="general" vertical="bottom" textRotation="0" wrapText="false" indent="0" shrinkToFit="false"/>
      <protection locked="true" hidden="false"/>
    </xf>
    <xf numFmtId="164" fontId="5" fillId="3" borderId="0" xfId="25" applyFont="true" applyBorder="false" applyAlignment="false" applyProtection="false">
      <alignment horizontal="general" vertical="bottom" textRotation="0" wrapText="false" indent="0" shrinkToFit="false"/>
      <protection locked="true" hidden="false"/>
    </xf>
    <xf numFmtId="164" fontId="0" fillId="3" borderId="0" xfId="25" applyFont="true" applyBorder="false" applyAlignment="false" applyProtection="false">
      <alignment horizontal="general" vertical="bottom" textRotation="0" wrapText="false" indent="0" shrinkToFit="false"/>
      <protection locked="true" hidden="false"/>
    </xf>
    <xf numFmtId="172" fontId="5" fillId="0" borderId="0" xfId="25" applyFont="true" applyBorder="false" applyAlignment="true" applyProtection="false">
      <alignment horizontal="right" vertical="bottom" textRotation="0" wrapText="false" indent="0" shrinkToFit="false"/>
      <protection locked="true" hidden="false"/>
    </xf>
    <xf numFmtId="172" fontId="8" fillId="0" borderId="0" xfId="25" applyFont="true" applyBorder="false" applyAlignment="true" applyProtection="false">
      <alignment horizontal="right" vertical="bottom" textRotation="0" wrapText="false" indent="0" shrinkToFit="false"/>
      <protection locked="true" hidden="false"/>
    </xf>
    <xf numFmtId="172" fontId="0" fillId="3" borderId="0" xfId="25" applyFont="true" applyBorder="false" applyAlignment="true" applyProtection="false">
      <alignment horizontal="right" vertical="bottom" textRotation="0" wrapText="false" indent="0" shrinkToFit="false"/>
      <protection locked="true" hidden="false"/>
    </xf>
    <xf numFmtId="170" fontId="7" fillId="3" borderId="0" xfId="15" applyFont="true" applyBorder="true" applyAlignment="true" applyProtection="true">
      <alignment horizontal="right" vertical="bottom" textRotation="0" wrapText="false" indent="0" shrinkToFit="false"/>
      <protection locked="true" hidden="false"/>
    </xf>
    <xf numFmtId="170" fontId="0" fillId="0" borderId="0" xfId="15" applyFont="true" applyBorder="true" applyAlignment="true" applyProtection="true">
      <alignment horizontal="right" vertical="bottom" textRotation="0" wrapText="false" indent="0" shrinkToFit="false"/>
      <protection locked="true" hidden="false"/>
    </xf>
    <xf numFmtId="167" fontId="0" fillId="0" borderId="0" xfId="27" applyFont="true" applyBorder="true" applyAlignment="true" applyProtection="true">
      <alignment horizontal="right" vertical="bottom" textRotation="0" wrapText="false" indent="0" shrinkToFit="false"/>
      <protection locked="true" hidden="false"/>
    </xf>
    <xf numFmtId="164" fontId="15" fillId="0" borderId="0" xfId="25" applyFont="true" applyBorder="false" applyAlignment="false" applyProtection="false">
      <alignment horizontal="general" vertical="bottom" textRotation="0" wrapText="false" indent="0" shrinkToFit="false"/>
      <protection locked="true" hidden="false"/>
    </xf>
    <xf numFmtId="164" fontId="30" fillId="0" borderId="0" xfId="25" applyFont="true" applyBorder="false" applyAlignment="false" applyProtection="false">
      <alignment horizontal="general" vertical="bottom" textRotation="0" wrapText="false" indent="0" shrinkToFit="false"/>
      <protection locked="true" hidden="false"/>
    </xf>
    <xf numFmtId="164" fontId="41" fillId="0" borderId="0" xfId="25" applyFont="true" applyBorder="false" applyAlignment="false" applyProtection="false">
      <alignment horizontal="general" vertical="bottom" textRotation="0" wrapText="false" indent="0" shrinkToFit="false"/>
      <protection locked="true" hidden="false"/>
    </xf>
    <xf numFmtId="172" fontId="8" fillId="0" borderId="0" xfId="25" applyFont="true" applyBorder="false" applyAlignment="true" applyProtection="false">
      <alignment horizontal="center" vertical="center" textRotation="0" wrapText="false" indent="0" shrinkToFit="false"/>
      <protection locked="true" hidden="false"/>
    </xf>
    <xf numFmtId="164" fontId="43" fillId="0" borderId="0" xfId="0" applyFont="true" applyBorder="false" applyAlignment="true" applyProtection="false">
      <alignment horizontal="left" vertical="bottom" textRotation="0" wrapText="false" indent="0" shrinkToFit="false"/>
      <protection locked="true" hidden="false"/>
    </xf>
    <xf numFmtId="164" fontId="43" fillId="0" borderId="0" xfId="0" applyFont="true" applyBorder="false" applyAlignment="true" applyProtection="false">
      <alignment horizontal="right" vertical="bottom" textRotation="0" wrapText="false" indent="0" shrinkToFit="false"/>
      <protection locked="true" hidden="false"/>
    </xf>
    <xf numFmtId="164" fontId="37" fillId="0" borderId="0" xfId="0" applyFont="true" applyBorder="false" applyAlignment="false" applyProtection="false">
      <alignment horizontal="general" vertical="bottom" textRotation="0" wrapText="false" indent="0" shrinkToFit="false"/>
      <protection locked="true" hidden="false"/>
    </xf>
    <xf numFmtId="170" fontId="37" fillId="0" borderId="0" xfId="15" applyFont="true" applyBorder="true" applyAlignment="true" applyProtection="true">
      <alignment horizontal="right" vertical="bottom" textRotation="0" wrapText="false" indent="0" shrinkToFit="false"/>
      <protection locked="true" hidden="false"/>
    </xf>
    <xf numFmtId="172" fontId="37" fillId="3" borderId="0" xfId="0" applyFont="true" applyBorder="false" applyAlignment="true" applyProtection="false">
      <alignment horizontal="center" vertical="bottom" textRotation="0" wrapText="false" indent="0" shrinkToFit="false"/>
      <protection locked="true" hidden="false"/>
    </xf>
    <xf numFmtId="164" fontId="37" fillId="0" borderId="0" xfId="0" applyFont="true" applyBorder="false" applyAlignment="true" applyProtection="false">
      <alignment horizontal="left" vertical="bottom" textRotation="0" wrapText="false" indent="2" shrinkToFit="false"/>
      <protection locked="true" hidden="false"/>
    </xf>
    <xf numFmtId="167" fontId="37" fillId="0" borderId="0" xfId="19" applyFont="true" applyBorder="true" applyAlignment="true" applyProtection="true">
      <alignment horizontal="center" vertical="bottom" textRotation="0" wrapText="false" indent="0" shrinkToFit="false"/>
      <protection locked="true" hidden="false"/>
    </xf>
    <xf numFmtId="164" fontId="37" fillId="0" borderId="0" xfId="25" applyFont="true" applyBorder="false" applyAlignment="false" applyProtection="false">
      <alignment horizontal="general" vertical="bottom" textRotation="0" wrapText="false" indent="0" shrinkToFit="false"/>
      <protection locked="true" hidden="false"/>
    </xf>
    <xf numFmtId="164" fontId="9" fillId="3" borderId="0" xfId="25" applyFont="true" applyBorder="true" applyAlignment="false" applyProtection="false">
      <alignment horizontal="general" vertical="bottom" textRotation="0" wrapText="false" indent="0" shrinkToFit="false"/>
      <protection locked="true" hidden="false"/>
    </xf>
    <xf numFmtId="164" fontId="6" fillId="9"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9" fillId="6" borderId="0" xfId="0" applyFont="true" applyBorder="false" applyAlignment="false" applyProtection="false">
      <alignment horizontal="general" vertical="bottom" textRotation="0" wrapText="false" indent="0" shrinkToFit="false"/>
      <protection locked="true" hidden="false"/>
    </xf>
    <xf numFmtId="164" fontId="49" fillId="6" borderId="0" xfId="0" applyFont="true" applyBorder="false" applyAlignment="true" applyProtection="false">
      <alignment horizontal="left" vertical="bottom" textRotation="0" wrapText="false" indent="0" shrinkToFit="false"/>
      <protection locked="true" hidden="false"/>
    </xf>
    <xf numFmtId="164" fontId="49" fillId="6" borderId="0" xfId="0" applyFont="true" applyBorder="false" applyAlignment="true" applyProtection="false">
      <alignment horizontal="right" vertical="bottom" textRotation="0" wrapText="false" indent="0" shrinkToFit="false"/>
      <protection locked="true" hidden="false"/>
    </xf>
    <xf numFmtId="164" fontId="30" fillId="0" borderId="0" xfId="0" applyFont="true" applyBorder="false" applyAlignment="true" applyProtection="false">
      <alignment horizontal="left" vertical="bottom" textRotation="0" wrapText="false" indent="0" shrinkToFit="false"/>
      <protection locked="true" hidden="false"/>
    </xf>
    <xf numFmtId="164" fontId="11" fillId="6" borderId="0" xfId="0" applyFont="true" applyBorder="false" applyAlignment="false" applyProtection="false">
      <alignment horizontal="general" vertical="bottom" textRotation="0" wrapText="false" indent="0" shrinkToFit="false"/>
      <protection locked="true" hidden="false"/>
    </xf>
    <xf numFmtId="164" fontId="11" fillId="6" borderId="0" xfId="0" applyFont="true" applyBorder="false" applyAlignment="true" applyProtection="false">
      <alignment horizontal="left" vertical="bottom" textRotation="0" wrapText="false" indent="0" shrinkToFit="false"/>
      <protection locked="true" hidden="false"/>
    </xf>
    <xf numFmtId="164" fontId="11" fillId="6" borderId="0" xfId="0" applyFont="true" applyBorder="false" applyAlignment="true" applyProtection="false">
      <alignment horizontal="right" vertical="bottom" textRotation="0" wrapText="false" indent="0" shrinkToFit="false"/>
      <protection locked="true" hidden="false"/>
    </xf>
    <xf numFmtId="164" fontId="16"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right"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left" vertical="bottom" textRotation="0" wrapText="false" indent="0" shrinkToFit="false"/>
      <protection locked="true" hidden="false"/>
    </xf>
    <xf numFmtId="164" fontId="11" fillId="0" borderId="0" xfId="0" applyFont="true" applyBorder="false" applyAlignment="true" applyProtection="false">
      <alignment horizontal="right" vertical="bottom" textRotation="0" wrapText="false" indent="0" shrinkToFit="false"/>
      <protection locked="true" hidden="false"/>
    </xf>
    <xf numFmtId="164" fontId="50" fillId="6"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true" applyAlignment="true" applyProtection="false">
      <alignment horizontal="right" vertical="bottom" textRotation="0" wrapText="false" indent="0" shrinkToFit="false"/>
      <protection locked="true" hidden="false"/>
    </xf>
  </cellXfs>
  <cellStyles count="15">
    <cellStyle name="Normal" xfId="0" builtinId="0"/>
    <cellStyle name="Comma" xfId="15" builtinId="3"/>
    <cellStyle name="Comma [0]" xfId="16" builtinId="6"/>
    <cellStyle name="Currency" xfId="17" builtinId="4"/>
    <cellStyle name="Currency [0]" xfId="18" builtinId="7"/>
    <cellStyle name="Percent" xfId="19" builtinId="5"/>
    <cellStyle name="Komma 10" xfId="21"/>
    <cellStyle name="Komma 2" xfId="22"/>
    <cellStyle name="Link 2 3 2" xfId="23"/>
    <cellStyle name="Normal 103" xfId="24"/>
    <cellStyle name="Normal 112" xfId="25"/>
    <cellStyle name="Normal 2" xfId="26"/>
    <cellStyle name="Procent 20" xfId="27"/>
    <cellStyle name="*unknown*" xfId="20" builtinId="8"/>
    <cellStyle name="Excel Built-in Explanatory Text" xfId="28"/>
  </cellStyles>
  <dxfs count="21">
    <dxf>
      <font>
        <color rgb="FFFFFFFF"/>
      </font>
    </dxf>
    <dxf>
      <font>
        <color rgb="FFFFFFFF"/>
      </font>
    </dxf>
    <dxf>
      <font>
        <color rgb="FFFFFFFF"/>
      </font>
    </dxf>
    <dxf>
      <font>
        <color rgb="FFFFFFFF"/>
      </font>
    </dxf>
    <dxf>
      <font>
        <color rgb="FFFFFFFF"/>
      </font>
    </dxf>
    <dxf>
      <font>
        <color rgb="FFFFFFFF"/>
      </font>
    </dxf>
    <dxf>
      <font>
        <color rgb="FFFFFFFF"/>
      </font>
    </dxf>
    <dxf>
      <font>
        <color rgb="FFFFFFFF"/>
      </font>
    </dxf>
    <dxf>
      <font>
        <color rgb="FFFFFFFF"/>
      </font>
    </dxf>
    <dxf>
      <font>
        <color rgb="FFFFFFFF"/>
      </font>
    </dxf>
    <dxf>
      <font>
        <color rgb="FFFFFFFF"/>
      </font>
    </dxf>
    <dxf>
      <font>
        <color rgb="FFFFFFFF"/>
      </font>
    </dxf>
    <dxf>
      <font>
        <color rgb="FFFFFFFF"/>
      </font>
    </dxf>
    <dxf>
      <font>
        <color rgb="FFFFFFFF"/>
      </font>
    </dxf>
    <dxf>
      <font>
        <color rgb="FFFFFFFF"/>
      </font>
    </dxf>
    <dxf>
      <font>
        <color rgb="FFFFFFFF"/>
      </font>
    </dxf>
    <dxf>
      <font>
        <color rgb="FFFFFFFF"/>
      </font>
    </dxf>
    <dxf>
      <font>
        <color rgb="FFFFFFFF"/>
      </font>
    </dxf>
    <dxf>
      <font>
        <color rgb="FFFFFFFF"/>
      </font>
    </dxf>
    <dxf>
      <font>
        <color rgb="FFFFFFFF"/>
      </font>
    </dxf>
    <dxf>
      <font>
        <color rgb="FFFFFFFF"/>
      </font>
    </dxf>
  </dxfs>
  <colors>
    <indexedColors>
      <rgbColor rgb="FF000000"/>
      <rgbColor rgb="FFFFFFFF"/>
      <rgbColor rgb="FFFF0000"/>
      <rgbColor rgb="FF00FF00"/>
      <rgbColor rgb="FF0000FF"/>
      <rgbColor rgb="FFFFFF00"/>
      <rgbColor rgb="FFFF00FF"/>
      <rgbColor rgb="FF00FFFF"/>
      <rgbColor rgb="FFC00000"/>
      <rgbColor rgb="FF008000"/>
      <rgbColor rgb="FF000080"/>
      <rgbColor rgb="FF917500"/>
      <rgbColor rgb="FF800080"/>
      <rgbColor rgb="FF008B8B"/>
      <rgbColor rgb="FFA0C1C2"/>
      <rgbColor rgb="FF808080"/>
      <rgbColor rgb="FF7F7F7F"/>
      <rgbColor rgb="FF993366"/>
      <rgbColor rgb="FFECF5E9"/>
      <rgbColor rgb="FFB5FFFF"/>
      <rgbColor rgb="FF660066"/>
      <rgbColor rgb="FFFF8080"/>
      <rgbColor rgb="FF0070C0"/>
      <rgbColor rgb="FFD9D9D9"/>
      <rgbColor rgb="FF000080"/>
      <rgbColor rgb="FFFF00FF"/>
      <rgbColor rgb="FFFFFF00"/>
      <rgbColor rgb="FF00FFFF"/>
      <rgbColor rgb="FF800080"/>
      <rgbColor rgb="FF800000"/>
      <rgbColor rgb="FF00A98F"/>
      <rgbColor rgb="FF0000FF"/>
      <rgbColor rgb="FF00A7BD"/>
      <rgbColor rgb="FFC2E5F1"/>
      <rgbColor rgb="FFCCFFCC"/>
      <rgbColor rgb="FFFFFF99"/>
      <rgbColor rgb="FFA0CD92"/>
      <rgbColor rgb="FFFF99CC"/>
      <rgbColor rgb="FFCC99FF"/>
      <rgbColor rgb="FFFFCC99"/>
      <rgbColor rgb="FF3366FF"/>
      <rgbColor rgb="FF33CCCC"/>
      <rgbColor rgb="FF99CC00"/>
      <rgbColor rgb="FFFFD424"/>
      <rgbColor rgb="FFFF9900"/>
      <rgbColor rgb="FFFF6600"/>
      <rgbColor rgb="FF595959"/>
      <rgbColor rgb="FF8B8B8B"/>
      <rgbColor rgb="FF0A515D"/>
      <rgbColor rgb="FF00B050"/>
      <rgbColor rgb="FF003300"/>
      <rgbColor rgb="FF333300"/>
      <rgbColor rgb="FF993300"/>
      <rgbColor rgb="FF993366"/>
      <rgbColor rgb="FF333399"/>
      <rgbColor rgb="FF40404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sharedStrings" Target="sharedStrings.xml"/>
</Relationships>
</file>

<file path=xl/charts/chart21.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lang="da-DK" sz="1400" spc="-1" strike="noStrike">
                <a:solidFill>
                  <a:srgbClr val="000000"/>
                </a:solidFill>
                <a:latin typeface="Arial"/>
              </a:defRPr>
            </a:pPr>
            <a:r>
              <a:rPr b="0" lang="da-DK" sz="1400" spc="-1" strike="noStrike">
                <a:solidFill>
                  <a:srgbClr val="000000"/>
                </a:solidFill>
                <a:latin typeface="Arial"/>
              </a:rPr>
              <a:t>Fossile brændselspriser (kr./GJ, 2023-priser)</a:t>
            </a:r>
          </a:p>
        </c:rich>
      </c:tx>
      <c:overlay val="0"/>
      <c:spPr>
        <a:noFill/>
        <a:ln w="0">
          <a:noFill/>
        </a:ln>
      </c:spPr>
    </c:title>
    <c:autoTitleDeleted val="0"/>
    <c:plotArea>
      <c:lineChart>
        <c:grouping val="standard"/>
        <c:varyColors val="0"/>
        <c:ser>
          <c:idx val="0"/>
          <c:order val="0"/>
          <c:tx>
            <c:strRef>
              <c:f>Brændselspriser!$B$6</c:f>
              <c:strCache>
                <c:ptCount val="1"/>
                <c:pt idx="0">
                  <c:v>Kul</c:v>
                </c:pt>
              </c:strCache>
            </c:strRef>
          </c:tx>
          <c:spPr>
            <a:solidFill>
              <a:srgbClr val="00a98f"/>
            </a:solidFill>
            <a:ln cap="rnd" w="28440">
              <a:solidFill>
                <a:srgbClr val="00a98f"/>
              </a:solidFill>
              <a:round/>
            </a:ln>
          </c:spPr>
          <c:marker>
            <c:symbol val="none"/>
          </c:marker>
          <c:dLbls>
            <c:txPr>
              <a:bodyPr wrap="square"/>
              <a:lstStyle/>
              <a:p>
                <a:pPr>
                  <a:defRPr b="0" sz="1000" spc="-1" strike="noStrike">
                    <a:solidFill>
                      <a:srgbClr val="000000"/>
                    </a:solidFill>
                    <a:latin typeface="Arial"/>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Brændselspriser!$C$5:$AD$5</c:f>
              <c:strCache>
                <c:ptCount val="28"/>
                <c:pt idx="0">
                  <c:v>2023</c:v>
                </c:pt>
                <c:pt idx="1">
                  <c:v>2024</c:v>
                </c:pt>
                <c:pt idx="2">
                  <c:v>2025</c:v>
                </c:pt>
                <c:pt idx="3">
                  <c:v>2026</c:v>
                </c:pt>
                <c:pt idx="4">
                  <c:v>2027</c:v>
                </c:pt>
                <c:pt idx="5">
                  <c:v>2028</c:v>
                </c:pt>
                <c:pt idx="6">
                  <c:v>2029</c:v>
                </c:pt>
                <c:pt idx="7">
                  <c:v>2030</c:v>
                </c:pt>
                <c:pt idx="8">
                  <c:v>2031</c:v>
                </c:pt>
                <c:pt idx="9">
                  <c:v>2032</c:v>
                </c:pt>
                <c:pt idx="10">
                  <c:v>2033</c:v>
                </c:pt>
                <c:pt idx="11">
                  <c:v>2034</c:v>
                </c:pt>
                <c:pt idx="12">
                  <c:v>2035</c:v>
                </c:pt>
                <c:pt idx="13">
                  <c:v>2036</c:v>
                </c:pt>
                <c:pt idx="14">
                  <c:v>2037</c:v>
                </c:pt>
                <c:pt idx="15">
                  <c:v>2038</c:v>
                </c:pt>
                <c:pt idx="16">
                  <c:v>2039</c:v>
                </c:pt>
                <c:pt idx="17">
                  <c:v>2040</c:v>
                </c:pt>
                <c:pt idx="18">
                  <c:v>2041</c:v>
                </c:pt>
                <c:pt idx="19">
                  <c:v>2042</c:v>
                </c:pt>
                <c:pt idx="20">
                  <c:v>2043</c:v>
                </c:pt>
                <c:pt idx="21">
                  <c:v>2044</c:v>
                </c:pt>
                <c:pt idx="22">
                  <c:v>2045</c:v>
                </c:pt>
                <c:pt idx="23">
                  <c:v>2046</c:v>
                </c:pt>
                <c:pt idx="24">
                  <c:v>2047</c:v>
                </c:pt>
                <c:pt idx="25">
                  <c:v>2048</c:v>
                </c:pt>
                <c:pt idx="26">
                  <c:v>2049</c:v>
                </c:pt>
                <c:pt idx="27">
                  <c:v>2050</c:v>
                </c:pt>
              </c:strCache>
            </c:strRef>
          </c:cat>
          <c:val>
            <c:numRef>
              <c:f>Brændselspriser!$C$6:$AD$6</c:f>
              <c:numCache>
                <c:formatCode>General</c:formatCode>
                <c:ptCount val="28"/>
                <c:pt idx="0">
                  <c:v>67.69</c:v>
                </c:pt>
                <c:pt idx="1">
                  <c:v>60.2</c:v>
                </c:pt>
                <c:pt idx="2">
                  <c:v>40.19</c:v>
                </c:pt>
                <c:pt idx="3">
                  <c:v>39.34</c:v>
                </c:pt>
                <c:pt idx="4">
                  <c:v>38.52</c:v>
                </c:pt>
                <c:pt idx="5">
                  <c:v>37.71</c:v>
                </c:pt>
                <c:pt idx="6">
                  <c:v>36.97</c:v>
                </c:pt>
                <c:pt idx="7">
                  <c:v>36.24</c:v>
                </c:pt>
                <c:pt idx="8">
                  <c:v>36.62</c:v>
                </c:pt>
                <c:pt idx="9">
                  <c:v>36.97</c:v>
                </c:pt>
                <c:pt idx="10">
                  <c:v>37.3</c:v>
                </c:pt>
                <c:pt idx="11">
                  <c:v>37.6</c:v>
                </c:pt>
                <c:pt idx="12">
                  <c:v>37.89</c:v>
                </c:pt>
                <c:pt idx="13">
                  <c:v>38.09</c:v>
                </c:pt>
                <c:pt idx="14">
                  <c:v>38.28</c:v>
                </c:pt>
                <c:pt idx="15">
                  <c:v>38.44</c:v>
                </c:pt>
                <c:pt idx="16">
                  <c:v>38.59</c:v>
                </c:pt>
                <c:pt idx="17">
                  <c:v>38.74</c:v>
                </c:pt>
                <c:pt idx="18">
                  <c:v>38.85</c:v>
                </c:pt>
                <c:pt idx="19">
                  <c:v>38.94</c:v>
                </c:pt>
                <c:pt idx="20">
                  <c:v>39.01</c:v>
                </c:pt>
                <c:pt idx="21">
                  <c:v>39.08</c:v>
                </c:pt>
                <c:pt idx="22">
                  <c:v>39.14</c:v>
                </c:pt>
                <c:pt idx="23">
                  <c:v>39.18</c:v>
                </c:pt>
                <c:pt idx="24">
                  <c:v>39.2</c:v>
                </c:pt>
                <c:pt idx="25">
                  <c:v>39.2</c:v>
                </c:pt>
                <c:pt idx="26">
                  <c:v>39.2</c:v>
                </c:pt>
                <c:pt idx="27">
                  <c:v>39.19</c:v>
                </c:pt>
              </c:numCache>
            </c:numRef>
          </c:val>
          <c:smooth val="0"/>
        </c:ser>
        <c:ser>
          <c:idx val="1"/>
          <c:order val="1"/>
          <c:tx>
            <c:strRef>
              <c:f>Brændselspriser!$B$7</c:f>
              <c:strCache>
                <c:ptCount val="1"/>
                <c:pt idx="0">
                  <c:v>Råolie</c:v>
                </c:pt>
              </c:strCache>
            </c:strRef>
          </c:tx>
          <c:spPr>
            <a:solidFill>
              <a:srgbClr val="ffd424"/>
            </a:solidFill>
            <a:ln cap="rnd" w="28440">
              <a:solidFill>
                <a:srgbClr val="ffd424"/>
              </a:solidFill>
              <a:round/>
            </a:ln>
          </c:spPr>
          <c:marker>
            <c:symbol val="none"/>
          </c:marker>
          <c:dLbls>
            <c:txPr>
              <a:bodyPr wrap="square"/>
              <a:lstStyle/>
              <a:p>
                <a:pPr>
                  <a:defRPr b="0" sz="1000" spc="-1" strike="noStrike">
                    <a:solidFill>
                      <a:srgbClr val="000000"/>
                    </a:solidFill>
                    <a:latin typeface="Arial"/>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Brændselspriser!$C$5:$AD$5</c:f>
              <c:strCache>
                <c:ptCount val="28"/>
                <c:pt idx="0">
                  <c:v>2023</c:v>
                </c:pt>
                <c:pt idx="1">
                  <c:v>2024</c:v>
                </c:pt>
                <c:pt idx="2">
                  <c:v>2025</c:v>
                </c:pt>
                <c:pt idx="3">
                  <c:v>2026</c:v>
                </c:pt>
                <c:pt idx="4">
                  <c:v>2027</c:v>
                </c:pt>
                <c:pt idx="5">
                  <c:v>2028</c:v>
                </c:pt>
                <c:pt idx="6">
                  <c:v>2029</c:v>
                </c:pt>
                <c:pt idx="7">
                  <c:v>2030</c:v>
                </c:pt>
                <c:pt idx="8">
                  <c:v>2031</c:v>
                </c:pt>
                <c:pt idx="9">
                  <c:v>2032</c:v>
                </c:pt>
                <c:pt idx="10">
                  <c:v>2033</c:v>
                </c:pt>
                <c:pt idx="11">
                  <c:v>2034</c:v>
                </c:pt>
                <c:pt idx="12">
                  <c:v>2035</c:v>
                </c:pt>
                <c:pt idx="13">
                  <c:v>2036</c:v>
                </c:pt>
                <c:pt idx="14">
                  <c:v>2037</c:v>
                </c:pt>
                <c:pt idx="15">
                  <c:v>2038</c:v>
                </c:pt>
                <c:pt idx="16">
                  <c:v>2039</c:v>
                </c:pt>
                <c:pt idx="17">
                  <c:v>2040</c:v>
                </c:pt>
                <c:pt idx="18">
                  <c:v>2041</c:v>
                </c:pt>
                <c:pt idx="19">
                  <c:v>2042</c:v>
                </c:pt>
                <c:pt idx="20">
                  <c:v>2043</c:v>
                </c:pt>
                <c:pt idx="21">
                  <c:v>2044</c:v>
                </c:pt>
                <c:pt idx="22">
                  <c:v>2045</c:v>
                </c:pt>
                <c:pt idx="23">
                  <c:v>2046</c:v>
                </c:pt>
                <c:pt idx="24">
                  <c:v>2047</c:v>
                </c:pt>
                <c:pt idx="25">
                  <c:v>2048</c:v>
                </c:pt>
                <c:pt idx="26">
                  <c:v>2049</c:v>
                </c:pt>
                <c:pt idx="27">
                  <c:v>2050</c:v>
                </c:pt>
              </c:strCache>
            </c:strRef>
          </c:cat>
          <c:val>
            <c:numRef>
              <c:f>Brændselspriser!$C$7:$AD$7</c:f>
              <c:numCache>
                <c:formatCode>General</c:formatCode>
                <c:ptCount val="28"/>
                <c:pt idx="0">
                  <c:v>113.43</c:v>
                </c:pt>
                <c:pt idx="1">
                  <c:v>105.81</c:v>
                </c:pt>
                <c:pt idx="2">
                  <c:v>100.87</c:v>
                </c:pt>
                <c:pt idx="3">
                  <c:v>96.19</c:v>
                </c:pt>
                <c:pt idx="4">
                  <c:v>92.03</c:v>
                </c:pt>
                <c:pt idx="5">
                  <c:v>88.18</c:v>
                </c:pt>
                <c:pt idx="6">
                  <c:v>84.92</c:v>
                </c:pt>
                <c:pt idx="7">
                  <c:v>81.6</c:v>
                </c:pt>
                <c:pt idx="8">
                  <c:v>82.08</c:v>
                </c:pt>
                <c:pt idx="9">
                  <c:v>83.09</c:v>
                </c:pt>
                <c:pt idx="10">
                  <c:v>84.03</c:v>
                </c:pt>
                <c:pt idx="11">
                  <c:v>84.91</c:v>
                </c:pt>
                <c:pt idx="12">
                  <c:v>85.77</c:v>
                </c:pt>
                <c:pt idx="13">
                  <c:v>86.42</c:v>
                </c:pt>
                <c:pt idx="14">
                  <c:v>87.01</c:v>
                </c:pt>
                <c:pt idx="15">
                  <c:v>87.56</c:v>
                </c:pt>
                <c:pt idx="16">
                  <c:v>88.05</c:v>
                </c:pt>
                <c:pt idx="17">
                  <c:v>88.54</c:v>
                </c:pt>
                <c:pt idx="18">
                  <c:v>89.28</c:v>
                </c:pt>
                <c:pt idx="19">
                  <c:v>90.22</c:v>
                </c:pt>
                <c:pt idx="20">
                  <c:v>91.11</c:v>
                </c:pt>
                <c:pt idx="21">
                  <c:v>91.93</c:v>
                </c:pt>
                <c:pt idx="22">
                  <c:v>92.73</c:v>
                </c:pt>
                <c:pt idx="23">
                  <c:v>93.44</c:v>
                </c:pt>
                <c:pt idx="24">
                  <c:v>94.09</c:v>
                </c:pt>
                <c:pt idx="25">
                  <c:v>94.68</c:v>
                </c:pt>
                <c:pt idx="26">
                  <c:v>95.23</c:v>
                </c:pt>
                <c:pt idx="27">
                  <c:v>95.73</c:v>
                </c:pt>
              </c:numCache>
            </c:numRef>
          </c:val>
          <c:smooth val="0"/>
        </c:ser>
        <c:ser>
          <c:idx val="2"/>
          <c:order val="2"/>
          <c:tx>
            <c:strRef>
              <c:f>Brændselspriser!$B$8</c:f>
              <c:strCache>
                <c:ptCount val="1"/>
                <c:pt idx="0">
                  <c:v>Naturgas</c:v>
                </c:pt>
              </c:strCache>
            </c:strRef>
          </c:tx>
          <c:spPr>
            <a:solidFill>
              <a:srgbClr val="c2e5f1"/>
            </a:solidFill>
            <a:ln cap="rnd" w="28440">
              <a:solidFill>
                <a:srgbClr val="c2e5f1"/>
              </a:solidFill>
              <a:round/>
            </a:ln>
          </c:spPr>
          <c:marker>
            <c:symbol val="none"/>
          </c:marker>
          <c:dLbls>
            <c:txPr>
              <a:bodyPr wrap="square"/>
              <a:lstStyle/>
              <a:p>
                <a:pPr>
                  <a:defRPr b="0" sz="1000" spc="-1" strike="noStrike">
                    <a:solidFill>
                      <a:srgbClr val="000000"/>
                    </a:solidFill>
                    <a:latin typeface="Arial"/>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Brændselspriser!$C$5:$AD$5</c:f>
              <c:strCache>
                <c:ptCount val="28"/>
                <c:pt idx="0">
                  <c:v>2023</c:v>
                </c:pt>
                <c:pt idx="1">
                  <c:v>2024</c:v>
                </c:pt>
                <c:pt idx="2">
                  <c:v>2025</c:v>
                </c:pt>
                <c:pt idx="3">
                  <c:v>2026</c:v>
                </c:pt>
                <c:pt idx="4">
                  <c:v>2027</c:v>
                </c:pt>
                <c:pt idx="5">
                  <c:v>2028</c:v>
                </c:pt>
                <c:pt idx="6">
                  <c:v>2029</c:v>
                </c:pt>
                <c:pt idx="7">
                  <c:v>2030</c:v>
                </c:pt>
                <c:pt idx="8">
                  <c:v>2031</c:v>
                </c:pt>
                <c:pt idx="9">
                  <c:v>2032</c:v>
                </c:pt>
                <c:pt idx="10">
                  <c:v>2033</c:v>
                </c:pt>
                <c:pt idx="11">
                  <c:v>2034</c:v>
                </c:pt>
                <c:pt idx="12">
                  <c:v>2035</c:v>
                </c:pt>
                <c:pt idx="13">
                  <c:v>2036</c:v>
                </c:pt>
                <c:pt idx="14">
                  <c:v>2037</c:v>
                </c:pt>
                <c:pt idx="15">
                  <c:v>2038</c:v>
                </c:pt>
                <c:pt idx="16">
                  <c:v>2039</c:v>
                </c:pt>
                <c:pt idx="17">
                  <c:v>2040</c:v>
                </c:pt>
                <c:pt idx="18">
                  <c:v>2041</c:v>
                </c:pt>
                <c:pt idx="19">
                  <c:v>2042</c:v>
                </c:pt>
                <c:pt idx="20">
                  <c:v>2043</c:v>
                </c:pt>
                <c:pt idx="21">
                  <c:v>2044</c:v>
                </c:pt>
                <c:pt idx="22">
                  <c:v>2045</c:v>
                </c:pt>
                <c:pt idx="23">
                  <c:v>2046</c:v>
                </c:pt>
                <c:pt idx="24">
                  <c:v>2047</c:v>
                </c:pt>
                <c:pt idx="25">
                  <c:v>2048</c:v>
                </c:pt>
                <c:pt idx="26">
                  <c:v>2049</c:v>
                </c:pt>
                <c:pt idx="27">
                  <c:v>2050</c:v>
                </c:pt>
              </c:strCache>
            </c:strRef>
          </c:cat>
          <c:val>
            <c:numRef>
              <c:f>Brændselspriser!$C$8:$AD$8</c:f>
              <c:numCache>
                <c:formatCode>General</c:formatCode>
                <c:ptCount val="28"/>
                <c:pt idx="0">
                  <c:v>292.39</c:v>
                </c:pt>
                <c:pt idx="1">
                  <c:v>230.81</c:v>
                </c:pt>
                <c:pt idx="2">
                  <c:v>104.35</c:v>
                </c:pt>
                <c:pt idx="3">
                  <c:v>72.06</c:v>
                </c:pt>
                <c:pt idx="4">
                  <c:v>71.91</c:v>
                </c:pt>
                <c:pt idx="5">
                  <c:v>71.72</c:v>
                </c:pt>
                <c:pt idx="6">
                  <c:v>71.65</c:v>
                </c:pt>
                <c:pt idx="7">
                  <c:v>71.55</c:v>
                </c:pt>
                <c:pt idx="8">
                  <c:v>72.71</c:v>
                </c:pt>
                <c:pt idx="9">
                  <c:v>73.78</c:v>
                </c:pt>
                <c:pt idx="10">
                  <c:v>74.77</c:v>
                </c:pt>
                <c:pt idx="11">
                  <c:v>75.69</c:v>
                </c:pt>
                <c:pt idx="12">
                  <c:v>76.59</c:v>
                </c:pt>
                <c:pt idx="13">
                  <c:v>77.24</c:v>
                </c:pt>
                <c:pt idx="14">
                  <c:v>77.83</c:v>
                </c:pt>
                <c:pt idx="15">
                  <c:v>78.37</c:v>
                </c:pt>
                <c:pt idx="16">
                  <c:v>78.85</c:v>
                </c:pt>
                <c:pt idx="17">
                  <c:v>79.33</c:v>
                </c:pt>
                <c:pt idx="18">
                  <c:v>79.71</c:v>
                </c:pt>
                <c:pt idx="19">
                  <c:v>80.03</c:v>
                </c:pt>
                <c:pt idx="20">
                  <c:v>80.31</c:v>
                </c:pt>
                <c:pt idx="21">
                  <c:v>80.55</c:v>
                </c:pt>
                <c:pt idx="22">
                  <c:v>80.78</c:v>
                </c:pt>
                <c:pt idx="23">
                  <c:v>80.94</c:v>
                </c:pt>
                <c:pt idx="24">
                  <c:v>81.06</c:v>
                </c:pt>
                <c:pt idx="25">
                  <c:v>81.13</c:v>
                </c:pt>
                <c:pt idx="26">
                  <c:v>81.17</c:v>
                </c:pt>
                <c:pt idx="27">
                  <c:v>81.18</c:v>
                </c:pt>
              </c:numCache>
            </c:numRef>
          </c:val>
          <c:smooth val="0"/>
        </c:ser>
        <c:hiLowLines>
          <c:spPr>
            <a:ln w="0">
              <a:noFill/>
            </a:ln>
          </c:spPr>
        </c:hiLowLines>
        <c:marker val="0"/>
        <c:axId val="78848557"/>
        <c:axId val="69372212"/>
      </c:lineChart>
      <c:catAx>
        <c:axId val="78848557"/>
        <c:scaling>
          <c:orientation val="minMax"/>
        </c:scaling>
        <c:delete val="0"/>
        <c:axPos val="b"/>
        <c:numFmt formatCode="General" sourceLinked="0"/>
        <c:majorTickMark val="none"/>
        <c:minorTickMark val="none"/>
        <c:tickLblPos val="nextTo"/>
        <c:spPr>
          <a:ln w="9360">
            <a:solidFill>
              <a:srgbClr val="d9d9d9"/>
            </a:solidFill>
            <a:round/>
          </a:ln>
        </c:spPr>
        <c:txPr>
          <a:bodyPr/>
          <a:lstStyle/>
          <a:p>
            <a:pPr>
              <a:defRPr b="0" sz="900" spc="-1" strike="noStrike">
                <a:solidFill>
                  <a:srgbClr val="595959"/>
                </a:solidFill>
                <a:latin typeface="Arial"/>
              </a:defRPr>
            </a:pPr>
          </a:p>
        </c:txPr>
        <c:crossAx val="69372212"/>
        <c:crosses val="autoZero"/>
        <c:auto val="1"/>
        <c:lblAlgn val="ctr"/>
        <c:lblOffset val="100"/>
        <c:noMultiLvlLbl val="0"/>
      </c:catAx>
      <c:valAx>
        <c:axId val="69372212"/>
        <c:scaling>
          <c:orientation val="minMax"/>
        </c:scaling>
        <c:delete val="0"/>
        <c:axPos val="l"/>
        <c:majorGridlines>
          <c:spPr>
            <a:ln w="9360">
              <a:solidFill>
                <a:srgbClr val="d9d9d9"/>
              </a:solidFill>
              <a:round/>
            </a:ln>
          </c:spPr>
        </c:majorGridlines>
        <c:numFmt formatCode="0" sourceLinked="0"/>
        <c:majorTickMark val="none"/>
        <c:minorTickMark val="none"/>
        <c:tickLblPos val="nextTo"/>
        <c:spPr>
          <a:ln w="6480">
            <a:noFill/>
          </a:ln>
        </c:spPr>
        <c:txPr>
          <a:bodyPr/>
          <a:lstStyle/>
          <a:p>
            <a:pPr>
              <a:defRPr b="0" sz="900" spc="-1" strike="noStrike">
                <a:solidFill>
                  <a:srgbClr val="595959"/>
                </a:solidFill>
                <a:latin typeface="Arial"/>
              </a:defRPr>
            </a:pPr>
          </a:p>
        </c:txPr>
        <c:crossAx val="78848557"/>
        <c:crosses val="autoZero"/>
        <c:crossBetween val="between"/>
      </c:valAx>
      <c:spPr>
        <a:noFill/>
        <a:ln w="0">
          <a:noFill/>
        </a:ln>
      </c:spPr>
    </c:plotArea>
    <c:legend>
      <c:legendPos val="b"/>
      <c:overlay val="0"/>
      <c:spPr>
        <a:noFill/>
        <a:ln w="0">
          <a:noFill/>
        </a:ln>
      </c:spPr>
      <c:txPr>
        <a:bodyPr/>
        <a:lstStyle/>
        <a:p>
          <a:pPr>
            <a:defRPr b="0" sz="900" spc="-1" strike="noStrike">
              <a:solidFill>
                <a:srgbClr val="595959"/>
              </a:solidFill>
              <a:latin typeface="Arial"/>
            </a:defRPr>
          </a:pPr>
        </a:p>
      </c:txPr>
    </c:legend>
    <c:plotVisOnly val="1"/>
    <c:dispBlanksAs val="gap"/>
  </c:chart>
  <c:spPr>
    <a:solidFill>
      <a:srgbClr val="ffffff"/>
    </a:solidFill>
    <a:ln w="9360">
      <a:noFill/>
    </a:ln>
  </c:spPr>
</c:chartSpace>
</file>

<file path=xl/charts/chart22.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lang="da-DK" sz="1400" spc="-1" strike="noStrike">
                <a:solidFill>
                  <a:srgbClr val="000000"/>
                </a:solidFill>
                <a:latin typeface="Arial"/>
              </a:defRPr>
            </a:pPr>
            <a:r>
              <a:rPr b="0" lang="da-DK" sz="1400" spc="-1" strike="noStrike">
                <a:solidFill>
                  <a:srgbClr val="000000"/>
                </a:solidFill>
                <a:latin typeface="Arial"/>
              </a:rPr>
              <a:t>Biomassepriser (kr./GJ, 2023-priser)</a:t>
            </a:r>
          </a:p>
        </c:rich>
      </c:tx>
      <c:overlay val="0"/>
      <c:spPr>
        <a:noFill/>
        <a:ln w="0">
          <a:noFill/>
        </a:ln>
      </c:spPr>
    </c:title>
    <c:autoTitleDeleted val="0"/>
    <c:plotArea>
      <c:lineChart>
        <c:grouping val="standard"/>
        <c:varyColors val="0"/>
        <c:ser>
          <c:idx val="0"/>
          <c:order val="0"/>
          <c:tx>
            <c:strRef>
              <c:f>Brændselspriser!$B$32</c:f>
              <c:strCache>
                <c:ptCount val="1"/>
                <c:pt idx="0">
                  <c:v>Halm</c:v>
                </c:pt>
              </c:strCache>
            </c:strRef>
          </c:tx>
          <c:spPr>
            <a:solidFill>
              <a:srgbClr val="000000"/>
            </a:solidFill>
            <a:ln cap="rnd" w="28440">
              <a:solidFill>
                <a:srgbClr val="000000"/>
              </a:solidFill>
              <a:round/>
            </a:ln>
          </c:spPr>
          <c:marker>
            <c:symbol val="none"/>
          </c:marker>
          <c:dLbls>
            <c:txPr>
              <a:bodyPr wrap="square"/>
              <a:lstStyle/>
              <a:p>
                <a:pPr>
                  <a:defRPr b="0" sz="1000" spc="-1" strike="noStrike">
                    <a:solidFill>
                      <a:srgbClr val="000000"/>
                    </a:solidFill>
                    <a:latin typeface="Arial"/>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Brændselspriser!$C$31:$AD$31</c:f>
              <c:strCache>
                <c:ptCount val="28"/>
                <c:pt idx="0">
                  <c:v>2023</c:v>
                </c:pt>
                <c:pt idx="1">
                  <c:v>2024</c:v>
                </c:pt>
                <c:pt idx="2">
                  <c:v>2025</c:v>
                </c:pt>
                <c:pt idx="3">
                  <c:v>2026</c:v>
                </c:pt>
                <c:pt idx="4">
                  <c:v>2027</c:v>
                </c:pt>
                <c:pt idx="5">
                  <c:v>2028</c:v>
                </c:pt>
                <c:pt idx="6">
                  <c:v>2029</c:v>
                </c:pt>
                <c:pt idx="7">
                  <c:v>2030</c:v>
                </c:pt>
                <c:pt idx="8">
                  <c:v>2031</c:v>
                </c:pt>
                <c:pt idx="9">
                  <c:v>2032</c:v>
                </c:pt>
                <c:pt idx="10">
                  <c:v>2033</c:v>
                </c:pt>
                <c:pt idx="11">
                  <c:v>2034</c:v>
                </c:pt>
                <c:pt idx="12">
                  <c:v>2035</c:v>
                </c:pt>
                <c:pt idx="13">
                  <c:v>2036</c:v>
                </c:pt>
                <c:pt idx="14">
                  <c:v>2037</c:v>
                </c:pt>
                <c:pt idx="15">
                  <c:v>2038</c:v>
                </c:pt>
                <c:pt idx="16">
                  <c:v>2039</c:v>
                </c:pt>
                <c:pt idx="17">
                  <c:v>2040</c:v>
                </c:pt>
                <c:pt idx="18">
                  <c:v>2041</c:v>
                </c:pt>
                <c:pt idx="19">
                  <c:v>2042</c:v>
                </c:pt>
                <c:pt idx="20">
                  <c:v>2043</c:v>
                </c:pt>
                <c:pt idx="21">
                  <c:v>2044</c:v>
                </c:pt>
                <c:pt idx="22">
                  <c:v>2045</c:v>
                </c:pt>
                <c:pt idx="23">
                  <c:v>2046</c:v>
                </c:pt>
                <c:pt idx="24">
                  <c:v>2047</c:v>
                </c:pt>
                <c:pt idx="25">
                  <c:v>2048</c:v>
                </c:pt>
                <c:pt idx="26">
                  <c:v>2049</c:v>
                </c:pt>
                <c:pt idx="27">
                  <c:v>2050</c:v>
                </c:pt>
              </c:strCache>
            </c:strRef>
          </c:cat>
          <c:val>
            <c:numRef>
              <c:f>Brændselspriser!$C$32:$AD$32</c:f>
              <c:numCache>
                <c:formatCode>General</c:formatCode>
                <c:ptCount val="28"/>
                <c:pt idx="0">
                  <c:v>87.28</c:v>
                </c:pt>
                <c:pt idx="1">
                  <c:v>62.11</c:v>
                </c:pt>
                <c:pt idx="2">
                  <c:v>53.78</c:v>
                </c:pt>
                <c:pt idx="3">
                  <c:v>53.8</c:v>
                </c:pt>
                <c:pt idx="4">
                  <c:v>53.82</c:v>
                </c:pt>
                <c:pt idx="5">
                  <c:v>53.86</c:v>
                </c:pt>
                <c:pt idx="6">
                  <c:v>53.9</c:v>
                </c:pt>
                <c:pt idx="7">
                  <c:v>53.93</c:v>
                </c:pt>
                <c:pt idx="8">
                  <c:v>54.11</c:v>
                </c:pt>
                <c:pt idx="9">
                  <c:v>54.31</c:v>
                </c:pt>
                <c:pt idx="10">
                  <c:v>54.5</c:v>
                </c:pt>
                <c:pt idx="11">
                  <c:v>54.7</c:v>
                </c:pt>
                <c:pt idx="12">
                  <c:v>54.89</c:v>
                </c:pt>
                <c:pt idx="13">
                  <c:v>55.07</c:v>
                </c:pt>
                <c:pt idx="14">
                  <c:v>55.26</c:v>
                </c:pt>
                <c:pt idx="15">
                  <c:v>55.44</c:v>
                </c:pt>
                <c:pt idx="16">
                  <c:v>55.62</c:v>
                </c:pt>
                <c:pt idx="17">
                  <c:v>55.79</c:v>
                </c:pt>
                <c:pt idx="18">
                  <c:v>56</c:v>
                </c:pt>
                <c:pt idx="19">
                  <c:v>56.21</c:v>
                </c:pt>
                <c:pt idx="20">
                  <c:v>56.43</c:v>
                </c:pt>
                <c:pt idx="21">
                  <c:v>56.63</c:v>
                </c:pt>
                <c:pt idx="22">
                  <c:v>56.84</c:v>
                </c:pt>
                <c:pt idx="23">
                  <c:v>57.1</c:v>
                </c:pt>
                <c:pt idx="24">
                  <c:v>57.36</c:v>
                </c:pt>
                <c:pt idx="25">
                  <c:v>57.61</c:v>
                </c:pt>
                <c:pt idx="26">
                  <c:v>57.86</c:v>
                </c:pt>
                <c:pt idx="27">
                  <c:v>58.11</c:v>
                </c:pt>
              </c:numCache>
            </c:numRef>
          </c:val>
          <c:smooth val="0"/>
        </c:ser>
        <c:ser>
          <c:idx val="1"/>
          <c:order val="1"/>
          <c:tx>
            <c:strRef>
              <c:f>Brændselspriser!$B$33</c:f>
              <c:strCache>
                <c:ptCount val="1"/>
                <c:pt idx="0">
                  <c:v>Træflis</c:v>
                </c:pt>
              </c:strCache>
            </c:strRef>
          </c:tx>
          <c:spPr>
            <a:solidFill>
              <a:srgbClr val="a0cd92"/>
            </a:solidFill>
            <a:ln cap="rnd" w="28440">
              <a:solidFill>
                <a:srgbClr val="a0cd92"/>
              </a:solidFill>
              <a:round/>
            </a:ln>
          </c:spPr>
          <c:marker>
            <c:symbol val="none"/>
          </c:marker>
          <c:dLbls>
            <c:txPr>
              <a:bodyPr wrap="square"/>
              <a:lstStyle/>
              <a:p>
                <a:pPr>
                  <a:defRPr b="0" sz="1000" spc="-1" strike="noStrike">
                    <a:solidFill>
                      <a:srgbClr val="000000"/>
                    </a:solidFill>
                    <a:latin typeface="Arial"/>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Brændselspriser!$C$31:$AD$31</c:f>
              <c:strCache>
                <c:ptCount val="28"/>
                <c:pt idx="0">
                  <c:v>2023</c:v>
                </c:pt>
                <c:pt idx="1">
                  <c:v>2024</c:v>
                </c:pt>
                <c:pt idx="2">
                  <c:v>2025</c:v>
                </c:pt>
                <c:pt idx="3">
                  <c:v>2026</c:v>
                </c:pt>
                <c:pt idx="4">
                  <c:v>2027</c:v>
                </c:pt>
                <c:pt idx="5">
                  <c:v>2028</c:v>
                </c:pt>
                <c:pt idx="6">
                  <c:v>2029</c:v>
                </c:pt>
                <c:pt idx="7">
                  <c:v>2030</c:v>
                </c:pt>
                <c:pt idx="8">
                  <c:v>2031</c:v>
                </c:pt>
                <c:pt idx="9">
                  <c:v>2032</c:v>
                </c:pt>
                <c:pt idx="10">
                  <c:v>2033</c:v>
                </c:pt>
                <c:pt idx="11">
                  <c:v>2034</c:v>
                </c:pt>
                <c:pt idx="12">
                  <c:v>2035</c:v>
                </c:pt>
                <c:pt idx="13">
                  <c:v>2036</c:v>
                </c:pt>
                <c:pt idx="14">
                  <c:v>2037</c:v>
                </c:pt>
                <c:pt idx="15">
                  <c:v>2038</c:v>
                </c:pt>
                <c:pt idx="16">
                  <c:v>2039</c:v>
                </c:pt>
                <c:pt idx="17">
                  <c:v>2040</c:v>
                </c:pt>
                <c:pt idx="18">
                  <c:v>2041</c:v>
                </c:pt>
                <c:pt idx="19">
                  <c:v>2042</c:v>
                </c:pt>
                <c:pt idx="20">
                  <c:v>2043</c:v>
                </c:pt>
                <c:pt idx="21">
                  <c:v>2044</c:v>
                </c:pt>
                <c:pt idx="22">
                  <c:v>2045</c:v>
                </c:pt>
                <c:pt idx="23">
                  <c:v>2046</c:v>
                </c:pt>
                <c:pt idx="24">
                  <c:v>2047</c:v>
                </c:pt>
                <c:pt idx="25">
                  <c:v>2048</c:v>
                </c:pt>
                <c:pt idx="26">
                  <c:v>2049</c:v>
                </c:pt>
                <c:pt idx="27">
                  <c:v>2050</c:v>
                </c:pt>
              </c:strCache>
            </c:strRef>
          </c:cat>
          <c:val>
            <c:numRef>
              <c:f>Brændselspriser!$C$33:$AD$33</c:f>
              <c:numCache>
                <c:formatCode>General</c:formatCode>
                <c:ptCount val="28"/>
                <c:pt idx="0">
                  <c:v>102.38</c:v>
                </c:pt>
                <c:pt idx="1">
                  <c:v>72.97</c:v>
                </c:pt>
                <c:pt idx="2">
                  <c:v>63.24</c:v>
                </c:pt>
                <c:pt idx="3">
                  <c:v>63.26</c:v>
                </c:pt>
                <c:pt idx="4">
                  <c:v>63.29</c:v>
                </c:pt>
                <c:pt idx="5">
                  <c:v>63.33</c:v>
                </c:pt>
                <c:pt idx="6">
                  <c:v>63.37</c:v>
                </c:pt>
                <c:pt idx="7">
                  <c:v>63.42</c:v>
                </c:pt>
                <c:pt idx="8">
                  <c:v>63.63</c:v>
                </c:pt>
                <c:pt idx="9">
                  <c:v>63.86</c:v>
                </c:pt>
                <c:pt idx="10">
                  <c:v>64.09</c:v>
                </c:pt>
                <c:pt idx="11">
                  <c:v>64.31</c:v>
                </c:pt>
                <c:pt idx="12">
                  <c:v>64.53</c:v>
                </c:pt>
                <c:pt idx="13">
                  <c:v>64.75</c:v>
                </c:pt>
                <c:pt idx="14">
                  <c:v>64.97</c:v>
                </c:pt>
                <c:pt idx="15">
                  <c:v>65.18</c:v>
                </c:pt>
                <c:pt idx="16">
                  <c:v>65.38</c:v>
                </c:pt>
                <c:pt idx="17">
                  <c:v>65.59</c:v>
                </c:pt>
                <c:pt idx="18">
                  <c:v>65.83</c:v>
                </c:pt>
                <c:pt idx="19">
                  <c:v>66.08</c:v>
                </c:pt>
                <c:pt idx="20">
                  <c:v>66.33</c:v>
                </c:pt>
                <c:pt idx="21">
                  <c:v>66.57</c:v>
                </c:pt>
                <c:pt idx="22">
                  <c:v>66.81</c:v>
                </c:pt>
                <c:pt idx="23">
                  <c:v>67.12</c:v>
                </c:pt>
                <c:pt idx="24">
                  <c:v>67.42</c:v>
                </c:pt>
                <c:pt idx="25">
                  <c:v>67.72</c:v>
                </c:pt>
                <c:pt idx="26">
                  <c:v>68.01</c:v>
                </c:pt>
                <c:pt idx="27">
                  <c:v>68.3</c:v>
                </c:pt>
              </c:numCache>
            </c:numRef>
          </c:val>
          <c:smooth val="0"/>
        </c:ser>
        <c:ser>
          <c:idx val="2"/>
          <c:order val="2"/>
          <c:tx>
            <c:strRef>
              <c:f>Brændselspriser!$B$34</c:f>
              <c:strCache>
                <c:ptCount val="1"/>
                <c:pt idx="0">
                  <c:v>Træpiller</c:v>
                </c:pt>
              </c:strCache>
            </c:strRef>
          </c:tx>
          <c:spPr>
            <a:solidFill>
              <a:srgbClr val="a0c1c2"/>
            </a:solidFill>
            <a:ln cap="rnd" w="28440">
              <a:solidFill>
                <a:srgbClr val="a0c1c2"/>
              </a:solidFill>
              <a:round/>
            </a:ln>
          </c:spPr>
          <c:marker>
            <c:symbol val="none"/>
          </c:marker>
          <c:dLbls>
            <c:txPr>
              <a:bodyPr wrap="square"/>
              <a:lstStyle/>
              <a:p>
                <a:pPr>
                  <a:defRPr b="0" sz="1000" spc="-1" strike="noStrike">
                    <a:solidFill>
                      <a:srgbClr val="000000"/>
                    </a:solidFill>
                    <a:latin typeface="Arial"/>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Brændselspriser!$C$31:$AD$31</c:f>
              <c:strCache>
                <c:ptCount val="28"/>
                <c:pt idx="0">
                  <c:v>2023</c:v>
                </c:pt>
                <c:pt idx="1">
                  <c:v>2024</c:v>
                </c:pt>
                <c:pt idx="2">
                  <c:v>2025</c:v>
                </c:pt>
                <c:pt idx="3">
                  <c:v>2026</c:v>
                </c:pt>
                <c:pt idx="4">
                  <c:v>2027</c:v>
                </c:pt>
                <c:pt idx="5">
                  <c:v>2028</c:v>
                </c:pt>
                <c:pt idx="6">
                  <c:v>2029</c:v>
                </c:pt>
                <c:pt idx="7">
                  <c:v>2030</c:v>
                </c:pt>
                <c:pt idx="8">
                  <c:v>2031</c:v>
                </c:pt>
                <c:pt idx="9">
                  <c:v>2032</c:v>
                </c:pt>
                <c:pt idx="10">
                  <c:v>2033</c:v>
                </c:pt>
                <c:pt idx="11">
                  <c:v>2034</c:v>
                </c:pt>
                <c:pt idx="12">
                  <c:v>2035</c:v>
                </c:pt>
                <c:pt idx="13">
                  <c:v>2036</c:v>
                </c:pt>
                <c:pt idx="14">
                  <c:v>2037</c:v>
                </c:pt>
                <c:pt idx="15">
                  <c:v>2038</c:v>
                </c:pt>
                <c:pt idx="16">
                  <c:v>2039</c:v>
                </c:pt>
                <c:pt idx="17">
                  <c:v>2040</c:v>
                </c:pt>
                <c:pt idx="18">
                  <c:v>2041</c:v>
                </c:pt>
                <c:pt idx="19">
                  <c:v>2042</c:v>
                </c:pt>
                <c:pt idx="20">
                  <c:v>2043</c:v>
                </c:pt>
                <c:pt idx="21">
                  <c:v>2044</c:v>
                </c:pt>
                <c:pt idx="22">
                  <c:v>2045</c:v>
                </c:pt>
                <c:pt idx="23">
                  <c:v>2046</c:v>
                </c:pt>
                <c:pt idx="24">
                  <c:v>2047</c:v>
                </c:pt>
                <c:pt idx="25">
                  <c:v>2048</c:v>
                </c:pt>
                <c:pt idx="26">
                  <c:v>2049</c:v>
                </c:pt>
                <c:pt idx="27">
                  <c:v>2050</c:v>
                </c:pt>
              </c:strCache>
            </c:strRef>
          </c:cat>
          <c:val>
            <c:numRef>
              <c:f>Brændselspriser!$C$34:$AD$34</c:f>
              <c:numCache>
                <c:formatCode>General</c:formatCode>
                <c:ptCount val="28"/>
                <c:pt idx="0">
                  <c:v>156.11</c:v>
                </c:pt>
                <c:pt idx="1">
                  <c:v>103.75</c:v>
                </c:pt>
                <c:pt idx="2">
                  <c:v>84.43</c:v>
                </c:pt>
                <c:pt idx="3">
                  <c:v>84.35</c:v>
                </c:pt>
                <c:pt idx="4">
                  <c:v>84.28</c:v>
                </c:pt>
                <c:pt idx="5">
                  <c:v>84.22</c:v>
                </c:pt>
                <c:pt idx="6">
                  <c:v>84.17</c:v>
                </c:pt>
                <c:pt idx="7">
                  <c:v>84.12</c:v>
                </c:pt>
                <c:pt idx="8">
                  <c:v>84.21</c:v>
                </c:pt>
                <c:pt idx="9">
                  <c:v>84.33</c:v>
                </c:pt>
                <c:pt idx="10">
                  <c:v>84.45</c:v>
                </c:pt>
                <c:pt idx="11">
                  <c:v>84.56</c:v>
                </c:pt>
                <c:pt idx="12">
                  <c:v>84.66</c:v>
                </c:pt>
                <c:pt idx="13">
                  <c:v>84.76</c:v>
                </c:pt>
                <c:pt idx="14">
                  <c:v>84.85</c:v>
                </c:pt>
                <c:pt idx="15">
                  <c:v>84.94</c:v>
                </c:pt>
                <c:pt idx="16">
                  <c:v>85.02</c:v>
                </c:pt>
                <c:pt idx="17">
                  <c:v>85.1</c:v>
                </c:pt>
                <c:pt idx="18">
                  <c:v>85.23</c:v>
                </c:pt>
                <c:pt idx="19">
                  <c:v>85.37</c:v>
                </c:pt>
                <c:pt idx="20">
                  <c:v>85.5</c:v>
                </c:pt>
                <c:pt idx="21">
                  <c:v>85.63</c:v>
                </c:pt>
                <c:pt idx="22">
                  <c:v>85.75</c:v>
                </c:pt>
                <c:pt idx="23">
                  <c:v>85.93</c:v>
                </c:pt>
                <c:pt idx="24">
                  <c:v>86.1</c:v>
                </c:pt>
                <c:pt idx="25">
                  <c:v>86.26</c:v>
                </c:pt>
                <c:pt idx="26">
                  <c:v>86.42</c:v>
                </c:pt>
                <c:pt idx="27">
                  <c:v>86.57</c:v>
                </c:pt>
              </c:numCache>
            </c:numRef>
          </c:val>
          <c:smooth val="0"/>
        </c:ser>
        <c:hiLowLines>
          <c:spPr>
            <a:ln w="0">
              <a:noFill/>
            </a:ln>
          </c:spPr>
        </c:hiLowLines>
        <c:marker val="0"/>
        <c:axId val="48357329"/>
        <c:axId val="5628384"/>
      </c:lineChart>
      <c:catAx>
        <c:axId val="48357329"/>
        <c:scaling>
          <c:orientation val="minMax"/>
        </c:scaling>
        <c:delete val="0"/>
        <c:axPos val="b"/>
        <c:numFmt formatCode="General" sourceLinked="0"/>
        <c:majorTickMark val="none"/>
        <c:minorTickMark val="none"/>
        <c:tickLblPos val="nextTo"/>
        <c:spPr>
          <a:ln w="9360">
            <a:solidFill>
              <a:srgbClr val="d9d9d9"/>
            </a:solidFill>
            <a:round/>
          </a:ln>
        </c:spPr>
        <c:txPr>
          <a:bodyPr/>
          <a:lstStyle/>
          <a:p>
            <a:pPr>
              <a:defRPr b="0" sz="900" spc="-1" strike="noStrike">
                <a:solidFill>
                  <a:srgbClr val="595959"/>
                </a:solidFill>
                <a:latin typeface="Arial"/>
              </a:defRPr>
            </a:pPr>
          </a:p>
        </c:txPr>
        <c:crossAx val="5628384"/>
        <c:crosses val="autoZero"/>
        <c:auto val="1"/>
        <c:lblAlgn val="ctr"/>
        <c:lblOffset val="100"/>
        <c:noMultiLvlLbl val="0"/>
      </c:catAx>
      <c:valAx>
        <c:axId val="5628384"/>
        <c:scaling>
          <c:orientation val="minMax"/>
        </c:scaling>
        <c:delete val="0"/>
        <c:axPos val="l"/>
        <c:majorGridlines>
          <c:spPr>
            <a:ln w="9360">
              <a:solidFill>
                <a:srgbClr val="d9d9d9"/>
              </a:solidFill>
              <a:round/>
            </a:ln>
          </c:spPr>
        </c:majorGridlines>
        <c:numFmt formatCode="0" sourceLinked="0"/>
        <c:majorTickMark val="none"/>
        <c:minorTickMark val="none"/>
        <c:tickLblPos val="nextTo"/>
        <c:spPr>
          <a:ln w="6480">
            <a:noFill/>
          </a:ln>
        </c:spPr>
        <c:txPr>
          <a:bodyPr/>
          <a:lstStyle/>
          <a:p>
            <a:pPr>
              <a:defRPr b="0" sz="900" spc="-1" strike="noStrike">
                <a:solidFill>
                  <a:srgbClr val="595959"/>
                </a:solidFill>
                <a:latin typeface="Arial"/>
              </a:defRPr>
            </a:pPr>
          </a:p>
        </c:txPr>
        <c:crossAx val="48357329"/>
        <c:crosses val="autoZero"/>
        <c:crossBetween val="between"/>
      </c:valAx>
      <c:spPr>
        <a:noFill/>
        <a:ln w="0">
          <a:noFill/>
        </a:ln>
      </c:spPr>
    </c:plotArea>
    <c:legend>
      <c:legendPos val="b"/>
      <c:overlay val="0"/>
      <c:spPr>
        <a:noFill/>
        <a:ln w="0">
          <a:noFill/>
        </a:ln>
      </c:spPr>
      <c:txPr>
        <a:bodyPr/>
        <a:lstStyle/>
        <a:p>
          <a:pPr>
            <a:defRPr b="0" sz="900" spc="-1" strike="noStrike">
              <a:solidFill>
                <a:srgbClr val="595959"/>
              </a:solidFill>
              <a:latin typeface="Arial"/>
            </a:defRPr>
          </a:pPr>
        </a:p>
      </c:txPr>
    </c:legend>
    <c:plotVisOnly val="1"/>
    <c:dispBlanksAs val="gap"/>
  </c:chart>
  <c:spPr>
    <a:solidFill>
      <a:srgbClr val="ffffff"/>
    </a:solidFill>
    <a:ln w="9360">
      <a:noFill/>
    </a:ln>
  </c:spPr>
</c:chartSpace>
</file>

<file path=xl/charts/chart23.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lang="da-DK" sz="1400" spc="-1" strike="noStrike">
                <a:solidFill>
                  <a:srgbClr val="000000"/>
                </a:solidFill>
                <a:latin typeface="Arial"/>
              </a:defRPr>
            </a:pPr>
            <a:r>
              <a:rPr b="0" lang="da-DK" sz="1400" spc="-1" strike="noStrike">
                <a:solidFill>
                  <a:srgbClr val="000000"/>
                </a:solidFill>
                <a:latin typeface="Arial"/>
              </a:rPr>
              <a:t>CO2-kvotepris (kr./ton, 2023-priser)</a:t>
            </a:r>
          </a:p>
        </c:rich>
      </c:tx>
      <c:overlay val="0"/>
      <c:spPr>
        <a:noFill/>
        <a:ln w="0">
          <a:noFill/>
        </a:ln>
      </c:spPr>
    </c:title>
    <c:autoTitleDeleted val="0"/>
    <c:plotArea>
      <c:lineChart>
        <c:grouping val="standard"/>
        <c:varyColors val="0"/>
        <c:ser>
          <c:idx val="0"/>
          <c:order val="0"/>
          <c:tx>
            <c:strRef>
              <c:f>'CO2-kvotepris'!$B$4</c:f>
              <c:strCache>
                <c:ptCount val="1"/>
                <c:pt idx="0">
                  <c:v>CO2-kvoter</c:v>
                </c:pt>
              </c:strCache>
            </c:strRef>
          </c:tx>
          <c:spPr>
            <a:solidFill>
              <a:srgbClr val="0a515d"/>
            </a:solidFill>
            <a:ln cap="rnd" w="28440">
              <a:solidFill>
                <a:srgbClr val="0a515d"/>
              </a:solidFill>
              <a:round/>
            </a:ln>
          </c:spPr>
          <c:marker>
            <c:symbol val="none"/>
          </c:marker>
          <c:dLbls>
            <c:txPr>
              <a:bodyPr wrap="square"/>
              <a:lstStyle/>
              <a:p>
                <a:pPr>
                  <a:defRPr b="0" sz="1000" spc="-1" strike="noStrike">
                    <a:solidFill>
                      <a:srgbClr val="000000"/>
                    </a:solidFill>
                    <a:latin typeface="Arial"/>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'CO2-kvotepris'!$C$3:$AD$3</c:f>
              <c:strCache>
                <c:ptCount val="28"/>
                <c:pt idx="0">
                  <c:v>2023</c:v>
                </c:pt>
                <c:pt idx="1">
                  <c:v>2024</c:v>
                </c:pt>
                <c:pt idx="2">
                  <c:v>2025</c:v>
                </c:pt>
                <c:pt idx="3">
                  <c:v>2026</c:v>
                </c:pt>
                <c:pt idx="4">
                  <c:v>2027</c:v>
                </c:pt>
                <c:pt idx="5">
                  <c:v>2028</c:v>
                </c:pt>
                <c:pt idx="6">
                  <c:v>2029</c:v>
                </c:pt>
                <c:pt idx="7">
                  <c:v>2030</c:v>
                </c:pt>
                <c:pt idx="8">
                  <c:v>2031</c:v>
                </c:pt>
                <c:pt idx="9">
                  <c:v>2032</c:v>
                </c:pt>
                <c:pt idx="10">
                  <c:v>2033</c:v>
                </c:pt>
                <c:pt idx="11">
                  <c:v>2034</c:v>
                </c:pt>
                <c:pt idx="12">
                  <c:v>2035</c:v>
                </c:pt>
                <c:pt idx="13">
                  <c:v>2036</c:v>
                </c:pt>
                <c:pt idx="14">
                  <c:v>2037</c:v>
                </c:pt>
                <c:pt idx="15">
                  <c:v>2038</c:v>
                </c:pt>
                <c:pt idx="16">
                  <c:v>2039</c:v>
                </c:pt>
                <c:pt idx="17">
                  <c:v>2040</c:v>
                </c:pt>
                <c:pt idx="18">
                  <c:v>2041</c:v>
                </c:pt>
                <c:pt idx="19">
                  <c:v>2042</c:v>
                </c:pt>
                <c:pt idx="20">
                  <c:v>2043</c:v>
                </c:pt>
                <c:pt idx="21">
                  <c:v>2044</c:v>
                </c:pt>
                <c:pt idx="22">
                  <c:v>2045</c:v>
                </c:pt>
                <c:pt idx="23">
                  <c:v>2046</c:v>
                </c:pt>
                <c:pt idx="24">
                  <c:v>2047</c:v>
                </c:pt>
                <c:pt idx="25">
                  <c:v>2048</c:v>
                </c:pt>
                <c:pt idx="26">
                  <c:v>2049</c:v>
                </c:pt>
                <c:pt idx="27">
                  <c:v>2050</c:v>
                </c:pt>
              </c:strCache>
            </c:strRef>
          </c:cat>
          <c:val>
            <c:numRef>
              <c:f>'CO2-kvotepris'!$C$4:$AD$4</c:f>
              <c:numCache>
                <c:formatCode>General</c:formatCode>
                <c:ptCount val="28"/>
                <c:pt idx="0">
                  <c:v>636</c:v>
                </c:pt>
                <c:pt idx="1">
                  <c:v>654</c:v>
                </c:pt>
                <c:pt idx="2">
                  <c:v>678</c:v>
                </c:pt>
                <c:pt idx="3">
                  <c:v>702</c:v>
                </c:pt>
                <c:pt idx="4">
                  <c:v>729</c:v>
                </c:pt>
                <c:pt idx="5">
                  <c:v>757</c:v>
                </c:pt>
                <c:pt idx="6">
                  <c:v>787</c:v>
                </c:pt>
                <c:pt idx="7">
                  <c:v>818</c:v>
                </c:pt>
                <c:pt idx="8">
                  <c:v>852</c:v>
                </c:pt>
                <c:pt idx="9">
                  <c:v>888</c:v>
                </c:pt>
                <c:pt idx="10">
                  <c:v>926</c:v>
                </c:pt>
                <c:pt idx="11">
                  <c:v>966</c:v>
                </c:pt>
                <c:pt idx="12">
                  <c:v>1008</c:v>
                </c:pt>
                <c:pt idx="13">
                  <c:v>1053</c:v>
                </c:pt>
                <c:pt idx="14">
                  <c:v>1101</c:v>
                </c:pt>
                <c:pt idx="15">
                  <c:v>1152</c:v>
                </c:pt>
                <c:pt idx="16">
                  <c:v>1205</c:v>
                </c:pt>
                <c:pt idx="17">
                  <c:v>1262</c:v>
                </c:pt>
                <c:pt idx="18">
                  <c:v>1323</c:v>
                </c:pt>
                <c:pt idx="19">
                  <c:v>1387</c:v>
                </c:pt>
                <c:pt idx="20">
                  <c:v>1455</c:v>
                </c:pt>
                <c:pt idx="21">
                  <c:v>1527</c:v>
                </c:pt>
                <c:pt idx="22">
                  <c:v>1603</c:v>
                </c:pt>
                <c:pt idx="23">
                  <c:v>1684</c:v>
                </c:pt>
                <c:pt idx="24">
                  <c:v>1771</c:v>
                </c:pt>
                <c:pt idx="25">
                  <c:v>1862</c:v>
                </c:pt>
                <c:pt idx="26">
                  <c:v>1959</c:v>
                </c:pt>
                <c:pt idx="27">
                  <c:v>2063</c:v>
                </c:pt>
              </c:numCache>
            </c:numRef>
          </c:val>
          <c:smooth val="0"/>
        </c:ser>
        <c:hiLowLines>
          <c:spPr>
            <a:ln w="0">
              <a:noFill/>
            </a:ln>
          </c:spPr>
        </c:hiLowLines>
        <c:marker val="0"/>
        <c:axId val="39430072"/>
        <c:axId val="28553740"/>
      </c:lineChart>
      <c:catAx>
        <c:axId val="39430072"/>
        <c:scaling>
          <c:orientation val="minMax"/>
        </c:scaling>
        <c:delete val="0"/>
        <c:axPos val="b"/>
        <c:numFmt formatCode="General" sourceLinked="0"/>
        <c:majorTickMark val="none"/>
        <c:minorTickMark val="none"/>
        <c:tickLblPos val="nextTo"/>
        <c:spPr>
          <a:ln w="9360">
            <a:solidFill>
              <a:srgbClr val="d9d9d9"/>
            </a:solidFill>
            <a:round/>
          </a:ln>
        </c:spPr>
        <c:txPr>
          <a:bodyPr/>
          <a:lstStyle/>
          <a:p>
            <a:pPr>
              <a:defRPr b="0" sz="900" spc="-1" strike="noStrike">
                <a:solidFill>
                  <a:srgbClr val="595959"/>
                </a:solidFill>
                <a:latin typeface="Arial"/>
              </a:defRPr>
            </a:pPr>
          </a:p>
        </c:txPr>
        <c:crossAx val="28553740"/>
        <c:crosses val="autoZero"/>
        <c:auto val="1"/>
        <c:lblAlgn val="ctr"/>
        <c:lblOffset val="100"/>
        <c:noMultiLvlLbl val="0"/>
      </c:catAx>
      <c:valAx>
        <c:axId val="28553740"/>
        <c:scaling>
          <c:orientation val="minMax"/>
        </c:scaling>
        <c:delete val="0"/>
        <c:axPos val="l"/>
        <c:majorGridlines>
          <c:spPr>
            <a:ln w="9360">
              <a:solidFill>
                <a:srgbClr val="d9d9d9"/>
              </a:solidFill>
              <a:round/>
            </a:ln>
          </c:spPr>
        </c:majorGridlines>
        <c:numFmt formatCode="#,##0" sourceLinked="0"/>
        <c:majorTickMark val="none"/>
        <c:minorTickMark val="none"/>
        <c:tickLblPos val="nextTo"/>
        <c:spPr>
          <a:ln w="6480">
            <a:noFill/>
          </a:ln>
        </c:spPr>
        <c:txPr>
          <a:bodyPr/>
          <a:lstStyle/>
          <a:p>
            <a:pPr>
              <a:defRPr b="0" sz="900" spc="-1" strike="noStrike">
                <a:solidFill>
                  <a:srgbClr val="595959"/>
                </a:solidFill>
                <a:latin typeface="Arial"/>
              </a:defRPr>
            </a:pPr>
          </a:p>
        </c:txPr>
        <c:crossAx val="39430072"/>
        <c:crosses val="autoZero"/>
        <c:crossBetween val="between"/>
      </c:valAx>
      <c:spPr>
        <a:noFill/>
        <a:ln w="0">
          <a:noFill/>
        </a:ln>
      </c:spPr>
    </c:plotArea>
    <c:plotVisOnly val="1"/>
    <c:dispBlanksAs val="gap"/>
  </c:chart>
  <c:spPr>
    <a:solidFill>
      <a:srgbClr val="ffffff"/>
    </a:solidFill>
    <a:ln w="9360">
      <a:noFill/>
    </a:ln>
  </c:spPr>
</c:chartSpace>
</file>

<file path=xl/charts/chart24.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lang="da-DK" sz="1400" spc="-1" strike="noStrike">
                <a:solidFill>
                  <a:srgbClr val="000000"/>
                </a:solidFill>
                <a:latin typeface="Arial"/>
              </a:defRPr>
            </a:pPr>
            <a:r>
              <a:rPr b="0" lang="da-DK" sz="1400" spc="-1" strike="noStrike">
                <a:solidFill>
                  <a:srgbClr val="000000"/>
                </a:solidFill>
                <a:latin typeface="Arial"/>
              </a:rPr>
              <a:t>Samlet nettoforbrug af el (TWh)</a:t>
            </a:r>
          </a:p>
        </c:rich>
      </c:tx>
      <c:overlay val="0"/>
      <c:spPr>
        <a:noFill/>
        <a:ln w="0">
          <a:noFill/>
        </a:ln>
      </c:spPr>
    </c:title>
    <c:autoTitleDeleted val="0"/>
    <c:plotArea>
      <c:areaChart>
        <c:grouping val="stacked"/>
        <c:ser>
          <c:idx val="0"/>
          <c:order val="0"/>
          <c:tx>
            <c:strRef>
              <c:f>Elforbrug!$B$365</c:f>
              <c:strCache>
                <c:ptCount val="1"/>
                <c:pt idx="0">
                  <c:v>Klassisk elforbrug</c:v>
                </c:pt>
              </c:strCache>
            </c:strRef>
          </c:tx>
          <c:spPr>
            <a:solidFill>
              <a:srgbClr val="008b8b"/>
            </a:solidFill>
            <a:ln w="0">
              <a:noFill/>
            </a:ln>
          </c:spPr>
          <c:dLbls>
            <c:txPr>
              <a:bodyPr wrap="square"/>
              <a:lstStyle/>
              <a:p>
                <a:pPr>
                  <a:defRPr b="0" sz="1000" spc="-1" strike="noStrike">
                    <a:solidFill>
                      <a:srgbClr val="000000"/>
                    </a:solidFill>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Elforbrug!$C$364:$AD$364</c:f>
              <c:strCache>
                <c:ptCount val="28"/>
                <c:pt idx="0">
                  <c:v>2023</c:v>
                </c:pt>
                <c:pt idx="1">
                  <c:v>2024</c:v>
                </c:pt>
                <c:pt idx="2">
                  <c:v>2025</c:v>
                </c:pt>
                <c:pt idx="3">
                  <c:v>2026</c:v>
                </c:pt>
                <c:pt idx="4">
                  <c:v>2027</c:v>
                </c:pt>
                <c:pt idx="5">
                  <c:v>2028</c:v>
                </c:pt>
                <c:pt idx="6">
                  <c:v>2029</c:v>
                </c:pt>
                <c:pt idx="7">
                  <c:v>2030</c:v>
                </c:pt>
                <c:pt idx="8">
                  <c:v>2031</c:v>
                </c:pt>
                <c:pt idx="9">
                  <c:v>2032</c:v>
                </c:pt>
                <c:pt idx="10">
                  <c:v>2033</c:v>
                </c:pt>
                <c:pt idx="11">
                  <c:v>2034</c:v>
                </c:pt>
                <c:pt idx="12">
                  <c:v>2035</c:v>
                </c:pt>
                <c:pt idx="13">
                  <c:v>2036</c:v>
                </c:pt>
                <c:pt idx="14">
                  <c:v>2037</c:v>
                </c:pt>
                <c:pt idx="15">
                  <c:v>2038</c:v>
                </c:pt>
                <c:pt idx="16">
                  <c:v>2039</c:v>
                </c:pt>
                <c:pt idx="17">
                  <c:v>2040</c:v>
                </c:pt>
                <c:pt idx="18">
                  <c:v>2041</c:v>
                </c:pt>
                <c:pt idx="19">
                  <c:v>2042</c:v>
                </c:pt>
                <c:pt idx="20">
                  <c:v>2043</c:v>
                </c:pt>
                <c:pt idx="21">
                  <c:v>2044</c:v>
                </c:pt>
                <c:pt idx="22">
                  <c:v>2045</c:v>
                </c:pt>
                <c:pt idx="23">
                  <c:v>2046</c:v>
                </c:pt>
                <c:pt idx="24">
                  <c:v>2047</c:v>
                </c:pt>
                <c:pt idx="25">
                  <c:v>2048</c:v>
                </c:pt>
                <c:pt idx="26">
                  <c:v>2049</c:v>
                </c:pt>
                <c:pt idx="27">
                  <c:v>2050</c:v>
                </c:pt>
              </c:strCache>
            </c:strRef>
          </c:cat>
          <c:val>
            <c:numRef>
              <c:f>Elforbrug!$C$365:$AD$365</c:f>
              <c:numCache>
                <c:formatCode>General</c:formatCode>
                <c:ptCount val="28"/>
                <c:pt idx="0">
                  <c:v>31.30056</c:v>
                </c:pt>
                <c:pt idx="1">
                  <c:v>31.12991</c:v>
                </c:pt>
                <c:pt idx="2">
                  <c:v>31.15455</c:v>
                </c:pt>
                <c:pt idx="3">
                  <c:v>30.8485</c:v>
                </c:pt>
                <c:pt idx="4">
                  <c:v>30.70044</c:v>
                </c:pt>
                <c:pt idx="5">
                  <c:v>30.39331</c:v>
                </c:pt>
                <c:pt idx="6">
                  <c:v>29.8967</c:v>
                </c:pt>
                <c:pt idx="7">
                  <c:v>30.16146</c:v>
                </c:pt>
                <c:pt idx="8">
                  <c:v>29.71343</c:v>
                </c:pt>
                <c:pt idx="9">
                  <c:v>29.71172</c:v>
                </c:pt>
                <c:pt idx="10">
                  <c:v>29.68915</c:v>
                </c:pt>
                <c:pt idx="11">
                  <c:v>29.65611</c:v>
                </c:pt>
                <c:pt idx="12">
                  <c:v>29.49192</c:v>
                </c:pt>
                <c:pt idx="13">
                  <c:v>29.41865</c:v>
                </c:pt>
                <c:pt idx="14">
                  <c:v>29.36842</c:v>
                </c:pt>
                <c:pt idx="15">
                  <c:v>29.32833</c:v>
                </c:pt>
                <c:pt idx="16">
                  <c:v>29.2748</c:v>
                </c:pt>
                <c:pt idx="17">
                  <c:v>29.31336</c:v>
                </c:pt>
                <c:pt idx="18">
                  <c:v>29.40239</c:v>
                </c:pt>
                <c:pt idx="19">
                  <c:v>29.49632</c:v>
                </c:pt>
                <c:pt idx="20">
                  <c:v>29.60147</c:v>
                </c:pt>
                <c:pt idx="21">
                  <c:v>29.69559</c:v>
                </c:pt>
                <c:pt idx="22">
                  <c:v>29.78529</c:v>
                </c:pt>
                <c:pt idx="23">
                  <c:v>29.96616</c:v>
                </c:pt>
                <c:pt idx="24">
                  <c:v>30.12955</c:v>
                </c:pt>
                <c:pt idx="25">
                  <c:v>30.29405</c:v>
                </c:pt>
                <c:pt idx="26">
                  <c:v>30.43156</c:v>
                </c:pt>
                <c:pt idx="27">
                  <c:v>30.57517</c:v>
                </c:pt>
              </c:numCache>
            </c:numRef>
          </c:val>
        </c:ser>
        <c:ser>
          <c:idx val="1"/>
          <c:order val="1"/>
          <c:tx>
            <c:strRef>
              <c:f>Elforbrug!$B$366</c:f>
              <c:strCache>
                <c:ptCount val="1"/>
                <c:pt idx="0">
                  <c:v>Individuelle varmepumper</c:v>
                </c:pt>
              </c:strCache>
            </c:strRef>
          </c:tx>
          <c:spPr>
            <a:solidFill>
              <a:srgbClr val="0a515d"/>
            </a:solidFill>
            <a:ln w="0">
              <a:noFill/>
            </a:ln>
          </c:spPr>
          <c:dLbls>
            <c:txPr>
              <a:bodyPr wrap="square"/>
              <a:lstStyle/>
              <a:p>
                <a:pPr>
                  <a:defRPr b="0" sz="1000" spc="-1" strike="noStrike">
                    <a:solidFill>
                      <a:srgbClr val="000000"/>
                    </a:solidFill>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Elforbrug!$C$364:$AD$364</c:f>
              <c:strCache>
                <c:ptCount val="28"/>
                <c:pt idx="0">
                  <c:v>2023</c:v>
                </c:pt>
                <c:pt idx="1">
                  <c:v>2024</c:v>
                </c:pt>
                <c:pt idx="2">
                  <c:v>2025</c:v>
                </c:pt>
                <c:pt idx="3">
                  <c:v>2026</c:v>
                </c:pt>
                <c:pt idx="4">
                  <c:v>2027</c:v>
                </c:pt>
                <c:pt idx="5">
                  <c:v>2028</c:v>
                </c:pt>
                <c:pt idx="6">
                  <c:v>2029</c:v>
                </c:pt>
                <c:pt idx="7">
                  <c:v>2030</c:v>
                </c:pt>
                <c:pt idx="8">
                  <c:v>2031</c:v>
                </c:pt>
                <c:pt idx="9">
                  <c:v>2032</c:v>
                </c:pt>
                <c:pt idx="10">
                  <c:v>2033</c:v>
                </c:pt>
                <c:pt idx="11">
                  <c:v>2034</c:v>
                </c:pt>
                <c:pt idx="12">
                  <c:v>2035</c:v>
                </c:pt>
                <c:pt idx="13">
                  <c:v>2036</c:v>
                </c:pt>
                <c:pt idx="14">
                  <c:v>2037</c:v>
                </c:pt>
                <c:pt idx="15">
                  <c:v>2038</c:v>
                </c:pt>
                <c:pt idx="16">
                  <c:v>2039</c:v>
                </c:pt>
                <c:pt idx="17">
                  <c:v>2040</c:v>
                </c:pt>
                <c:pt idx="18">
                  <c:v>2041</c:v>
                </c:pt>
                <c:pt idx="19">
                  <c:v>2042</c:v>
                </c:pt>
                <c:pt idx="20">
                  <c:v>2043</c:v>
                </c:pt>
                <c:pt idx="21">
                  <c:v>2044</c:v>
                </c:pt>
                <c:pt idx="22">
                  <c:v>2045</c:v>
                </c:pt>
                <c:pt idx="23">
                  <c:v>2046</c:v>
                </c:pt>
                <c:pt idx="24">
                  <c:v>2047</c:v>
                </c:pt>
                <c:pt idx="25">
                  <c:v>2048</c:v>
                </c:pt>
                <c:pt idx="26">
                  <c:v>2049</c:v>
                </c:pt>
                <c:pt idx="27">
                  <c:v>2050</c:v>
                </c:pt>
              </c:strCache>
            </c:strRef>
          </c:cat>
          <c:val>
            <c:numRef>
              <c:f>Elforbrug!$C$366:$AD$366</c:f>
              <c:numCache>
                <c:formatCode>General</c:formatCode>
                <c:ptCount val="28"/>
                <c:pt idx="0">
                  <c:v>2.10696</c:v>
                </c:pt>
                <c:pt idx="1">
                  <c:v>2.46783</c:v>
                </c:pt>
                <c:pt idx="2">
                  <c:v>2.92394</c:v>
                </c:pt>
                <c:pt idx="3">
                  <c:v>3.32029</c:v>
                </c:pt>
                <c:pt idx="4">
                  <c:v>3.71665</c:v>
                </c:pt>
                <c:pt idx="5">
                  <c:v>3.95339</c:v>
                </c:pt>
                <c:pt idx="6">
                  <c:v>4.19014</c:v>
                </c:pt>
                <c:pt idx="7">
                  <c:v>4.42688</c:v>
                </c:pt>
                <c:pt idx="8">
                  <c:v>4.62475</c:v>
                </c:pt>
                <c:pt idx="9">
                  <c:v>4.82261</c:v>
                </c:pt>
                <c:pt idx="10">
                  <c:v>5.02047</c:v>
                </c:pt>
                <c:pt idx="11">
                  <c:v>5.21833</c:v>
                </c:pt>
                <c:pt idx="12">
                  <c:v>5.41619</c:v>
                </c:pt>
                <c:pt idx="13">
                  <c:v>5.551</c:v>
                </c:pt>
                <c:pt idx="14">
                  <c:v>5.68581</c:v>
                </c:pt>
                <c:pt idx="15">
                  <c:v>5.82061</c:v>
                </c:pt>
                <c:pt idx="16">
                  <c:v>5.95541</c:v>
                </c:pt>
                <c:pt idx="17">
                  <c:v>6.09022</c:v>
                </c:pt>
                <c:pt idx="18">
                  <c:v>6.17424</c:v>
                </c:pt>
                <c:pt idx="19">
                  <c:v>6.25826</c:v>
                </c:pt>
                <c:pt idx="20">
                  <c:v>6.34228</c:v>
                </c:pt>
                <c:pt idx="21">
                  <c:v>6.4263</c:v>
                </c:pt>
                <c:pt idx="22">
                  <c:v>6.51032</c:v>
                </c:pt>
                <c:pt idx="23">
                  <c:v>6.62215</c:v>
                </c:pt>
                <c:pt idx="24">
                  <c:v>6.73397</c:v>
                </c:pt>
                <c:pt idx="25">
                  <c:v>6.8458</c:v>
                </c:pt>
                <c:pt idx="26">
                  <c:v>6.95763</c:v>
                </c:pt>
                <c:pt idx="27">
                  <c:v>7.06946</c:v>
                </c:pt>
              </c:numCache>
            </c:numRef>
          </c:val>
        </c:ser>
        <c:ser>
          <c:idx val="2"/>
          <c:order val="2"/>
          <c:tx>
            <c:strRef>
              <c:f>Elforbrug!$B$367</c:f>
              <c:strCache>
                <c:ptCount val="1"/>
                <c:pt idx="0">
                  <c:v>Store varmepumper</c:v>
                </c:pt>
              </c:strCache>
            </c:strRef>
          </c:tx>
          <c:spPr>
            <a:solidFill>
              <a:srgbClr val="ffd424"/>
            </a:solidFill>
            <a:ln w="0">
              <a:noFill/>
            </a:ln>
          </c:spPr>
          <c:dLbls>
            <c:txPr>
              <a:bodyPr wrap="square"/>
              <a:lstStyle/>
              <a:p>
                <a:pPr>
                  <a:defRPr b="0" sz="1000" spc="-1" strike="noStrike">
                    <a:solidFill>
                      <a:srgbClr val="000000"/>
                    </a:solidFill>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Elforbrug!$C$364:$AD$364</c:f>
              <c:strCache>
                <c:ptCount val="28"/>
                <c:pt idx="0">
                  <c:v>2023</c:v>
                </c:pt>
                <c:pt idx="1">
                  <c:v>2024</c:v>
                </c:pt>
                <c:pt idx="2">
                  <c:v>2025</c:v>
                </c:pt>
                <c:pt idx="3">
                  <c:v>2026</c:v>
                </c:pt>
                <c:pt idx="4">
                  <c:v>2027</c:v>
                </c:pt>
                <c:pt idx="5">
                  <c:v>2028</c:v>
                </c:pt>
                <c:pt idx="6">
                  <c:v>2029</c:v>
                </c:pt>
                <c:pt idx="7">
                  <c:v>2030</c:v>
                </c:pt>
                <c:pt idx="8">
                  <c:v>2031</c:v>
                </c:pt>
                <c:pt idx="9">
                  <c:v>2032</c:v>
                </c:pt>
                <c:pt idx="10">
                  <c:v>2033</c:v>
                </c:pt>
                <c:pt idx="11">
                  <c:v>2034</c:v>
                </c:pt>
                <c:pt idx="12">
                  <c:v>2035</c:v>
                </c:pt>
                <c:pt idx="13">
                  <c:v>2036</c:v>
                </c:pt>
                <c:pt idx="14">
                  <c:v>2037</c:v>
                </c:pt>
                <c:pt idx="15">
                  <c:v>2038</c:v>
                </c:pt>
                <c:pt idx="16">
                  <c:v>2039</c:v>
                </c:pt>
                <c:pt idx="17">
                  <c:v>2040</c:v>
                </c:pt>
                <c:pt idx="18">
                  <c:v>2041</c:v>
                </c:pt>
                <c:pt idx="19">
                  <c:v>2042</c:v>
                </c:pt>
                <c:pt idx="20">
                  <c:v>2043</c:v>
                </c:pt>
                <c:pt idx="21">
                  <c:v>2044</c:v>
                </c:pt>
                <c:pt idx="22">
                  <c:v>2045</c:v>
                </c:pt>
                <c:pt idx="23">
                  <c:v>2046</c:v>
                </c:pt>
                <c:pt idx="24">
                  <c:v>2047</c:v>
                </c:pt>
                <c:pt idx="25">
                  <c:v>2048</c:v>
                </c:pt>
                <c:pt idx="26">
                  <c:v>2049</c:v>
                </c:pt>
                <c:pt idx="27">
                  <c:v>2050</c:v>
                </c:pt>
              </c:strCache>
            </c:strRef>
          </c:cat>
          <c:val>
            <c:numRef>
              <c:f>Elforbrug!$C$367:$AD$367</c:f>
              <c:numCache>
                <c:formatCode>General</c:formatCode>
                <c:ptCount val="28"/>
                <c:pt idx="0">
                  <c:v>0.834</c:v>
                </c:pt>
                <c:pt idx="1">
                  <c:v>0.837</c:v>
                </c:pt>
                <c:pt idx="2">
                  <c:v>1.26</c:v>
                </c:pt>
                <c:pt idx="3">
                  <c:v>1.862</c:v>
                </c:pt>
                <c:pt idx="4">
                  <c:v>2.479</c:v>
                </c:pt>
                <c:pt idx="5">
                  <c:v>3.053</c:v>
                </c:pt>
                <c:pt idx="6">
                  <c:v>3.827</c:v>
                </c:pt>
                <c:pt idx="7">
                  <c:v>4.35</c:v>
                </c:pt>
                <c:pt idx="8">
                  <c:v>4.683</c:v>
                </c:pt>
                <c:pt idx="9">
                  <c:v>4.752</c:v>
                </c:pt>
                <c:pt idx="10">
                  <c:v>4.903</c:v>
                </c:pt>
                <c:pt idx="11">
                  <c:v>5.065</c:v>
                </c:pt>
                <c:pt idx="12">
                  <c:v>5.124</c:v>
                </c:pt>
                <c:pt idx="13">
                  <c:v>5.192</c:v>
                </c:pt>
                <c:pt idx="14">
                  <c:v>5.273</c:v>
                </c:pt>
                <c:pt idx="15">
                  <c:v>5.369</c:v>
                </c:pt>
                <c:pt idx="16">
                  <c:v>5.393</c:v>
                </c:pt>
                <c:pt idx="17">
                  <c:v>5.454</c:v>
                </c:pt>
                <c:pt idx="18">
                  <c:v>5.526</c:v>
                </c:pt>
                <c:pt idx="19">
                  <c:v>5.578</c:v>
                </c:pt>
                <c:pt idx="20">
                  <c:v>5.631</c:v>
                </c:pt>
                <c:pt idx="21">
                  <c:v>5.667</c:v>
                </c:pt>
                <c:pt idx="22">
                  <c:v>5.78</c:v>
                </c:pt>
                <c:pt idx="23">
                  <c:v>5.836</c:v>
                </c:pt>
                <c:pt idx="24">
                  <c:v>5.881</c:v>
                </c:pt>
                <c:pt idx="25">
                  <c:v>5.915</c:v>
                </c:pt>
                <c:pt idx="26">
                  <c:v>5.947</c:v>
                </c:pt>
                <c:pt idx="27">
                  <c:v>5.992</c:v>
                </c:pt>
              </c:numCache>
            </c:numRef>
          </c:val>
        </c:ser>
        <c:ser>
          <c:idx val="3"/>
          <c:order val="3"/>
          <c:tx>
            <c:strRef>
              <c:f>Elforbrug!$B$368</c:f>
              <c:strCache>
                <c:ptCount val="1"/>
                <c:pt idx="0">
                  <c:v>Elkedler</c:v>
                </c:pt>
              </c:strCache>
            </c:strRef>
          </c:tx>
          <c:spPr>
            <a:solidFill>
              <a:srgbClr val="c2e5f1"/>
            </a:solidFill>
            <a:ln w="0">
              <a:noFill/>
            </a:ln>
          </c:spPr>
          <c:dLbls>
            <c:txPr>
              <a:bodyPr wrap="square"/>
              <a:lstStyle/>
              <a:p>
                <a:pPr>
                  <a:defRPr b="0" sz="1000" spc="-1" strike="noStrike">
                    <a:solidFill>
                      <a:srgbClr val="000000"/>
                    </a:solidFill>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Elforbrug!$C$364:$AD$364</c:f>
              <c:strCache>
                <c:ptCount val="28"/>
                <c:pt idx="0">
                  <c:v>2023</c:v>
                </c:pt>
                <c:pt idx="1">
                  <c:v>2024</c:v>
                </c:pt>
                <c:pt idx="2">
                  <c:v>2025</c:v>
                </c:pt>
                <c:pt idx="3">
                  <c:v>2026</c:v>
                </c:pt>
                <c:pt idx="4">
                  <c:v>2027</c:v>
                </c:pt>
                <c:pt idx="5">
                  <c:v>2028</c:v>
                </c:pt>
                <c:pt idx="6">
                  <c:v>2029</c:v>
                </c:pt>
                <c:pt idx="7">
                  <c:v>2030</c:v>
                </c:pt>
                <c:pt idx="8">
                  <c:v>2031</c:v>
                </c:pt>
                <c:pt idx="9">
                  <c:v>2032</c:v>
                </c:pt>
                <c:pt idx="10">
                  <c:v>2033</c:v>
                </c:pt>
                <c:pt idx="11">
                  <c:v>2034</c:v>
                </c:pt>
                <c:pt idx="12">
                  <c:v>2035</c:v>
                </c:pt>
                <c:pt idx="13">
                  <c:v>2036</c:v>
                </c:pt>
                <c:pt idx="14">
                  <c:v>2037</c:v>
                </c:pt>
                <c:pt idx="15">
                  <c:v>2038</c:v>
                </c:pt>
                <c:pt idx="16">
                  <c:v>2039</c:v>
                </c:pt>
                <c:pt idx="17">
                  <c:v>2040</c:v>
                </c:pt>
                <c:pt idx="18">
                  <c:v>2041</c:v>
                </c:pt>
                <c:pt idx="19">
                  <c:v>2042</c:v>
                </c:pt>
                <c:pt idx="20">
                  <c:v>2043</c:v>
                </c:pt>
                <c:pt idx="21">
                  <c:v>2044</c:v>
                </c:pt>
                <c:pt idx="22">
                  <c:v>2045</c:v>
                </c:pt>
                <c:pt idx="23">
                  <c:v>2046</c:v>
                </c:pt>
                <c:pt idx="24">
                  <c:v>2047</c:v>
                </c:pt>
                <c:pt idx="25">
                  <c:v>2048</c:v>
                </c:pt>
                <c:pt idx="26">
                  <c:v>2049</c:v>
                </c:pt>
                <c:pt idx="27">
                  <c:v>2050</c:v>
                </c:pt>
              </c:strCache>
            </c:strRef>
          </c:cat>
          <c:val>
            <c:numRef>
              <c:f>Elforbrug!$C$368:$AD$368</c:f>
              <c:numCache>
                <c:formatCode>General</c:formatCode>
                <c:ptCount val="28"/>
                <c:pt idx="0">
                  <c:v>1.38132</c:v>
                </c:pt>
                <c:pt idx="1">
                  <c:v>1.71552</c:v>
                </c:pt>
                <c:pt idx="2">
                  <c:v>2.18313</c:v>
                </c:pt>
                <c:pt idx="3">
                  <c:v>2.384868</c:v>
                </c:pt>
                <c:pt idx="4">
                  <c:v>2.403372</c:v>
                </c:pt>
                <c:pt idx="5">
                  <c:v>2.4207</c:v>
                </c:pt>
                <c:pt idx="6">
                  <c:v>2.445732</c:v>
                </c:pt>
                <c:pt idx="7">
                  <c:v>2.536818</c:v>
                </c:pt>
                <c:pt idx="8">
                  <c:v>2.53857</c:v>
                </c:pt>
                <c:pt idx="9">
                  <c:v>2.53857</c:v>
                </c:pt>
                <c:pt idx="10">
                  <c:v>2.53857</c:v>
                </c:pt>
                <c:pt idx="11">
                  <c:v>2.59857</c:v>
                </c:pt>
                <c:pt idx="12">
                  <c:v>2.59857</c:v>
                </c:pt>
                <c:pt idx="13">
                  <c:v>2.707728</c:v>
                </c:pt>
                <c:pt idx="14">
                  <c:v>2.708022</c:v>
                </c:pt>
                <c:pt idx="15">
                  <c:v>2.801916</c:v>
                </c:pt>
                <c:pt idx="16">
                  <c:v>2.802204</c:v>
                </c:pt>
                <c:pt idx="17">
                  <c:v>2.802498</c:v>
                </c:pt>
                <c:pt idx="18">
                  <c:v>2.80371</c:v>
                </c:pt>
                <c:pt idx="19">
                  <c:v>2.809794</c:v>
                </c:pt>
                <c:pt idx="20">
                  <c:v>2.809794</c:v>
                </c:pt>
                <c:pt idx="21">
                  <c:v>2.810406</c:v>
                </c:pt>
                <c:pt idx="22">
                  <c:v>2.811006</c:v>
                </c:pt>
                <c:pt idx="23">
                  <c:v>2.820792</c:v>
                </c:pt>
                <c:pt idx="24">
                  <c:v>2.831742</c:v>
                </c:pt>
                <c:pt idx="25">
                  <c:v>2.836284</c:v>
                </c:pt>
                <c:pt idx="26">
                  <c:v>2.837802</c:v>
                </c:pt>
                <c:pt idx="27">
                  <c:v>2.848614</c:v>
                </c:pt>
              </c:numCache>
            </c:numRef>
          </c:val>
        </c:ser>
        <c:ser>
          <c:idx val="4"/>
          <c:order val="4"/>
          <c:tx>
            <c:strRef>
              <c:f>Elforbrug!$B$369</c:f>
              <c:strCache>
                <c:ptCount val="1"/>
                <c:pt idx="0">
                  <c:v>Transport</c:v>
                </c:pt>
              </c:strCache>
            </c:strRef>
          </c:tx>
          <c:spPr>
            <a:solidFill>
              <a:srgbClr val="00a98f"/>
            </a:solidFill>
            <a:ln w="25560">
              <a:noFill/>
            </a:ln>
          </c:spPr>
          <c:dLbls>
            <c:txPr>
              <a:bodyPr wrap="square"/>
              <a:lstStyle/>
              <a:p>
                <a:pPr>
                  <a:defRPr b="0" sz="1000" spc="-1" strike="noStrike">
                    <a:solidFill>
                      <a:srgbClr val="000000"/>
                    </a:solidFill>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Elforbrug!$C$364:$AD$364</c:f>
              <c:strCache>
                <c:ptCount val="28"/>
                <c:pt idx="0">
                  <c:v>2023</c:v>
                </c:pt>
                <c:pt idx="1">
                  <c:v>2024</c:v>
                </c:pt>
                <c:pt idx="2">
                  <c:v>2025</c:v>
                </c:pt>
                <c:pt idx="3">
                  <c:v>2026</c:v>
                </c:pt>
                <c:pt idx="4">
                  <c:v>2027</c:v>
                </c:pt>
                <c:pt idx="5">
                  <c:v>2028</c:v>
                </c:pt>
                <c:pt idx="6">
                  <c:v>2029</c:v>
                </c:pt>
                <c:pt idx="7">
                  <c:v>2030</c:v>
                </c:pt>
                <c:pt idx="8">
                  <c:v>2031</c:v>
                </c:pt>
                <c:pt idx="9">
                  <c:v>2032</c:v>
                </c:pt>
                <c:pt idx="10">
                  <c:v>2033</c:v>
                </c:pt>
                <c:pt idx="11">
                  <c:v>2034</c:v>
                </c:pt>
                <c:pt idx="12">
                  <c:v>2035</c:v>
                </c:pt>
                <c:pt idx="13">
                  <c:v>2036</c:v>
                </c:pt>
                <c:pt idx="14">
                  <c:v>2037</c:v>
                </c:pt>
                <c:pt idx="15">
                  <c:v>2038</c:v>
                </c:pt>
                <c:pt idx="16">
                  <c:v>2039</c:v>
                </c:pt>
                <c:pt idx="17">
                  <c:v>2040</c:v>
                </c:pt>
                <c:pt idx="18">
                  <c:v>2041</c:v>
                </c:pt>
                <c:pt idx="19">
                  <c:v>2042</c:v>
                </c:pt>
                <c:pt idx="20">
                  <c:v>2043</c:v>
                </c:pt>
                <c:pt idx="21">
                  <c:v>2044</c:v>
                </c:pt>
                <c:pt idx="22">
                  <c:v>2045</c:v>
                </c:pt>
                <c:pt idx="23">
                  <c:v>2046</c:v>
                </c:pt>
                <c:pt idx="24">
                  <c:v>2047</c:v>
                </c:pt>
                <c:pt idx="25">
                  <c:v>2048</c:v>
                </c:pt>
                <c:pt idx="26">
                  <c:v>2049</c:v>
                </c:pt>
                <c:pt idx="27">
                  <c:v>2050</c:v>
                </c:pt>
              </c:strCache>
            </c:strRef>
          </c:cat>
          <c:val>
            <c:numRef>
              <c:f>Elforbrug!$C$369:$AD$369</c:f>
              <c:numCache>
                <c:formatCode>General</c:formatCode>
                <c:ptCount val="28"/>
                <c:pt idx="0">
                  <c:v>1.29557</c:v>
                </c:pt>
                <c:pt idx="1">
                  <c:v>1.6023</c:v>
                </c:pt>
                <c:pt idx="2">
                  <c:v>1.88605</c:v>
                </c:pt>
                <c:pt idx="3">
                  <c:v>2.24893</c:v>
                </c:pt>
                <c:pt idx="4">
                  <c:v>2.8216</c:v>
                </c:pt>
                <c:pt idx="5">
                  <c:v>3.47897</c:v>
                </c:pt>
                <c:pt idx="6">
                  <c:v>4.18043</c:v>
                </c:pt>
                <c:pt idx="7">
                  <c:v>5.20744</c:v>
                </c:pt>
                <c:pt idx="8">
                  <c:v>6.24935</c:v>
                </c:pt>
                <c:pt idx="9">
                  <c:v>7.25772</c:v>
                </c:pt>
                <c:pt idx="10">
                  <c:v>8.26957</c:v>
                </c:pt>
                <c:pt idx="11">
                  <c:v>9.27132</c:v>
                </c:pt>
                <c:pt idx="12">
                  <c:v>10.2654</c:v>
                </c:pt>
                <c:pt idx="13">
                  <c:v>11.21239</c:v>
                </c:pt>
                <c:pt idx="14">
                  <c:v>12.08638</c:v>
                </c:pt>
                <c:pt idx="15">
                  <c:v>12.9017</c:v>
                </c:pt>
                <c:pt idx="16">
                  <c:v>13.66363</c:v>
                </c:pt>
                <c:pt idx="17">
                  <c:v>14.37393</c:v>
                </c:pt>
                <c:pt idx="18">
                  <c:v>15.03517</c:v>
                </c:pt>
                <c:pt idx="19">
                  <c:v>15.63119</c:v>
                </c:pt>
                <c:pt idx="20">
                  <c:v>16.1705</c:v>
                </c:pt>
                <c:pt idx="21">
                  <c:v>16.66004</c:v>
                </c:pt>
                <c:pt idx="22">
                  <c:v>17.10673</c:v>
                </c:pt>
                <c:pt idx="23">
                  <c:v>17.51754</c:v>
                </c:pt>
                <c:pt idx="24">
                  <c:v>17.89712</c:v>
                </c:pt>
                <c:pt idx="25">
                  <c:v>18.25117</c:v>
                </c:pt>
                <c:pt idx="26">
                  <c:v>18.58419</c:v>
                </c:pt>
                <c:pt idx="27">
                  <c:v>18.90039</c:v>
                </c:pt>
              </c:numCache>
            </c:numRef>
          </c:val>
        </c:ser>
        <c:ser>
          <c:idx val="5"/>
          <c:order val="5"/>
          <c:tx>
            <c:strRef>
              <c:f>Elforbrug!$B$370</c:f>
              <c:strCache>
                <c:ptCount val="1"/>
                <c:pt idx="0">
                  <c:v>Datacentre</c:v>
                </c:pt>
              </c:strCache>
            </c:strRef>
          </c:tx>
          <c:spPr>
            <a:solidFill>
              <a:srgbClr val="a0cd92"/>
            </a:solidFill>
            <a:ln w="25560">
              <a:noFill/>
            </a:ln>
          </c:spPr>
          <c:dLbls>
            <c:txPr>
              <a:bodyPr wrap="square"/>
              <a:lstStyle/>
              <a:p>
                <a:pPr>
                  <a:defRPr b="0" sz="1000" spc="-1" strike="noStrike">
                    <a:solidFill>
                      <a:srgbClr val="000000"/>
                    </a:solidFill>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Elforbrug!$C$364:$AD$364</c:f>
              <c:strCache>
                <c:ptCount val="28"/>
                <c:pt idx="0">
                  <c:v>2023</c:v>
                </c:pt>
                <c:pt idx="1">
                  <c:v>2024</c:v>
                </c:pt>
                <c:pt idx="2">
                  <c:v>2025</c:v>
                </c:pt>
                <c:pt idx="3">
                  <c:v>2026</c:v>
                </c:pt>
                <c:pt idx="4">
                  <c:v>2027</c:v>
                </c:pt>
                <c:pt idx="5">
                  <c:v>2028</c:v>
                </c:pt>
                <c:pt idx="6">
                  <c:v>2029</c:v>
                </c:pt>
                <c:pt idx="7">
                  <c:v>2030</c:v>
                </c:pt>
                <c:pt idx="8">
                  <c:v>2031</c:v>
                </c:pt>
                <c:pt idx="9">
                  <c:v>2032</c:v>
                </c:pt>
                <c:pt idx="10">
                  <c:v>2033</c:v>
                </c:pt>
                <c:pt idx="11">
                  <c:v>2034</c:v>
                </c:pt>
                <c:pt idx="12">
                  <c:v>2035</c:v>
                </c:pt>
                <c:pt idx="13">
                  <c:v>2036</c:v>
                </c:pt>
                <c:pt idx="14">
                  <c:v>2037</c:v>
                </c:pt>
                <c:pt idx="15">
                  <c:v>2038</c:v>
                </c:pt>
                <c:pt idx="16">
                  <c:v>2039</c:v>
                </c:pt>
                <c:pt idx="17">
                  <c:v>2040</c:v>
                </c:pt>
                <c:pt idx="18">
                  <c:v>2041</c:v>
                </c:pt>
                <c:pt idx="19">
                  <c:v>2042</c:v>
                </c:pt>
                <c:pt idx="20">
                  <c:v>2043</c:v>
                </c:pt>
                <c:pt idx="21">
                  <c:v>2044</c:v>
                </c:pt>
                <c:pt idx="22">
                  <c:v>2045</c:v>
                </c:pt>
                <c:pt idx="23">
                  <c:v>2046</c:v>
                </c:pt>
                <c:pt idx="24">
                  <c:v>2047</c:v>
                </c:pt>
                <c:pt idx="25">
                  <c:v>2048</c:v>
                </c:pt>
                <c:pt idx="26">
                  <c:v>2049</c:v>
                </c:pt>
                <c:pt idx="27">
                  <c:v>2050</c:v>
                </c:pt>
              </c:strCache>
            </c:strRef>
          </c:cat>
          <c:val>
            <c:numRef>
              <c:f>Elforbrug!$C$370:$AD$370</c:f>
              <c:numCache>
                <c:formatCode>General</c:formatCode>
                <c:ptCount val="28"/>
                <c:pt idx="0">
                  <c:v>2.10266</c:v>
                </c:pt>
                <c:pt idx="1">
                  <c:v>3.06499</c:v>
                </c:pt>
                <c:pt idx="2">
                  <c:v>4.41767</c:v>
                </c:pt>
                <c:pt idx="3">
                  <c:v>5.52291</c:v>
                </c:pt>
                <c:pt idx="4">
                  <c:v>7.06614</c:v>
                </c:pt>
                <c:pt idx="5">
                  <c:v>8.50339</c:v>
                </c:pt>
                <c:pt idx="6">
                  <c:v>9.91786</c:v>
                </c:pt>
                <c:pt idx="7">
                  <c:v>10.87242</c:v>
                </c:pt>
                <c:pt idx="8">
                  <c:v>11.82272</c:v>
                </c:pt>
                <c:pt idx="9">
                  <c:v>12.33502</c:v>
                </c:pt>
                <c:pt idx="10">
                  <c:v>12.61955</c:v>
                </c:pt>
                <c:pt idx="11">
                  <c:v>12.90409</c:v>
                </c:pt>
                <c:pt idx="12">
                  <c:v>13.18862</c:v>
                </c:pt>
                <c:pt idx="13">
                  <c:v>13.47316</c:v>
                </c:pt>
                <c:pt idx="14">
                  <c:v>13.75769</c:v>
                </c:pt>
                <c:pt idx="15">
                  <c:v>14.00844</c:v>
                </c:pt>
                <c:pt idx="16">
                  <c:v>14.23182</c:v>
                </c:pt>
                <c:pt idx="17">
                  <c:v>14.4552</c:v>
                </c:pt>
                <c:pt idx="18">
                  <c:v>14.67858</c:v>
                </c:pt>
                <c:pt idx="19">
                  <c:v>14.79082</c:v>
                </c:pt>
                <c:pt idx="20">
                  <c:v>14.90306</c:v>
                </c:pt>
                <c:pt idx="21">
                  <c:v>15.0153</c:v>
                </c:pt>
                <c:pt idx="22">
                  <c:v>15.03993</c:v>
                </c:pt>
                <c:pt idx="23">
                  <c:v>15.06457</c:v>
                </c:pt>
                <c:pt idx="24">
                  <c:v>15.06457</c:v>
                </c:pt>
                <c:pt idx="25">
                  <c:v>15.06457</c:v>
                </c:pt>
                <c:pt idx="26">
                  <c:v>15.06457</c:v>
                </c:pt>
                <c:pt idx="27">
                  <c:v>15.06457</c:v>
                </c:pt>
              </c:numCache>
            </c:numRef>
          </c:val>
        </c:ser>
        <c:ser>
          <c:idx val="6"/>
          <c:order val="6"/>
          <c:tx>
            <c:strRef>
              <c:f>Elforbrug!$B$371</c:f>
              <c:strCache>
                <c:ptCount val="1"/>
                <c:pt idx="0">
                  <c:v>Power-to-X (nettilsluttet)</c:v>
                </c:pt>
              </c:strCache>
            </c:strRef>
          </c:tx>
          <c:spPr>
            <a:solidFill>
              <a:srgbClr val="00a7bd"/>
            </a:solidFill>
            <a:ln w="25560">
              <a:noFill/>
            </a:ln>
          </c:spPr>
          <c:dLbls>
            <c:txPr>
              <a:bodyPr wrap="square"/>
              <a:lstStyle/>
              <a:p>
                <a:pPr>
                  <a:defRPr b="0" sz="1000" spc="-1" strike="noStrike">
                    <a:solidFill>
                      <a:srgbClr val="000000"/>
                    </a:solidFill>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Elforbrug!$C$364:$AD$364</c:f>
              <c:strCache>
                <c:ptCount val="28"/>
                <c:pt idx="0">
                  <c:v>2023</c:v>
                </c:pt>
                <c:pt idx="1">
                  <c:v>2024</c:v>
                </c:pt>
                <c:pt idx="2">
                  <c:v>2025</c:v>
                </c:pt>
                <c:pt idx="3">
                  <c:v>2026</c:v>
                </c:pt>
                <c:pt idx="4">
                  <c:v>2027</c:v>
                </c:pt>
                <c:pt idx="5">
                  <c:v>2028</c:v>
                </c:pt>
                <c:pt idx="6">
                  <c:v>2029</c:v>
                </c:pt>
                <c:pt idx="7">
                  <c:v>2030</c:v>
                </c:pt>
                <c:pt idx="8">
                  <c:v>2031</c:v>
                </c:pt>
                <c:pt idx="9">
                  <c:v>2032</c:v>
                </c:pt>
                <c:pt idx="10">
                  <c:v>2033</c:v>
                </c:pt>
                <c:pt idx="11">
                  <c:v>2034</c:v>
                </c:pt>
                <c:pt idx="12">
                  <c:v>2035</c:v>
                </c:pt>
                <c:pt idx="13">
                  <c:v>2036</c:v>
                </c:pt>
                <c:pt idx="14">
                  <c:v>2037</c:v>
                </c:pt>
                <c:pt idx="15">
                  <c:v>2038</c:v>
                </c:pt>
                <c:pt idx="16">
                  <c:v>2039</c:v>
                </c:pt>
                <c:pt idx="17">
                  <c:v>2040</c:v>
                </c:pt>
                <c:pt idx="18">
                  <c:v>2041</c:v>
                </c:pt>
                <c:pt idx="19">
                  <c:v>2042</c:v>
                </c:pt>
                <c:pt idx="20">
                  <c:v>2043</c:v>
                </c:pt>
                <c:pt idx="21">
                  <c:v>2044</c:v>
                </c:pt>
                <c:pt idx="22">
                  <c:v>2045</c:v>
                </c:pt>
                <c:pt idx="23">
                  <c:v>2046</c:v>
                </c:pt>
                <c:pt idx="24">
                  <c:v>2047</c:v>
                </c:pt>
                <c:pt idx="25">
                  <c:v>2048</c:v>
                </c:pt>
                <c:pt idx="26">
                  <c:v>2049</c:v>
                </c:pt>
                <c:pt idx="27">
                  <c:v>2050</c:v>
                </c:pt>
              </c:strCache>
            </c:strRef>
          </c:cat>
          <c:val>
            <c:numRef>
              <c:f>Elforbrug!$C$371:$AD$371</c:f>
              <c:numCache>
                <c:formatCode>General</c:formatCode>
                <c:ptCount val="28"/>
                <c:pt idx="0">
                  <c:v>0.025</c:v>
                </c:pt>
                <c:pt idx="1">
                  <c:v>0.545</c:v>
                </c:pt>
                <c:pt idx="2">
                  <c:v>1.265</c:v>
                </c:pt>
                <c:pt idx="3">
                  <c:v>4.375</c:v>
                </c:pt>
                <c:pt idx="4">
                  <c:v>6.6475</c:v>
                </c:pt>
                <c:pt idx="5">
                  <c:v>10.895</c:v>
                </c:pt>
                <c:pt idx="6">
                  <c:v>14.5175</c:v>
                </c:pt>
                <c:pt idx="7">
                  <c:v>15.8175</c:v>
                </c:pt>
                <c:pt idx="8">
                  <c:v>24.65</c:v>
                </c:pt>
                <c:pt idx="9">
                  <c:v>27.15</c:v>
                </c:pt>
                <c:pt idx="10">
                  <c:v>39.15</c:v>
                </c:pt>
                <c:pt idx="11">
                  <c:v>41.65</c:v>
                </c:pt>
                <c:pt idx="12">
                  <c:v>59.15</c:v>
                </c:pt>
                <c:pt idx="13">
                  <c:v>61.65</c:v>
                </c:pt>
                <c:pt idx="14">
                  <c:v>64.15</c:v>
                </c:pt>
                <c:pt idx="15">
                  <c:v>66.65</c:v>
                </c:pt>
                <c:pt idx="16">
                  <c:v>69.15</c:v>
                </c:pt>
                <c:pt idx="17">
                  <c:v>89.15</c:v>
                </c:pt>
                <c:pt idx="18">
                  <c:v>92.9</c:v>
                </c:pt>
                <c:pt idx="19">
                  <c:v>96.65</c:v>
                </c:pt>
                <c:pt idx="20">
                  <c:v>100.4</c:v>
                </c:pt>
                <c:pt idx="21">
                  <c:v>104.15</c:v>
                </c:pt>
                <c:pt idx="22">
                  <c:v>107.9</c:v>
                </c:pt>
                <c:pt idx="23">
                  <c:v>111.65</c:v>
                </c:pt>
                <c:pt idx="24">
                  <c:v>115.4</c:v>
                </c:pt>
                <c:pt idx="25">
                  <c:v>119.15</c:v>
                </c:pt>
                <c:pt idx="26">
                  <c:v>122.9</c:v>
                </c:pt>
                <c:pt idx="27">
                  <c:v>126.65</c:v>
                </c:pt>
              </c:numCache>
            </c:numRef>
          </c:val>
        </c:ser>
        <c:ser>
          <c:idx val="7"/>
          <c:order val="7"/>
          <c:tx>
            <c:strRef>
              <c:f>Elforbrug!$B$372</c:f>
              <c:strCache>
                <c:ptCount val="1"/>
                <c:pt idx="0">
                  <c:v>DAC</c:v>
                </c:pt>
              </c:strCache>
            </c:strRef>
          </c:tx>
          <c:spPr>
            <a:solidFill>
              <a:srgbClr val="917500"/>
            </a:solidFill>
            <a:ln w="25560">
              <a:noFill/>
            </a:ln>
          </c:spPr>
          <c:dLbls>
            <c:txPr>
              <a:bodyPr wrap="square"/>
              <a:lstStyle/>
              <a:p>
                <a:pPr>
                  <a:defRPr b="0" sz="1000" spc="-1" strike="noStrike">
                    <a:solidFill>
                      <a:srgbClr val="000000"/>
                    </a:solidFill>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Elforbrug!$C$364:$AD$364</c:f>
              <c:strCache>
                <c:ptCount val="28"/>
                <c:pt idx="0">
                  <c:v>2023</c:v>
                </c:pt>
                <c:pt idx="1">
                  <c:v>2024</c:v>
                </c:pt>
                <c:pt idx="2">
                  <c:v>2025</c:v>
                </c:pt>
                <c:pt idx="3">
                  <c:v>2026</c:v>
                </c:pt>
                <c:pt idx="4">
                  <c:v>2027</c:v>
                </c:pt>
                <c:pt idx="5">
                  <c:v>2028</c:v>
                </c:pt>
                <c:pt idx="6">
                  <c:v>2029</c:v>
                </c:pt>
                <c:pt idx="7">
                  <c:v>2030</c:v>
                </c:pt>
                <c:pt idx="8">
                  <c:v>2031</c:v>
                </c:pt>
                <c:pt idx="9">
                  <c:v>2032</c:v>
                </c:pt>
                <c:pt idx="10">
                  <c:v>2033</c:v>
                </c:pt>
                <c:pt idx="11">
                  <c:v>2034</c:v>
                </c:pt>
                <c:pt idx="12">
                  <c:v>2035</c:v>
                </c:pt>
                <c:pt idx="13">
                  <c:v>2036</c:v>
                </c:pt>
                <c:pt idx="14">
                  <c:v>2037</c:v>
                </c:pt>
                <c:pt idx="15">
                  <c:v>2038</c:v>
                </c:pt>
                <c:pt idx="16">
                  <c:v>2039</c:v>
                </c:pt>
                <c:pt idx="17">
                  <c:v>2040</c:v>
                </c:pt>
                <c:pt idx="18">
                  <c:v>2041</c:v>
                </c:pt>
                <c:pt idx="19">
                  <c:v>2042</c:v>
                </c:pt>
                <c:pt idx="20">
                  <c:v>2043</c:v>
                </c:pt>
                <c:pt idx="21">
                  <c:v>2044</c:v>
                </c:pt>
                <c:pt idx="22">
                  <c:v>2045</c:v>
                </c:pt>
                <c:pt idx="23">
                  <c:v>2046</c:v>
                </c:pt>
                <c:pt idx="24">
                  <c:v>2047</c:v>
                </c:pt>
                <c:pt idx="25">
                  <c:v>2048</c:v>
                </c:pt>
                <c:pt idx="26">
                  <c:v>2049</c:v>
                </c:pt>
                <c:pt idx="27">
                  <c:v>2050</c:v>
                </c:pt>
              </c:strCache>
            </c:strRef>
          </c:cat>
          <c:val>
            <c:numRef>
              <c:f>Elforbrug!$C$372:$AD$372</c:f>
              <c:numCache>
                <c:formatCode>General</c:formatCode>
                <c:ptCount val="28"/>
                <c:pt idx="0">
                  <c:v>0</c:v>
                </c:pt>
                <c:pt idx="1">
                  <c:v>0</c:v>
                </c:pt>
                <c:pt idx="2">
                  <c:v>0</c:v>
                </c:pt>
                <c:pt idx="3">
                  <c:v>0</c:v>
                </c:pt>
                <c:pt idx="4">
                  <c:v>0</c:v>
                </c:pt>
                <c:pt idx="5">
                  <c:v>0</c:v>
                </c:pt>
                <c:pt idx="6">
                  <c:v>0</c:v>
                </c:pt>
                <c:pt idx="7">
                  <c:v>0</c:v>
                </c:pt>
                <c:pt idx="8">
                  <c:v>0.32</c:v>
                </c:pt>
                <c:pt idx="9">
                  <c:v>0.64</c:v>
                </c:pt>
                <c:pt idx="10">
                  <c:v>0.96</c:v>
                </c:pt>
                <c:pt idx="11">
                  <c:v>1.28</c:v>
                </c:pt>
                <c:pt idx="12">
                  <c:v>1.6</c:v>
                </c:pt>
                <c:pt idx="13">
                  <c:v>1.92</c:v>
                </c:pt>
                <c:pt idx="14">
                  <c:v>2.24</c:v>
                </c:pt>
                <c:pt idx="15">
                  <c:v>2.56</c:v>
                </c:pt>
                <c:pt idx="16">
                  <c:v>2.88</c:v>
                </c:pt>
                <c:pt idx="17">
                  <c:v>3.2</c:v>
                </c:pt>
                <c:pt idx="18">
                  <c:v>3.68</c:v>
                </c:pt>
                <c:pt idx="19">
                  <c:v>4.16</c:v>
                </c:pt>
                <c:pt idx="20">
                  <c:v>4.64</c:v>
                </c:pt>
                <c:pt idx="21">
                  <c:v>5.12</c:v>
                </c:pt>
                <c:pt idx="22">
                  <c:v>5.6</c:v>
                </c:pt>
                <c:pt idx="23">
                  <c:v>5.76</c:v>
                </c:pt>
                <c:pt idx="24">
                  <c:v>5.92</c:v>
                </c:pt>
                <c:pt idx="25">
                  <c:v>6.08</c:v>
                </c:pt>
                <c:pt idx="26">
                  <c:v>6.24</c:v>
                </c:pt>
                <c:pt idx="27">
                  <c:v>6.4</c:v>
                </c:pt>
              </c:numCache>
            </c:numRef>
          </c:val>
        </c:ser>
        <c:axId val="11316678"/>
        <c:axId val="21320961"/>
      </c:areaChart>
      <c:catAx>
        <c:axId val="11316678"/>
        <c:scaling>
          <c:orientation val="minMax"/>
        </c:scaling>
        <c:delete val="0"/>
        <c:axPos val="b"/>
        <c:numFmt formatCode="General" sourceLinked="0"/>
        <c:majorTickMark val="none"/>
        <c:minorTickMark val="none"/>
        <c:tickLblPos val="nextTo"/>
        <c:spPr>
          <a:ln w="9360">
            <a:solidFill>
              <a:srgbClr val="d9d9d9"/>
            </a:solidFill>
            <a:round/>
          </a:ln>
        </c:spPr>
        <c:txPr>
          <a:bodyPr rot="-5400000"/>
          <a:lstStyle/>
          <a:p>
            <a:pPr>
              <a:defRPr b="0" sz="900" spc="-1" strike="noStrike">
                <a:solidFill>
                  <a:srgbClr val="595959"/>
                </a:solidFill>
                <a:latin typeface="Arial"/>
              </a:defRPr>
            </a:pPr>
          </a:p>
        </c:txPr>
        <c:crossAx val="21320961"/>
        <c:crosses val="autoZero"/>
        <c:auto val="1"/>
        <c:lblAlgn val="ctr"/>
        <c:lblOffset val="100"/>
        <c:noMultiLvlLbl val="0"/>
      </c:catAx>
      <c:valAx>
        <c:axId val="21320961"/>
        <c:scaling>
          <c:orientation val="minMax"/>
          <c:max val="250"/>
        </c:scaling>
        <c:delete val="0"/>
        <c:axPos val="l"/>
        <c:majorGridlines>
          <c:spPr>
            <a:ln w="9360">
              <a:solidFill>
                <a:srgbClr val="d9d9d9"/>
              </a:solidFill>
              <a:round/>
            </a:ln>
          </c:spPr>
        </c:majorGridlines>
        <c:numFmt formatCode="#,##0" sourceLinked="0"/>
        <c:majorTickMark val="none"/>
        <c:minorTickMark val="none"/>
        <c:tickLblPos val="nextTo"/>
        <c:spPr>
          <a:ln w="6480">
            <a:noFill/>
          </a:ln>
        </c:spPr>
        <c:txPr>
          <a:bodyPr/>
          <a:lstStyle/>
          <a:p>
            <a:pPr>
              <a:defRPr b="0" sz="900" spc="-1" strike="noStrike">
                <a:solidFill>
                  <a:srgbClr val="595959"/>
                </a:solidFill>
                <a:latin typeface="Arial"/>
              </a:defRPr>
            </a:pPr>
          </a:p>
        </c:txPr>
        <c:crossAx val="11316678"/>
        <c:crosses val="autoZero"/>
        <c:crossBetween val="midCat"/>
      </c:valAx>
      <c:spPr>
        <a:noFill/>
        <a:ln w="0">
          <a:noFill/>
        </a:ln>
      </c:spPr>
    </c:plotArea>
    <c:legend>
      <c:legendPos val="r"/>
      <c:overlay val="0"/>
      <c:spPr>
        <a:noFill/>
        <a:ln w="0">
          <a:noFill/>
        </a:ln>
      </c:spPr>
      <c:txPr>
        <a:bodyPr/>
        <a:lstStyle/>
        <a:p>
          <a:pPr>
            <a:defRPr b="0" sz="900" spc="-1" strike="noStrike">
              <a:solidFill>
                <a:srgbClr val="595959"/>
              </a:solidFill>
              <a:latin typeface="Arial"/>
            </a:defRPr>
          </a:pPr>
        </a:p>
      </c:txPr>
    </c:legend>
    <c:plotVisOnly val="1"/>
    <c:dispBlanksAs val="zero"/>
  </c:chart>
  <c:spPr>
    <a:solidFill>
      <a:srgbClr val="ffffff"/>
    </a:solidFill>
    <a:ln w="9360">
      <a:noFill/>
    </a:ln>
  </c:spPr>
</c:chartSpace>
</file>

<file path=xl/charts/chart25.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lang="da-DK" sz="1400" spc="-1" strike="noStrike">
                <a:solidFill>
                  <a:srgbClr val="000000"/>
                </a:solidFill>
                <a:latin typeface="Arial"/>
              </a:defRPr>
            </a:pPr>
            <a:r>
              <a:rPr b="0" lang="da-DK" sz="1400" spc="-1" strike="noStrike">
                <a:solidFill>
                  <a:srgbClr val="000000"/>
                </a:solidFill>
                <a:latin typeface="Arial"/>
              </a:rPr>
              <a:t>Termisk elkapacitet (MW)</a:t>
            </a:r>
          </a:p>
        </c:rich>
      </c:tx>
      <c:overlay val="0"/>
      <c:spPr>
        <a:noFill/>
        <a:ln w="0">
          <a:noFill/>
        </a:ln>
      </c:spPr>
    </c:title>
    <c:autoTitleDeleted val="0"/>
    <c:plotArea>
      <c:areaChart>
        <c:grouping val="stacked"/>
        <c:ser>
          <c:idx val="0"/>
          <c:order val="0"/>
          <c:tx>
            <c:strRef>
              <c:f>Kraftværkskapaciteter!$B$30</c:f>
              <c:strCache>
                <c:ptCount val="1"/>
                <c:pt idx="0">
                  <c:v>Centrale værker</c:v>
                </c:pt>
              </c:strCache>
            </c:strRef>
          </c:tx>
          <c:spPr>
            <a:solidFill>
              <a:srgbClr val="008b8b"/>
            </a:solidFill>
            <a:ln w="25560">
              <a:noFill/>
            </a:ln>
          </c:spPr>
          <c:dLbls>
            <c:txPr>
              <a:bodyPr wrap="square"/>
              <a:lstStyle/>
              <a:p>
                <a:pPr>
                  <a:defRPr b="0" sz="1000" spc="-1" strike="noStrike">
                    <a:solidFill>
                      <a:srgbClr val="000000"/>
                    </a:solidFill>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Kraftværkskapaciteter!$C$29:$AD$29</c:f>
              <c:strCache>
                <c:ptCount val="28"/>
                <c:pt idx="0">
                  <c:v>2023</c:v>
                </c:pt>
                <c:pt idx="1">
                  <c:v>2024</c:v>
                </c:pt>
                <c:pt idx="2">
                  <c:v>2025</c:v>
                </c:pt>
                <c:pt idx="3">
                  <c:v>2026</c:v>
                </c:pt>
                <c:pt idx="4">
                  <c:v>2027</c:v>
                </c:pt>
                <c:pt idx="5">
                  <c:v>2028</c:v>
                </c:pt>
                <c:pt idx="6">
                  <c:v>2029</c:v>
                </c:pt>
                <c:pt idx="7">
                  <c:v>2030</c:v>
                </c:pt>
                <c:pt idx="8">
                  <c:v>2031</c:v>
                </c:pt>
                <c:pt idx="9">
                  <c:v>2032</c:v>
                </c:pt>
                <c:pt idx="10">
                  <c:v>2033</c:v>
                </c:pt>
                <c:pt idx="11">
                  <c:v>2034</c:v>
                </c:pt>
                <c:pt idx="12">
                  <c:v>2035</c:v>
                </c:pt>
                <c:pt idx="13">
                  <c:v>2036</c:v>
                </c:pt>
                <c:pt idx="14">
                  <c:v>2037</c:v>
                </c:pt>
                <c:pt idx="15">
                  <c:v>2038</c:v>
                </c:pt>
                <c:pt idx="16">
                  <c:v>2039</c:v>
                </c:pt>
                <c:pt idx="17">
                  <c:v>2040</c:v>
                </c:pt>
                <c:pt idx="18">
                  <c:v>2041</c:v>
                </c:pt>
                <c:pt idx="19">
                  <c:v>2042</c:v>
                </c:pt>
                <c:pt idx="20">
                  <c:v>2043</c:v>
                </c:pt>
                <c:pt idx="21">
                  <c:v>2044</c:v>
                </c:pt>
                <c:pt idx="22">
                  <c:v>2045</c:v>
                </c:pt>
                <c:pt idx="23">
                  <c:v>2046</c:v>
                </c:pt>
                <c:pt idx="24">
                  <c:v>2047</c:v>
                </c:pt>
                <c:pt idx="25">
                  <c:v>2048</c:v>
                </c:pt>
                <c:pt idx="26">
                  <c:v>2049</c:v>
                </c:pt>
                <c:pt idx="27">
                  <c:v>2050</c:v>
                </c:pt>
              </c:strCache>
            </c:strRef>
          </c:cat>
          <c:val>
            <c:numRef>
              <c:f>Kraftværkskapaciteter!$C$30:$AD$30</c:f>
              <c:numCache>
                <c:formatCode>General</c:formatCode>
                <c:ptCount val="28"/>
                <c:pt idx="0">
                  <c:v>3789.3</c:v>
                </c:pt>
                <c:pt idx="1">
                  <c:v>4186.3</c:v>
                </c:pt>
                <c:pt idx="2">
                  <c:v>3218</c:v>
                </c:pt>
                <c:pt idx="3">
                  <c:v>3127</c:v>
                </c:pt>
                <c:pt idx="4">
                  <c:v>3127</c:v>
                </c:pt>
                <c:pt idx="5">
                  <c:v>3127</c:v>
                </c:pt>
                <c:pt idx="6">
                  <c:v>2742</c:v>
                </c:pt>
                <c:pt idx="7">
                  <c:v>2742</c:v>
                </c:pt>
                <c:pt idx="8">
                  <c:v>1737.3</c:v>
                </c:pt>
                <c:pt idx="9">
                  <c:v>1737.3</c:v>
                </c:pt>
                <c:pt idx="10">
                  <c:v>1737.3</c:v>
                </c:pt>
                <c:pt idx="11">
                  <c:v>1423.3</c:v>
                </c:pt>
                <c:pt idx="12">
                  <c:v>1423.3</c:v>
                </c:pt>
                <c:pt idx="13">
                  <c:v>1423.3</c:v>
                </c:pt>
                <c:pt idx="14">
                  <c:v>1371.3</c:v>
                </c:pt>
                <c:pt idx="15">
                  <c:v>1278</c:v>
                </c:pt>
                <c:pt idx="16">
                  <c:v>1278</c:v>
                </c:pt>
                <c:pt idx="17">
                  <c:v>1278</c:v>
                </c:pt>
                <c:pt idx="18">
                  <c:v>1278</c:v>
                </c:pt>
                <c:pt idx="19">
                  <c:v>1278</c:v>
                </c:pt>
                <c:pt idx="20">
                  <c:v>1278</c:v>
                </c:pt>
                <c:pt idx="21">
                  <c:v>1278</c:v>
                </c:pt>
                <c:pt idx="22">
                  <c:v>1278</c:v>
                </c:pt>
                <c:pt idx="23">
                  <c:v>1278</c:v>
                </c:pt>
                <c:pt idx="24">
                  <c:v>1278</c:v>
                </c:pt>
                <c:pt idx="25">
                  <c:v>1278</c:v>
                </c:pt>
                <c:pt idx="26">
                  <c:v>1278</c:v>
                </c:pt>
                <c:pt idx="27">
                  <c:v>1278</c:v>
                </c:pt>
              </c:numCache>
            </c:numRef>
          </c:val>
        </c:ser>
        <c:ser>
          <c:idx val="1"/>
          <c:order val="1"/>
          <c:tx>
            <c:strRef>
              <c:f>Kraftværkskapaciteter!$B$31</c:f>
              <c:strCache>
                <c:ptCount val="1"/>
                <c:pt idx="0">
                  <c:v>Decentrale værker</c:v>
                </c:pt>
              </c:strCache>
            </c:strRef>
          </c:tx>
          <c:spPr>
            <a:solidFill>
              <a:srgbClr val="0a515d"/>
            </a:solidFill>
            <a:ln w="25560">
              <a:noFill/>
            </a:ln>
          </c:spPr>
          <c:dLbls>
            <c:txPr>
              <a:bodyPr wrap="square"/>
              <a:lstStyle/>
              <a:p>
                <a:pPr>
                  <a:defRPr b="0" sz="1000" spc="-1" strike="noStrike">
                    <a:solidFill>
                      <a:srgbClr val="000000"/>
                    </a:solidFill>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Kraftværkskapaciteter!$C$29:$AD$29</c:f>
              <c:strCache>
                <c:ptCount val="28"/>
                <c:pt idx="0">
                  <c:v>2023</c:v>
                </c:pt>
                <c:pt idx="1">
                  <c:v>2024</c:v>
                </c:pt>
                <c:pt idx="2">
                  <c:v>2025</c:v>
                </c:pt>
                <c:pt idx="3">
                  <c:v>2026</c:v>
                </c:pt>
                <c:pt idx="4">
                  <c:v>2027</c:v>
                </c:pt>
                <c:pt idx="5">
                  <c:v>2028</c:v>
                </c:pt>
                <c:pt idx="6">
                  <c:v>2029</c:v>
                </c:pt>
                <c:pt idx="7">
                  <c:v>2030</c:v>
                </c:pt>
                <c:pt idx="8">
                  <c:v>2031</c:v>
                </c:pt>
                <c:pt idx="9">
                  <c:v>2032</c:v>
                </c:pt>
                <c:pt idx="10">
                  <c:v>2033</c:v>
                </c:pt>
                <c:pt idx="11">
                  <c:v>2034</c:v>
                </c:pt>
                <c:pt idx="12">
                  <c:v>2035</c:v>
                </c:pt>
                <c:pt idx="13">
                  <c:v>2036</c:v>
                </c:pt>
                <c:pt idx="14">
                  <c:v>2037</c:v>
                </c:pt>
                <c:pt idx="15">
                  <c:v>2038</c:v>
                </c:pt>
                <c:pt idx="16">
                  <c:v>2039</c:v>
                </c:pt>
                <c:pt idx="17">
                  <c:v>2040</c:v>
                </c:pt>
                <c:pt idx="18">
                  <c:v>2041</c:v>
                </c:pt>
                <c:pt idx="19">
                  <c:v>2042</c:v>
                </c:pt>
                <c:pt idx="20">
                  <c:v>2043</c:v>
                </c:pt>
                <c:pt idx="21">
                  <c:v>2044</c:v>
                </c:pt>
                <c:pt idx="22">
                  <c:v>2045</c:v>
                </c:pt>
                <c:pt idx="23">
                  <c:v>2046</c:v>
                </c:pt>
                <c:pt idx="24">
                  <c:v>2047</c:v>
                </c:pt>
                <c:pt idx="25">
                  <c:v>2048</c:v>
                </c:pt>
                <c:pt idx="26">
                  <c:v>2049</c:v>
                </c:pt>
                <c:pt idx="27">
                  <c:v>2050</c:v>
                </c:pt>
              </c:strCache>
            </c:strRef>
          </c:cat>
          <c:val>
            <c:numRef>
              <c:f>Kraftværkskapaciteter!$C$31:$AD$31</c:f>
              <c:numCache>
                <c:formatCode>General</c:formatCode>
                <c:ptCount val="28"/>
                <c:pt idx="0">
                  <c:v>2147.08</c:v>
                </c:pt>
                <c:pt idx="1">
                  <c:v>2147.08</c:v>
                </c:pt>
                <c:pt idx="2">
                  <c:v>2084.68</c:v>
                </c:pt>
                <c:pt idx="3">
                  <c:v>1880.65</c:v>
                </c:pt>
                <c:pt idx="4">
                  <c:v>1817.78</c:v>
                </c:pt>
                <c:pt idx="5">
                  <c:v>1707.15</c:v>
                </c:pt>
                <c:pt idx="6">
                  <c:v>1615.1</c:v>
                </c:pt>
                <c:pt idx="7">
                  <c:v>1569.77</c:v>
                </c:pt>
                <c:pt idx="8">
                  <c:v>1516.8</c:v>
                </c:pt>
                <c:pt idx="9">
                  <c:v>1487.67</c:v>
                </c:pt>
                <c:pt idx="10">
                  <c:v>1470.74</c:v>
                </c:pt>
                <c:pt idx="11">
                  <c:v>1470.74</c:v>
                </c:pt>
                <c:pt idx="12">
                  <c:v>1470.74</c:v>
                </c:pt>
                <c:pt idx="13">
                  <c:v>1386.5</c:v>
                </c:pt>
                <c:pt idx="14">
                  <c:v>1386.5</c:v>
                </c:pt>
                <c:pt idx="15">
                  <c:v>1386.5</c:v>
                </c:pt>
                <c:pt idx="16">
                  <c:v>1386.5</c:v>
                </c:pt>
                <c:pt idx="17">
                  <c:v>1386.5</c:v>
                </c:pt>
                <c:pt idx="18">
                  <c:v>1298.09</c:v>
                </c:pt>
                <c:pt idx="19">
                  <c:v>1298.09</c:v>
                </c:pt>
                <c:pt idx="20">
                  <c:v>1298.09</c:v>
                </c:pt>
                <c:pt idx="21">
                  <c:v>1297.75</c:v>
                </c:pt>
                <c:pt idx="22">
                  <c:v>1297.76</c:v>
                </c:pt>
                <c:pt idx="23">
                  <c:v>1289.31</c:v>
                </c:pt>
                <c:pt idx="24">
                  <c:v>1289.3</c:v>
                </c:pt>
                <c:pt idx="25">
                  <c:v>1289.3</c:v>
                </c:pt>
                <c:pt idx="26">
                  <c:v>1289.3</c:v>
                </c:pt>
                <c:pt idx="27">
                  <c:v>1266.63</c:v>
                </c:pt>
              </c:numCache>
            </c:numRef>
          </c:val>
        </c:ser>
        <c:axId val="92041417"/>
        <c:axId val="52894951"/>
      </c:areaChart>
      <c:catAx>
        <c:axId val="92041417"/>
        <c:scaling>
          <c:orientation val="minMax"/>
        </c:scaling>
        <c:delete val="0"/>
        <c:axPos val="b"/>
        <c:numFmt formatCode="General" sourceLinked="0"/>
        <c:majorTickMark val="none"/>
        <c:minorTickMark val="none"/>
        <c:tickLblPos val="nextTo"/>
        <c:spPr>
          <a:ln w="9360">
            <a:solidFill>
              <a:srgbClr val="d9d9d9"/>
            </a:solidFill>
            <a:round/>
          </a:ln>
        </c:spPr>
        <c:txPr>
          <a:bodyPr/>
          <a:lstStyle/>
          <a:p>
            <a:pPr>
              <a:defRPr b="0" sz="900" spc="-1" strike="noStrike">
                <a:solidFill>
                  <a:srgbClr val="595959"/>
                </a:solidFill>
                <a:latin typeface="Arial"/>
              </a:defRPr>
            </a:pPr>
          </a:p>
        </c:txPr>
        <c:crossAx val="52894951"/>
        <c:crosses val="autoZero"/>
        <c:auto val="1"/>
        <c:lblAlgn val="ctr"/>
        <c:lblOffset val="100"/>
        <c:noMultiLvlLbl val="0"/>
      </c:catAx>
      <c:valAx>
        <c:axId val="52894951"/>
        <c:scaling>
          <c:orientation val="minMax"/>
        </c:scaling>
        <c:delete val="0"/>
        <c:axPos val="l"/>
        <c:majorGridlines>
          <c:spPr>
            <a:ln w="9360">
              <a:solidFill>
                <a:srgbClr val="d9d9d9"/>
              </a:solidFill>
              <a:round/>
            </a:ln>
          </c:spPr>
        </c:majorGridlines>
        <c:numFmt formatCode="#,##0" sourceLinked="0"/>
        <c:majorTickMark val="none"/>
        <c:minorTickMark val="none"/>
        <c:tickLblPos val="nextTo"/>
        <c:spPr>
          <a:ln w="6480">
            <a:noFill/>
          </a:ln>
        </c:spPr>
        <c:txPr>
          <a:bodyPr/>
          <a:lstStyle/>
          <a:p>
            <a:pPr>
              <a:defRPr b="0" sz="900" spc="-1" strike="noStrike">
                <a:solidFill>
                  <a:srgbClr val="595959"/>
                </a:solidFill>
                <a:latin typeface="Arial"/>
              </a:defRPr>
            </a:pPr>
          </a:p>
        </c:txPr>
        <c:crossAx val="92041417"/>
        <c:crosses val="autoZero"/>
        <c:crossBetween val="midCat"/>
      </c:valAx>
      <c:spPr>
        <a:noFill/>
        <a:ln w="0">
          <a:noFill/>
        </a:ln>
      </c:spPr>
    </c:plotArea>
    <c:legend>
      <c:legendPos val="b"/>
      <c:overlay val="0"/>
      <c:spPr>
        <a:noFill/>
        <a:ln w="0">
          <a:noFill/>
        </a:ln>
      </c:spPr>
      <c:txPr>
        <a:bodyPr/>
        <a:lstStyle/>
        <a:p>
          <a:pPr>
            <a:defRPr b="0" sz="900" spc="-1" strike="noStrike">
              <a:solidFill>
                <a:srgbClr val="595959"/>
              </a:solidFill>
              <a:latin typeface="Arial"/>
            </a:defRPr>
          </a:pPr>
        </a:p>
      </c:txPr>
    </c:legend>
    <c:plotVisOnly val="1"/>
    <c:dispBlanksAs val="zero"/>
  </c:chart>
  <c:spPr>
    <a:solidFill>
      <a:srgbClr val="ffffff"/>
    </a:solidFill>
    <a:ln w="9360">
      <a:noFill/>
    </a:ln>
  </c:spPr>
</c:chartSpace>
</file>

<file path=xl/charts/chart26.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lang="da-DK" sz="1400" spc="-1" strike="noStrike">
                <a:solidFill>
                  <a:srgbClr val="000000"/>
                </a:solidFill>
                <a:latin typeface="Arial"/>
              </a:defRPr>
            </a:pPr>
            <a:r>
              <a:rPr b="0" lang="da-DK" sz="1400" spc="-1" strike="noStrike">
                <a:solidFill>
                  <a:srgbClr val="000000"/>
                </a:solidFill>
                <a:latin typeface="Arial"/>
              </a:rPr>
              <a:t>Elkapacitet på store varmepumper (MW)</a:t>
            </a:r>
          </a:p>
        </c:rich>
      </c:tx>
      <c:overlay val="0"/>
      <c:spPr>
        <a:noFill/>
        <a:ln w="0">
          <a:noFill/>
        </a:ln>
      </c:spPr>
    </c:title>
    <c:autoTitleDeleted val="0"/>
    <c:plotArea>
      <c:areaChart>
        <c:grouping val="stacked"/>
        <c:ser>
          <c:idx val="0"/>
          <c:order val="0"/>
          <c:tx>
            <c:strRef>
              <c:f>Elforbrug!$B$84</c:f>
              <c:strCache>
                <c:ptCount val="1"/>
                <c:pt idx="0">
                  <c:v>Decentrale områder</c:v>
                </c:pt>
              </c:strCache>
            </c:strRef>
          </c:tx>
          <c:spPr>
            <a:solidFill>
              <a:srgbClr val="008b8b"/>
            </a:solidFill>
            <a:ln w="25560">
              <a:noFill/>
            </a:ln>
          </c:spPr>
          <c:dLbls>
            <c:txPr>
              <a:bodyPr wrap="square"/>
              <a:lstStyle/>
              <a:p>
                <a:pPr>
                  <a:defRPr b="0" sz="1000" spc="-1" strike="noStrike">
                    <a:solidFill>
                      <a:srgbClr val="000000"/>
                    </a:solidFill>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Elforbrug!$C$82:$AD$82</c:f>
              <c:strCache>
                <c:ptCount val="28"/>
                <c:pt idx="0">
                  <c:v>2023</c:v>
                </c:pt>
                <c:pt idx="1">
                  <c:v>2024</c:v>
                </c:pt>
                <c:pt idx="2">
                  <c:v>2025</c:v>
                </c:pt>
                <c:pt idx="3">
                  <c:v>2026</c:v>
                </c:pt>
                <c:pt idx="4">
                  <c:v>2027</c:v>
                </c:pt>
                <c:pt idx="5">
                  <c:v>2028</c:v>
                </c:pt>
                <c:pt idx="6">
                  <c:v>2029</c:v>
                </c:pt>
                <c:pt idx="7">
                  <c:v>2030</c:v>
                </c:pt>
                <c:pt idx="8">
                  <c:v>2031</c:v>
                </c:pt>
                <c:pt idx="9">
                  <c:v>2032</c:v>
                </c:pt>
                <c:pt idx="10">
                  <c:v>2033</c:v>
                </c:pt>
                <c:pt idx="11">
                  <c:v>2034</c:v>
                </c:pt>
                <c:pt idx="12">
                  <c:v>2035</c:v>
                </c:pt>
                <c:pt idx="13">
                  <c:v>2036</c:v>
                </c:pt>
                <c:pt idx="14">
                  <c:v>2037</c:v>
                </c:pt>
                <c:pt idx="15">
                  <c:v>2038</c:v>
                </c:pt>
                <c:pt idx="16">
                  <c:v>2039</c:v>
                </c:pt>
                <c:pt idx="17">
                  <c:v>2040</c:v>
                </c:pt>
                <c:pt idx="18">
                  <c:v>2041</c:v>
                </c:pt>
                <c:pt idx="19">
                  <c:v>2042</c:v>
                </c:pt>
                <c:pt idx="20">
                  <c:v>2043</c:v>
                </c:pt>
                <c:pt idx="21">
                  <c:v>2044</c:v>
                </c:pt>
                <c:pt idx="22">
                  <c:v>2045</c:v>
                </c:pt>
                <c:pt idx="23">
                  <c:v>2046</c:v>
                </c:pt>
                <c:pt idx="24">
                  <c:v>2047</c:v>
                </c:pt>
                <c:pt idx="25">
                  <c:v>2048</c:v>
                </c:pt>
                <c:pt idx="26">
                  <c:v>2049</c:v>
                </c:pt>
                <c:pt idx="27">
                  <c:v>2050</c:v>
                </c:pt>
              </c:strCache>
            </c:strRef>
          </c:cat>
          <c:val>
            <c:numRef>
              <c:f>Elforbrug!$C$84:$AD$84</c:f>
              <c:numCache>
                <c:formatCode>General</c:formatCode>
                <c:ptCount val="28"/>
                <c:pt idx="0">
                  <c:v>120.13</c:v>
                </c:pt>
                <c:pt idx="1">
                  <c:v>143.14</c:v>
                </c:pt>
                <c:pt idx="2">
                  <c:v>178.05</c:v>
                </c:pt>
                <c:pt idx="3">
                  <c:v>250.65</c:v>
                </c:pt>
                <c:pt idx="4">
                  <c:v>287.8</c:v>
                </c:pt>
                <c:pt idx="5">
                  <c:v>308.99</c:v>
                </c:pt>
                <c:pt idx="6">
                  <c:v>326.68</c:v>
                </c:pt>
                <c:pt idx="7">
                  <c:v>350.32</c:v>
                </c:pt>
                <c:pt idx="8">
                  <c:v>353.12</c:v>
                </c:pt>
                <c:pt idx="9">
                  <c:v>353.41</c:v>
                </c:pt>
                <c:pt idx="10">
                  <c:v>354.73</c:v>
                </c:pt>
                <c:pt idx="11">
                  <c:v>354.73</c:v>
                </c:pt>
                <c:pt idx="12">
                  <c:v>356.05</c:v>
                </c:pt>
                <c:pt idx="13">
                  <c:v>360.48</c:v>
                </c:pt>
                <c:pt idx="14">
                  <c:v>364.53</c:v>
                </c:pt>
                <c:pt idx="15">
                  <c:v>371.79</c:v>
                </c:pt>
                <c:pt idx="16">
                  <c:v>376.18</c:v>
                </c:pt>
                <c:pt idx="17">
                  <c:v>379.09</c:v>
                </c:pt>
                <c:pt idx="18">
                  <c:v>388.82</c:v>
                </c:pt>
                <c:pt idx="19">
                  <c:v>396</c:v>
                </c:pt>
                <c:pt idx="20">
                  <c:v>405.62</c:v>
                </c:pt>
                <c:pt idx="21">
                  <c:v>412.77</c:v>
                </c:pt>
                <c:pt idx="22">
                  <c:v>421.22</c:v>
                </c:pt>
                <c:pt idx="23">
                  <c:v>435.12</c:v>
                </c:pt>
                <c:pt idx="24">
                  <c:v>440.94</c:v>
                </c:pt>
                <c:pt idx="25">
                  <c:v>445.58</c:v>
                </c:pt>
                <c:pt idx="26">
                  <c:v>449.91</c:v>
                </c:pt>
                <c:pt idx="27">
                  <c:v>455.87</c:v>
                </c:pt>
              </c:numCache>
            </c:numRef>
          </c:val>
        </c:ser>
        <c:ser>
          <c:idx val="1"/>
          <c:order val="1"/>
          <c:tx>
            <c:strRef>
              <c:f>Elforbrug!$B$83</c:f>
              <c:strCache>
                <c:ptCount val="1"/>
                <c:pt idx="0">
                  <c:v>Centrale områder</c:v>
                </c:pt>
              </c:strCache>
            </c:strRef>
          </c:tx>
          <c:spPr>
            <a:solidFill>
              <a:srgbClr val="0a515d"/>
            </a:solidFill>
            <a:ln w="25560">
              <a:noFill/>
            </a:ln>
          </c:spPr>
          <c:dLbls>
            <c:txPr>
              <a:bodyPr wrap="square"/>
              <a:lstStyle/>
              <a:p>
                <a:pPr>
                  <a:defRPr b="0" sz="1000" spc="-1" strike="noStrike">
                    <a:solidFill>
                      <a:srgbClr val="000000"/>
                    </a:solidFill>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Elforbrug!$C$82:$AD$82</c:f>
              <c:strCache>
                <c:ptCount val="28"/>
                <c:pt idx="0">
                  <c:v>2023</c:v>
                </c:pt>
                <c:pt idx="1">
                  <c:v>2024</c:v>
                </c:pt>
                <c:pt idx="2">
                  <c:v>2025</c:v>
                </c:pt>
                <c:pt idx="3">
                  <c:v>2026</c:v>
                </c:pt>
                <c:pt idx="4">
                  <c:v>2027</c:v>
                </c:pt>
                <c:pt idx="5">
                  <c:v>2028</c:v>
                </c:pt>
                <c:pt idx="6">
                  <c:v>2029</c:v>
                </c:pt>
                <c:pt idx="7">
                  <c:v>2030</c:v>
                </c:pt>
                <c:pt idx="8">
                  <c:v>2031</c:v>
                </c:pt>
                <c:pt idx="9">
                  <c:v>2032</c:v>
                </c:pt>
                <c:pt idx="10">
                  <c:v>2033</c:v>
                </c:pt>
                <c:pt idx="11">
                  <c:v>2034</c:v>
                </c:pt>
                <c:pt idx="12">
                  <c:v>2035</c:v>
                </c:pt>
                <c:pt idx="13">
                  <c:v>2036</c:v>
                </c:pt>
                <c:pt idx="14">
                  <c:v>2037</c:v>
                </c:pt>
                <c:pt idx="15">
                  <c:v>2038</c:v>
                </c:pt>
                <c:pt idx="16">
                  <c:v>2039</c:v>
                </c:pt>
                <c:pt idx="17">
                  <c:v>2040</c:v>
                </c:pt>
                <c:pt idx="18">
                  <c:v>2041</c:v>
                </c:pt>
                <c:pt idx="19">
                  <c:v>2042</c:v>
                </c:pt>
                <c:pt idx="20">
                  <c:v>2043</c:v>
                </c:pt>
                <c:pt idx="21">
                  <c:v>2044</c:v>
                </c:pt>
                <c:pt idx="22">
                  <c:v>2045</c:v>
                </c:pt>
                <c:pt idx="23">
                  <c:v>2046</c:v>
                </c:pt>
                <c:pt idx="24">
                  <c:v>2047</c:v>
                </c:pt>
                <c:pt idx="25">
                  <c:v>2048</c:v>
                </c:pt>
                <c:pt idx="26">
                  <c:v>2049</c:v>
                </c:pt>
                <c:pt idx="27">
                  <c:v>2050</c:v>
                </c:pt>
              </c:strCache>
            </c:strRef>
          </c:cat>
          <c:val>
            <c:numRef>
              <c:f>Elforbrug!$C$83:$AD$83</c:f>
              <c:numCache>
                <c:formatCode>General</c:formatCode>
                <c:ptCount val="28"/>
                <c:pt idx="0">
                  <c:v>46.75</c:v>
                </c:pt>
                <c:pt idx="1">
                  <c:v>61.53</c:v>
                </c:pt>
                <c:pt idx="2">
                  <c:v>126.44</c:v>
                </c:pt>
                <c:pt idx="3">
                  <c:v>182.73</c:v>
                </c:pt>
                <c:pt idx="4">
                  <c:v>290.7</c:v>
                </c:pt>
                <c:pt idx="5">
                  <c:v>372.22</c:v>
                </c:pt>
                <c:pt idx="6">
                  <c:v>489.11</c:v>
                </c:pt>
                <c:pt idx="7">
                  <c:v>579.72</c:v>
                </c:pt>
                <c:pt idx="8">
                  <c:v>631.46</c:v>
                </c:pt>
                <c:pt idx="9">
                  <c:v>652.94</c:v>
                </c:pt>
                <c:pt idx="10">
                  <c:v>704.26</c:v>
                </c:pt>
                <c:pt idx="11">
                  <c:v>724.43</c:v>
                </c:pt>
                <c:pt idx="12">
                  <c:v>734.8</c:v>
                </c:pt>
                <c:pt idx="13">
                  <c:v>750.87</c:v>
                </c:pt>
                <c:pt idx="14">
                  <c:v>765.49</c:v>
                </c:pt>
                <c:pt idx="15">
                  <c:v>774.11</c:v>
                </c:pt>
                <c:pt idx="16">
                  <c:v>782.73</c:v>
                </c:pt>
                <c:pt idx="17">
                  <c:v>797.35</c:v>
                </c:pt>
                <c:pt idx="18">
                  <c:v>798.7</c:v>
                </c:pt>
                <c:pt idx="19">
                  <c:v>798.72</c:v>
                </c:pt>
                <c:pt idx="20">
                  <c:v>798.75</c:v>
                </c:pt>
                <c:pt idx="21">
                  <c:v>798.77</c:v>
                </c:pt>
                <c:pt idx="22">
                  <c:v>798.8</c:v>
                </c:pt>
                <c:pt idx="23">
                  <c:v>798.8</c:v>
                </c:pt>
                <c:pt idx="24">
                  <c:v>798.8</c:v>
                </c:pt>
                <c:pt idx="25">
                  <c:v>798.8</c:v>
                </c:pt>
                <c:pt idx="26">
                  <c:v>803.77</c:v>
                </c:pt>
                <c:pt idx="27">
                  <c:v>803.77</c:v>
                </c:pt>
              </c:numCache>
            </c:numRef>
          </c:val>
        </c:ser>
        <c:axId val="52400943"/>
        <c:axId val="38893366"/>
      </c:areaChart>
      <c:catAx>
        <c:axId val="52400943"/>
        <c:scaling>
          <c:orientation val="minMax"/>
        </c:scaling>
        <c:delete val="0"/>
        <c:axPos val="b"/>
        <c:numFmt formatCode="General" sourceLinked="0"/>
        <c:majorTickMark val="none"/>
        <c:minorTickMark val="none"/>
        <c:tickLblPos val="nextTo"/>
        <c:spPr>
          <a:ln w="9360">
            <a:solidFill>
              <a:srgbClr val="d9d9d9"/>
            </a:solidFill>
            <a:round/>
          </a:ln>
        </c:spPr>
        <c:txPr>
          <a:bodyPr/>
          <a:lstStyle/>
          <a:p>
            <a:pPr>
              <a:defRPr b="0" sz="900" spc="-1" strike="noStrike">
                <a:solidFill>
                  <a:srgbClr val="595959"/>
                </a:solidFill>
                <a:latin typeface="Arial"/>
              </a:defRPr>
            </a:pPr>
          </a:p>
        </c:txPr>
        <c:crossAx val="38893366"/>
        <c:crosses val="autoZero"/>
        <c:auto val="1"/>
        <c:lblAlgn val="ctr"/>
        <c:lblOffset val="100"/>
        <c:noMultiLvlLbl val="0"/>
      </c:catAx>
      <c:valAx>
        <c:axId val="38893366"/>
        <c:scaling>
          <c:orientation val="minMax"/>
        </c:scaling>
        <c:delete val="0"/>
        <c:axPos val="l"/>
        <c:majorGridlines>
          <c:spPr>
            <a:ln w="9360">
              <a:solidFill>
                <a:srgbClr val="d9d9d9"/>
              </a:solidFill>
              <a:round/>
            </a:ln>
          </c:spPr>
        </c:majorGridlines>
        <c:numFmt formatCode="#,##0" sourceLinked="0"/>
        <c:majorTickMark val="none"/>
        <c:minorTickMark val="none"/>
        <c:tickLblPos val="nextTo"/>
        <c:spPr>
          <a:ln w="6480">
            <a:noFill/>
          </a:ln>
        </c:spPr>
        <c:txPr>
          <a:bodyPr/>
          <a:lstStyle/>
          <a:p>
            <a:pPr>
              <a:defRPr b="0" sz="900" spc="-1" strike="noStrike">
                <a:solidFill>
                  <a:srgbClr val="595959"/>
                </a:solidFill>
                <a:latin typeface="Arial"/>
              </a:defRPr>
            </a:pPr>
          </a:p>
        </c:txPr>
        <c:crossAx val="52400943"/>
        <c:crosses val="autoZero"/>
        <c:crossBetween val="midCat"/>
      </c:valAx>
      <c:spPr>
        <a:noFill/>
        <a:ln w="0">
          <a:noFill/>
        </a:ln>
      </c:spPr>
    </c:plotArea>
    <c:legend>
      <c:legendPos val="b"/>
      <c:overlay val="0"/>
      <c:spPr>
        <a:noFill/>
        <a:ln w="0">
          <a:noFill/>
        </a:ln>
      </c:spPr>
      <c:txPr>
        <a:bodyPr/>
        <a:lstStyle/>
        <a:p>
          <a:pPr>
            <a:defRPr b="0" sz="900" spc="-1" strike="noStrike">
              <a:solidFill>
                <a:srgbClr val="595959"/>
              </a:solidFill>
              <a:latin typeface="Arial"/>
            </a:defRPr>
          </a:pPr>
        </a:p>
      </c:txPr>
    </c:legend>
    <c:plotVisOnly val="1"/>
    <c:dispBlanksAs val="zero"/>
  </c:chart>
  <c:spPr>
    <a:solidFill>
      <a:srgbClr val="ffffff"/>
    </a:solidFill>
    <a:ln w="9360">
      <a:noFill/>
    </a:ln>
  </c:spPr>
</c:chartSpace>
</file>

<file path=xl/charts/chart27.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lang="da-DK" sz="1400" spc="-1" strike="noStrike">
                <a:solidFill>
                  <a:srgbClr val="000000"/>
                </a:solidFill>
                <a:latin typeface="Arial"/>
              </a:defRPr>
            </a:pPr>
            <a:r>
              <a:rPr b="0" lang="da-DK" sz="1400" spc="-1" strike="noStrike">
                <a:solidFill>
                  <a:srgbClr val="000000"/>
                </a:solidFill>
                <a:latin typeface="Arial"/>
              </a:rPr>
              <a:t>Samlet havvindkapacitet (MW)</a:t>
            </a:r>
          </a:p>
        </c:rich>
      </c:tx>
      <c:overlay val="0"/>
      <c:spPr>
        <a:noFill/>
        <a:ln w="0">
          <a:noFill/>
        </a:ln>
      </c:spPr>
    </c:title>
    <c:autoTitleDeleted val="0"/>
    <c:plotArea>
      <c:areaChart>
        <c:grouping val="stacked"/>
        <c:ser>
          <c:idx val="0"/>
          <c:order val="0"/>
          <c:tx>
            <c:strRef>
              <c:f>Vindmøller!$B$182</c:f>
              <c:strCache>
                <c:ptCount val="1"/>
                <c:pt idx="0">
                  <c:v>Eksisterende</c:v>
                </c:pt>
              </c:strCache>
            </c:strRef>
          </c:tx>
          <c:spPr>
            <a:solidFill>
              <a:srgbClr val="008b8b"/>
            </a:solidFill>
            <a:ln w="0">
              <a:noFill/>
            </a:ln>
          </c:spPr>
          <c:dLbls>
            <c:txPr>
              <a:bodyPr wrap="square"/>
              <a:lstStyle/>
              <a:p>
                <a:pPr>
                  <a:defRPr b="0" sz="1000" spc="-1" strike="noStrike">
                    <a:solidFill>
                      <a:srgbClr val="000000"/>
                    </a:solidFill>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Vindmøller!$E$181:$AF$181</c:f>
              <c:strCache>
                <c:ptCount val="28"/>
                <c:pt idx="0">
                  <c:v>2023</c:v>
                </c:pt>
                <c:pt idx="1">
                  <c:v>2024</c:v>
                </c:pt>
                <c:pt idx="2">
                  <c:v>2025</c:v>
                </c:pt>
                <c:pt idx="3">
                  <c:v>2026</c:v>
                </c:pt>
                <c:pt idx="4">
                  <c:v>2027</c:v>
                </c:pt>
                <c:pt idx="5">
                  <c:v>2028</c:v>
                </c:pt>
                <c:pt idx="6">
                  <c:v>2029</c:v>
                </c:pt>
                <c:pt idx="7">
                  <c:v>2030</c:v>
                </c:pt>
                <c:pt idx="8">
                  <c:v>2031</c:v>
                </c:pt>
                <c:pt idx="9">
                  <c:v>2032</c:v>
                </c:pt>
                <c:pt idx="10">
                  <c:v>2033</c:v>
                </c:pt>
                <c:pt idx="11">
                  <c:v>2034</c:v>
                </c:pt>
                <c:pt idx="12">
                  <c:v>2035</c:v>
                </c:pt>
                <c:pt idx="13">
                  <c:v>2036</c:v>
                </c:pt>
                <c:pt idx="14">
                  <c:v>2037</c:v>
                </c:pt>
                <c:pt idx="15">
                  <c:v>2038</c:v>
                </c:pt>
                <c:pt idx="16">
                  <c:v>2039</c:v>
                </c:pt>
                <c:pt idx="17">
                  <c:v>2040</c:v>
                </c:pt>
                <c:pt idx="18">
                  <c:v>2041</c:v>
                </c:pt>
                <c:pt idx="19">
                  <c:v>2042</c:v>
                </c:pt>
                <c:pt idx="20">
                  <c:v>2043</c:v>
                </c:pt>
                <c:pt idx="21">
                  <c:v>2044</c:v>
                </c:pt>
                <c:pt idx="22">
                  <c:v>2045</c:v>
                </c:pt>
                <c:pt idx="23">
                  <c:v>2046</c:v>
                </c:pt>
                <c:pt idx="24">
                  <c:v>2047</c:v>
                </c:pt>
                <c:pt idx="25">
                  <c:v>2048</c:v>
                </c:pt>
                <c:pt idx="26">
                  <c:v>2049</c:v>
                </c:pt>
                <c:pt idx="27">
                  <c:v>2050</c:v>
                </c:pt>
              </c:strCache>
            </c:strRef>
          </c:cat>
          <c:val>
            <c:numRef>
              <c:f>Vindmøller!$E$182:$AF$182</c:f>
              <c:numCache>
                <c:formatCode>General</c:formatCode>
                <c:ptCount val="28"/>
                <c:pt idx="0">
                  <c:v>2305.6</c:v>
                </c:pt>
                <c:pt idx="1">
                  <c:v>2305.6</c:v>
                </c:pt>
                <c:pt idx="2">
                  <c:v>2305.6</c:v>
                </c:pt>
                <c:pt idx="3">
                  <c:v>2305.6</c:v>
                </c:pt>
                <c:pt idx="4">
                  <c:v>2305.6</c:v>
                </c:pt>
                <c:pt idx="5">
                  <c:v>2305.6</c:v>
                </c:pt>
                <c:pt idx="6">
                  <c:v>2305.6</c:v>
                </c:pt>
                <c:pt idx="7">
                  <c:v>2305.6</c:v>
                </c:pt>
                <c:pt idx="8">
                  <c:v>2305.6</c:v>
                </c:pt>
                <c:pt idx="9">
                  <c:v>2305.6</c:v>
                </c:pt>
                <c:pt idx="10">
                  <c:v>2305.6</c:v>
                </c:pt>
                <c:pt idx="11">
                  <c:v>2305.6</c:v>
                </c:pt>
                <c:pt idx="12">
                  <c:v>2305.6</c:v>
                </c:pt>
                <c:pt idx="13">
                  <c:v>2305.6</c:v>
                </c:pt>
                <c:pt idx="14">
                  <c:v>2305.6</c:v>
                </c:pt>
                <c:pt idx="15">
                  <c:v>2305.6</c:v>
                </c:pt>
                <c:pt idx="16">
                  <c:v>2305.6</c:v>
                </c:pt>
                <c:pt idx="17">
                  <c:v>2305.6</c:v>
                </c:pt>
                <c:pt idx="18">
                  <c:v>2305.6</c:v>
                </c:pt>
                <c:pt idx="19">
                  <c:v>2305.6</c:v>
                </c:pt>
                <c:pt idx="20">
                  <c:v>2305.6</c:v>
                </c:pt>
                <c:pt idx="21">
                  <c:v>2305.6</c:v>
                </c:pt>
                <c:pt idx="22">
                  <c:v>2305.6</c:v>
                </c:pt>
                <c:pt idx="23">
                  <c:v>2305.6</c:v>
                </c:pt>
                <c:pt idx="24">
                  <c:v>2305.6</c:v>
                </c:pt>
                <c:pt idx="25">
                  <c:v>2305.6</c:v>
                </c:pt>
                <c:pt idx="26">
                  <c:v>2305.6</c:v>
                </c:pt>
                <c:pt idx="27">
                  <c:v>2305.6</c:v>
                </c:pt>
              </c:numCache>
            </c:numRef>
          </c:val>
        </c:ser>
        <c:ser>
          <c:idx val="1"/>
          <c:order val="1"/>
          <c:tx>
            <c:strRef>
              <c:f>Vindmøller!$B$183</c:f>
              <c:strCache>
                <c:ptCount val="1"/>
                <c:pt idx="0">
                  <c:v>Pipeline</c:v>
                </c:pt>
              </c:strCache>
            </c:strRef>
          </c:tx>
          <c:spPr>
            <a:solidFill>
              <a:srgbClr val="0a515d"/>
            </a:solidFill>
            <a:ln w="25560">
              <a:noFill/>
            </a:ln>
          </c:spPr>
          <c:dLbls>
            <c:txPr>
              <a:bodyPr wrap="square"/>
              <a:lstStyle/>
              <a:p>
                <a:pPr>
                  <a:defRPr b="0" sz="1000" spc="-1" strike="noStrike">
                    <a:solidFill>
                      <a:srgbClr val="000000"/>
                    </a:solidFill>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Vindmøller!$E$181:$AF$181</c:f>
              <c:strCache>
                <c:ptCount val="28"/>
                <c:pt idx="0">
                  <c:v>2023</c:v>
                </c:pt>
                <c:pt idx="1">
                  <c:v>2024</c:v>
                </c:pt>
                <c:pt idx="2">
                  <c:v>2025</c:v>
                </c:pt>
                <c:pt idx="3">
                  <c:v>2026</c:v>
                </c:pt>
                <c:pt idx="4">
                  <c:v>2027</c:v>
                </c:pt>
                <c:pt idx="5">
                  <c:v>2028</c:v>
                </c:pt>
                <c:pt idx="6">
                  <c:v>2029</c:v>
                </c:pt>
                <c:pt idx="7">
                  <c:v>2030</c:v>
                </c:pt>
                <c:pt idx="8">
                  <c:v>2031</c:v>
                </c:pt>
                <c:pt idx="9">
                  <c:v>2032</c:v>
                </c:pt>
                <c:pt idx="10">
                  <c:v>2033</c:v>
                </c:pt>
                <c:pt idx="11">
                  <c:v>2034</c:v>
                </c:pt>
                <c:pt idx="12">
                  <c:v>2035</c:v>
                </c:pt>
                <c:pt idx="13">
                  <c:v>2036</c:v>
                </c:pt>
                <c:pt idx="14">
                  <c:v>2037</c:v>
                </c:pt>
                <c:pt idx="15">
                  <c:v>2038</c:v>
                </c:pt>
                <c:pt idx="16">
                  <c:v>2039</c:v>
                </c:pt>
                <c:pt idx="17">
                  <c:v>2040</c:v>
                </c:pt>
                <c:pt idx="18">
                  <c:v>2041</c:v>
                </c:pt>
                <c:pt idx="19">
                  <c:v>2042</c:v>
                </c:pt>
                <c:pt idx="20">
                  <c:v>2043</c:v>
                </c:pt>
                <c:pt idx="21">
                  <c:v>2044</c:v>
                </c:pt>
                <c:pt idx="22">
                  <c:v>2045</c:v>
                </c:pt>
                <c:pt idx="23">
                  <c:v>2046</c:v>
                </c:pt>
                <c:pt idx="24">
                  <c:v>2047</c:v>
                </c:pt>
                <c:pt idx="25">
                  <c:v>2048</c:v>
                </c:pt>
                <c:pt idx="26">
                  <c:v>2049</c:v>
                </c:pt>
                <c:pt idx="27">
                  <c:v>2050</c:v>
                </c:pt>
              </c:strCache>
            </c:strRef>
          </c:cat>
          <c:val>
            <c:numRef>
              <c:f>Vindmøller!$E$183:$AF$183</c:f>
              <c:numCache>
                <c:formatCode>General</c:formatCode>
                <c:ptCount val="28"/>
                <c:pt idx="0">
                  <c:v>0</c:v>
                </c:pt>
                <c:pt idx="1">
                  <c:v>350</c:v>
                </c:pt>
                <c:pt idx="2">
                  <c:v>350</c:v>
                </c:pt>
                <c:pt idx="3">
                  <c:v>350</c:v>
                </c:pt>
                <c:pt idx="4">
                  <c:v>1430</c:v>
                </c:pt>
                <c:pt idx="5">
                  <c:v>1945</c:v>
                </c:pt>
                <c:pt idx="6">
                  <c:v>1945</c:v>
                </c:pt>
                <c:pt idx="7">
                  <c:v>3045</c:v>
                </c:pt>
                <c:pt idx="8">
                  <c:v>8045</c:v>
                </c:pt>
                <c:pt idx="9">
                  <c:v>8045</c:v>
                </c:pt>
                <c:pt idx="10">
                  <c:v>10045</c:v>
                </c:pt>
                <c:pt idx="11">
                  <c:v>10045</c:v>
                </c:pt>
                <c:pt idx="12">
                  <c:v>10045</c:v>
                </c:pt>
                <c:pt idx="13">
                  <c:v>10045</c:v>
                </c:pt>
                <c:pt idx="14">
                  <c:v>10045</c:v>
                </c:pt>
                <c:pt idx="15">
                  <c:v>10045</c:v>
                </c:pt>
                <c:pt idx="16">
                  <c:v>10045</c:v>
                </c:pt>
                <c:pt idx="17">
                  <c:v>10045</c:v>
                </c:pt>
                <c:pt idx="18">
                  <c:v>10045</c:v>
                </c:pt>
                <c:pt idx="19">
                  <c:v>10045</c:v>
                </c:pt>
                <c:pt idx="20">
                  <c:v>10045</c:v>
                </c:pt>
                <c:pt idx="21">
                  <c:v>10045</c:v>
                </c:pt>
                <c:pt idx="22">
                  <c:v>10045</c:v>
                </c:pt>
                <c:pt idx="23">
                  <c:v>10045</c:v>
                </c:pt>
                <c:pt idx="24">
                  <c:v>10045</c:v>
                </c:pt>
                <c:pt idx="25">
                  <c:v>10045</c:v>
                </c:pt>
                <c:pt idx="26">
                  <c:v>10045</c:v>
                </c:pt>
                <c:pt idx="27">
                  <c:v>10045</c:v>
                </c:pt>
              </c:numCache>
            </c:numRef>
          </c:val>
        </c:ser>
        <c:ser>
          <c:idx val="2"/>
          <c:order val="2"/>
          <c:tx>
            <c:strRef>
              <c:f>Vindmøller!$B$184</c:f>
              <c:strCache>
                <c:ptCount val="1"/>
                <c:pt idx="0">
                  <c:v>Energiøer</c:v>
                </c:pt>
              </c:strCache>
            </c:strRef>
          </c:tx>
          <c:spPr>
            <a:solidFill>
              <a:srgbClr val="ffd424"/>
            </a:solidFill>
            <a:ln w="25560">
              <a:noFill/>
            </a:ln>
          </c:spPr>
          <c:dLbls>
            <c:txPr>
              <a:bodyPr wrap="square"/>
              <a:lstStyle/>
              <a:p>
                <a:pPr>
                  <a:defRPr b="0" sz="1000" spc="-1" strike="noStrike">
                    <a:solidFill>
                      <a:srgbClr val="000000"/>
                    </a:solidFill>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Vindmøller!$E$181:$AF$181</c:f>
              <c:strCache>
                <c:ptCount val="28"/>
                <c:pt idx="0">
                  <c:v>2023</c:v>
                </c:pt>
                <c:pt idx="1">
                  <c:v>2024</c:v>
                </c:pt>
                <c:pt idx="2">
                  <c:v>2025</c:v>
                </c:pt>
                <c:pt idx="3">
                  <c:v>2026</c:v>
                </c:pt>
                <c:pt idx="4">
                  <c:v>2027</c:v>
                </c:pt>
                <c:pt idx="5">
                  <c:v>2028</c:v>
                </c:pt>
                <c:pt idx="6">
                  <c:v>2029</c:v>
                </c:pt>
                <c:pt idx="7">
                  <c:v>2030</c:v>
                </c:pt>
                <c:pt idx="8">
                  <c:v>2031</c:v>
                </c:pt>
                <c:pt idx="9">
                  <c:v>2032</c:v>
                </c:pt>
                <c:pt idx="10">
                  <c:v>2033</c:v>
                </c:pt>
                <c:pt idx="11">
                  <c:v>2034</c:v>
                </c:pt>
                <c:pt idx="12">
                  <c:v>2035</c:v>
                </c:pt>
                <c:pt idx="13">
                  <c:v>2036</c:v>
                </c:pt>
                <c:pt idx="14">
                  <c:v>2037</c:v>
                </c:pt>
                <c:pt idx="15">
                  <c:v>2038</c:v>
                </c:pt>
                <c:pt idx="16">
                  <c:v>2039</c:v>
                </c:pt>
                <c:pt idx="17">
                  <c:v>2040</c:v>
                </c:pt>
                <c:pt idx="18">
                  <c:v>2041</c:v>
                </c:pt>
                <c:pt idx="19">
                  <c:v>2042</c:v>
                </c:pt>
                <c:pt idx="20">
                  <c:v>2043</c:v>
                </c:pt>
                <c:pt idx="21">
                  <c:v>2044</c:v>
                </c:pt>
                <c:pt idx="22">
                  <c:v>2045</c:v>
                </c:pt>
                <c:pt idx="23">
                  <c:v>2046</c:v>
                </c:pt>
                <c:pt idx="24">
                  <c:v>2047</c:v>
                </c:pt>
                <c:pt idx="25">
                  <c:v>2048</c:v>
                </c:pt>
                <c:pt idx="26">
                  <c:v>2049</c:v>
                </c:pt>
                <c:pt idx="27">
                  <c:v>2050</c:v>
                </c:pt>
              </c:strCache>
            </c:strRef>
          </c:cat>
          <c:val>
            <c:numRef>
              <c:f>Vindmøller!$E$184:$AF$184</c:f>
              <c:numCache>
                <c:formatCode>General</c:formatCode>
                <c:ptCount val="28"/>
                <c:pt idx="0">
                  <c:v>0</c:v>
                </c:pt>
                <c:pt idx="1">
                  <c:v>0</c:v>
                </c:pt>
                <c:pt idx="2">
                  <c:v>0</c:v>
                </c:pt>
                <c:pt idx="3">
                  <c:v>0</c:v>
                </c:pt>
                <c:pt idx="4">
                  <c:v>0</c:v>
                </c:pt>
                <c:pt idx="5">
                  <c:v>0</c:v>
                </c:pt>
                <c:pt idx="6">
                  <c:v>0</c:v>
                </c:pt>
                <c:pt idx="7">
                  <c:v>0</c:v>
                </c:pt>
                <c:pt idx="8">
                  <c:v>3000</c:v>
                </c:pt>
                <c:pt idx="9">
                  <c:v>3000</c:v>
                </c:pt>
                <c:pt idx="10">
                  <c:v>6400</c:v>
                </c:pt>
                <c:pt idx="11">
                  <c:v>6400</c:v>
                </c:pt>
                <c:pt idx="12">
                  <c:v>9400</c:v>
                </c:pt>
                <c:pt idx="13">
                  <c:v>9400</c:v>
                </c:pt>
                <c:pt idx="14">
                  <c:v>9400</c:v>
                </c:pt>
                <c:pt idx="15">
                  <c:v>9400</c:v>
                </c:pt>
                <c:pt idx="16">
                  <c:v>9400</c:v>
                </c:pt>
                <c:pt idx="17">
                  <c:v>13400</c:v>
                </c:pt>
                <c:pt idx="18">
                  <c:v>13400</c:v>
                </c:pt>
                <c:pt idx="19">
                  <c:v>13400</c:v>
                </c:pt>
                <c:pt idx="20">
                  <c:v>13400</c:v>
                </c:pt>
                <c:pt idx="21">
                  <c:v>13400</c:v>
                </c:pt>
                <c:pt idx="22">
                  <c:v>13400</c:v>
                </c:pt>
                <c:pt idx="23">
                  <c:v>13400</c:v>
                </c:pt>
                <c:pt idx="24">
                  <c:v>13400</c:v>
                </c:pt>
                <c:pt idx="25">
                  <c:v>13400</c:v>
                </c:pt>
                <c:pt idx="26">
                  <c:v>13400</c:v>
                </c:pt>
                <c:pt idx="27">
                  <c:v>13400</c:v>
                </c:pt>
              </c:numCache>
            </c:numRef>
          </c:val>
        </c:ser>
        <c:ser>
          <c:idx val="3"/>
          <c:order val="3"/>
          <c:tx>
            <c:strRef>
              <c:f>Vindmøller!$B$185</c:f>
              <c:strCache>
                <c:ptCount val="1"/>
                <c:pt idx="0">
                  <c:v>Yderligere udbygning</c:v>
                </c:pt>
              </c:strCache>
            </c:strRef>
          </c:tx>
          <c:spPr>
            <a:solidFill>
              <a:srgbClr val="c2e5f1"/>
            </a:solidFill>
            <a:ln w="25560">
              <a:noFill/>
            </a:ln>
          </c:spPr>
          <c:dLbls>
            <c:txPr>
              <a:bodyPr wrap="square"/>
              <a:lstStyle/>
              <a:p>
                <a:pPr>
                  <a:defRPr b="0" sz="1000" spc="-1" strike="noStrike">
                    <a:solidFill>
                      <a:srgbClr val="000000"/>
                    </a:solidFill>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Vindmøller!$E$181:$AF$181</c:f>
              <c:strCache>
                <c:ptCount val="28"/>
                <c:pt idx="0">
                  <c:v>2023</c:v>
                </c:pt>
                <c:pt idx="1">
                  <c:v>2024</c:v>
                </c:pt>
                <c:pt idx="2">
                  <c:v>2025</c:v>
                </c:pt>
                <c:pt idx="3">
                  <c:v>2026</c:v>
                </c:pt>
                <c:pt idx="4">
                  <c:v>2027</c:v>
                </c:pt>
                <c:pt idx="5">
                  <c:v>2028</c:v>
                </c:pt>
                <c:pt idx="6">
                  <c:v>2029</c:v>
                </c:pt>
                <c:pt idx="7">
                  <c:v>2030</c:v>
                </c:pt>
                <c:pt idx="8">
                  <c:v>2031</c:v>
                </c:pt>
                <c:pt idx="9">
                  <c:v>2032</c:v>
                </c:pt>
                <c:pt idx="10">
                  <c:v>2033</c:v>
                </c:pt>
                <c:pt idx="11">
                  <c:v>2034</c:v>
                </c:pt>
                <c:pt idx="12">
                  <c:v>2035</c:v>
                </c:pt>
                <c:pt idx="13">
                  <c:v>2036</c:v>
                </c:pt>
                <c:pt idx="14">
                  <c:v>2037</c:v>
                </c:pt>
                <c:pt idx="15">
                  <c:v>2038</c:v>
                </c:pt>
                <c:pt idx="16">
                  <c:v>2039</c:v>
                </c:pt>
                <c:pt idx="17">
                  <c:v>2040</c:v>
                </c:pt>
                <c:pt idx="18">
                  <c:v>2041</c:v>
                </c:pt>
                <c:pt idx="19">
                  <c:v>2042</c:v>
                </c:pt>
                <c:pt idx="20">
                  <c:v>2043</c:v>
                </c:pt>
                <c:pt idx="21">
                  <c:v>2044</c:v>
                </c:pt>
                <c:pt idx="22">
                  <c:v>2045</c:v>
                </c:pt>
                <c:pt idx="23">
                  <c:v>2046</c:v>
                </c:pt>
                <c:pt idx="24">
                  <c:v>2047</c:v>
                </c:pt>
                <c:pt idx="25">
                  <c:v>2048</c:v>
                </c:pt>
                <c:pt idx="26">
                  <c:v>2049</c:v>
                </c:pt>
                <c:pt idx="27">
                  <c:v>2050</c:v>
                </c:pt>
              </c:strCache>
            </c:strRef>
          </c:cat>
          <c:val>
            <c:numRef>
              <c:f>Vindmøller!$E$185:$AF$185</c:f>
              <c:numCache>
                <c:formatCode>General</c:formatCode>
                <c:ptCount val="28"/>
                <c:pt idx="0">
                  <c:v>0</c:v>
                </c:pt>
                <c:pt idx="1">
                  <c:v>0</c:v>
                </c:pt>
                <c:pt idx="2">
                  <c:v>0</c:v>
                </c:pt>
                <c:pt idx="3">
                  <c:v>0</c:v>
                </c:pt>
                <c:pt idx="4">
                  <c:v>0</c:v>
                </c:pt>
                <c:pt idx="5">
                  <c:v>0</c:v>
                </c:pt>
                <c:pt idx="6">
                  <c:v>0</c:v>
                </c:pt>
                <c:pt idx="7">
                  <c:v>0</c:v>
                </c:pt>
                <c:pt idx="8">
                  <c:v>0</c:v>
                </c:pt>
                <c:pt idx="9">
                  <c:v>0</c:v>
                </c:pt>
                <c:pt idx="10">
                  <c:v>0</c:v>
                </c:pt>
                <c:pt idx="11">
                  <c:v>500</c:v>
                </c:pt>
                <c:pt idx="12">
                  <c:v>1000</c:v>
                </c:pt>
                <c:pt idx="13">
                  <c:v>1500</c:v>
                </c:pt>
                <c:pt idx="14">
                  <c:v>2000</c:v>
                </c:pt>
                <c:pt idx="15">
                  <c:v>2500</c:v>
                </c:pt>
                <c:pt idx="16">
                  <c:v>3000</c:v>
                </c:pt>
                <c:pt idx="17">
                  <c:v>3500</c:v>
                </c:pt>
                <c:pt idx="18">
                  <c:v>5000</c:v>
                </c:pt>
                <c:pt idx="19">
                  <c:v>6500</c:v>
                </c:pt>
                <c:pt idx="20">
                  <c:v>8000</c:v>
                </c:pt>
                <c:pt idx="21">
                  <c:v>9500</c:v>
                </c:pt>
                <c:pt idx="22">
                  <c:v>11000</c:v>
                </c:pt>
                <c:pt idx="23">
                  <c:v>12500</c:v>
                </c:pt>
                <c:pt idx="24">
                  <c:v>14000</c:v>
                </c:pt>
                <c:pt idx="25">
                  <c:v>15500</c:v>
                </c:pt>
                <c:pt idx="26">
                  <c:v>17000</c:v>
                </c:pt>
                <c:pt idx="27">
                  <c:v>18500</c:v>
                </c:pt>
              </c:numCache>
            </c:numRef>
          </c:val>
        </c:ser>
        <c:axId val="93247983"/>
        <c:axId val="5134266"/>
      </c:areaChart>
      <c:catAx>
        <c:axId val="93247983"/>
        <c:scaling>
          <c:orientation val="minMax"/>
        </c:scaling>
        <c:delete val="0"/>
        <c:axPos val="b"/>
        <c:numFmt formatCode="General" sourceLinked="0"/>
        <c:majorTickMark val="none"/>
        <c:minorTickMark val="none"/>
        <c:tickLblPos val="nextTo"/>
        <c:spPr>
          <a:ln w="9360">
            <a:solidFill>
              <a:srgbClr val="d9d9d9"/>
            </a:solidFill>
            <a:round/>
          </a:ln>
        </c:spPr>
        <c:txPr>
          <a:bodyPr/>
          <a:lstStyle/>
          <a:p>
            <a:pPr>
              <a:defRPr b="0" sz="900" spc="-1" strike="noStrike">
                <a:solidFill>
                  <a:srgbClr val="595959"/>
                </a:solidFill>
                <a:latin typeface="Arial"/>
              </a:defRPr>
            </a:pPr>
          </a:p>
        </c:txPr>
        <c:crossAx val="5134266"/>
        <c:crosses val="autoZero"/>
        <c:auto val="1"/>
        <c:lblAlgn val="ctr"/>
        <c:lblOffset val="100"/>
        <c:noMultiLvlLbl val="0"/>
      </c:catAx>
      <c:valAx>
        <c:axId val="5134266"/>
        <c:scaling>
          <c:orientation val="minMax"/>
        </c:scaling>
        <c:delete val="0"/>
        <c:axPos val="l"/>
        <c:majorGridlines>
          <c:spPr>
            <a:ln w="9360">
              <a:solidFill>
                <a:srgbClr val="d9d9d9"/>
              </a:solidFill>
              <a:round/>
            </a:ln>
          </c:spPr>
        </c:majorGridlines>
        <c:numFmt formatCode="#,##0" sourceLinked="0"/>
        <c:majorTickMark val="none"/>
        <c:minorTickMark val="none"/>
        <c:tickLblPos val="nextTo"/>
        <c:spPr>
          <a:ln w="6480">
            <a:noFill/>
          </a:ln>
        </c:spPr>
        <c:txPr>
          <a:bodyPr/>
          <a:lstStyle/>
          <a:p>
            <a:pPr>
              <a:defRPr b="0" sz="900" spc="-1" strike="noStrike">
                <a:solidFill>
                  <a:srgbClr val="595959"/>
                </a:solidFill>
                <a:latin typeface="Arial"/>
              </a:defRPr>
            </a:pPr>
          </a:p>
        </c:txPr>
        <c:crossAx val="93247983"/>
        <c:crosses val="autoZero"/>
        <c:crossBetween val="midCat"/>
      </c:valAx>
      <c:spPr>
        <a:noFill/>
        <a:ln w="0">
          <a:noFill/>
        </a:ln>
      </c:spPr>
    </c:plotArea>
    <c:legend>
      <c:legendPos val="b"/>
      <c:overlay val="0"/>
      <c:spPr>
        <a:noFill/>
        <a:ln w="0">
          <a:noFill/>
        </a:ln>
      </c:spPr>
      <c:txPr>
        <a:bodyPr/>
        <a:lstStyle/>
        <a:p>
          <a:pPr>
            <a:defRPr b="0" sz="900" spc="-1" strike="noStrike">
              <a:solidFill>
                <a:srgbClr val="595959"/>
              </a:solidFill>
              <a:latin typeface="Arial"/>
            </a:defRPr>
          </a:pPr>
        </a:p>
      </c:txPr>
    </c:legend>
    <c:plotVisOnly val="1"/>
    <c:dispBlanksAs val="zero"/>
  </c:chart>
  <c:spPr>
    <a:solidFill>
      <a:srgbClr val="ffffff"/>
    </a:solidFill>
    <a:ln w="9360">
      <a:noFill/>
    </a:ln>
  </c:spPr>
</c:chartSpace>
</file>

<file path=xl/charts/chart28.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lang="da-DK" sz="1400" spc="-1" strike="noStrike">
                <a:solidFill>
                  <a:srgbClr val="000000"/>
                </a:solidFill>
                <a:latin typeface="Arial"/>
              </a:defRPr>
            </a:pPr>
            <a:r>
              <a:rPr b="0" lang="da-DK" sz="1400" spc="-1" strike="noStrike">
                <a:solidFill>
                  <a:srgbClr val="000000"/>
                </a:solidFill>
                <a:latin typeface="Arial"/>
              </a:rPr>
              <a:t>Samlet landvindkapacitet (MW)</a:t>
            </a:r>
          </a:p>
        </c:rich>
      </c:tx>
      <c:overlay val="0"/>
      <c:spPr>
        <a:noFill/>
        <a:ln w="0">
          <a:noFill/>
        </a:ln>
      </c:spPr>
    </c:title>
    <c:autoTitleDeleted val="0"/>
    <c:plotArea>
      <c:areaChart>
        <c:grouping val="stacked"/>
        <c:ser>
          <c:idx val="0"/>
          <c:order val="0"/>
          <c:tx>
            <c:strRef>
              <c:f>Vindmøller!$B$207</c:f>
              <c:strCache>
                <c:ptCount val="1"/>
                <c:pt idx="0">
                  <c:v>Kommercielle (eksisterende)</c:v>
                </c:pt>
              </c:strCache>
            </c:strRef>
          </c:tx>
          <c:spPr>
            <a:solidFill>
              <a:srgbClr val="008b8b"/>
            </a:solidFill>
            <a:ln w="0">
              <a:noFill/>
            </a:ln>
          </c:spPr>
          <c:dLbls>
            <c:txPr>
              <a:bodyPr wrap="square"/>
              <a:lstStyle/>
              <a:p>
                <a:pPr>
                  <a:defRPr b="0" sz="1000" spc="-1" strike="noStrike">
                    <a:solidFill>
                      <a:srgbClr val="000000"/>
                    </a:solidFill>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Vindmøller!$E$206:$AF$206</c:f>
              <c:strCache>
                <c:ptCount val="28"/>
                <c:pt idx="0">
                  <c:v>2023</c:v>
                </c:pt>
                <c:pt idx="1">
                  <c:v>2024</c:v>
                </c:pt>
                <c:pt idx="2">
                  <c:v>2025</c:v>
                </c:pt>
                <c:pt idx="3">
                  <c:v>2026</c:v>
                </c:pt>
                <c:pt idx="4">
                  <c:v>2027</c:v>
                </c:pt>
                <c:pt idx="5">
                  <c:v>2028</c:v>
                </c:pt>
                <c:pt idx="6">
                  <c:v>2029</c:v>
                </c:pt>
                <c:pt idx="7">
                  <c:v>2030</c:v>
                </c:pt>
                <c:pt idx="8">
                  <c:v>2031</c:v>
                </c:pt>
                <c:pt idx="9">
                  <c:v>2032</c:v>
                </c:pt>
                <c:pt idx="10">
                  <c:v>2033</c:v>
                </c:pt>
                <c:pt idx="11">
                  <c:v>2034</c:v>
                </c:pt>
                <c:pt idx="12">
                  <c:v>2035</c:v>
                </c:pt>
                <c:pt idx="13">
                  <c:v>2036</c:v>
                </c:pt>
                <c:pt idx="14">
                  <c:v>2037</c:v>
                </c:pt>
                <c:pt idx="15">
                  <c:v>2038</c:v>
                </c:pt>
                <c:pt idx="16">
                  <c:v>2039</c:v>
                </c:pt>
                <c:pt idx="17">
                  <c:v>2040</c:v>
                </c:pt>
                <c:pt idx="18">
                  <c:v>2041</c:v>
                </c:pt>
                <c:pt idx="19">
                  <c:v>2042</c:v>
                </c:pt>
                <c:pt idx="20">
                  <c:v>2043</c:v>
                </c:pt>
                <c:pt idx="21">
                  <c:v>2044</c:v>
                </c:pt>
                <c:pt idx="22">
                  <c:v>2045</c:v>
                </c:pt>
                <c:pt idx="23">
                  <c:v>2046</c:v>
                </c:pt>
                <c:pt idx="24">
                  <c:v>2047</c:v>
                </c:pt>
                <c:pt idx="25">
                  <c:v>2048</c:v>
                </c:pt>
                <c:pt idx="26">
                  <c:v>2049</c:v>
                </c:pt>
                <c:pt idx="27">
                  <c:v>2050</c:v>
                </c:pt>
              </c:strCache>
            </c:strRef>
          </c:cat>
          <c:val>
            <c:numRef>
              <c:f>Vindmøller!$E$207:$AF$207</c:f>
              <c:numCache>
                <c:formatCode>General</c:formatCode>
                <c:ptCount val="28"/>
                <c:pt idx="0">
                  <c:v>4731.41</c:v>
                </c:pt>
                <c:pt idx="1">
                  <c:v>4704.6</c:v>
                </c:pt>
                <c:pt idx="2">
                  <c:v>4682.24</c:v>
                </c:pt>
                <c:pt idx="3">
                  <c:v>4626.37</c:v>
                </c:pt>
                <c:pt idx="4">
                  <c:v>4579.69</c:v>
                </c:pt>
                <c:pt idx="5">
                  <c:v>4461.84</c:v>
                </c:pt>
                <c:pt idx="6">
                  <c:v>4440.71</c:v>
                </c:pt>
                <c:pt idx="7">
                  <c:v>4411.06</c:v>
                </c:pt>
                <c:pt idx="8">
                  <c:v>4371.1</c:v>
                </c:pt>
                <c:pt idx="9">
                  <c:v>4290.88</c:v>
                </c:pt>
                <c:pt idx="10">
                  <c:v>4190.2</c:v>
                </c:pt>
                <c:pt idx="11">
                  <c:v>4040.28</c:v>
                </c:pt>
                <c:pt idx="12">
                  <c:v>3839.7</c:v>
                </c:pt>
                <c:pt idx="13">
                  <c:v>3474.28</c:v>
                </c:pt>
                <c:pt idx="14">
                  <c:v>3170.38</c:v>
                </c:pt>
                <c:pt idx="15">
                  <c:v>2825.69</c:v>
                </c:pt>
                <c:pt idx="16">
                  <c:v>2294.37</c:v>
                </c:pt>
                <c:pt idx="17">
                  <c:v>1996.19</c:v>
                </c:pt>
                <c:pt idx="18">
                  <c:v>1458.34</c:v>
                </c:pt>
                <c:pt idx="19">
                  <c:v>1184.53</c:v>
                </c:pt>
                <c:pt idx="20">
                  <c:v>725.37</c:v>
                </c:pt>
                <c:pt idx="21">
                  <c:v>520.42</c:v>
                </c:pt>
                <c:pt idx="22">
                  <c:v>499.14</c:v>
                </c:pt>
                <c:pt idx="23">
                  <c:v>314.99</c:v>
                </c:pt>
                <c:pt idx="24">
                  <c:v>165.59</c:v>
                </c:pt>
                <c:pt idx="25">
                  <c:v>44.14</c:v>
                </c:pt>
                <c:pt idx="26">
                  <c:v>37.69</c:v>
                </c:pt>
                <c:pt idx="27">
                  <c:v>35.14</c:v>
                </c:pt>
              </c:numCache>
            </c:numRef>
          </c:val>
        </c:ser>
        <c:ser>
          <c:idx val="1"/>
          <c:order val="1"/>
          <c:tx>
            <c:strRef>
              <c:f>Vindmøller!$B$208</c:f>
              <c:strCache>
                <c:ptCount val="1"/>
                <c:pt idx="0">
                  <c:v>Kommercielle (nye)</c:v>
                </c:pt>
              </c:strCache>
            </c:strRef>
          </c:tx>
          <c:spPr>
            <a:solidFill>
              <a:srgbClr val="0a515d"/>
            </a:solidFill>
            <a:ln w="0">
              <a:noFill/>
            </a:ln>
          </c:spPr>
          <c:dLbls>
            <c:txPr>
              <a:bodyPr wrap="square"/>
              <a:lstStyle/>
              <a:p>
                <a:pPr>
                  <a:defRPr b="0" sz="1000" spc="-1" strike="noStrike">
                    <a:solidFill>
                      <a:srgbClr val="000000"/>
                    </a:solidFill>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Vindmøller!$E$206:$AF$206</c:f>
              <c:strCache>
                <c:ptCount val="28"/>
                <c:pt idx="0">
                  <c:v>2023</c:v>
                </c:pt>
                <c:pt idx="1">
                  <c:v>2024</c:v>
                </c:pt>
                <c:pt idx="2">
                  <c:v>2025</c:v>
                </c:pt>
                <c:pt idx="3">
                  <c:v>2026</c:v>
                </c:pt>
                <c:pt idx="4">
                  <c:v>2027</c:v>
                </c:pt>
                <c:pt idx="5">
                  <c:v>2028</c:v>
                </c:pt>
                <c:pt idx="6">
                  <c:v>2029</c:v>
                </c:pt>
                <c:pt idx="7">
                  <c:v>2030</c:v>
                </c:pt>
                <c:pt idx="8">
                  <c:v>2031</c:v>
                </c:pt>
                <c:pt idx="9">
                  <c:v>2032</c:v>
                </c:pt>
                <c:pt idx="10">
                  <c:v>2033</c:v>
                </c:pt>
                <c:pt idx="11">
                  <c:v>2034</c:v>
                </c:pt>
                <c:pt idx="12">
                  <c:v>2035</c:v>
                </c:pt>
                <c:pt idx="13">
                  <c:v>2036</c:v>
                </c:pt>
                <c:pt idx="14">
                  <c:v>2037</c:v>
                </c:pt>
                <c:pt idx="15">
                  <c:v>2038</c:v>
                </c:pt>
                <c:pt idx="16">
                  <c:v>2039</c:v>
                </c:pt>
                <c:pt idx="17">
                  <c:v>2040</c:v>
                </c:pt>
                <c:pt idx="18">
                  <c:v>2041</c:v>
                </c:pt>
                <c:pt idx="19">
                  <c:v>2042</c:v>
                </c:pt>
                <c:pt idx="20">
                  <c:v>2043</c:v>
                </c:pt>
                <c:pt idx="21">
                  <c:v>2044</c:v>
                </c:pt>
                <c:pt idx="22">
                  <c:v>2045</c:v>
                </c:pt>
                <c:pt idx="23">
                  <c:v>2046</c:v>
                </c:pt>
                <c:pt idx="24">
                  <c:v>2047</c:v>
                </c:pt>
                <c:pt idx="25">
                  <c:v>2048</c:v>
                </c:pt>
                <c:pt idx="26">
                  <c:v>2049</c:v>
                </c:pt>
                <c:pt idx="27">
                  <c:v>2050</c:v>
                </c:pt>
              </c:strCache>
            </c:strRef>
          </c:cat>
          <c:val>
            <c:numRef>
              <c:f>Vindmøller!$E$208:$AF$208</c:f>
              <c:numCache>
                <c:formatCode>General</c:formatCode>
                <c:ptCount val="28"/>
                <c:pt idx="0">
                  <c:v>0</c:v>
                </c:pt>
                <c:pt idx="1">
                  <c:v>39.6</c:v>
                </c:pt>
                <c:pt idx="2">
                  <c:v>342.7</c:v>
                </c:pt>
                <c:pt idx="3">
                  <c:v>814.7</c:v>
                </c:pt>
                <c:pt idx="4">
                  <c:v>1259.7</c:v>
                </c:pt>
                <c:pt idx="5">
                  <c:v>1759.7</c:v>
                </c:pt>
                <c:pt idx="6">
                  <c:v>2209.7</c:v>
                </c:pt>
                <c:pt idx="7">
                  <c:v>2569.7</c:v>
                </c:pt>
                <c:pt idx="8">
                  <c:v>2719.7</c:v>
                </c:pt>
                <c:pt idx="9">
                  <c:v>2869.7</c:v>
                </c:pt>
                <c:pt idx="10">
                  <c:v>3019.7</c:v>
                </c:pt>
                <c:pt idx="11">
                  <c:v>3169.7</c:v>
                </c:pt>
                <c:pt idx="12">
                  <c:v>3319.7</c:v>
                </c:pt>
                <c:pt idx="13">
                  <c:v>3469.7</c:v>
                </c:pt>
                <c:pt idx="14">
                  <c:v>3619.7</c:v>
                </c:pt>
                <c:pt idx="15">
                  <c:v>3769.7</c:v>
                </c:pt>
                <c:pt idx="16">
                  <c:v>3919.7</c:v>
                </c:pt>
                <c:pt idx="17">
                  <c:v>4069.7</c:v>
                </c:pt>
                <c:pt idx="18">
                  <c:v>4219.7</c:v>
                </c:pt>
                <c:pt idx="19">
                  <c:v>4369.7</c:v>
                </c:pt>
                <c:pt idx="20">
                  <c:v>4519.7</c:v>
                </c:pt>
                <c:pt idx="21">
                  <c:v>4669.7</c:v>
                </c:pt>
                <c:pt idx="22">
                  <c:v>4819.7</c:v>
                </c:pt>
                <c:pt idx="23">
                  <c:v>4969.7</c:v>
                </c:pt>
                <c:pt idx="24">
                  <c:v>5119.7</c:v>
                </c:pt>
                <c:pt idx="25">
                  <c:v>5269.7</c:v>
                </c:pt>
                <c:pt idx="26">
                  <c:v>5419.7</c:v>
                </c:pt>
                <c:pt idx="27">
                  <c:v>5569.7</c:v>
                </c:pt>
              </c:numCache>
            </c:numRef>
          </c:val>
        </c:ser>
        <c:ser>
          <c:idx val="2"/>
          <c:order val="2"/>
          <c:tx>
            <c:strRef>
              <c:f>Vindmøller!$B$209</c:f>
              <c:strCache>
                <c:ptCount val="1"/>
                <c:pt idx="0">
                  <c:v>Husstand</c:v>
                </c:pt>
              </c:strCache>
            </c:strRef>
          </c:tx>
          <c:spPr>
            <a:solidFill>
              <a:srgbClr val="ffd424"/>
            </a:solidFill>
            <a:ln w="0">
              <a:noFill/>
            </a:ln>
          </c:spPr>
          <c:dLbls>
            <c:txPr>
              <a:bodyPr wrap="square"/>
              <a:lstStyle/>
              <a:p>
                <a:pPr>
                  <a:defRPr b="0" sz="1000" spc="-1" strike="noStrike">
                    <a:solidFill>
                      <a:srgbClr val="000000"/>
                    </a:solidFill>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Vindmøller!$E$206:$AF$206</c:f>
              <c:strCache>
                <c:ptCount val="28"/>
                <c:pt idx="0">
                  <c:v>2023</c:v>
                </c:pt>
                <c:pt idx="1">
                  <c:v>2024</c:v>
                </c:pt>
                <c:pt idx="2">
                  <c:v>2025</c:v>
                </c:pt>
                <c:pt idx="3">
                  <c:v>2026</c:v>
                </c:pt>
                <c:pt idx="4">
                  <c:v>2027</c:v>
                </c:pt>
                <c:pt idx="5">
                  <c:v>2028</c:v>
                </c:pt>
                <c:pt idx="6">
                  <c:v>2029</c:v>
                </c:pt>
                <c:pt idx="7">
                  <c:v>2030</c:v>
                </c:pt>
                <c:pt idx="8">
                  <c:v>2031</c:v>
                </c:pt>
                <c:pt idx="9">
                  <c:v>2032</c:v>
                </c:pt>
                <c:pt idx="10">
                  <c:v>2033</c:v>
                </c:pt>
                <c:pt idx="11">
                  <c:v>2034</c:v>
                </c:pt>
                <c:pt idx="12">
                  <c:v>2035</c:v>
                </c:pt>
                <c:pt idx="13">
                  <c:v>2036</c:v>
                </c:pt>
                <c:pt idx="14">
                  <c:v>2037</c:v>
                </c:pt>
                <c:pt idx="15">
                  <c:v>2038</c:v>
                </c:pt>
                <c:pt idx="16">
                  <c:v>2039</c:v>
                </c:pt>
                <c:pt idx="17">
                  <c:v>2040</c:v>
                </c:pt>
                <c:pt idx="18">
                  <c:v>2041</c:v>
                </c:pt>
                <c:pt idx="19">
                  <c:v>2042</c:v>
                </c:pt>
                <c:pt idx="20">
                  <c:v>2043</c:v>
                </c:pt>
                <c:pt idx="21">
                  <c:v>2044</c:v>
                </c:pt>
                <c:pt idx="22">
                  <c:v>2045</c:v>
                </c:pt>
                <c:pt idx="23">
                  <c:v>2046</c:v>
                </c:pt>
                <c:pt idx="24">
                  <c:v>2047</c:v>
                </c:pt>
                <c:pt idx="25">
                  <c:v>2048</c:v>
                </c:pt>
                <c:pt idx="26">
                  <c:v>2049</c:v>
                </c:pt>
                <c:pt idx="27">
                  <c:v>2050</c:v>
                </c:pt>
              </c:strCache>
            </c:strRef>
          </c:cat>
          <c:val>
            <c:numRef>
              <c:f>Vindmøller!$E$209:$AF$209</c:f>
              <c:numCache>
                <c:formatCode>General</c:formatCode>
                <c:ptCount val="28"/>
                <c:pt idx="0">
                  <c:v>22.1</c:v>
                </c:pt>
                <c:pt idx="1">
                  <c:v>22.2</c:v>
                </c:pt>
                <c:pt idx="2">
                  <c:v>22.3</c:v>
                </c:pt>
                <c:pt idx="3">
                  <c:v>22.4</c:v>
                </c:pt>
                <c:pt idx="4">
                  <c:v>22.51</c:v>
                </c:pt>
                <c:pt idx="5">
                  <c:v>22.6</c:v>
                </c:pt>
                <c:pt idx="6">
                  <c:v>22.7</c:v>
                </c:pt>
                <c:pt idx="7">
                  <c:v>22.8</c:v>
                </c:pt>
                <c:pt idx="8">
                  <c:v>22.9</c:v>
                </c:pt>
                <c:pt idx="9">
                  <c:v>23</c:v>
                </c:pt>
                <c:pt idx="10">
                  <c:v>23.1</c:v>
                </c:pt>
                <c:pt idx="11">
                  <c:v>23.2</c:v>
                </c:pt>
                <c:pt idx="12">
                  <c:v>23.3</c:v>
                </c:pt>
                <c:pt idx="13">
                  <c:v>23.4</c:v>
                </c:pt>
                <c:pt idx="14">
                  <c:v>23.5</c:v>
                </c:pt>
                <c:pt idx="15">
                  <c:v>23.61</c:v>
                </c:pt>
                <c:pt idx="16">
                  <c:v>23.7</c:v>
                </c:pt>
                <c:pt idx="17">
                  <c:v>23.8</c:v>
                </c:pt>
                <c:pt idx="18">
                  <c:v>23.9</c:v>
                </c:pt>
                <c:pt idx="19">
                  <c:v>24</c:v>
                </c:pt>
                <c:pt idx="20">
                  <c:v>24.1</c:v>
                </c:pt>
                <c:pt idx="21">
                  <c:v>24.2</c:v>
                </c:pt>
                <c:pt idx="22">
                  <c:v>24.3</c:v>
                </c:pt>
                <c:pt idx="23">
                  <c:v>24.4</c:v>
                </c:pt>
                <c:pt idx="24">
                  <c:v>24.5</c:v>
                </c:pt>
                <c:pt idx="25">
                  <c:v>24.6</c:v>
                </c:pt>
                <c:pt idx="26">
                  <c:v>24.71</c:v>
                </c:pt>
                <c:pt idx="27">
                  <c:v>24.8</c:v>
                </c:pt>
              </c:numCache>
            </c:numRef>
          </c:val>
        </c:ser>
        <c:ser>
          <c:idx val="3"/>
          <c:order val="3"/>
          <c:tx>
            <c:strRef>
              <c:f>Vindmøller!$B$210</c:f>
              <c:strCache>
                <c:ptCount val="1"/>
                <c:pt idx="0">
                  <c:v>Testcentre</c:v>
                </c:pt>
              </c:strCache>
            </c:strRef>
          </c:tx>
          <c:spPr>
            <a:solidFill>
              <a:srgbClr val="c2e5f1"/>
            </a:solidFill>
            <a:ln w="25560">
              <a:noFill/>
            </a:ln>
          </c:spPr>
          <c:dLbls>
            <c:txPr>
              <a:bodyPr wrap="square"/>
              <a:lstStyle/>
              <a:p>
                <a:pPr>
                  <a:defRPr b="0" sz="1000" spc="-1" strike="noStrike">
                    <a:solidFill>
                      <a:srgbClr val="000000"/>
                    </a:solidFill>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Vindmøller!$E$206:$AF$206</c:f>
              <c:strCache>
                <c:ptCount val="28"/>
                <c:pt idx="0">
                  <c:v>2023</c:v>
                </c:pt>
                <c:pt idx="1">
                  <c:v>2024</c:v>
                </c:pt>
                <c:pt idx="2">
                  <c:v>2025</c:v>
                </c:pt>
                <c:pt idx="3">
                  <c:v>2026</c:v>
                </c:pt>
                <c:pt idx="4">
                  <c:v>2027</c:v>
                </c:pt>
                <c:pt idx="5">
                  <c:v>2028</c:v>
                </c:pt>
                <c:pt idx="6">
                  <c:v>2029</c:v>
                </c:pt>
                <c:pt idx="7">
                  <c:v>2030</c:v>
                </c:pt>
                <c:pt idx="8">
                  <c:v>2031</c:v>
                </c:pt>
                <c:pt idx="9">
                  <c:v>2032</c:v>
                </c:pt>
                <c:pt idx="10">
                  <c:v>2033</c:v>
                </c:pt>
                <c:pt idx="11">
                  <c:v>2034</c:v>
                </c:pt>
                <c:pt idx="12">
                  <c:v>2035</c:v>
                </c:pt>
                <c:pt idx="13">
                  <c:v>2036</c:v>
                </c:pt>
                <c:pt idx="14">
                  <c:v>2037</c:v>
                </c:pt>
                <c:pt idx="15">
                  <c:v>2038</c:v>
                </c:pt>
                <c:pt idx="16">
                  <c:v>2039</c:v>
                </c:pt>
                <c:pt idx="17">
                  <c:v>2040</c:v>
                </c:pt>
                <c:pt idx="18">
                  <c:v>2041</c:v>
                </c:pt>
                <c:pt idx="19">
                  <c:v>2042</c:v>
                </c:pt>
                <c:pt idx="20">
                  <c:v>2043</c:v>
                </c:pt>
                <c:pt idx="21">
                  <c:v>2044</c:v>
                </c:pt>
                <c:pt idx="22">
                  <c:v>2045</c:v>
                </c:pt>
                <c:pt idx="23">
                  <c:v>2046</c:v>
                </c:pt>
                <c:pt idx="24">
                  <c:v>2047</c:v>
                </c:pt>
                <c:pt idx="25">
                  <c:v>2048</c:v>
                </c:pt>
                <c:pt idx="26">
                  <c:v>2049</c:v>
                </c:pt>
                <c:pt idx="27">
                  <c:v>2050</c:v>
                </c:pt>
              </c:strCache>
            </c:strRef>
          </c:cat>
          <c:val>
            <c:numRef>
              <c:f>Vindmøller!$E$210:$AF$210</c:f>
              <c:numCache>
                <c:formatCode>General</c:formatCode>
                <c:ptCount val="28"/>
                <c:pt idx="0">
                  <c:v>110</c:v>
                </c:pt>
                <c:pt idx="1">
                  <c:v>110</c:v>
                </c:pt>
                <c:pt idx="2">
                  <c:v>110</c:v>
                </c:pt>
                <c:pt idx="3">
                  <c:v>110</c:v>
                </c:pt>
                <c:pt idx="4">
                  <c:v>150</c:v>
                </c:pt>
                <c:pt idx="5">
                  <c:v>310</c:v>
                </c:pt>
                <c:pt idx="6">
                  <c:v>310</c:v>
                </c:pt>
                <c:pt idx="7">
                  <c:v>310</c:v>
                </c:pt>
                <c:pt idx="8">
                  <c:v>350</c:v>
                </c:pt>
                <c:pt idx="9">
                  <c:v>380</c:v>
                </c:pt>
                <c:pt idx="10">
                  <c:v>380</c:v>
                </c:pt>
                <c:pt idx="11">
                  <c:v>380</c:v>
                </c:pt>
                <c:pt idx="12">
                  <c:v>380</c:v>
                </c:pt>
                <c:pt idx="13">
                  <c:v>380</c:v>
                </c:pt>
                <c:pt idx="14">
                  <c:v>380</c:v>
                </c:pt>
                <c:pt idx="15">
                  <c:v>380</c:v>
                </c:pt>
                <c:pt idx="16">
                  <c:v>380</c:v>
                </c:pt>
                <c:pt idx="17">
                  <c:v>380</c:v>
                </c:pt>
                <c:pt idx="18">
                  <c:v>420</c:v>
                </c:pt>
                <c:pt idx="19">
                  <c:v>420</c:v>
                </c:pt>
                <c:pt idx="20">
                  <c:v>420</c:v>
                </c:pt>
                <c:pt idx="21">
                  <c:v>420</c:v>
                </c:pt>
                <c:pt idx="22">
                  <c:v>420</c:v>
                </c:pt>
                <c:pt idx="23">
                  <c:v>420</c:v>
                </c:pt>
                <c:pt idx="24">
                  <c:v>420</c:v>
                </c:pt>
                <c:pt idx="25">
                  <c:v>420</c:v>
                </c:pt>
                <c:pt idx="26">
                  <c:v>420</c:v>
                </c:pt>
                <c:pt idx="27">
                  <c:v>420</c:v>
                </c:pt>
              </c:numCache>
            </c:numRef>
          </c:val>
        </c:ser>
        <c:axId val="23845013"/>
        <c:axId val="70770722"/>
      </c:areaChart>
      <c:catAx>
        <c:axId val="23845013"/>
        <c:scaling>
          <c:orientation val="minMax"/>
        </c:scaling>
        <c:delete val="0"/>
        <c:axPos val="b"/>
        <c:numFmt formatCode="General" sourceLinked="0"/>
        <c:majorTickMark val="none"/>
        <c:minorTickMark val="none"/>
        <c:tickLblPos val="nextTo"/>
        <c:spPr>
          <a:ln w="9360">
            <a:solidFill>
              <a:srgbClr val="d9d9d9"/>
            </a:solidFill>
            <a:round/>
          </a:ln>
        </c:spPr>
        <c:txPr>
          <a:bodyPr/>
          <a:lstStyle/>
          <a:p>
            <a:pPr>
              <a:defRPr b="0" sz="900" spc="-1" strike="noStrike">
                <a:solidFill>
                  <a:srgbClr val="595959"/>
                </a:solidFill>
                <a:latin typeface="Arial"/>
              </a:defRPr>
            </a:pPr>
          </a:p>
        </c:txPr>
        <c:crossAx val="70770722"/>
        <c:crosses val="autoZero"/>
        <c:auto val="1"/>
        <c:lblAlgn val="ctr"/>
        <c:lblOffset val="100"/>
        <c:noMultiLvlLbl val="0"/>
      </c:catAx>
      <c:valAx>
        <c:axId val="70770722"/>
        <c:scaling>
          <c:orientation val="minMax"/>
        </c:scaling>
        <c:delete val="0"/>
        <c:axPos val="l"/>
        <c:majorGridlines>
          <c:spPr>
            <a:ln w="9360">
              <a:solidFill>
                <a:srgbClr val="d9d9d9"/>
              </a:solidFill>
              <a:round/>
            </a:ln>
          </c:spPr>
        </c:majorGridlines>
        <c:numFmt formatCode="#,##0" sourceLinked="0"/>
        <c:majorTickMark val="none"/>
        <c:minorTickMark val="none"/>
        <c:tickLblPos val="nextTo"/>
        <c:spPr>
          <a:ln w="6480">
            <a:noFill/>
          </a:ln>
        </c:spPr>
        <c:txPr>
          <a:bodyPr/>
          <a:lstStyle/>
          <a:p>
            <a:pPr>
              <a:defRPr b="0" sz="900" spc="-1" strike="noStrike">
                <a:solidFill>
                  <a:srgbClr val="595959"/>
                </a:solidFill>
                <a:latin typeface="Arial"/>
              </a:defRPr>
            </a:pPr>
          </a:p>
        </c:txPr>
        <c:crossAx val="23845013"/>
        <c:crosses val="autoZero"/>
        <c:crossBetween val="midCat"/>
      </c:valAx>
      <c:spPr>
        <a:noFill/>
        <a:ln w="0">
          <a:noFill/>
        </a:ln>
      </c:spPr>
    </c:plotArea>
    <c:legend>
      <c:legendPos val="b"/>
      <c:overlay val="0"/>
      <c:spPr>
        <a:noFill/>
        <a:ln w="0">
          <a:noFill/>
        </a:ln>
      </c:spPr>
      <c:txPr>
        <a:bodyPr/>
        <a:lstStyle/>
        <a:p>
          <a:pPr>
            <a:defRPr b="0" sz="900" spc="-1" strike="noStrike">
              <a:solidFill>
                <a:srgbClr val="595959"/>
              </a:solidFill>
              <a:latin typeface="Arial"/>
            </a:defRPr>
          </a:pPr>
        </a:p>
      </c:txPr>
    </c:legend>
    <c:plotVisOnly val="1"/>
    <c:dispBlanksAs val="zero"/>
  </c:chart>
  <c:spPr>
    <a:solidFill>
      <a:srgbClr val="ffffff"/>
    </a:solidFill>
    <a:ln w="9360">
      <a:noFill/>
    </a:ln>
  </c:spPr>
</c:chartSpace>
</file>

<file path=xl/charts/chart29.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lang="da-DK" sz="1400" spc="-1" strike="noStrike">
                <a:solidFill>
                  <a:srgbClr val="000000"/>
                </a:solidFill>
                <a:latin typeface="Arial"/>
              </a:defRPr>
            </a:pPr>
            <a:r>
              <a:rPr b="0" lang="da-DK" sz="1400" spc="-1" strike="noStrike">
                <a:solidFill>
                  <a:srgbClr val="000000"/>
                </a:solidFill>
                <a:latin typeface="Arial"/>
              </a:rPr>
              <a:t>Samlet solcellekapacitet (MW)</a:t>
            </a:r>
          </a:p>
        </c:rich>
      </c:tx>
      <c:overlay val="0"/>
      <c:spPr>
        <a:noFill/>
        <a:ln w="0">
          <a:noFill/>
        </a:ln>
      </c:spPr>
    </c:title>
    <c:autoTitleDeleted val="0"/>
    <c:plotArea>
      <c:areaChart>
        <c:grouping val="stacked"/>
        <c:ser>
          <c:idx val="0"/>
          <c:order val="0"/>
          <c:tx>
            <c:strRef>
              <c:f>Solceller!$B$18</c:f>
              <c:strCache>
                <c:ptCount val="1"/>
                <c:pt idx="0">
                  <c:v>Taganlæg</c:v>
                </c:pt>
              </c:strCache>
            </c:strRef>
          </c:tx>
          <c:spPr>
            <a:solidFill>
              <a:srgbClr val="008b8b"/>
            </a:solidFill>
            <a:ln w="25560">
              <a:noFill/>
            </a:ln>
          </c:spPr>
          <c:dLbls>
            <c:txPr>
              <a:bodyPr wrap="square"/>
              <a:lstStyle/>
              <a:p>
                <a:pPr>
                  <a:defRPr b="0" sz="1000" spc="-1" strike="noStrike">
                    <a:solidFill>
                      <a:srgbClr val="000000"/>
                    </a:solidFill>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Solceller!$C$17:$AD$17</c:f>
              <c:strCache>
                <c:ptCount val="28"/>
                <c:pt idx="0">
                  <c:v>2023</c:v>
                </c:pt>
                <c:pt idx="1">
                  <c:v>2024</c:v>
                </c:pt>
                <c:pt idx="2">
                  <c:v>2025</c:v>
                </c:pt>
                <c:pt idx="3">
                  <c:v>2026</c:v>
                </c:pt>
                <c:pt idx="4">
                  <c:v>2027</c:v>
                </c:pt>
                <c:pt idx="5">
                  <c:v>2028</c:v>
                </c:pt>
                <c:pt idx="6">
                  <c:v>2029</c:v>
                </c:pt>
                <c:pt idx="7">
                  <c:v>2030</c:v>
                </c:pt>
                <c:pt idx="8">
                  <c:v>2031</c:v>
                </c:pt>
                <c:pt idx="9">
                  <c:v>2032</c:v>
                </c:pt>
                <c:pt idx="10">
                  <c:v>2033</c:v>
                </c:pt>
                <c:pt idx="11">
                  <c:v>2034</c:v>
                </c:pt>
                <c:pt idx="12">
                  <c:v>2035</c:v>
                </c:pt>
                <c:pt idx="13">
                  <c:v>2036</c:v>
                </c:pt>
                <c:pt idx="14">
                  <c:v>2037</c:v>
                </c:pt>
                <c:pt idx="15">
                  <c:v>2038</c:v>
                </c:pt>
                <c:pt idx="16">
                  <c:v>2039</c:v>
                </c:pt>
                <c:pt idx="17">
                  <c:v>2040</c:v>
                </c:pt>
                <c:pt idx="18">
                  <c:v>2041</c:v>
                </c:pt>
                <c:pt idx="19">
                  <c:v>2042</c:v>
                </c:pt>
                <c:pt idx="20">
                  <c:v>2043</c:v>
                </c:pt>
                <c:pt idx="21">
                  <c:v>2044</c:v>
                </c:pt>
                <c:pt idx="22">
                  <c:v>2045</c:v>
                </c:pt>
                <c:pt idx="23">
                  <c:v>2046</c:v>
                </c:pt>
                <c:pt idx="24">
                  <c:v>2047</c:v>
                </c:pt>
                <c:pt idx="25">
                  <c:v>2048</c:v>
                </c:pt>
                <c:pt idx="26">
                  <c:v>2049</c:v>
                </c:pt>
                <c:pt idx="27">
                  <c:v>2050</c:v>
                </c:pt>
              </c:strCache>
            </c:strRef>
          </c:cat>
          <c:val>
            <c:numRef>
              <c:f>Solceller!$C$18:$AD$18</c:f>
              <c:numCache>
                <c:formatCode>General</c:formatCode>
                <c:ptCount val="28"/>
                <c:pt idx="0">
                  <c:v>895</c:v>
                </c:pt>
                <c:pt idx="1">
                  <c:v>1004</c:v>
                </c:pt>
                <c:pt idx="2">
                  <c:v>1134</c:v>
                </c:pt>
                <c:pt idx="3">
                  <c:v>1285</c:v>
                </c:pt>
                <c:pt idx="4">
                  <c:v>1458</c:v>
                </c:pt>
                <c:pt idx="5">
                  <c:v>1651</c:v>
                </c:pt>
                <c:pt idx="6">
                  <c:v>1865</c:v>
                </c:pt>
                <c:pt idx="7">
                  <c:v>2101</c:v>
                </c:pt>
                <c:pt idx="8">
                  <c:v>2358</c:v>
                </c:pt>
                <c:pt idx="9">
                  <c:v>2636</c:v>
                </c:pt>
                <c:pt idx="10">
                  <c:v>2936</c:v>
                </c:pt>
                <c:pt idx="11">
                  <c:v>3258</c:v>
                </c:pt>
                <c:pt idx="12">
                  <c:v>3600</c:v>
                </c:pt>
                <c:pt idx="13">
                  <c:v>3963</c:v>
                </c:pt>
                <c:pt idx="14">
                  <c:v>4348</c:v>
                </c:pt>
                <c:pt idx="15">
                  <c:v>4753</c:v>
                </c:pt>
                <c:pt idx="16">
                  <c:v>5180</c:v>
                </c:pt>
                <c:pt idx="17">
                  <c:v>5628</c:v>
                </c:pt>
                <c:pt idx="18">
                  <c:v>6098</c:v>
                </c:pt>
                <c:pt idx="19">
                  <c:v>6588</c:v>
                </c:pt>
                <c:pt idx="20">
                  <c:v>7100</c:v>
                </c:pt>
                <c:pt idx="21">
                  <c:v>7633</c:v>
                </c:pt>
                <c:pt idx="22">
                  <c:v>8188</c:v>
                </c:pt>
                <c:pt idx="23">
                  <c:v>8763</c:v>
                </c:pt>
                <c:pt idx="24">
                  <c:v>9360</c:v>
                </c:pt>
                <c:pt idx="25">
                  <c:v>9978</c:v>
                </c:pt>
                <c:pt idx="26">
                  <c:v>10617</c:v>
                </c:pt>
                <c:pt idx="27">
                  <c:v>11278</c:v>
                </c:pt>
              </c:numCache>
            </c:numRef>
          </c:val>
        </c:ser>
        <c:ser>
          <c:idx val="1"/>
          <c:order val="1"/>
          <c:tx>
            <c:strRef>
              <c:f>Solceller!$B$19</c:f>
              <c:strCache>
                <c:ptCount val="1"/>
                <c:pt idx="0">
                  <c:v>Markanlæg, tracker</c:v>
                </c:pt>
              </c:strCache>
            </c:strRef>
          </c:tx>
          <c:spPr>
            <a:solidFill>
              <a:srgbClr val="0a515d"/>
            </a:solidFill>
            <a:ln w="25560">
              <a:noFill/>
            </a:ln>
          </c:spPr>
          <c:dLbls>
            <c:txPr>
              <a:bodyPr wrap="square"/>
              <a:lstStyle/>
              <a:p>
                <a:pPr>
                  <a:defRPr b="0" sz="1000" spc="-1" strike="noStrike">
                    <a:solidFill>
                      <a:srgbClr val="000000"/>
                    </a:solidFill>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Solceller!$C$17:$AD$17</c:f>
              <c:strCache>
                <c:ptCount val="28"/>
                <c:pt idx="0">
                  <c:v>2023</c:v>
                </c:pt>
                <c:pt idx="1">
                  <c:v>2024</c:v>
                </c:pt>
                <c:pt idx="2">
                  <c:v>2025</c:v>
                </c:pt>
                <c:pt idx="3">
                  <c:v>2026</c:v>
                </c:pt>
                <c:pt idx="4">
                  <c:v>2027</c:v>
                </c:pt>
                <c:pt idx="5">
                  <c:v>2028</c:v>
                </c:pt>
                <c:pt idx="6">
                  <c:v>2029</c:v>
                </c:pt>
                <c:pt idx="7">
                  <c:v>2030</c:v>
                </c:pt>
                <c:pt idx="8">
                  <c:v>2031</c:v>
                </c:pt>
                <c:pt idx="9">
                  <c:v>2032</c:v>
                </c:pt>
                <c:pt idx="10">
                  <c:v>2033</c:v>
                </c:pt>
                <c:pt idx="11">
                  <c:v>2034</c:v>
                </c:pt>
                <c:pt idx="12">
                  <c:v>2035</c:v>
                </c:pt>
                <c:pt idx="13">
                  <c:v>2036</c:v>
                </c:pt>
                <c:pt idx="14">
                  <c:v>2037</c:v>
                </c:pt>
                <c:pt idx="15">
                  <c:v>2038</c:v>
                </c:pt>
                <c:pt idx="16">
                  <c:v>2039</c:v>
                </c:pt>
                <c:pt idx="17">
                  <c:v>2040</c:v>
                </c:pt>
                <c:pt idx="18">
                  <c:v>2041</c:v>
                </c:pt>
                <c:pt idx="19">
                  <c:v>2042</c:v>
                </c:pt>
                <c:pt idx="20">
                  <c:v>2043</c:v>
                </c:pt>
                <c:pt idx="21">
                  <c:v>2044</c:v>
                </c:pt>
                <c:pt idx="22">
                  <c:v>2045</c:v>
                </c:pt>
                <c:pt idx="23">
                  <c:v>2046</c:v>
                </c:pt>
                <c:pt idx="24">
                  <c:v>2047</c:v>
                </c:pt>
                <c:pt idx="25">
                  <c:v>2048</c:v>
                </c:pt>
                <c:pt idx="26">
                  <c:v>2049</c:v>
                </c:pt>
                <c:pt idx="27">
                  <c:v>2050</c:v>
                </c:pt>
              </c:strCache>
            </c:strRef>
          </c:cat>
          <c:val>
            <c:numRef>
              <c:f>Solceller!$C$19:$AD$19</c:f>
              <c:numCache>
                <c:formatCode>General</c:formatCode>
                <c:ptCount val="28"/>
                <c:pt idx="0">
                  <c:v>0</c:v>
                </c:pt>
                <c:pt idx="1">
                  <c:v>175</c:v>
                </c:pt>
                <c:pt idx="2">
                  <c:v>824</c:v>
                </c:pt>
                <c:pt idx="3">
                  <c:v>1474</c:v>
                </c:pt>
                <c:pt idx="4">
                  <c:v>2124</c:v>
                </c:pt>
                <c:pt idx="5">
                  <c:v>2774</c:v>
                </c:pt>
                <c:pt idx="6">
                  <c:v>3424</c:v>
                </c:pt>
                <c:pt idx="7">
                  <c:v>4074</c:v>
                </c:pt>
                <c:pt idx="8">
                  <c:v>4362</c:v>
                </c:pt>
                <c:pt idx="9">
                  <c:v>4563</c:v>
                </c:pt>
                <c:pt idx="10">
                  <c:v>4763</c:v>
                </c:pt>
                <c:pt idx="11">
                  <c:v>4962</c:v>
                </c:pt>
                <c:pt idx="12">
                  <c:v>5162</c:v>
                </c:pt>
                <c:pt idx="13">
                  <c:v>5363</c:v>
                </c:pt>
                <c:pt idx="14">
                  <c:v>5563</c:v>
                </c:pt>
                <c:pt idx="15">
                  <c:v>5762</c:v>
                </c:pt>
                <c:pt idx="16">
                  <c:v>5962</c:v>
                </c:pt>
                <c:pt idx="17">
                  <c:v>6163</c:v>
                </c:pt>
                <c:pt idx="18">
                  <c:v>6363</c:v>
                </c:pt>
                <c:pt idx="19">
                  <c:v>6512</c:v>
                </c:pt>
                <c:pt idx="20">
                  <c:v>6638</c:v>
                </c:pt>
                <c:pt idx="21">
                  <c:v>6763</c:v>
                </c:pt>
                <c:pt idx="22">
                  <c:v>6887</c:v>
                </c:pt>
                <c:pt idx="23">
                  <c:v>7012</c:v>
                </c:pt>
                <c:pt idx="24">
                  <c:v>7138</c:v>
                </c:pt>
                <c:pt idx="25">
                  <c:v>7263</c:v>
                </c:pt>
                <c:pt idx="26">
                  <c:v>7387</c:v>
                </c:pt>
                <c:pt idx="27">
                  <c:v>7512</c:v>
                </c:pt>
              </c:numCache>
            </c:numRef>
          </c:val>
        </c:ser>
        <c:ser>
          <c:idx val="2"/>
          <c:order val="2"/>
          <c:tx>
            <c:strRef>
              <c:f>Solceller!$B$20</c:f>
              <c:strCache>
                <c:ptCount val="1"/>
                <c:pt idx="0">
                  <c:v>Markanlæg, fiks</c:v>
                </c:pt>
              </c:strCache>
            </c:strRef>
          </c:tx>
          <c:spPr>
            <a:solidFill>
              <a:srgbClr val="ffd424"/>
            </a:solidFill>
            <a:ln w="25560">
              <a:noFill/>
            </a:ln>
          </c:spPr>
          <c:dLbls>
            <c:txPr>
              <a:bodyPr wrap="square"/>
              <a:lstStyle/>
              <a:p>
                <a:pPr>
                  <a:defRPr b="0" sz="1000" spc="-1" strike="noStrike">
                    <a:solidFill>
                      <a:srgbClr val="000000"/>
                    </a:solidFill>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Solceller!$C$17:$AD$17</c:f>
              <c:strCache>
                <c:ptCount val="28"/>
                <c:pt idx="0">
                  <c:v>2023</c:v>
                </c:pt>
                <c:pt idx="1">
                  <c:v>2024</c:v>
                </c:pt>
                <c:pt idx="2">
                  <c:v>2025</c:v>
                </c:pt>
                <c:pt idx="3">
                  <c:v>2026</c:v>
                </c:pt>
                <c:pt idx="4">
                  <c:v>2027</c:v>
                </c:pt>
                <c:pt idx="5">
                  <c:v>2028</c:v>
                </c:pt>
                <c:pt idx="6">
                  <c:v>2029</c:v>
                </c:pt>
                <c:pt idx="7">
                  <c:v>2030</c:v>
                </c:pt>
                <c:pt idx="8">
                  <c:v>2031</c:v>
                </c:pt>
                <c:pt idx="9">
                  <c:v>2032</c:v>
                </c:pt>
                <c:pt idx="10">
                  <c:v>2033</c:v>
                </c:pt>
                <c:pt idx="11">
                  <c:v>2034</c:v>
                </c:pt>
                <c:pt idx="12">
                  <c:v>2035</c:v>
                </c:pt>
                <c:pt idx="13">
                  <c:v>2036</c:v>
                </c:pt>
                <c:pt idx="14">
                  <c:v>2037</c:v>
                </c:pt>
                <c:pt idx="15">
                  <c:v>2038</c:v>
                </c:pt>
                <c:pt idx="16">
                  <c:v>2039</c:v>
                </c:pt>
                <c:pt idx="17">
                  <c:v>2040</c:v>
                </c:pt>
                <c:pt idx="18">
                  <c:v>2041</c:v>
                </c:pt>
                <c:pt idx="19">
                  <c:v>2042</c:v>
                </c:pt>
                <c:pt idx="20">
                  <c:v>2043</c:v>
                </c:pt>
                <c:pt idx="21">
                  <c:v>2044</c:v>
                </c:pt>
                <c:pt idx="22">
                  <c:v>2045</c:v>
                </c:pt>
                <c:pt idx="23">
                  <c:v>2046</c:v>
                </c:pt>
                <c:pt idx="24">
                  <c:v>2047</c:v>
                </c:pt>
                <c:pt idx="25">
                  <c:v>2048</c:v>
                </c:pt>
                <c:pt idx="26">
                  <c:v>2049</c:v>
                </c:pt>
                <c:pt idx="27">
                  <c:v>2050</c:v>
                </c:pt>
              </c:strCache>
            </c:strRef>
          </c:cat>
          <c:val>
            <c:numRef>
              <c:f>Solceller!$C$20:$AD$20</c:f>
              <c:numCache>
                <c:formatCode>General</c:formatCode>
                <c:ptCount val="28"/>
                <c:pt idx="0">
                  <c:v>2220</c:v>
                </c:pt>
                <c:pt idx="1">
                  <c:v>2744</c:v>
                </c:pt>
                <c:pt idx="2">
                  <c:v>4694</c:v>
                </c:pt>
                <c:pt idx="3">
                  <c:v>6644</c:v>
                </c:pt>
                <c:pt idx="4">
                  <c:v>8594</c:v>
                </c:pt>
                <c:pt idx="5">
                  <c:v>10544</c:v>
                </c:pt>
                <c:pt idx="6">
                  <c:v>12494</c:v>
                </c:pt>
                <c:pt idx="7">
                  <c:v>14444</c:v>
                </c:pt>
                <c:pt idx="8">
                  <c:v>15045</c:v>
                </c:pt>
                <c:pt idx="9">
                  <c:v>15644</c:v>
                </c:pt>
                <c:pt idx="10">
                  <c:v>16245</c:v>
                </c:pt>
                <c:pt idx="11">
                  <c:v>16844</c:v>
                </c:pt>
                <c:pt idx="12">
                  <c:v>17445</c:v>
                </c:pt>
                <c:pt idx="13">
                  <c:v>18044</c:v>
                </c:pt>
                <c:pt idx="14">
                  <c:v>18645</c:v>
                </c:pt>
                <c:pt idx="15">
                  <c:v>19244</c:v>
                </c:pt>
                <c:pt idx="16">
                  <c:v>19845</c:v>
                </c:pt>
                <c:pt idx="17">
                  <c:v>20444</c:v>
                </c:pt>
                <c:pt idx="18">
                  <c:v>21045</c:v>
                </c:pt>
                <c:pt idx="19">
                  <c:v>21419</c:v>
                </c:pt>
                <c:pt idx="20">
                  <c:v>21795</c:v>
                </c:pt>
                <c:pt idx="21">
                  <c:v>22169</c:v>
                </c:pt>
                <c:pt idx="22">
                  <c:v>22545</c:v>
                </c:pt>
                <c:pt idx="23">
                  <c:v>22919</c:v>
                </c:pt>
                <c:pt idx="24">
                  <c:v>23295</c:v>
                </c:pt>
                <c:pt idx="25">
                  <c:v>23669</c:v>
                </c:pt>
                <c:pt idx="26">
                  <c:v>24045</c:v>
                </c:pt>
                <c:pt idx="27">
                  <c:v>24419</c:v>
                </c:pt>
              </c:numCache>
            </c:numRef>
          </c:val>
        </c:ser>
        <c:axId val="41253037"/>
        <c:axId val="18354572"/>
      </c:areaChart>
      <c:catAx>
        <c:axId val="41253037"/>
        <c:scaling>
          <c:orientation val="minMax"/>
        </c:scaling>
        <c:delete val="0"/>
        <c:axPos val="b"/>
        <c:numFmt formatCode="General" sourceLinked="0"/>
        <c:majorTickMark val="none"/>
        <c:minorTickMark val="none"/>
        <c:tickLblPos val="nextTo"/>
        <c:spPr>
          <a:ln w="9360">
            <a:solidFill>
              <a:srgbClr val="d9d9d9"/>
            </a:solidFill>
            <a:round/>
          </a:ln>
        </c:spPr>
        <c:txPr>
          <a:bodyPr/>
          <a:lstStyle/>
          <a:p>
            <a:pPr>
              <a:defRPr b="0" sz="900" spc="-1" strike="noStrike">
                <a:solidFill>
                  <a:srgbClr val="595959"/>
                </a:solidFill>
                <a:latin typeface="Arial"/>
              </a:defRPr>
            </a:pPr>
          </a:p>
        </c:txPr>
        <c:crossAx val="18354572"/>
        <c:crosses val="autoZero"/>
        <c:auto val="1"/>
        <c:lblAlgn val="ctr"/>
        <c:lblOffset val="100"/>
        <c:noMultiLvlLbl val="0"/>
      </c:catAx>
      <c:valAx>
        <c:axId val="18354572"/>
        <c:scaling>
          <c:orientation val="minMax"/>
        </c:scaling>
        <c:delete val="0"/>
        <c:axPos val="l"/>
        <c:majorGridlines>
          <c:spPr>
            <a:ln w="9360">
              <a:solidFill>
                <a:srgbClr val="d9d9d9"/>
              </a:solidFill>
              <a:round/>
            </a:ln>
          </c:spPr>
        </c:majorGridlines>
        <c:numFmt formatCode="#,##0" sourceLinked="0"/>
        <c:majorTickMark val="none"/>
        <c:minorTickMark val="none"/>
        <c:tickLblPos val="nextTo"/>
        <c:spPr>
          <a:ln w="6480">
            <a:noFill/>
          </a:ln>
        </c:spPr>
        <c:txPr>
          <a:bodyPr/>
          <a:lstStyle/>
          <a:p>
            <a:pPr>
              <a:defRPr b="0" sz="900" spc="-1" strike="noStrike">
                <a:solidFill>
                  <a:srgbClr val="595959"/>
                </a:solidFill>
                <a:latin typeface="Arial"/>
              </a:defRPr>
            </a:pPr>
          </a:p>
        </c:txPr>
        <c:crossAx val="41253037"/>
        <c:crosses val="autoZero"/>
        <c:crossBetween val="midCat"/>
      </c:valAx>
      <c:spPr>
        <a:noFill/>
        <a:ln w="0">
          <a:noFill/>
        </a:ln>
      </c:spPr>
    </c:plotArea>
    <c:legend>
      <c:legendPos val="b"/>
      <c:overlay val="0"/>
      <c:spPr>
        <a:noFill/>
        <a:ln w="0">
          <a:noFill/>
        </a:ln>
      </c:spPr>
      <c:txPr>
        <a:bodyPr/>
        <a:lstStyle/>
        <a:p>
          <a:pPr>
            <a:defRPr b="0" sz="900" spc="-1" strike="noStrike">
              <a:solidFill>
                <a:srgbClr val="595959"/>
              </a:solidFill>
              <a:latin typeface="Arial"/>
            </a:defRPr>
          </a:pPr>
        </a:p>
      </c:txPr>
    </c:legend>
    <c:plotVisOnly val="1"/>
    <c:dispBlanksAs val="zero"/>
  </c:chart>
  <c:spPr>
    <a:solidFill>
      <a:srgbClr val="ffffff"/>
    </a:solidFill>
    <a:ln w="9360">
      <a:noFill/>
    </a:ln>
  </c:spPr>
</c:chartSpace>
</file>

<file path=xl/charts/chart30.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lang="da-DK" sz="1400" spc="-1" strike="noStrike">
                <a:solidFill>
                  <a:srgbClr val="000000"/>
                </a:solidFill>
                <a:latin typeface="Arial"/>
              </a:defRPr>
            </a:pPr>
            <a:r>
              <a:rPr b="0" lang="da-DK" sz="1400" spc="-1" strike="noStrike">
                <a:solidFill>
                  <a:srgbClr val="000000"/>
                </a:solidFill>
                <a:latin typeface="Arial"/>
              </a:rPr>
              <a:t>Eltransmissionskapacitet mellem Danmark og udlandet (MW)</a:t>
            </a:r>
          </a:p>
        </c:rich>
      </c:tx>
      <c:overlay val="0"/>
      <c:spPr>
        <a:noFill/>
        <a:ln w="0">
          <a:noFill/>
        </a:ln>
      </c:spPr>
    </c:title>
    <c:autoTitleDeleted val="0"/>
    <c:plotArea>
      <c:lineChart>
        <c:grouping val="standard"/>
        <c:varyColors val="0"/>
        <c:ser>
          <c:idx val="0"/>
          <c:order val="0"/>
          <c:tx>
            <c:strRef>
              <c:f>Udlandsforbindelser!$D$88</c:f>
              <c:strCache>
                <c:ptCount val="1"/>
                <c:pt idx="0">
                  <c:v>Eksport DK1</c:v>
                </c:pt>
              </c:strCache>
            </c:strRef>
          </c:tx>
          <c:spPr>
            <a:solidFill>
              <a:srgbClr val="008b8b"/>
            </a:solidFill>
            <a:ln cap="rnd" w="28440">
              <a:solidFill>
                <a:srgbClr val="008b8b"/>
              </a:solidFill>
              <a:round/>
            </a:ln>
          </c:spPr>
          <c:marker>
            <c:symbol val="none"/>
          </c:marker>
          <c:dLbls>
            <c:txPr>
              <a:bodyPr wrap="square"/>
              <a:lstStyle/>
              <a:p>
                <a:pPr>
                  <a:defRPr b="0" sz="1000" spc="-1" strike="noStrike">
                    <a:solidFill>
                      <a:srgbClr val="000000"/>
                    </a:solidFill>
                    <a:latin typeface="Arial"/>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Udlandsforbindelser!$E$87:$AF$87</c:f>
              <c:strCache>
                <c:ptCount val="28"/>
                <c:pt idx="0">
                  <c:v>2023</c:v>
                </c:pt>
                <c:pt idx="1">
                  <c:v>2024</c:v>
                </c:pt>
                <c:pt idx="2">
                  <c:v>2025</c:v>
                </c:pt>
                <c:pt idx="3">
                  <c:v>2026</c:v>
                </c:pt>
                <c:pt idx="4">
                  <c:v>2027</c:v>
                </c:pt>
                <c:pt idx="5">
                  <c:v>2028</c:v>
                </c:pt>
                <c:pt idx="6">
                  <c:v>2029</c:v>
                </c:pt>
                <c:pt idx="7">
                  <c:v>2030</c:v>
                </c:pt>
                <c:pt idx="8">
                  <c:v>2031</c:v>
                </c:pt>
                <c:pt idx="9">
                  <c:v>2032</c:v>
                </c:pt>
                <c:pt idx="10">
                  <c:v>2033</c:v>
                </c:pt>
                <c:pt idx="11">
                  <c:v>2034</c:v>
                </c:pt>
                <c:pt idx="12">
                  <c:v>2035</c:v>
                </c:pt>
                <c:pt idx="13">
                  <c:v>2036</c:v>
                </c:pt>
                <c:pt idx="14">
                  <c:v>2037</c:v>
                </c:pt>
                <c:pt idx="15">
                  <c:v>2038</c:v>
                </c:pt>
                <c:pt idx="16">
                  <c:v>2039</c:v>
                </c:pt>
                <c:pt idx="17">
                  <c:v>2040</c:v>
                </c:pt>
                <c:pt idx="18">
                  <c:v>2041</c:v>
                </c:pt>
                <c:pt idx="19">
                  <c:v>2042</c:v>
                </c:pt>
                <c:pt idx="20">
                  <c:v>2043</c:v>
                </c:pt>
                <c:pt idx="21">
                  <c:v>2044</c:v>
                </c:pt>
                <c:pt idx="22">
                  <c:v>2045</c:v>
                </c:pt>
                <c:pt idx="23">
                  <c:v>2046</c:v>
                </c:pt>
                <c:pt idx="24">
                  <c:v>2047</c:v>
                </c:pt>
                <c:pt idx="25">
                  <c:v>2048</c:v>
                </c:pt>
                <c:pt idx="26">
                  <c:v>2049</c:v>
                </c:pt>
                <c:pt idx="27">
                  <c:v>2050</c:v>
                </c:pt>
              </c:strCache>
            </c:strRef>
          </c:cat>
          <c:val>
            <c:numRef>
              <c:f>Udlandsforbindelser!$E$88:$AF$88</c:f>
              <c:numCache>
                <c:formatCode>General</c:formatCode>
                <c:ptCount val="28"/>
                <c:pt idx="0">
                  <c:v>5547</c:v>
                </c:pt>
                <c:pt idx="1">
                  <c:v>6947</c:v>
                </c:pt>
                <c:pt idx="2">
                  <c:v>6947</c:v>
                </c:pt>
                <c:pt idx="3">
                  <c:v>7947</c:v>
                </c:pt>
                <c:pt idx="4">
                  <c:v>7947</c:v>
                </c:pt>
                <c:pt idx="5">
                  <c:v>7947</c:v>
                </c:pt>
                <c:pt idx="6">
                  <c:v>7947</c:v>
                </c:pt>
                <c:pt idx="7">
                  <c:v>7947</c:v>
                </c:pt>
                <c:pt idx="8">
                  <c:v>7947</c:v>
                </c:pt>
                <c:pt idx="9">
                  <c:v>7947</c:v>
                </c:pt>
                <c:pt idx="10">
                  <c:v>9947</c:v>
                </c:pt>
                <c:pt idx="11">
                  <c:v>9947</c:v>
                </c:pt>
                <c:pt idx="12">
                  <c:v>9947</c:v>
                </c:pt>
                <c:pt idx="13">
                  <c:v>9947</c:v>
                </c:pt>
                <c:pt idx="14">
                  <c:v>9947</c:v>
                </c:pt>
                <c:pt idx="15">
                  <c:v>9947</c:v>
                </c:pt>
                <c:pt idx="16">
                  <c:v>9947</c:v>
                </c:pt>
                <c:pt idx="17">
                  <c:v>9947</c:v>
                </c:pt>
                <c:pt idx="18">
                  <c:v>9947</c:v>
                </c:pt>
                <c:pt idx="19">
                  <c:v>9947</c:v>
                </c:pt>
                <c:pt idx="20">
                  <c:v>9947</c:v>
                </c:pt>
                <c:pt idx="21">
                  <c:v>9947</c:v>
                </c:pt>
                <c:pt idx="22">
                  <c:v>9947</c:v>
                </c:pt>
                <c:pt idx="23">
                  <c:v>9947</c:v>
                </c:pt>
                <c:pt idx="24">
                  <c:v>9947</c:v>
                </c:pt>
                <c:pt idx="25">
                  <c:v>9947</c:v>
                </c:pt>
                <c:pt idx="26">
                  <c:v>9947</c:v>
                </c:pt>
                <c:pt idx="27">
                  <c:v>9947</c:v>
                </c:pt>
              </c:numCache>
            </c:numRef>
          </c:val>
          <c:smooth val="0"/>
        </c:ser>
        <c:ser>
          <c:idx val="1"/>
          <c:order val="1"/>
          <c:tx>
            <c:strRef>
              <c:f>Udlandsforbindelser!$D$89</c:f>
              <c:strCache>
                <c:ptCount val="1"/>
                <c:pt idx="0">
                  <c:v>Import DK1</c:v>
                </c:pt>
              </c:strCache>
            </c:strRef>
          </c:tx>
          <c:spPr>
            <a:solidFill>
              <a:srgbClr val="008b8b"/>
            </a:solidFill>
            <a:ln cap="rnd" w="28440">
              <a:solidFill>
                <a:srgbClr val="008b8b"/>
              </a:solidFill>
              <a:prstDash val="sysDot"/>
              <a:round/>
            </a:ln>
          </c:spPr>
          <c:marker>
            <c:symbol val="none"/>
          </c:marker>
          <c:dLbls>
            <c:txPr>
              <a:bodyPr wrap="square"/>
              <a:lstStyle/>
              <a:p>
                <a:pPr>
                  <a:defRPr b="0" sz="1000" spc="-1" strike="noStrike">
                    <a:solidFill>
                      <a:srgbClr val="000000"/>
                    </a:solidFill>
                    <a:latin typeface="Arial"/>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Udlandsforbindelser!$E$87:$AF$87</c:f>
              <c:strCache>
                <c:ptCount val="28"/>
                <c:pt idx="0">
                  <c:v>2023</c:v>
                </c:pt>
                <c:pt idx="1">
                  <c:v>2024</c:v>
                </c:pt>
                <c:pt idx="2">
                  <c:v>2025</c:v>
                </c:pt>
                <c:pt idx="3">
                  <c:v>2026</c:v>
                </c:pt>
                <c:pt idx="4">
                  <c:v>2027</c:v>
                </c:pt>
                <c:pt idx="5">
                  <c:v>2028</c:v>
                </c:pt>
                <c:pt idx="6">
                  <c:v>2029</c:v>
                </c:pt>
                <c:pt idx="7">
                  <c:v>2030</c:v>
                </c:pt>
                <c:pt idx="8">
                  <c:v>2031</c:v>
                </c:pt>
                <c:pt idx="9">
                  <c:v>2032</c:v>
                </c:pt>
                <c:pt idx="10">
                  <c:v>2033</c:v>
                </c:pt>
                <c:pt idx="11">
                  <c:v>2034</c:v>
                </c:pt>
                <c:pt idx="12">
                  <c:v>2035</c:v>
                </c:pt>
                <c:pt idx="13">
                  <c:v>2036</c:v>
                </c:pt>
                <c:pt idx="14">
                  <c:v>2037</c:v>
                </c:pt>
                <c:pt idx="15">
                  <c:v>2038</c:v>
                </c:pt>
                <c:pt idx="16">
                  <c:v>2039</c:v>
                </c:pt>
                <c:pt idx="17">
                  <c:v>2040</c:v>
                </c:pt>
                <c:pt idx="18">
                  <c:v>2041</c:v>
                </c:pt>
                <c:pt idx="19">
                  <c:v>2042</c:v>
                </c:pt>
                <c:pt idx="20">
                  <c:v>2043</c:v>
                </c:pt>
                <c:pt idx="21">
                  <c:v>2044</c:v>
                </c:pt>
                <c:pt idx="22">
                  <c:v>2045</c:v>
                </c:pt>
                <c:pt idx="23">
                  <c:v>2046</c:v>
                </c:pt>
                <c:pt idx="24">
                  <c:v>2047</c:v>
                </c:pt>
                <c:pt idx="25">
                  <c:v>2048</c:v>
                </c:pt>
                <c:pt idx="26">
                  <c:v>2049</c:v>
                </c:pt>
                <c:pt idx="27">
                  <c:v>2050</c:v>
                </c:pt>
              </c:strCache>
            </c:strRef>
          </c:cat>
          <c:val>
            <c:numRef>
              <c:f>Udlandsforbindelser!$E$89:$AF$89</c:f>
              <c:numCache>
                <c:formatCode>General</c:formatCode>
                <c:ptCount val="28"/>
                <c:pt idx="0">
                  <c:v>5547</c:v>
                </c:pt>
                <c:pt idx="1">
                  <c:v>6947</c:v>
                </c:pt>
                <c:pt idx="2">
                  <c:v>6947</c:v>
                </c:pt>
                <c:pt idx="3">
                  <c:v>7947</c:v>
                </c:pt>
                <c:pt idx="4">
                  <c:v>7947</c:v>
                </c:pt>
                <c:pt idx="5">
                  <c:v>7947</c:v>
                </c:pt>
                <c:pt idx="6">
                  <c:v>7947</c:v>
                </c:pt>
                <c:pt idx="7">
                  <c:v>7947</c:v>
                </c:pt>
                <c:pt idx="8">
                  <c:v>7947</c:v>
                </c:pt>
                <c:pt idx="9">
                  <c:v>7947</c:v>
                </c:pt>
                <c:pt idx="10">
                  <c:v>9947</c:v>
                </c:pt>
                <c:pt idx="11">
                  <c:v>9947</c:v>
                </c:pt>
                <c:pt idx="12">
                  <c:v>9947</c:v>
                </c:pt>
                <c:pt idx="13">
                  <c:v>9947</c:v>
                </c:pt>
                <c:pt idx="14">
                  <c:v>9947</c:v>
                </c:pt>
                <c:pt idx="15">
                  <c:v>9947</c:v>
                </c:pt>
                <c:pt idx="16">
                  <c:v>9947</c:v>
                </c:pt>
                <c:pt idx="17">
                  <c:v>9947</c:v>
                </c:pt>
                <c:pt idx="18">
                  <c:v>9947</c:v>
                </c:pt>
                <c:pt idx="19">
                  <c:v>9947</c:v>
                </c:pt>
                <c:pt idx="20">
                  <c:v>9947</c:v>
                </c:pt>
                <c:pt idx="21">
                  <c:v>9947</c:v>
                </c:pt>
                <c:pt idx="22">
                  <c:v>9947</c:v>
                </c:pt>
                <c:pt idx="23">
                  <c:v>9947</c:v>
                </c:pt>
                <c:pt idx="24">
                  <c:v>9947</c:v>
                </c:pt>
                <c:pt idx="25">
                  <c:v>9947</c:v>
                </c:pt>
                <c:pt idx="26">
                  <c:v>9947</c:v>
                </c:pt>
                <c:pt idx="27">
                  <c:v>9947</c:v>
                </c:pt>
              </c:numCache>
            </c:numRef>
          </c:val>
          <c:smooth val="0"/>
        </c:ser>
        <c:ser>
          <c:idx val="2"/>
          <c:order val="2"/>
          <c:tx>
            <c:strRef>
              <c:f>Udlandsforbindelser!$D$90</c:f>
              <c:strCache>
                <c:ptCount val="1"/>
                <c:pt idx="0">
                  <c:v>Eksport DK2</c:v>
                </c:pt>
              </c:strCache>
            </c:strRef>
          </c:tx>
          <c:spPr>
            <a:solidFill>
              <a:srgbClr val="00a7bd"/>
            </a:solidFill>
            <a:ln cap="rnd" w="28440">
              <a:solidFill>
                <a:srgbClr val="00a7bd"/>
              </a:solidFill>
              <a:round/>
            </a:ln>
          </c:spPr>
          <c:marker>
            <c:symbol val="none"/>
          </c:marker>
          <c:dLbls>
            <c:txPr>
              <a:bodyPr wrap="square"/>
              <a:lstStyle/>
              <a:p>
                <a:pPr>
                  <a:defRPr b="0" sz="1000" spc="-1" strike="noStrike">
                    <a:solidFill>
                      <a:srgbClr val="000000"/>
                    </a:solidFill>
                    <a:latin typeface="Arial"/>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Udlandsforbindelser!$E$87:$AF$87</c:f>
              <c:strCache>
                <c:ptCount val="28"/>
                <c:pt idx="0">
                  <c:v>2023</c:v>
                </c:pt>
                <c:pt idx="1">
                  <c:v>2024</c:v>
                </c:pt>
                <c:pt idx="2">
                  <c:v>2025</c:v>
                </c:pt>
                <c:pt idx="3">
                  <c:v>2026</c:v>
                </c:pt>
                <c:pt idx="4">
                  <c:v>2027</c:v>
                </c:pt>
                <c:pt idx="5">
                  <c:v>2028</c:v>
                </c:pt>
                <c:pt idx="6">
                  <c:v>2029</c:v>
                </c:pt>
                <c:pt idx="7">
                  <c:v>2030</c:v>
                </c:pt>
                <c:pt idx="8">
                  <c:v>2031</c:v>
                </c:pt>
                <c:pt idx="9">
                  <c:v>2032</c:v>
                </c:pt>
                <c:pt idx="10">
                  <c:v>2033</c:v>
                </c:pt>
                <c:pt idx="11">
                  <c:v>2034</c:v>
                </c:pt>
                <c:pt idx="12">
                  <c:v>2035</c:v>
                </c:pt>
                <c:pt idx="13">
                  <c:v>2036</c:v>
                </c:pt>
                <c:pt idx="14">
                  <c:v>2037</c:v>
                </c:pt>
                <c:pt idx="15">
                  <c:v>2038</c:v>
                </c:pt>
                <c:pt idx="16">
                  <c:v>2039</c:v>
                </c:pt>
                <c:pt idx="17">
                  <c:v>2040</c:v>
                </c:pt>
                <c:pt idx="18">
                  <c:v>2041</c:v>
                </c:pt>
                <c:pt idx="19">
                  <c:v>2042</c:v>
                </c:pt>
                <c:pt idx="20">
                  <c:v>2043</c:v>
                </c:pt>
                <c:pt idx="21">
                  <c:v>2044</c:v>
                </c:pt>
                <c:pt idx="22">
                  <c:v>2045</c:v>
                </c:pt>
                <c:pt idx="23">
                  <c:v>2046</c:v>
                </c:pt>
                <c:pt idx="24">
                  <c:v>2047</c:v>
                </c:pt>
                <c:pt idx="25">
                  <c:v>2048</c:v>
                </c:pt>
                <c:pt idx="26">
                  <c:v>2049</c:v>
                </c:pt>
                <c:pt idx="27">
                  <c:v>2050</c:v>
                </c:pt>
              </c:strCache>
            </c:strRef>
          </c:cat>
          <c:val>
            <c:numRef>
              <c:f>Udlandsforbindelser!$E$90:$AF$90</c:f>
              <c:numCache>
                <c:formatCode>General</c:formatCode>
                <c:ptCount val="28"/>
                <c:pt idx="0">
                  <c:v>2685</c:v>
                </c:pt>
                <c:pt idx="1">
                  <c:v>2685</c:v>
                </c:pt>
                <c:pt idx="2">
                  <c:v>2685</c:v>
                </c:pt>
                <c:pt idx="3">
                  <c:v>2685</c:v>
                </c:pt>
                <c:pt idx="4">
                  <c:v>2685</c:v>
                </c:pt>
                <c:pt idx="5">
                  <c:v>2685</c:v>
                </c:pt>
                <c:pt idx="6">
                  <c:v>2685</c:v>
                </c:pt>
                <c:pt idx="7">
                  <c:v>4685</c:v>
                </c:pt>
                <c:pt idx="8">
                  <c:v>4685</c:v>
                </c:pt>
                <c:pt idx="9">
                  <c:v>4685</c:v>
                </c:pt>
                <c:pt idx="10">
                  <c:v>4685</c:v>
                </c:pt>
                <c:pt idx="11">
                  <c:v>4685</c:v>
                </c:pt>
                <c:pt idx="12">
                  <c:v>4685</c:v>
                </c:pt>
                <c:pt idx="13">
                  <c:v>4685</c:v>
                </c:pt>
                <c:pt idx="14">
                  <c:v>4685</c:v>
                </c:pt>
                <c:pt idx="15">
                  <c:v>4685</c:v>
                </c:pt>
                <c:pt idx="16">
                  <c:v>4685</c:v>
                </c:pt>
                <c:pt idx="17">
                  <c:v>4685</c:v>
                </c:pt>
                <c:pt idx="18">
                  <c:v>4685</c:v>
                </c:pt>
                <c:pt idx="19">
                  <c:v>4685</c:v>
                </c:pt>
                <c:pt idx="20">
                  <c:v>4685</c:v>
                </c:pt>
                <c:pt idx="21">
                  <c:v>4685</c:v>
                </c:pt>
                <c:pt idx="22">
                  <c:v>4685</c:v>
                </c:pt>
                <c:pt idx="23">
                  <c:v>4685</c:v>
                </c:pt>
                <c:pt idx="24">
                  <c:v>4685</c:v>
                </c:pt>
                <c:pt idx="25">
                  <c:v>4685</c:v>
                </c:pt>
                <c:pt idx="26">
                  <c:v>4685</c:v>
                </c:pt>
                <c:pt idx="27">
                  <c:v>4685</c:v>
                </c:pt>
              </c:numCache>
            </c:numRef>
          </c:val>
          <c:smooth val="0"/>
        </c:ser>
        <c:ser>
          <c:idx val="3"/>
          <c:order val="3"/>
          <c:tx>
            <c:strRef>
              <c:f>Udlandsforbindelser!$D$91</c:f>
              <c:strCache>
                <c:ptCount val="1"/>
                <c:pt idx="0">
                  <c:v>Import DK2</c:v>
                </c:pt>
              </c:strCache>
            </c:strRef>
          </c:tx>
          <c:spPr>
            <a:solidFill>
              <a:srgbClr val="00a7bd"/>
            </a:solidFill>
            <a:ln cap="rnd" w="28440">
              <a:solidFill>
                <a:srgbClr val="00a7bd"/>
              </a:solidFill>
              <a:prstDash val="sysDot"/>
              <a:round/>
            </a:ln>
          </c:spPr>
          <c:marker>
            <c:symbol val="none"/>
          </c:marker>
          <c:dLbls>
            <c:txPr>
              <a:bodyPr wrap="square"/>
              <a:lstStyle/>
              <a:p>
                <a:pPr>
                  <a:defRPr b="0" sz="1000" spc="-1" strike="noStrike">
                    <a:solidFill>
                      <a:srgbClr val="000000"/>
                    </a:solidFill>
                    <a:latin typeface="Arial"/>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Udlandsforbindelser!$E$87:$AF$87</c:f>
              <c:strCache>
                <c:ptCount val="28"/>
                <c:pt idx="0">
                  <c:v>2023</c:v>
                </c:pt>
                <c:pt idx="1">
                  <c:v>2024</c:v>
                </c:pt>
                <c:pt idx="2">
                  <c:v>2025</c:v>
                </c:pt>
                <c:pt idx="3">
                  <c:v>2026</c:v>
                </c:pt>
                <c:pt idx="4">
                  <c:v>2027</c:v>
                </c:pt>
                <c:pt idx="5">
                  <c:v>2028</c:v>
                </c:pt>
                <c:pt idx="6">
                  <c:v>2029</c:v>
                </c:pt>
                <c:pt idx="7">
                  <c:v>2030</c:v>
                </c:pt>
                <c:pt idx="8">
                  <c:v>2031</c:v>
                </c:pt>
                <c:pt idx="9">
                  <c:v>2032</c:v>
                </c:pt>
                <c:pt idx="10">
                  <c:v>2033</c:v>
                </c:pt>
                <c:pt idx="11">
                  <c:v>2034</c:v>
                </c:pt>
                <c:pt idx="12">
                  <c:v>2035</c:v>
                </c:pt>
                <c:pt idx="13">
                  <c:v>2036</c:v>
                </c:pt>
                <c:pt idx="14">
                  <c:v>2037</c:v>
                </c:pt>
                <c:pt idx="15">
                  <c:v>2038</c:v>
                </c:pt>
                <c:pt idx="16">
                  <c:v>2039</c:v>
                </c:pt>
                <c:pt idx="17">
                  <c:v>2040</c:v>
                </c:pt>
                <c:pt idx="18">
                  <c:v>2041</c:v>
                </c:pt>
                <c:pt idx="19">
                  <c:v>2042</c:v>
                </c:pt>
                <c:pt idx="20">
                  <c:v>2043</c:v>
                </c:pt>
                <c:pt idx="21">
                  <c:v>2044</c:v>
                </c:pt>
                <c:pt idx="22">
                  <c:v>2045</c:v>
                </c:pt>
                <c:pt idx="23">
                  <c:v>2046</c:v>
                </c:pt>
                <c:pt idx="24">
                  <c:v>2047</c:v>
                </c:pt>
                <c:pt idx="25">
                  <c:v>2048</c:v>
                </c:pt>
                <c:pt idx="26">
                  <c:v>2049</c:v>
                </c:pt>
                <c:pt idx="27">
                  <c:v>2050</c:v>
                </c:pt>
              </c:strCache>
            </c:strRef>
          </c:cat>
          <c:val>
            <c:numRef>
              <c:f>Udlandsforbindelser!$E$91:$AF$91</c:f>
              <c:numCache>
                <c:formatCode>General</c:formatCode>
                <c:ptCount val="28"/>
                <c:pt idx="0">
                  <c:v>2300</c:v>
                </c:pt>
                <c:pt idx="1">
                  <c:v>2300</c:v>
                </c:pt>
                <c:pt idx="2">
                  <c:v>2300</c:v>
                </c:pt>
                <c:pt idx="3">
                  <c:v>2300</c:v>
                </c:pt>
                <c:pt idx="4">
                  <c:v>2300</c:v>
                </c:pt>
                <c:pt idx="5">
                  <c:v>2300</c:v>
                </c:pt>
                <c:pt idx="6">
                  <c:v>2300</c:v>
                </c:pt>
                <c:pt idx="7">
                  <c:v>4300</c:v>
                </c:pt>
                <c:pt idx="8">
                  <c:v>4300</c:v>
                </c:pt>
                <c:pt idx="9">
                  <c:v>4300</c:v>
                </c:pt>
                <c:pt idx="10">
                  <c:v>4300</c:v>
                </c:pt>
                <c:pt idx="11">
                  <c:v>4300</c:v>
                </c:pt>
                <c:pt idx="12">
                  <c:v>4300</c:v>
                </c:pt>
                <c:pt idx="13">
                  <c:v>4300</c:v>
                </c:pt>
                <c:pt idx="14">
                  <c:v>4300</c:v>
                </c:pt>
                <c:pt idx="15">
                  <c:v>4300</c:v>
                </c:pt>
                <c:pt idx="16">
                  <c:v>4300</c:v>
                </c:pt>
                <c:pt idx="17">
                  <c:v>4300</c:v>
                </c:pt>
                <c:pt idx="18">
                  <c:v>4300</c:v>
                </c:pt>
                <c:pt idx="19">
                  <c:v>4300</c:v>
                </c:pt>
                <c:pt idx="20">
                  <c:v>4300</c:v>
                </c:pt>
                <c:pt idx="21">
                  <c:v>4300</c:v>
                </c:pt>
                <c:pt idx="22">
                  <c:v>4300</c:v>
                </c:pt>
                <c:pt idx="23">
                  <c:v>4300</c:v>
                </c:pt>
                <c:pt idx="24">
                  <c:v>4300</c:v>
                </c:pt>
                <c:pt idx="25">
                  <c:v>4300</c:v>
                </c:pt>
                <c:pt idx="26">
                  <c:v>4300</c:v>
                </c:pt>
                <c:pt idx="27">
                  <c:v>4300</c:v>
                </c:pt>
              </c:numCache>
            </c:numRef>
          </c:val>
          <c:smooth val="0"/>
        </c:ser>
        <c:hiLowLines>
          <c:spPr>
            <a:ln w="0">
              <a:noFill/>
            </a:ln>
          </c:spPr>
        </c:hiLowLines>
        <c:marker val="0"/>
        <c:axId val="91860528"/>
        <c:axId val="81192525"/>
      </c:lineChart>
      <c:catAx>
        <c:axId val="91860528"/>
        <c:scaling>
          <c:orientation val="minMax"/>
        </c:scaling>
        <c:delete val="0"/>
        <c:axPos val="b"/>
        <c:numFmt formatCode="General" sourceLinked="0"/>
        <c:majorTickMark val="none"/>
        <c:minorTickMark val="none"/>
        <c:tickLblPos val="nextTo"/>
        <c:spPr>
          <a:ln w="9360">
            <a:solidFill>
              <a:srgbClr val="d9d9d9"/>
            </a:solidFill>
            <a:round/>
          </a:ln>
        </c:spPr>
        <c:txPr>
          <a:bodyPr/>
          <a:lstStyle/>
          <a:p>
            <a:pPr>
              <a:defRPr b="0" sz="900" spc="-1" strike="noStrike">
                <a:solidFill>
                  <a:srgbClr val="595959"/>
                </a:solidFill>
                <a:latin typeface="Arial"/>
              </a:defRPr>
            </a:pPr>
          </a:p>
        </c:txPr>
        <c:crossAx val="81192525"/>
        <c:crosses val="autoZero"/>
        <c:auto val="1"/>
        <c:lblAlgn val="ctr"/>
        <c:lblOffset val="100"/>
        <c:noMultiLvlLbl val="0"/>
      </c:catAx>
      <c:valAx>
        <c:axId val="81192525"/>
        <c:scaling>
          <c:orientation val="minMax"/>
        </c:scaling>
        <c:delete val="0"/>
        <c:axPos val="l"/>
        <c:majorGridlines>
          <c:spPr>
            <a:ln w="9360">
              <a:solidFill>
                <a:srgbClr val="d9d9d9"/>
              </a:solidFill>
              <a:round/>
            </a:ln>
          </c:spPr>
        </c:majorGridlines>
        <c:numFmt formatCode="#,##0" sourceLinked="0"/>
        <c:majorTickMark val="none"/>
        <c:minorTickMark val="none"/>
        <c:tickLblPos val="nextTo"/>
        <c:spPr>
          <a:ln w="6480">
            <a:noFill/>
          </a:ln>
        </c:spPr>
        <c:txPr>
          <a:bodyPr/>
          <a:lstStyle/>
          <a:p>
            <a:pPr>
              <a:defRPr b="0" sz="900" spc="-1" strike="noStrike">
                <a:solidFill>
                  <a:srgbClr val="595959"/>
                </a:solidFill>
                <a:latin typeface="Arial"/>
              </a:defRPr>
            </a:pPr>
          </a:p>
        </c:txPr>
        <c:crossAx val="91860528"/>
        <c:crosses val="autoZero"/>
        <c:crossBetween val="between"/>
      </c:valAx>
      <c:spPr>
        <a:noFill/>
        <a:ln w="0">
          <a:noFill/>
        </a:ln>
      </c:spPr>
    </c:plotArea>
    <c:legend>
      <c:legendPos val="b"/>
      <c:overlay val="0"/>
      <c:spPr>
        <a:noFill/>
        <a:ln w="0">
          <a:noFill/>
        </a:ln>
      </c:spPr>
      <c:txPr>
        <a:bodyPr/>
        <a:lstStyle/>
        <a:p>
          <a:pPr>
            <a:defRPr b="0" sz="900" spc="-1" strike="noStrike">
              <a:solidFill>
                <a:srgbClr val="595959"/>
              </a:solidFill>
              <a:latin typeface="Arial"/>
            </a:defRPr>
          </a:pPr>
        </a:p>
      </c:txPr>
    </c:legend>
    <c:plotVisOnly val="1"/>
    <c:dispBlanksAs val="gap"/>
  </c:chart>
  <c:spPr>
    <a:solidFill>
      <a:srgbClr val="ffffff"/>
    </a:solidFill>
    <a:ln w="9360">
      <a:noFill/>
    </a:ln>
  </c:spPr>
</c:chartSpace>
</file>

<file path=xl/charts/chart31.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lang="da-DK" sz="1400" spc="-1" strike="noStrike">
                <a:solidFill>
                  <a:srgbClr val="000000"/>
                </a:solidFill>
                <a:latin typeface="Arial"/>
              </a:defRPr>
            </a:pPr>
            <a:r>
              <a:rPr b="0" lang="da-DK" sz="1400" spc="-1" strike="noStrike">
                <a:solidFill>
                  <a:srgbClr val="000000"/>
                </a:solidFill>
                <a:latin typeface="Arial"/>
              </a:rPr>
              <a:t>Samlet forbrug af ledningsgas (GWh)</a:t>
            </a:r>
          </a:p>
        </c:rich>
      </c:tx>
      <c:overlay val="0"/>
      <c:spPr>
        <a:noFill/>
        <a:ln w="0">
          <a:noFill/>
        </a:ln>
      </c:spPr>
    </c:title>
    <c:autoTitleDeleted val="0"/>
    <c:plotArea>
      <c:areaChart>
        <c:grouping val="stacked"/>
        <c:ser>
          <c:idx val="0"/>
          <c:order val="0"/>
          <c:tx>
            <c:strRef>
              <c:f>Gas!$B$8</c:f>
              <c:strCache>
                <c:ptCount val="1"/>
                <c:pt idx="0">
                  <c:v>El- og varmeproduktion</c:v>
                </c:pt>
              </c:strCache>
            </c:strRef>
          </c:tx>
          <c:spPr>
            <a:solidFill>
              <a:srgbClr val="008b8b"/>
            </a:solidFill>
            <a:ln w="0">
              <a:noFill/>
            </a:ln>
          </c:spPr>
          <c:dLbls>
            <c:txPr>
              <a:bodyPr wrap="square"/>
              <a:lstStyle/>
              <a:p>
                <a:pPr>
                  <a:defRPr b="0" sz="1000" spc="-1" strike="noStrike">
                    <a:solidFill>
                      <a:srgbClr val="000000"/>
                    </a:solidFill>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Gas!$C$7:$AD$7</c:f>
              <c:strCache>
                <c:ptCount val="28"/>
                <c:pt idx="0">
                  <c:v>2023</c:v>
                </c:pt>
                <c:pt idx="1">
                  <c:v>2024</c:v>
                </c:pt>
                <c:pt idx="2">
                  <c:v>2025</c:v>
                </c:pt>
                <c:pt idx="3">
                  <c:v>2026</c:v>
                </c:pt>
                <c:pt idx="4">
                  <c:v>2027</c:v>
                </c:pt>
                <c:pt idx="5">
                  <c:v>2028</c:v>
                </c:pt>
                <c:pt idx="6">
                  <c:v>2029</c:v>
                </c:pt>
                <c:pt idx="7">
                  <c:v>2030</c:v>
                </c:pt>
                <c:pt idx="8">
                  <c:v>2031</c:v>
                </c:pt>
                <c:pt idx="9">
                  <c:v>2032</c:v>
                </c:pt>
                <c:pt idx="10">
                  <c:v>2033</c:v>
                </c:pt>
                <c:pt idx="11">
                  <c:v>2034</c:v>
                </c:pt>
                <c:pt idx="12">
                  <c:v>2035</c:v>
                </c:pt>
                <c:pt idx="13">
                  <c:v>2036</c:v>
                </c:pt>
                <c:pt idx="14">
                  <c:v>2037</c:v>
                </c:pt>
                <c:pt idx="15">
                  <c:v>2038</c:v>
                </c:pt>
                <c:pt idx="16">
                  <c:v>2039</c:v>
                </c:pt>
                <c:pt idx="17">
                  <c:v>2040</c:v>
                </c:pt>
                <c:pt idx="18">
                  <c:v>2041</c:v>
                </c:pt>
                <c:pt idx="19">
                  <c:v>2042</c:v>
                </c:pt>
                <c:pt idx="20">
                  <c:v>2043</c:v>
                </c:pt>
                <c:pt idx="21">
                  <c:v>2044</c:v>
                </c:pt>
                <c:pt idx="22">
                  <c:v>2045</c:v>
                </c:pt>
                <c:pt idx="23">
                  <c:v>2046</c:v>
                </c:pt>
                <c:pt idx="24">
                  <c:v>2047</c:v>
                </c:pt>
                <c:pt idx="25">
                  <c:v>2048</c:v>
                </c:pt>
                <c:pt idx="26">
                  <c:v>2049</c:v>
                </c:pt>
                <c:pt idx="27">
                  <c:v>2050</c:v>
                </c:pt>
              </c:strCache>
            </c:strRef>
          </c:cat>
          <c:val>
            <c:numRef>
              <c:f>Gas!$C$8:$AD$8</c:f>
              <c:numCache>
                <c:formatCode>General</c:formatCode>
                <c:ptCount val="28"/>
                <c:pt idx="0">
                  <c:v>2067.79</c:v>
                </c:pt>
                <c:pt idx="1">
                  <c:v>2552.97</c:v>
                </c:pt>
                <c:pt idx="2">
                  <c:v>3786.35</c:v>
                </c:pt>
                <c:pt idx="3">
                  <c:v>3307.81</c:v>
                </c:pt>
                <c:pt idx="4">
                  <c:v>2459.03</c:v>
                </c:pt>
                <c:pt idx="5">
                  <c:v>1808.08</c:v>
                </c:pt>
                <c:pt idx="6">
                  <c:v>1514.09</c:v>
                </c:pt>
                <c:pt idx="7">
                  <c:v>1317.38</c:v>
                </c:pt>
                <c:pt idx="8">
                  <c:v>1009.03</c:v>
                </c:pt>
                <c:pt idx="9">
                  <c:v>952.66</c:v>
                </c:pt>
                <c:pt idx="10">
                  <c:v>989.14</c:v>
                </c:pt>
                <c:pt idx="11">
                  <c:v>1038.87</c:v>
                </c:pt>
                <c:pt idx="12">
                  <c:v>1030.03</c:v>
                </c:pt>
                <c:pt idx="13">
                  <c:v>912.88</c:v>
                </c:pt>
                <c:pt idx="14">
                  <c:v>984.71</c:v>
                </c:pt>
                <c:pt idx="15">
                  <c:v>1117.34</c:v>
                </c:pt>
                <c:pt idx="16">
                  <c:v>1154.91</c:v>
                </c:pt>
                <c:pt idx="17">
                  <c:v>1151.6</c:v>
                </c:pt>
                <c:pt idx="18">
                  <c:v>1079.77</c:v>
                </c:pt>
                <c:pt idx="19">
                  <c:v>1099.66</c:v>
                </c:pt>
                <c:pt idx="20">
                  <c:v>1078.66</c:v>
                </c:pt>
                <c:pt idx="21">
                  <c:v>1087.5</c:v>
                </c:pt>
                <c:pt idx="22">
                  <c:v>1125.08</c:v>
                </c:pt>
                <c:pt idx="23">
                  <c:v>1149.39</c:v>
                </c:pt>
                <c:pt idx="24">
                  <c:v>1129.49</c:v>
                </c:pt>
                <c:pt idx="25">
                  <c:v>1138.34</c:v>
                </c:pt>
                <c:pt idx="26">
                  <c:v>1142.76</c:v>
                </c:pt>
                <c:pt idx="27">
                  <c:v>1116.23</c:v>
                </c:pt>
              </c:numCache>
            </c:numRef>
          </c:val>
        </c:ser>
        <c:ser>
          <c:idx val="1"/>
          <c:order val="1"/>
          <c:tx>
            <c:strRef>
              <c:f>Gas!$B$11</c:f>
              <c:strCache>
                <c:ptCount val="1"/>
                <c:pt idx="0">
                  <c:v>Erhverv</c:v>
                </c:pt>
              </c:strCache>
            </c:strRef>
          </c:tx>
          <c:spPr>
            <a:solidFill>
              <a:srgbClr val="0a515d"/>
            </a:solidFill>
            <a:ln w="0">
              <a:noFill/>
            </a:ln>
          </c:spPr>
          <c:dLbls>
            <c:txPr>
              <a:bodyPr wrap="square"/>
              <a:lstStyle/>
              <a:p>
                <a:pPr>
                  <a:defRPr b="0" sz="1000" spc="-1" strike="noStrike">
                    <a:solidFill>
                      <a:srgbClr val="000000"/>
                    </a:solidFill>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Gas!$C$7:$AD$7</c:f>
              <c:strCache>
                <c:ptCount val="28"/>
                <c:pt idx="0">
                  <c:v>2023</c:v>
                </c:pt>
                <c:pt idx="1">
                  <c:v>2024</c:v>
                </c:pt>
                <c:pt idx="2">
                  <c:v>2025</c:v>
                </c:pt>
                <c:pt idx="3">
                  <c:v>2026</c:v>
                </c:pt>
                <c:pt idx="4">
                  <c:v>2027</c:v>
                </c:pt>
                <c:pt idx="5">
                  <c:v>2028</c:v>
                </c:pt>
                <c:pt idx="6">
                  <c:v>2029</c:v>
                </c:pt>
                <c:pt idx="7">
                  <c:v>2030</c:v>
                </c:pt>
                <c:pt idx="8">
                  <c:v>2031</c:v>
                </c:pt>
                <c:pt idx="9">
                  <c:v>2032</c:v>
                </c:pt>
                <c:pt idx="10">
                  <c:v>2033</c:v>
                </c:pt>
                <c:pt idx="11">
                  <c:v>2034</c:v>
                </c:pt>
                <c:pt idx="12">
                  <c:v>2035</c:v>
                </c:pt>
                <c:pt idx="13">
                  <c:v>2036</c:v>
                </c:pt>
                <c:pt idx="14">
                  <c:v>2037</c:v>
                </c:pt>
                <c:pt idx="15">
                  <c:v>2038</c:v>
                </c:pt>
                <c:pt idx="16">
                  <c:v>2039</c:v>
                </c:pt>
                <c:pt idx="17">
                  <c:v>2040</c:v>
                </c:pt>
                <c:pt idx="18">
                  <c:v>2041</c:v>
                </c:pt>
                <c:pt idx="19">
                  <c:v>2042</c:v>
                </c:pt>
                <c:pt idx="20">
                  <c:v>2043</c:v>
                </c:pt>
                <c:pt idx="21">
                  <c:v>2044</c:v>
                </c:pt>
                <c:pt idx="22">
                  <c:v>2045</c:v>
                </c:pt>
                <c:pt idx="23">
                  <c:v>2046</c:v>
                </c:pt>
                <c:pt idx="24">
                  <c:v>2047</c:v>
                </c:pt>
                <c:pt idx="25">
                  <c:v>2048</c:v>
                </c:pt>
                <c:pt idx="26">
                  <c:v>2049</c:v>
                </c:pt>
                <c:pt idx="27">
                  <c:v>2050</c:v>
                </c:pt>
              </c:strCache>
            </c:strRef>
          </c:cat>
          <c:val>
            <c:numRef>
              <c:f>Gas!$C$11:$AD$11</c:f>
              <c:numCache>
                <c:formatCode>General</c:formatCode>
                <c:ptCount val="28"/>
                <c:pt idx="0">
                  <c:v>9826.44</c:v>
                </c:pt>
                <c:pt idx="1">
                  <c:v>9116.56</c:v>
                </c:pt>
                <c:pt idx="2">
                  <c:v>8657.35</c:v>
                </c:pt>
                <c:pt idx="3">
                  <c:v>8813.18</c:v>
                </c:pt>
                <c:pt idx="4">
                  <c:v>8969.04</c:v>
                </c:pt>
                <c:pt idx="5">
                  <c:v>8505.95</c:v>
                </c:pt>
                <c:pt idx="6">
                  <c:v>8042.85</c:v>
                </c:pt>
                <c:pt idx="7">
                  <c:v>7579.77</c:v>
                </c:pt>
                <c:pt idx="8">
                  <c:v>7513.01</c:v>
                </c:pt>
                <c:pt idx="9">
                  <c:v>7446.33</c:v>
                </c:pt>
                <c:pt idx="10">
                  <c:v>7379.56</c:v>
                </c:pt>
                <c:pt idx="11">
                  <c:v>7312.86</c:v>
                </c:pt>
                <c:pt idx="12">
                  <c:v>7246.11</c:v>
                </c:pt>
                <c:pt idx="13">
                  <c:v>7264.32</c:v>
                </c:pt>
                <c:pt idx="14">
                  <c:v>7282.51</c:v>
                </c:pt>
                <c:pt idx="15">
                  <c:v>7300.72</c:v>
                </c:pt>
                <c:pt idx="16">
                  <c:v>7318.91</c:v>
                </c:pt>
                <c:pt idx="17">
                  <c:v>7337.09</c:v>
                </c:pt>
                <c:pt idx="18">
                  <c:v>7409.17</c:v>
                </c:pt>
                <c:pt idx="19">
                  <c:v>7481.21</c:v>
                </c:pt>
                <c:pt idx="20">
                  <c:v>7553.3</c:v>
                </c:pt>
                <c:pt idx="21">
                  <c:v>7625.36</c:v>
                </c:pt>
                <c:pt idx="22">
                  <c:v>7697.42</c:v>
                </c:pt>
                <c:pt idx="23">
                  <c:v>7813.71</c:v>
                </c:pt>
                <c:pt idx="24">
                  <c:v>7929.99</c:v>
                </c:pt>
                <c:pt idx="25">
                  <c:v>8046.3</c:v>
                </c:pt>
                <c:pt idx="26">
                  <c:v>8162.57</c:v>
                </c:pt>
                <c:pt idx="27">
                  <c:v>8278.86</c:v>
                </c:pt>
              </c:numCache>
            </c:numRef>
          </c:val>
        </c:ser>
        <c:ser>
          <c:idx val="2"/>
          <c:order val="2"/>
          <c:tx>
            <c:strRef>
              <c:f>Gas!$B$61</c:f>
              <c:strCache>
                <c:ptCount val="1"/>
                <c:pt idx="0">
                  <c:v>Husholdninger</c:v>
                </c:pt>
              </c:strCache>
            </c:strRef>
          </c:tx>
          <c:spPr>
            <a:solidFill>
              <a:srgbClr val="ffd424"/>
            </a:solidFill>
            <a:ln w="25560">
              <a:noFill/>
            </a:ln>
          </c:spPr>
          <c:dLbls>
            <c:txPr>
              <a:bodyPr wrap="square"/>
              <a:lstStyle/>
              <a:p>
                <a:pPr>
                  <a:defRPr b="0" sz="1000" spc="-1" strike="noStrike">
                    <a:solidFill>
                      <a:srgbClr val="000000"/>
                    </a:solidFill>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Gas!$C$7:$AD$7</c:f>
              <c:strCache>
                <c:ptCount val="28"/>
                <c:pt idx="0">
                  <c:v>2023</c:v>
                </c:pt>
                <c:pt idx="1">
                  <c:v>2024</c:v>
                </c:pt>
                <c:pt idx="2">
                  <c:v>2025</c:v>
                </c:pt>
                <c:pt idx="3">
                  <c:v>2026</c:v>
                </c:pt>
                <c:pt idx="4">
                  <c:v>2027</c:v>
                </c:pt>
                <c:pt idx="5">
                  <c:v>2028</c:v>
                </c:pt>
                <c:pt idx="6">
                  <c:v>2029</c:v>
                </c:pt>
                <c:pt idx="7">
                  <c:v>2030</c:v>
                </c:pt>
                <c:pt idx="8">
                  <c:v>2031</c:v>
                </c:pt>
                <c:pt idx="9">
                  <c:v>2032</c:v>
                </c:pt>
                <c:pt idx="10">
                  <c:v>2033</c:v>
                </c:pt>
                <c:pt idx="11">
                  <c:v>2034</c:v>
                </c:pt>
                <c:pt idx="12">
                  <c:v>2035</c:v>
                </c:pt>
                <c:pt idx="13">
                  <c:v>2036</c:v>
                </c:pt>
                <c:pt idx="14">
                  <c:v>2037</c:v>
                </c:pt>
                <c:pt idx="15">
                  <c:v>2038</c:v>
                </c:pt>
                <c:pt idx="16">
                  <c:v>2039</c:v>
                </c:pt>
                <c:pt idx="17">
                  <c:v>2040</c:v>
                </c:pt>
                <c:pt idx="18">
                  <c:v>2041</c:v>
                </c:pt>
                <c:pt idx="19">
                  <c:v>2042</c:v>
                </c:pt>
                <c:pt idx="20">
                  <c:v>2043</c:v>
                </c:pt>
                <c:pt idx="21">
                  <c:v>2044</c:v>
                </c:pt>
                <c:pt idx="22">
                  <c:v>2045</c:v>
                </c:pt>
                <c:pt idx="23">
                  <c:v>2046</c:v>
                </c:pt>
                <c:pt idx="24">
                  <c:v>2047</c:v>
                </c:pt>
                <c:pt idx="25">
                  <c:v>2048</c:v>
                </c:pt>
                <c:pt idx="26">
                  <c:v>2049</c:v>
                </c:pt>
                <c:pt idx="27">
                  <c:v>2050</c:v>
                </c:pt>
              </c:strCache>
            </c:strRef>
          </c:cat>
          <c:val>
            <c:numRef>
              <c:f>Gas!$C$61:$AD$61</c:f>
              <c:numCache>
                <c:formatCode>General</c:formatCode>
                <c:ptCount val="28"/>
                <c:pt idx="0">
                  <c:v>5588.73</c:v>
                </c:pt>
                <c:pt idx="1">
                  <c:v>4816.29</c:v>
                </c:pt>
                <c:pt idx="2">
                  <c:v>4138.4</c:v>
                </c:pt>
                <c:pt idx="3">
                  <c:v>3564.28</c:v>
                </c:pt>
                <c:pt idx="4">
                  <c:v>2990.17</c:v>
                </c:pt>
                <c:pt idx="5">
                  <c:v>2582.35</c:v>
                </c:pt>
                <c:pt idx="6">
                  <c:v>2174.52</c:v>
                </c:pt>
                <c:pt idx="7">
                  <c:v>1766.71</c:v>
                </c:pt>
                <c:pt idx="8">
                  <c:v>1577.19</c:v>
                </c:pt>
                <c:pt idx="9">
                  <c:v>1387.68</c:v>
                </c:pt>
                <c:pt idx="10">
                  <c:v>1198.17</c:v>
                </c:pt>
                <c:pt idx="11">
                  <c:v>1008.65</c:v>
                </c:pt>
                <c:pt idx="12">
                  <c:v>819.13</c:v>
                </c:pt>
                <c:pt idx="13">
                  <c:v>773.04</c:v>
                </c:pt>
                <c:pt idx="14">
                  <c:v>726.93</c:v>
                </c:pt>
                <c:pt idx="15">
                  <c:v>680.82</c:v>
                </c:pt>
                <c:pt idx="16">
                  <c:v>634.72</c:v>
                </c:pt>
                <c:pt idx="17">
                  <c:v>588.61</c:v>
                </c:pt>
                <c:pt idx="18">
                  <c:v>560.12</c:v>
                </c:pt>
                <c:pt idx="19">
                  <c:v>531.61</c:v>
                </c:pt>
                <c:pt idx="20">
                  <c:v>503.1</c:v>
                </c:pt>
                <c:pt idx="21">
                  <c:v>474.61</c:v>
                </c:pt>
                <c:pt idx="22">
                  <c:v>446.1</c:v>
                </c:pt>
                <c:pt idx="23">
                  <c:v>452.15</c:v>
                </c:pt>
                <c:pt idx="24">
                  <c:v>458.19</c:v>
                </c:pt>
                <c:pt idx="25">
                  <c:v>464.22</c:v>
                </c:pt>
                <c:pt idx="26">
                  <c:v>470.27</c:v>
                </c:pt>
                <c:pt idx="27">
                  <c:v>476.31</c:v>
                </c:pt>
              </c:numCache>
            </c:numRef>
          </c:val>
        </c:ser>
        <c:ser>
          <c:idx val="3"/>
          <c:order val="3"/>
          <c:tx>
            <c:strRef>
              <c:f>Gas!$B$64</c:f>
              <c:strCache>
                <c:ptCount val="1"/>
                <c:pt idx="0">
                  <c:v>Transport</c:v>
                </c:pt>
              </c:strCache>
            </c:strRef>
          </c:tx>
          <c:spPr>
            <a:solidFill>
              <a:srgbClr val="c2e5f1"/>
            </a:solidFill>
            <a:ln w="25560">
              <a:noFill/>
            </a:ln>
          </c:spPr>
          <c:dLbls>
            <c:txPr>
              <a:bodyPr wrap="square"/>
              <a:lstStyle/>
              <a:p>
                <a:pPr>
                  <a:defRPr b="0" sz="1000" spc="-1" strike="noStrike">
                    <a:solidFill>
                      <a:srgbClr val="000000"/>
                    </a:solidFill>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Gas!$C$7:$AD$7</c:f>
              <c:strCache>
                <c:ptCount val="28"/>
                <c:pt idx="0">
                  <c:v>2023</c:v>
                </c:pt>
                <c:pt idx="1">
                  <c:v>2024</c:v>
                </c:pt>
                <c:pt idx="2">
                  <c:v>2025</c:v>
                </c:pt>
                <c:pt idx="3">
                  <c:v>2026</c:v>
                </c:pt>
                <c:pt idx="4">
                  <c:v>2027</c:v>
                </c:pt>
                <c:pt idx="5">
                  <c:v>2028</c:v>
                </c:pt>
                <c:pt idx="6">
                  <c:v>2029</c:v>
                </c:pt>
                <c:pt idx="7">
                  <c:v>2030</c:v>
                </c:pt>
                <c:pt idx="8">
                  <c:v>2031</c:v>
                </c:pt>
                <c:pt idx="9">
                  <c:v>2032</c:v>
                </c:pt>
                <c:pt idx="10">
                  <c:v>2033</c:v>
                </c:pt>
                <c:pt idx="11">
                  <c:v>2034</c:v>
                </c:pt>
                <c:pt idx="12">
                  <c:v>2035</c:v>
                </c:pt>
                <c:pt idx="13">
                  <c:v>2036</c:v>
                </c:pt>
                <c:pt idx="14">
                  <c:v>2037</c:v>
                </c:pt>
                <c:pt idx="15">
                  <c:v>2038</c:v>
                </c:pt>
                <c:pt idx="16">
                  <c:v>2039</c:v>
                </c:pt>
                <c:pt idx="17">
                  <c:v>2040</c:v>
                </c:pt>
                <c:pt idx="18">
                  <c:v>2041</c:v>
                </c:pt>
                <c:pt idx="19">
                  <c:v>2042</c:v>
                </c:pt>
                <c:pt idx="20">
                  <c:v>2043</c:v>
                </c:pt>
                <c:pt idx="21">
                  <c:v>2044</c:v>
                </c:pt>
                <c:pt idx="22">
                  <c:v>2045</c:v>
                </c:pt>
                <c:pt idx="23">
                  <c:v>2046</c:v>
                </c:pt>
                <c:pt idx="24">
                  <c:v>2047</c:v>
                </c:pt>
                <c:pt idx="25">
                  <c:v>2048</c:v>
                </c:pt>
                <c:pt idx="26">
                  <c:v>2049</c:v>
                </c:pt>
                <c:pt idx="27">
                  <c:v>2050</c:v>
                </c:pt>
              </c:strCache>
            </c:strRef>
          </c:cat>
          <c:val>
            <c:numRef>
              <c:f>Gas!$C$64:$AD$64</c:f>
              <c:numCache>
                <c:formatCode>General</c:formatCode>
                <c:ptCount val="28"/>
                <c:pt idx="0">
                  <c:v>170.78</c:v>
                </c:pt>
                <c:pt idx="1">
                  <c:v>172.55</c:v>
                </c:pt>
                <c:pt idx="2">
                  <c:v>160.6</c:v>
                </c:pt>
                <c:pt idx="3">
                  <c:v>160.45</c:v>
                </c:pt>
                <c:pt idx="4">
                  <c:v>159.87</c:v>
                </c:pt>
                <c:pt idx="5">
                  <c:v>156.97</c:v>
                </c:pt>
                <c:pt idx="6">
                  <c:v>155.1</c:v>
                </c:pt>
                <c:pt idx="7">
                  <c:v>151.15</c:v>
                </c:pt>
                <c:pt idx="8">
                  <c:v>145.36</c:v>
                </c:pt>
                <c:pt idx="9">
                  <c:v>138.65</c:v>
                </c:pt>
                <c:pt idx="10">
                  <c:v>131.27</c:v>
                </c:pt>
                <c:pt idx="11">
                  <c:v>123.16</c:v>
                </c:pt>
                <c:pt idx="12">
                  <c:v>114.46</c:v>
                </c:pt>
                <c:pt idx="13">
                  <c:v>105.94</c:v>
                </c:pt>
                <c:pt idx="14">
                  <c:v>98.11</c:v>
                </c:pt>
                <c:pt idx="15">
                  <c:v>91.04</c:v>
                </c:pt>
                <c:pt idx="16">
                  <c:v>84.62</c:v>
                </c:pt>
                <c:pt idx="17">
                  <c:v>78.82</c:v>
                </c:pt>
                <c:pt idx="18">
                  <c:v>73.63</c:v>
                </c:pt>
                <c:pt idx="19">
                  <c:v>68.94</c:v>
                </c:pt>
                <c:pt idx="20">
                  <c:v>64.63</c:v>
                </c:pt>
                <c:pt idx="21">
                  <c:v>60.6</c:v>
                </c:pt>
                <c:pt idx="22">
                  <c:v>56.78</c:v>
                </c:pt>
                <c:pt idx="23">
                  <c:v>53.09</c:v>
                </c:pt>
                <c:pt idx="24">
                  <c:v>49.48</c:v>
                </c:pt>
                <c:pt idx="25">
                  <c:v>45.91</c:v>
                </c:pt>
                <c:pt idx="26">
                  <c:v>42.35</c:v>
                </c:pt>
                <c:pt idx="27">
                  <c:v>38.76</c:v>
                </c:pt>
              </c:numCache>
            </c:numRef>
          </c:val>
        </c:ser>
        <c:ser>
          <c:idx val="4"/>
          <c:order val="4"/>
          <c:tx>
            <c:strRef>
              <c:f>Gas!$B$67</c:f>
              <c:strCache>
                <c:ptCount val="1"/>
                <c:pt idx="0">
                  <c:v>Øvrig</c:v>
                </c:pt>
              </c:strCache>
            </c:strRef>
          </c:tx>
          <c:spPr>
            <a:solidFill>
              <a:srgbClr val="00a98f"/>
            </a:solidFill>
            <a:ln w="25560">
              <a:noFill/>
            </a:ln>
          </c:spPr>
          <c:dLbls>
            <c:txPr>
              <a:bodyPr wrap="square"/>
              <a:lstStyle/>
              <a:p>
                <a:pPr>
                  <a:defRPr b="0" sz="1000" spc="-1" strike="noStrike">
                    <a:solidFill>
                      <a:srgbClr val="000000"/>
                    </a:solidFill>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Gas!$C$7:$AD$7</c:f>
              <c:strCache>
                <c:ptCount val="28"/>
                <c:pt idx="0">
                  <c:v>2023</c:v>
                </c:pt>
                <c:pt idx="1">
                  <c:v>2024</c:v>
                </c:pt>
                <c:pt idx="2">
                  <c:v>2025</c:v>
                </c:pt>
                <c:pt idx="3">
                  <c:v>2026</c:v>
                </c:pt>
                <c:pt idx="4">
                  <c:v>2027</c:v>
                </c:pt>
                <c:pt idx="5">
                  <c:v>2028</c:v>
                </c:pt>
                <c:pt idx="6">
                  <c:v>2029</c:v>
                </c:pt>
                <c:pt idx="7">
                  <c:v>2030</c:v>
                </c:pt>
                <c:pt idx="8">
                  <c:v>2031</c:v>
                </c:pt>
                <c:pt idx="9">
                  <c:v>2032</c:v>
                </c:pt>
                <c:pt idx="10">
                  <c:v>2033</c:v>
                </c:pt>
                <c:pt idx="11">
                  <c:v>2034</c:v>
                </c:pt>
                <c:pt idx="12">
                  <c:v>2035</c:v>
                </c:pt>
                <c:pt idx="13">
                  <c:v>2036</c:v>
                </c:pt>
                <c:pt idx="14">
                  <c:v>2037</c:v>
                </c:pt>
                <c:pt idx="15">
                  <c:v>2038</c:v>
                </c:pt>
                <c:pt idx="16">
                  <c:v>2039</c:v>
                </c:pt>
                <c:pt idx="17">
                  <c:v>2040</c:v>
                </c:pt>
                <c:pt idx="18">
                  <c:v>2041</c:v>
                </c:pt>
                <c:pt idx="19">
                  <c:v>2042</c:v>
                </c:pt>
                <c:pt idx="20">
                  <c:v>2043</c:v>
                </c:pt>
                <c:pt idx="21">
                  <c:v>2044</c:v>
                </c:pt>
                <c:pt idx="22">
                  <c:v>2045</c:v>
                </c:pt>
                <c:pt idx="23">
                  <c:v>2046</c:v>
                </c:pt>
                <c:pt idx="24">
                  <c:v>2047</c:v>
                </c:pt>
                <c:pt idx="25">
                  <c:v>2048</c:v>
                </c:pt>
                <c:pt idx="26">
                  <c:v>2049</c:v>
                </c:pt>
                <c:pt idx="27">
                  <c:v>2050</c:v>
                </c:pt>
              </c:strCache>
            </c:strRef>
          </c:cat>
          <c:val>
            <c:numRef>
              <c:f>Gas!$C$67:$AD$67</c:f>
              <c:numCache>
                <c:formatCode>General</c:formatCode>
                <c:ptCount val="28"/>
                <c:pt idx="0">
                  <c:v>159.69</c:v>
                </c:pt>
                <c:pt idx="1">
                  <c:v>148.66</c:v>
                </c:pt>
                <c:pt idx="2">
                  <c:v>140.05</c:v>
                </c:pt>
                <c:pt idx="3">
                  <c:v>136.51</c:v>
                </c:pt>
                <c:pt idx="4">
                  <c:v>132.98</c:v>
                </c:pt>
                <c:pt idx="5">
                  <c:v>127.15</c:v>
                </c:pt>
                <c:pt idx="6">
                  <c:v>121.33</c:v>
                </c:pt>
                <c:pt idx="7">
                  <c:v>115.51</c:v>
                </c:pt>
                <c:pt idx="8">
                  <c:v>113.87</c:v>
                </c:pt>
                <c:pt idx="9">
                  <c:v>112.23</c:v>
                </c:pt>
                <c:pt idx="10">
                  <c:v>110.59</c:v>
                </c:pt>
                <c:pt idx="11">
                  <c:v>108.95</c:v>
                </c:pt>
                <c:pt idx="12">
                  <c:v>107.32</c:v>
                </c:pt>
                <c:pt idx="13">
                  <c:v>107.17</c:v>
                </c:pt>
                <c:pt idx="14">
                  <c:v>107.02</c:v>
                </c:pt>
                <c:pt idx="15">
                  <c:v>106.87</c:v>
                </c:pt>
                <c:pt idx="16">
                  <c:v>106.73</c:v>
                </c:pt>
                <c:pt idx="17">
                  <c:v>106.58</c:v>
                </c:pt>
                <c:pt idx="18">
                  <c:v>106.87</c:v>
                </c:pt>
                <c:pt idx="19">
                  <c:v>107.16</c:v>
                </c:pt>
                <c:pt idx="20">
                  <c:v>107.45</c:v>
                </c:pt>
                <c:pt idx="21">
                  <c:v>107.74</c:v>
                </c:pt>
                <c:pt idx="22">
                  <c:v>108.02</c:v>
                </c:pt>
                <c:pt idx="23">
                  <c:v>108.76</c:v>
                </c:pt>
                <c:pt idx="24">
                  <c:v>109.5</c:v>
                </c:pt>
                <c:pt idx="25">
                  <c:v>110.24</c:v>
                </c:pt>
                <c:pt idx="26">
                  <c:v>110.98</c:v>
                </c:pt>
                <c:pt idx="27">
                  <c:v>111.71</c:v>
                </c:pt>
              </c:numCache>
            </c:numRef>
          </c:val>
        </c:ser>
        <c:axId val="15173705"/>
        <c:axId val="47791339"/>
      </c:areaChart>
      <c:catAx>
        <c:axId val="15173705"/>
        <c:scaling>
          <c:orientation val="minMax"/>
        </c:scaling>
        <c:delete val="0"/>
        <c:axPos val="b"/>
        <c:numFmt formatCode="General" sourceLinked="0"/>
        <c:majorTickMark val="none"/>
        <c:minorTickMark val="none"/>
        <c:tickLblPos val="nextTo"/>
        <c:spPr>
          <a:ln w="9360">
            <a:solidFill>
              <a:srgbClr val="d9d9d9"/>
            </a:solidFill>
            <a:round/>
          </a:ln>
        </c:spPr>
        <c:txPr>
          <a:bodyPr/>
          <a:lstStyle/>
          <a:p>
            <a:pPr>
              <a:defRPr b="0" sz="900" spc="-1" strike="noStrike">
                <a:solidFill>
                  <a:srgbClr val="595959"/>
                </a:solidFill>
                <a:latin typeface="Arial"/>
              </a:defRPr>
            </a:pPr>
          </a:p>
        </c:txPr>
        <c:crossAx val="47791339"/>
        <c:crosses val="autoZero"/>
        <c:auto val="1"/>
        <c:lblAlgn val="ctr"/>
        <c:lblOffset val="100"/>
        <c:noMultiLvlLbl val="0"/>
      </c:catAx>
      <c:valAx>
        <c:axId val="47791339"/>
        <c:scaling>
          <c:orientation val="minMax"/>
        </c:scaling>
        <c:delete val="0"/>
        <c:axPos val="l"/>
        <c:majorGridlines>
          <c:spPr>
            <a:ln w="9360">
              <a:solidFill>
                <a:srgbClr val="d9d9d9"/>
              </a:solidFill>
              <a:round/>
            </a:ln>
          </c:spPr>
        </c:majorGridlines>
        <c:numFmt formatCode="#,##0" sourceLinked="0"/>
        <c:majorTickMark val="none"/>
        <c:minorTickMark val="none"/>
        <c:tickLblPos val="nextTo"/>
        <c:spPr>
          <a:ln w="6480">
            <a:noFill/>
          </a:ln>
        </c:spPr>
        <c:txPr>
          <a:bodyPr/>
          <a:lstStyle/>
          <a:p>
            <a:pPr>
              <a:defRPr b="0" sz="900" spc="-1" strike="noStrike">
                <a:solidFill>
                  <a:srgbClr val="595959"/>
                </a:solidFill>
                <a:latin typeface="Arial"/>
              </a:defRPr>
            </a:pPr>
          </a:p>
        </c:txPr>
        <c:crossAx val="15173705"/>
        <c:crosses val="autoZero"/>
        <c:crossBetween val="midCat"/>
      </c:valAx>
      <c:spPr>
        <a:noFill/>
        <a:ln w="0">
          <a:noFill/>
        </a:ln>
      </c:spPr>
    </c:plotArea>
    <c:legend>
      <c:legendPos val="b"/>
      <c:overlay val="0"/>
      <c:spPr>
        <a:noFill/>
        <a:ln w="0">
          <a:noFill/>
        </a:ln>
      </c:spPr>
      <c:txPr>
        <a:bodyPr/>
        <a:lstStyle/>
        <a:p>
          <a:pPr>
            <a:defRPr b="0" sz="900" spc="-1" strike="noStrike">
              <a:solidFill>
                <a:srgbClr val="595959"/>
              </a:solidFill>
              <a:latin typeface="Arial"/>
            </a:defRPr>
          </a:pPr>
        </a:p>
      </c:txPr>
    </c:legend>
    <c:plotVisOnly val="1"/>
    <c:dispBlanksAs val="zero"/>
  </c:chart>
  <c:spPr>
    <a:solidFill>
      <a:srgbClr val="ffffff"/>
    </a:solidFill>
    <a:ln w="9360">
      <a:noFill/>
    </a:ln>
  </c:spPr>
</c:chartSpace>
</file>

<file path=xl/charts/chart32.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lang="da-DK" sz="1400" spc="-1" strike="noStrike">
                <a:solidFill>
                  <a:srgbClr val="000000"/>
                </a:solidFill>
                <a:latin typeface="Arial"/>
              </a:defRPr>
            </a:pPr>
            <a:r>
              <a:rPr b="0" lang="da-DK" sz="1400" spc="-1" strike="noStrike">
                <a:solidFill>
                  <a:srgbClr val="000000"/>
                </a:solidFill>
                <a:latin typeface="Arial"/>
              </a:rPr>
              <a:t>Gasforbrug og grøn gasproduktion (GWh)</a:t>
            </a:r>
          </a:p>
        </c:rich>
      </c:tx>
      <c:overlay val="0"/>
      <c:spPr>
        <a:noFill/>
        <a:ln w="0">
          <a:noFill/>
        </a:ln>
      </c:spPr>
    </c:title>
    <c:autoTitleDeleted val="0"/>
    <c:plotArea>
      <c:layout>
        <c:manualLayout>
          <c:layoutTarget val="inner"/>
          <c:xMode val="edge"/>
          <c:yMode val="edge"/>
          <c:x val="0.11958853969456"/>
          <c:y val="0.173359580052493"/>
          <c:w val="0.865644326643948"/>
          <c:h val="0.553937007874016"/>
        </c:manualLayout>
      </c:layout>
      <c:areaChart>
        <c:grouping val="stacked"/>
        <c:ser>
          <c:idx val="0"/>
          <c:order val="0"/>
          <c:tx>
            <c:strRef>
              <c:f>Gas!$B$128</c:f>
              <c:strCache>
                <c:ptCount val="1"/>
                <c:pt idx="0">
                  <c:v>VE-gas</c:v>
                </c:pt>
              </c:strCache>
            </c:strRef>
          </c:tx>
          <c:spPr>
            <a:solidFill>
              <a:srgbClr val="008b8b"/>
            </a:solidFill>
            <a:ln w="0">
              <a:noFill/>
            </a:ln>
          </c:spPr>
          <c:dLbls>
            <c:txPr>
              <a:bodyPr wrap="square"/>
              <a:lstStyle/>
              <a:p>
                <a:pPr>
                  <a:defRPr b="0" sz="1000" spc="-1" strike="noStrike">
                    <a:solidFill>
                      <a:srgbClr val="000000"/>
                    </a:solidFill>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Gas!$C$127:$AD$127</c:f>
              <c:strCache>
                <c:ptCount val="28"/>
                <c:pt idx="0">
                  <c:v>2023</c:v>
                </c:pt>
                <c:pt idx="1">
                  <c:v>2024</c:v>
                </c:pt>
                <c:pt idx="2">
                  <c:v>2025</c:v>
                </c:pt>
                <c:pt idx="3">
                  <c:v>2026</c:v>
                </c:pt>
                <c:pt idx="4">
                  <c:v>2027</c:v>
                </c:pt>
                <c:pt idx="5">
                  <c:v>2028</c:v>
                </c:pt>
                <c:pt idx="6">
                  <c:v>2029</c:v>
                </c:pt>
                <c:pt idx="7">
                  <c:v>2030</c:v>
                </c:pt>
                <c:pt idx="8">
                  <c:v>2031</c:v>
                </c:pt>
                <c:pt idx="9">
                  <c:v>2032</c:v>
                </c:pt>
                <c:pt idx="10">
                  <c:v>2033</c:v>
                </c:pt>
                <c:pt idx="11">
                  <c:v>2034</c:v>
                </c:pt>
                <c:pt idx="12">
                  <c:v>2035</c:v>
                </c:pt>
                <c:pt idx="13">
                  <c:v>2036</c:v>
                </c:pt>
                <c:pt idx="14">
                  <c:v>2037</c:v>
                </c:pt>
                <c:pt idx="15">
                  <c:v>2038</c:v>
                </c:pt>
                <c:pt idx="16">
                  <c:v>2039</c:v>
                </c:pt>
                <c:pt idx="17">
                  <c:v>2040</c:v>
                </c:pt>
                <c:pt idx="18">
                  <c:v>2041</c:v>
                </c:pt>
                <c:pt idx="19">
                  <c:v>2042</c:v>
                </c:pt>
                <c:pt idx="20">
                  <c:v>2043</c:v>
                </c:pt>
                <c:pt idx="21">
                  <c:v>2044</c:v>
                </c:pt>
                <c:pt idx="22">
                  <c:v>2045</c:v>
                </c:pt>
                <c:pt idx="23">
                  <c:v>2046</c:v>
                </c:pt>
                <c:pt idx="24">
                  <c:v>2047</c:v>
                </c:pt>
                <c:pt idx="25">
                  <c:v>2048</c:v>
                </c:pt>
                <c:pt idx="26">
                  <c:v>2049</c:v>
                </c:pt>
                <c:pt idx="27">
                  <c:v>2050</c:v>
                </c:pt>
              </c:strCache>
            </c:strRef>
          </c:cat>
          <c:val>
            <c:numRef>
              <c:f>Gas!$C$128:$AD$128</c:f>
              <c:numCache>
                <c:formatCode>General</c:formatCode>
                <c:ptCount val="28"/>
                <c:pt idx="0">
                  <c:v>7306.62</c:v>
                </c:pt>
                <c:pt idx="1">
                  <c:v>7599.88</c:v>
                </c:pt>
                <c:pt idx="2">
                  <c:v>8581.75</c:v>
                </c:pt>
                <c:pt idx="3">
                  <c:v>9800.8</c:v>
                </c:pt>
                <c:pt idx="4">
                  <c:v>10650.58</c:v>
                </c:pt>
                <c:pt idx="5">
                  <c:v>11301.62</c:v>
                </c:pt>
                <c:pt idx="6">
                  <c:v>12114</c:v>
                </c:pt>
                <c:pt idx="7">
                  <c:v>13031.99</c:v>
                </c:pt>
                <c:pt idx="8">
                  <c:v>13258.04</c:v>
                </c:pt>
                <c:pt idx="9">
                  <c:v>13478.2</c:v>
                </c:pt>
                <c:pt idx="10">
                  <c:v>13690.65</c:v>
                </c:pt>
                <c:pt idx="11">
                  <c:v>13690.65</c:v>
                </c:pt>
                <c:pt idx="12">
                  <c:v>13690.65</c:v>
                </c:pt>
                <c:pt idx="13">
                  <c:v>13690.65</c:v>
                </c:pt>
                <c:pt idx="14">
                  <c:v>13731.2</c:v>
                </c:pt>
                <c:pt idx="15">
                  <c:v>13746.43</c:v>
                </c:pt>
                <c:pt idx="16">
                  <c:v>13769.88</c:v>
                </c:pt>
                <c:pt idx="17">
                  <c:v>13769.88</c:v>
                </c:pt>
                <c:pt idx="18">
                  <c:v>13769.88</c:v>
                </c:pt>
                <c:pt idx="19">
                  <c:v>13769.88</c:v>
                </c:pt>
                <c:pt idx="20">
                  <c:v>13769.88</c:v>
                </c:pt>
                <c:pt idx="21">
                  <c:v>13769.88</c:v>
                </c:pt>
                <c:pt idx="22">
                  <c:v>13769.88</c:v>
                </c:pt>
                <c:pt idx="23">
                  <c:v>13769.88</c:v>
                </c:pt>
                <c:pt idx="24">
                  <c:v>13769.88</c:v>
                </c:pt>
                <c:pt idx="25">
                  <c:v>13769.88</c:v>
                </c:pt>
                <c:pt idx="26">
                  <c:v>13769.88</c:v>
                </c:pt>
                <c:pt idx="27">
                  <c:v>13769.88</c:v>
                </c:pt>
              </c:numCache>
            </c:numRef>
          </c:val>
        </c:ser>
        <c:ser>
          <c:idx val="1"/>
          <c:order val="1"/>
          <c:tx>
            <c:strRef>
              <c:f>Gas!$B$129</c:f>
              <c:strCache>
                <c:ptCount val="1"/>
                <c:pt idx="0">
                  <c:v>Naturgas</c:v>
                </c:pt>
              </c:strCache>
            </c:strRef>
          </c:tx>
          <c:spPr>
            <a:solidFill>
              <a:srgbClr val="0a515d"/>
            </a:solidFill>
            <a:ln w="0">
              <a:noFill/>
            </a:ln>
          </c:spPr>
          <c:dLbls>
            <c:txPr>
              <a:bodyPr wrap="square"/>
              <a:lstStyle/>
              <a:p>
                <a:pPr>
                  <a:defRPr b="0" sz="1000" spc="-1" strike="noStrike">
                    <a:solidFill>
                      <a:srgbClr val="000000"/>
                    </a:solidFill>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Gas!$C$127:$AD$127</c:f>
              <c:strCache>
                <c:ptCount val="28"/>
                <c:pt idx="0">
                  <c:v>2023</c:v>
                </c:pt>
                <c:pt idx="1">
                  <c:v>2024</c:v>
                </c:pt>
                <c:pt idx="2">
                  <c:v>2025</c:v>
                </c:pt>
                <c:pt idx="3">
                  <c:v>2026</c:v>
                </c:pt>
                <c:pt idx="4">
                  <c:v>2027</c:v>
                </c:pt>
                <c:pt idx="5">
                  <c:v>2028</c:v>
                </c:pt>
                <c:pt idx="6">
                  <c:v>2029</c:v>
                </c:pt>
                <c:pt idx="7">
                  <c:v>2030</c:v>
                </c:pt>
                <c:pt idx="8">
                  <c:v>2031</c:v>
                </c:pt>
                <c:pt idx="9">
                  <c:v>2032</c:v>
                </c:pt>
                <c:pt idx="10">
                  <c:v>2033</c:v>
                </c:pt>
                <c:pt idx="11">
                  <c:v>2034</c:v>
                </c:pt>
                <c:pt idx="12">
                  <c:v>2035</c:v>
                </c:pt>
                <c:pt idx="13">
                  <c:v>2036</c:v>
                </c:pt>
                <c:pt idx="14">
                  <c:v>2037</c:v>
                </c:pt>
                <c:pt idx="15">
                  <c:v>2038</c:v>
                </c:pt>
                <c:pt idx="16">
                  <c:v>2039</c:v>
                </c:pt>
                <c:pt idx="17">
                  <c:v>2040</c:v>
                </c:pt>
                <c:pt idx="18">
                  <c:v>2041</c:v>
                </c:pt>
                <c:pt idx="19">
                  <c:v>2042</c:v>
                </c:pt>
                <c:pt idx="20">
                  <c:v>2043</c:v>
                </c:pt>
                <c:pt idx="21">
                  <c:v>2044</c:v>
                </c:pt>
                <c:pt idx="22">
                  <c:v>2045</c:v>
                </c:pt>
                <c:pt idx="23">
                  <c:v>2046</c:v>
                </c:pt>
                <c:pt idx="24">
                  <c:v>2047</c:v>
                </c:pt>
                <c:pt idx="25">
                  <c:v>2048</c:v>
                </c:pt>
                <c:pt idx="26">
                  <c:v>2049</c:v>
                </c:pt>
                <c:pt idx="27">
                  <c:v>2050</c:v>
                </c:pt>
              </c:strCache>
            </c:strRef>
          </c:cat>
          <c:val>
            <c:numRef>
              <c:f>Gas!$C$129:$AD$129</c:f>
              <c:numCache>
                <c:formatCode>General</c:formatCode>
                <c:ptCount val="28"/>
                <c:pt idx="0">
                  <c:v>10506.81</c:v>
                </c:pt>
                <c:pt idx="1">
                  <c:v>9207.15</c:v>
                </c:pt>
                <c:pt idx="2">
                  <c:v>8301</c:v>
                </c:pt>
                <c:pt idx="3">
                  <c:v>6181.43</c:v>
                </c:pt>
                <c:pt idx="4">
                  <c:v>4060.51</c:v>
                </c:pt>
                <c:pt idx="5">
                  <c:v>1878.88</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ser>
        <c:axId val="90608212"/>
        <c:axId val="92556283"/>
      </c:areaChart>
      <c:lineChart>
        <c:grouping val="stacked"/>
        <c:varyColors val="0"/>
        <c:ser>
          <c:idx val="2"/>
          <c:order val="2"/>
          <c:tx>
            <c:strRef>
              <c:f>Gas!$B$130</c:f>
              <c:strCache>
                <c:ptCount val="1"/>
                <c:pt idx="0">
                  <c:v>Gasforbrug</c:v>
                </c:pt>
              </c:strCache>
            </c:strRef>
          </c:tx>
          <c:spPr>
            <a:solidFill>
              <a:srgbClr val="ffd424"/>
            </a:solidFill>
            <a:ln cap="rnd" w="28440">
              <a:solidFill>
                <a:srgbClr val="ffd424"/>
              </a:solidFill>
              <a:prstDash val="sysDash"/>
              <a:round/>
            </a:ln>
          </c:spPr>
          <c:marker>
            <c:symbol val="none"/>
          </c:marker>
          <c:dLbls>
            <c:txPr>
              <a:bodyPr wrap="square"/>
              <a:lstStyle/>
              <a:p>
                <a:pPr>
                  <a:defRPr b="0" sz="1000" spc="-1" strike="noStrike">
                    <a:solidFill>
                      <a:srgbClr val="000000"/>
                    </a:solidFill>
                    <a:latin typeface="Arial"/>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Gas!$C$127:$AD$127</c:f>
              <c:strCache>
                <c:ptCount val="28"/>
                <c:pt idx="0">
                  <c:v>2023</c:v>
                </c:pt>
                <c:pt idx="1">
                  <c:v>2024</c:v>
                </c:pt>
                <c:pt idx="2">
                  <c:v>2025</c:v>
                </c:pt>
                <c:pt idx="3">
                  <c:v>2026</c:v>
                </c:pt>
                <c:pt idx="4">
                  <c:v>2027</c:v>
                </c:pt>
                <c:pt idx="5">
                  <c:v>2028</c:v>
                </c:pt>
                <c:pt idx="6">
                  <c:v>2029</c:v>
                </c:pt>
                <c:pt idx="7">
                  <c:v>2030</c:v>
                </c:pt>
                <c:pt idx="8">
                  <c:v>2031</c:v>
                </c:pt>
                <c:pt idx="9">
                  <c:v>2032</c:v>
                </c:pt>
                <c:pt idx="10">
                  <c:v>2033</c:v>
                </c:pt>
                <c:pt idx="11">
                  <c:v>2034</c:v>
                </c:pt>
                <c:pt idx="12">
                  <c:v>2035</c:v>
                </c:pt>
                <c:pt idx="13">
                  <c:v>2036</c:v>
                </c:pt>
                <c:pt idx="14">
                  <c:v>2037</c:v>
                </c:pt>
                <c:pt idx="15">
                  <c:v>2038</c:v>
                </c:pt>
                <c:pt idx="16">
                  <c:v>2039</c:v>
                </c:pt>
                <c:pt idx="17">
                  <c:v>2040</c:v>
                </c:pt>
                <c:pt idx="18">
                  <c:v>2041</c:v>
                </c:pt>
                <c:pt idx="19">
                  <c:v>2042</c:v>
                </c:pt>
                <c:pt idx="20">
                  <c:v>2043</c:v>
                </c:pt>
                <c:pt idx="21">
                  <c:v>2044</c:v>
                </c:pt>
                <c:pt idx="22">
                  <c:v>2045</c:v>
                </c:pt>
                <c:pt idx="23">
                  <c:v>2046</c:v>
                </c:pt>
                <c:pt idx="24">
                  <c:v>2047</c:v>
                </c:pt>
                <c:pt idx="25">
                  <c:v>2048</c:v>
                </c:pt>
                <c:pt idx="26">
                  <c:v>2049</c:v>
                </c:pt>
                <c:pt idx="27">
                  <c:v>2050</c:v>
                </c:pt>
              </c:strCache>
            </c:strRef>
          </c:cat>
          <c:val>
            <c:numRef>
              <c:f>Gas!$C$130:$AD$130</c:f>
              <c:numCache>
                <c:formatCode>General</c:formatCode>
                <c:ptCount val="28"/>
                <c:pt idx="0">
                  <c:v>17813.43</c:v>
                </c:pt>
                <c:pt idx="1">
                  <c:v>16807.03</c:v>
                </c:pt>
                <c:pt idx="2">
                  <c:v>16882.75</c:v>
                </c:pt>
                <c:pt idx="3">
                  <c:v>15982.23</c:v>
                </c:pt>
                <c:pt idx="4">
                  <c:v>14711.09</c:v>
                </c:pt>
                <c:pt idx="5">
                  <c:v>13180.5</c:v>
                </c:pt>
                <c:pt idx="6">
                  <c:v>12007.89</c:v>
                </c:pt>
                <c:pt idx="7">
                  <c:v>10930.52</c:v>
                </c:pt>
                <c:pt idx="8">
                  <c:v>10358.46</c:v>
                </c:pt>
                <c:pt idx="9">
                  <c:v>10037.55</c:v>
                </c:pt>
                <c:pt idx="10">
                  <c:v>9808.73</c:v>
                </c:pt>
                <c:pt idx="11">
                  <c:v>9592.49</c:v>
                </c:pt>
                <c:pt idx="12">
                  <c:v>9317.05</c:v>
                </c:pt>
                <c:pt idx="13">
                  <c:v>9163.35</c:v>
                </c:pt>
                <c:pt idx="14">
                  <c:v>9199.28</c:v>
                </c:pt>
                <c:pt idx="15">
                  <c:v>9296.79</c:v>
                </c:pt>
                <c:pt idx="16">
                  <c:v>9299.89</c:v>
                </c:pt>
                <c:pt idx="17">
                  <c:v>9262.7</c:v>
                </c:pt>
                <c:pt idx="18">
                  <c:v>9229.56</c:v>
                </c:pt>
                <c:pt idx="19">
                  <c:v>9288.58</c:v>
                </c:pt>
                <c:pt idx="20">
                  <c:v>9307.14</c:v>
                </c:pt>
                <c:pt idx="21">
                  <c:v>9355.81</c:v>
                </c:pt>
                <c:pt idx="22">
                  <c:v>9433.4</c:v>
                </c:pt>
                <c:pt idx="23">
                  <c:v>9577.1</c:v>
                </c:pt>
                <c:pt idx="24">
                  <c:v>9676.65</c:v>
                </c:pt>
                <c:pt idx="25">
                  <c:v>9805.01</c:v>
                </c:pt>
                <c:pt idx="26">
                  <c:v>9928.93</c:v>
                </c:pt>
                <c:pt idx="27">
                  <c:v>10021.87</c:v>
                </c:pt>
              </c:numCache>
            </c:numRef>
          </c:val>
          <c:smooth val="0"/>
        </c:ser>
        <c:hiLowLines>
          <c:spPr>
            <a:ln w="0">
              <a:noFill/>
            </a:ln>
          </c:spPr>
        </c:hiLowLines>
        <c:marker val="0"/>
        <c:axId val="90608212"/>
        <c:axId val="92556283"/>
      </c:lineChart>
      <c:catAx>
        <c:axId val="90608212"/>
        <c:scaling>
          <c:orientation val="minMax"/>
        </c:scaling>
        <c:delete val="0"/>
        <c:axPos val="b"/>
        <c:numFmt formatCode="General" sourceLinked="0"/>
        <c:majorTickMark val="none"/>
        <c:minorTickMark val="none"/>
        <c:tickLblPos val="nextTo"/>
        <c:spPr>
          <a:ln w="9360">
            <a:solidFill>
              <a:srgbClr val="d9d9d9"/>
            </a:solidFill>
            <a:round/>
          </a:ln>
        </c:spPr>
        <c:txPr>
          <a:bodyPr/>
          <a:lstStyle/>
          <a:p>
            <a:pPr>
              <a:defRPr b="0" sz="900" spc="-1" strike="noStrike">
                <a:solidFill>
                  <a:srgbClr val="595959"/>
                </a:solidFill>
                <a:latin typeface="Arial"/>
              </a:defRPr>
            </a:pPr>
          </a:p>
        </c:txPr>
        <c:crossAx val="92556283"/>
        <c:crosses val="autoZero"/>
        <c:auto val="1"/>
        <c:lblAlgn val="ctr"/>
        <c:lblOffset val="100"/>
        <c:noMultiLvlLbl val="0"/>
      </c:catAx>
      <c:valAx>
        <c:axId val="92556283"/>
        <c:scaling>
          <c:orientation val="minMax"/>
        </c:scaling>
        <c:delete val="0"/>
        <c:axPos val="l"/>
        <c:majorGridlines>
          <c:spPr>
            <a:ln w="9360">
              <a:solidFill>
                <a:srgbClr val="d9d9d9"/>
              </a:solidFill>
              <a:round/>
            </a:ln>
          </c:spPr>
        </c:majorGridlines>
        <c:numFmt formatCode="#,##0" sourceLinked="0"/>
        <c:majorTickMark val="none"/>
        <c:minorTickMark val="none"/>
        <c:tickLblPos val="nextTo"/>
        <c:spPr>
          <a:ln w="6480">
            <a:noFill/>
          </a:ln>
        </c:spPr>
        <c:txPr>
          <a:bodyPr/>
          <a:lstStyle/>
          <a:p>
            <a:pPr>
              <a:defRPr b="0" sz="900" spc="-1" strike="noStrike">
                <a:solidFill>
                  <a:srgbClr val="595959"/>
                </a:solidFill>
                <a:latin typeface="Arial"/>
              </a:defRPr>
            </a:pPr>
          </a:p>
        </c:txPr>
        <c:crossAx val="90608212"/>
        <c:crosses val="autoZero"/>
        <c:crossBetween val="between"/>
      </c:valAx>
      <c:spPr>
        <a:noFill/>
        <a:ln w="0">
          <a:noFill/>
        </a:ln>
      </c:spPr>
    </c:plotArea>
    <c:legend>
      <c:legendPos val="b"/>
      <c:overlay val="0"/>
      <c:spPr>
        <a:noFill/>
        <a:ln w="0">
          <a:noFill/>
        </a:ln>
      </c:spPr>
      <c:txPr>
        <a:bodyPr/>
        <a:lstStyle/>
        <a:p>
          <a:pPr>
            <a:defRPr b="0" sz="900" spc="-1" strike="noStrike">
              <a:solidFill>
                <a:srgbClr val="595959"/>
              </a:solidFill>
              <a:latin typeface="Arial"/>
            </a:defRPr>
          </a:pPr>
        </a:p>
      </c:txPr>
    </c:legend>
    <c:plotVisOnly val="1"/>
    <c:dispBlanksAs val="zero"/>
  </c:chart>
  <c:spPr>
    <a:solidFill>
      <a:srgbClr val="ffffff"/>
    </a:solidFill>
    <a:ln w="9360">
      <a:noFill/>
    </a:ln>
  </c:spPr>
</c:chartSpace>
</file>

<file path=xl/charts/chart33.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lang="da-DK" sz="1400" spc="-1" strike="noStrike">
                <a:solidFill>
                  <a:srgbClr val="000000"/>
                </a:solidFill>
                <a:latin typeface="Arial"/>
              </a:defRPr>
            </a:pPr>
            <a:r>
              <a:rPr b="0" lang="da-DK" sz="1400" spc="-1" strike="noStrike">
                <a:solidFill>
                  <a:srgbClr val="000000"/>
                </a:solidFill>
                <a:latin typeface="Arial"/>
              </a:rPr>
              <a:t>Elkapacitet på batterier (MW)</a:t>
            </a:r>
          </a:p>
        </c:rich>
      </c:tx>
      <c:overlay val="0"/>
      <c:spPr>
        <a:noFill/>
        <a:ln w="0">
          <a:noFill/>
        </a:ln>
      </c:spPr>
    </c:title>
    <c:autoTitleDeleted val="0"/>
    <c:plotArea>
      <c:areaChart>
        <c:grouping val="stacked"/>
        <c:ser>
          <c:idx val="0"/>
          <c:order val="0"/>
          <c:tx>
            <c:strRef>
              <c:f>Ellagring!$B$6</c:f>
              <c:strCache>
                <c:ptCount val="1"/>
                <c:pt idx="0">
                  <c:v>Vestdanmark (DK1)</c:v>
                </c:pt>
              </c:strCache>
            </c:strRef>
          </c:tx>
          <c:spPr>
            <a:solidFill>
              <a:srgbClr val="008b8b"/>
            </a:solidFill>
            <a:ln w="25560">
              <a:noFill/>
            </a:ln>
          </c:spPr>
          <c:dLbls>
            <c:txPr>
              <a:bodyPr wrap="square"/>
              <a:lstStyle/>
              <a:p>
                <a:pPr>
                  <a:defRPr b="0" sz="1000" spc="-1" strike="noStrike">
                    <a:solidFill>
                      <a:srgbClr val="000000"/>
                    </a:solidFill>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Ellagring!$C$5:$AD$5</c:f>
              <c:strCache>
                <c:ptCount val="28"/>
                <c:pt idx="0">
                  <c:v>2023</c:v>
                </c:pt>
                <c:pt idx="1">
                  <c:v>2024</c:v>
                </c:pt>
                <c:pt idx="2">
                  <c:v>2025</c:v>
                </c:pt>
                <c:pt idx="3">
                  <c:v>2026</c:v>
                </c:pt>
                <c:pt idx="4">
                  <c:v>2027</c:v>
                </c:pt>
                <c:pt idx="5">
                  <c:v>2028</c:v>
                </c:pt>
                <c:pt idx="6">
                  <c:v>2029</c:v>
                </c:pt>
                <c:pt idx="7">
                  <c:v>2030</c:v>
                </c:pt>
                <c:pt idx="8">
                  <c:v>2031</c:v>
                </c:pt>
                <c:pt idx="9">
                  <c:v>2032</c:v>
                </c:pt>
                <c:pt idx="10">
                  <c:v>2033</c:v>
                </c:pt>
                <c:pt idx="11">
                  <c:v>2034</c:v>
                </c:pt>
                <c:pt idx="12">
                  <c:v>2035</c:v>
                </c:pt>
                <c:pt idx="13">
                  <c:v>2036</c:v>
                </c:pt>
                <c:pt idx="14">
                  <c:v>2037</c:v>
                </c:pt>
                <c:pt idx="15">
                  <c:v>2038</c:v>
                </c:pt>
                <c:pt idx="16">
                  <c:v>2039</c:v>
                </c:pt>
                <c:pt idx="17">
                  <c:v>2040</c:v>
                </c:pt>
                <c:pt idx="18">
                  <c:v>2041</c:v>
                </c:pt>
                <c:pt idx="19">
                  <c:v>2042</c:v>
                </c:pt>
                <c:pt idx="20">
                  <c:v>2043</c:v>
                </c:pt>
                <c:pt idx="21">
                  <c:v>2044</c:v>
                </c:pt>
                <c:pt idx="22">
                  <c:v>2045</c:v>
                </c:pt>
                <c:pt idx="23">
                  <c:v>2046</c:v>
                </c:pt>
                <c:pt idx="24">
                  <c:v>2047</c:v>
                </c:pt>
                <c:pt idx="25">
                  <c:v>2048</c:v>
                </c:pt>
                <c:pt idx="26">
                  <c:v>2049</c:v>
                </c:pt>
                <c:pt idx="27">
                  <c:v>2050</c:v>
                </c:pt>
              </c:strCache>
            </c:strRef>
          </c:cat>
          <c:val>
            <c:numRef>
              <c:f>Ellagring!$C$6:$AD$6</c:f>
              <c:numCache>
                <c:formatCode>General</c:formatCode>
                <c:ptCount val="28"/>
                <c:pt idx="0">
                  <c:v>0</c:v>
                </c:pt>
                <c:pt idx="1">
                  <c:v>0</c:v>
                </c:pt>
                <c:pt idx="2">
                  <c:v>28.56</c:v>
                </c:pt>
                <c:pt idx="3">
                  <c:v>38.13</c:v>
                </c:pt>
                <c:pt idx="4">
                  <c:v>47.69</c:v>
                </c:pt>
                <c:pt idx="5">
                  <c:v>57.25</c:v>
                </c:pt>
                <c:pt idx="6">
                  <c:v>66.81</c:v>
                </c:pt>
                <c:pt idx="7">
                  <c:v>76.38</c:v>
                </c:pt>
                <c:pt idx="8">
                  <c:v>85.94</c:v>
                </c:pt>
                <c:pt idx="9">
                  <c:v>95.5</c:v>
                </c:pt>
                <c:pt idx="10">
                  <c:v>105.06</c:v>
                </c:pt>
                <c:pt idx="11">
                  <c:v>114.63</c:v>
                </c:pt>
                <c:pt idx="12">
                  <c:v>124.19</c:v>
                </c:pt>
                <c:pt idx="13">
                  <c:v>133.75</c:v>
                </c:pt>
                <c:pt idx="14">
                  <c:v>143.31</c:v>
                </c:pt>
                <c:pt idx="15">
                  <c:v>152.88</c:v>
                </c:pt>
                <c:pt idx="16">
                  <c:v>162.44</c:v>
                </c:pt>
                <c:pt idx="17">
                  <c:v>172</c:v>
                </c:pt>
                <c:pt idx="18">
                  <c:v>183</c:v>
                </c:pt>
                <c:pt idx="19">
                  <c:v>194</c:v>
                </c:pt>
                <c:pt idx="20">
                  <c:v>205</c:v>
                </c:pt>
                <c:pt idx="21">
                  <c:v>216</c:v>
                </c:pt>
                <c:pt idx="22">
                  <c:v>225</c:v>
                </c:pt>
                <c:pt idx="23">
                  <c:v>236</c:v>
                </c:pt>
                <c:pt idx="24">
                  <c:v>247</c:v>
                </c:pt>
                <c:pt idx="25">
                  <c:v>258</c:v>
                </c:pt>
                <c:pt idx="26">
                  <c:v>269</c:v>
                </c:pt>
                <c:pt idx="27">
                  <c:v>280</c:v>
                </c:pt>
              </c:numCache>
            </c:numRef>
          </c:val>
        </c:ser>
        <c:ser>
          <c:idx val="1"/>
          <c:order val="1"/>
          <c:tx>
            <c:strRef>
              <c:f>Ellagring!$B$7</c:f>
              <c:strCache>
                <c:ptCount val="1"/>
                <c:pt idx="0">
                  <c:v>Østdanmark (DK2)</c:v>
                </c:pt>
              </c:strCache>
            </c:strRef>
          </c:tx>
          <c:spPr>
            <a:solidFill>
              <a:srgbClr val="0a515d"/>
            </a:solidFill>
            <a:ln w="25560">
              <a:noFill/>
            </a:ln>
          </c:spPr>
          <c:dLbls>
            <c:txPr>
              <a:bodyPr wrap="square"/>
              <a:lstStyle/>
              <a:p>
                <a:pPr>
                  <a:defRPr b="0" sz="1000" spc="-1" strike="noStrike">
                    <a:solidFill>
                      <a:srgbClr val="000000"/>
                    </a:solidFill>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Ellagring!$C$5:$AD$5</c:f>
              <c:strCache>
                <c:ptCount val="28"/>
                <c:pt idx="0">
                  <c:v>2023</c:v>
                </c:pt>
                <c:pt idx="1">
                  <c:v>2024</c:v>
                </c:pt>
                <c:pt idx="2">
                  <c:v>2025</c:v>
                </c:pt>
                <c:pt idx="3">
                  <c:v>2026</c:v>
                </c:pt>
                <c:pt idx="4">
                  <c:v>2027</c:v>
                </c:pt>
                <c:pt idx="5">
                  <c:v>2028</c:v>
                </c:pt>
                <c:pt idx="6">
                  <c:v>2029</c:v>
                </c:pt>
                <c:pt idx="7">
                  <c:v>2030</c:v>
                </c:pt>
                <c:pt idx="8">
                  <c:v>2031</c:v>
                </c:pt>
                <c:pt idx="9">
                  <c:v>2032</c:v>
                </c:pt>
                <c:pt idx="10">
                  <c:v>2033</c:v>
                </c:pt>
                <c:pt idx="11">
                  <c:v>2034</c:v>
                </c:pt>
                <c:pt idx="12">
                  <c:v>2035</c:v>
                </c:pt>
                <c:pt idx="13">
                  <c:v>2036</c:v>
                </c:pt>
                <c:pt idx="14">
                  <c:v>2037</c:v>
                </c:pt>
                <c:pt idx="15">
                  <c:v>2038</c:v>
                </c:pt>
                <c:pt idx="16">
                  <c:v>2039</c:v>
                </c:pt>
                <c:pt idx="17">
                  <c:v>2040</c:v>
                </c:pt>
                <c:pt idx="18">
                  <c:v>2041</c:v>
                </c:pt>
                <c:pt idx="19">
                  <c:v>2042</c:v>
                </c:pt>
                <c:pt idx="20">
                  <c:v>2043</c:v>
                </c:pt>
                <c:pt idx="21">
                  <c:v>2044</c:v>
                </c:pt>
                <c:pt idx="22">
                  <c:v>2045</c:v>
                </c:pt>
                <c:pt idx="23">
                  <c:v>2046</c:v>
                </c:pt>
                <c:pt idx="24">
                  <c:v>2047</c:v>
                </c:pt>
                <c:pt idx="25">
                  <c:v>2048</c:v>
                </c:pt>
                <c:pt idx="26">
                  <c:v>2049</c:v>
                </c:pt>
                <c:pt idx="27">
                  <c:v>2050</c:v>
                </c:pt>
              </c:strCache>
            </c:strRef>
          </c:cat>
          <c:val>
            <c:numRef>
              <c:f>Ellagring!$C$7:$AD$7</c:f>
              <c:numCache>
                <c:formatCode>General</c:formatCode>
                <c:ptCount val="28"/>
                <c:pt idx="0">
                  <c:v>0</c:v>
                </c:pt>
                <c:pt idx="1">
                  <c:v>0</c:v>
                </c:pt>
                <c:pt idx="2">
                  <c:v>34.38</c:v>
                </c:pt>
                <c:pt idx="3">
                  <c:v>38.75</c:v>
                </c:pt>
                <c:pt idx="4">
                  <c:v>43.13</c:v>
                </c:pt>
                <c:pt idx="5">
                  <c:v>47.5</c:v>
                </c:pt>
                <c:pt idx="6">
                  <c:v>51.88</c:v>
                </c:pt>
                <c:pt idx="7">
                  <c:v>56.25</c:v>
                </c:pt>
                <c:pt idx="8">
                  <c:v>60.63</c:v>
                </c:pt>
                <c:pt idx="9">
                  <c:v>65</c:v>
                </c:pt>
                <c:pt idx="10">
                  <c:v>69.38</c:v>
                </c:pt>
                <c:pt idx="11">
                  <c:v>73.75</c:v>
                </c:pt>
                <c:pt idx="12">
                  <c:v>78.13</c:v>
                </c:pt>
                <c:pt idx="13">
                  <c:v>82.5</c:v>
                </c:pt>
                <c:pt idx="14">
                  <c:v>86.88</c:v>
                </c:pt>
                <c:pt idx="15">
                  <c:v>91.25</c:v>
                </c:pt>
                <c:pt idx="16">
                  <c:v>95.63</c:v>
                </c:pt>
                <c:pt idx="17">
                  <c:v>100</c:v>
                </c:pt>
                <c:pt idx="18">
                  <c:v>108</c:v>
                </c:pt>
                <c:pt idx="19">
                  <c:v>116</c:v>
                </c:pt>
                <c:pt idx="20">
                  <c:v>124</c:v>
                </c:pt>
                <c:pt idx="21">
                  <c:v>132</c:v>
                </c:pt>
                <c:pt idx="22">
                  <c:v>140</c:v>
                </c:pt>
                <c:pt idx="23">
                  <c:v>148</c:v>
                </c:pt>
                <c:pt idx="24">
                  <c:v>156</c:v>
                </c:pt>
                <c:pt idx="25">
                  <c:v>164</c:v>
                </c:pt>
                <c:pt idx="26">
                  <c:v>172</c:v>
                </c:pt>
                <c:pt idx="27">
                  <c:v>180</c:v>
                </c:pt>
              </c:numCache>
            </c:numRef>
          </c:val>
        </c:ser>
        <c:axId val="44595209"/>
        <c:axId val="85864104"/>
      </c:areaChart>
      <c:catAx>
        <c:axId val="44595209"/>
        <c:scaling>
          <c:orientation val="minMax"/>
        </c:scaling>
        <c:delete val="0"/>
        <c:axPos val="b"/>
        <c:numFmt formatCode="General" sourceLinked="0"/>
        <c:majorTickMark val="none"/>
        <c:minorTickMark val="none"/>
        <c:tickLblPos val="nextTo"/>
        <c:spPr>
          <a:ln w="9360">
            <a:solidFill>
              <a:srgbClr val="d9d9d9"/>
            </a:solidFill>
            <a:round/>
          </a:ln>
        </c:spPr>
        <c:txPr>
          <a:bodyPr/>
          <a:lstStyle/>
          <a:p>
            <a:pPr>
              <a:defRPr b="0" sz="900" spc="-1" strike="noStrike">
                <a:solidFill>
                  <a:srgbClr val="595959"/>
                </a:solidFill>
                <a:latin typeface="Arial"/>
              </a:defRPr>
            </a:pPr>
          </a:p>
        </c:txPr>
        <c:crossAx val="85864104"/>
        <c:crosses val="autoZero"/>
        <c:auto val="1"/>
        <c:lblAlgn val="ctr"/>
        <c:lblOffset val="100"/>
        <c:noMultiLvlLbl val="0"/>
      </c:catAx>
      <c:valAx>
        <c:axId val="85864104"/>
        <c:scaling>
          <c:orientation val="minMax"/>
        </c:scaling>
        <c:delete val="0"/>
        <c:axPos val="l"/>
        <c:majorGridlines>
          <c:spPr>
            <a:ln w="9360">
              <a:solidFill>
                <a:srgbClr val="d9d9d9"/>
              </a:solidFill>
              <a:round/>
            </a:ln>
          </c:spPr>
        </c:majorGridlines>
        <c:numFmt formatCode="#,##0" sourceLinked="0"/>
        <c:majorTickMark val="none"/>
        <c:minorTickMark val="none"/>
        <c:tickLblPos val="nextTo"/>
        <c:spPr>
          <a:ln w="6480">
            <a:noFill/>
          </a:ln>
        </c:spPr>
        <c:txPr>
          <a:bodyPr/>
          <a:lstStyle/>
          <a:p>
            <a:pPr>
              <a:defRPr b="0" sz="900" spc="-1" strike="noStrike">
                <a:solidFill>
                  <a:srgbClr val="595959"/>
                </a:solidFill>
                <a:latin typeface="Arial"/>
              </a:defRPr>
            </a:pPr>
          </a:p>
        </c:txPr>
        <c:crossAx val="44595209"/>
        <c:crosses val="autoZero"/>
        <c:crossBetween val="midCat"/>
      </c:valAx>
      <c:spPr>
        <a:noFill/>
        <a:ln w="0">
          <a:noFill/>
        </a:ln>
      </c:spPr>
    </c:plotArea>
    <c:legend>
      <c:legendPos val="b"/>
      <c:overlay val="0"/>
      <c:spPr>
        <a:noFill/>
        <a:ln w="0">
          <a:noFill/>
        </a:ln>
      </c:spPr>
      <c:txPr>
        <a:bodyPr/>
        <a:lstStyle/>
        <a:p>
          <a:pPr>
            <a:defRPr b="0" sz="900" spc="-1" strike="noStrike">
              <a:solidFill>
                <a:srgbClr val="595959"/>
              </a:solidFill>
              <a:latin typeface="Arial"/>
            </a:defRPr>
          </a:pPr>
        </a:p>
      </c:txPr>
    </c:legend>
    <c:plotVisOnly val="1"/>
    <c:dispBlanksAs val="zero"/>
  </c:chart>
  <c:spPr>
    <a:solidFill>
      <a:srgbClr val="ffffff"/>
    </a:solidFill>
    <a:ln w="9360">
      <a:noFill/>
    </a:ln>
  </c:spPr>
</c:chartSpace>
</file>

<file path=xl/charts/chart34.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lang="da-DK" sz="1400" spc="-1" strike="noStrike">
                <a:solidFill>
                  <a:srgbClr val="000000"/>
                </a:solidFill>
                <a:latin typeface="Arial"/>
              </a:defRPr>
            </a:pPr>
            <a:r>
              <a:rPr b="0" lang="da-DK" sz="1400" spc="-1" strike="noStrike">
                <a:solidFill>
                  <a:srgbClr val="000000"/>
                </a:solidFill>
                <a:latin typeface="Arial"/>
              </a:rPr>
              <a:t>Inputkapacitet og elforbrug til elektrolyse</a:t>
            </a:r>
          </a:p>
        </c:rich>
      </c:tx>
      <c:overlay val="0"/>
      <c:spPr>
        <a:noFill/>
        <a:ln w="0">
          <a:noFill/>
        </a:ln>
      </c:spPr>
    </c:title>
    <c:autoTitleDeleted val="0"/>
    <c:plotArea>
      <c:areaChart>
        <c:grouping val="stacked"/>
        <c:ser>
          <c:idx val="0"/>
          <c:order val="0"/>
          <c:tx>
            <c:strRef>
              <c:f>Elforbrug!$B$196</c:f>
              <c:strCache>
                <c:ptCount val="1"/>
                <c:pt idx="0">
                  <c:v>PtX-pipeline</c:v>
                </c:pt>
              </c:strCache>
            </c:strRef>
          </c:tx>
          <c:spPr>
            <a:solidFill>
              <a:srgbClr val="008b8b"/>
            </a:solidFill>
            <a:ln w="0">
              <a:noFill/>
            </a:ln>
          </c:spPr>
          <c:dLbls>
            <c:txPr>
              <a:bodyPr wrap="square"/>
              <a:lstStyle/>
              <a:p>
                <a:pPr>
                  <a:defRPr b="0" sz="1000" spc="-1" strike="noStrike">
                    <a:solidFill>
                      <a:srgbClr val="000000"/>
                    </a:solidFill>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Elforbrug!$C$195:$AD$195</c:f>
              <c:strCache>
                <c:ptCount val="28"/>
                <c:pt idx="0">
                  <c:v>2023</c:v>
                </c:pt>
                <c:pt idx="1">
                  <c:v>2024</c:v>
                </c:pt>
                <c:pt idx="2">
                  <c:v>2025</c:v>
                </c:pt>
                <c:pt idx="3">
                  <c:v>2026</c:v>
                </c:pt>
                <c:pt idx="4">
                  <c:v>2027</c:v>
                </c:pt>
                <c:pt idx="5">
                  <c:v>2028</c:v>
                </c:pt>
                <c:pt idx="6">
                  <c:v>2029</c:v>
                </c:pt>
                <c:pt idx="7">
                  <c:v>2030</c:v>
                </c:pt>
                <c:pt idx="8">
                  <c:v>2031</c:v>
                </c:pt>
                <c:pt idx="9">
                  <c:v>2032</c:v>
                </c:pt>
                <c:pt idx="10">
                  <c:v>2033</c:v>
                </c:pt>
                <c:pt idx="11">
                  <c:v>2034</c:v>
                </c:pt>
                <c:pt idx="12">
                  <c:v>2035</c:v>
                </c:pt>
                <c:pt idx="13">
                  <c:v>2036</c:v>
                </c:pt>
                <c:pt idx="14">
                  <c:v>2037</c:v>
                </c:pt>
                <c:pt idx="15">
                  <c:v>2038</c:v>
                </c:pt>
                <c:pt idx="16">
                  <c:v>2039</c:v>
                </c:pt>
                <c:pt idx="17">
                  <c:v>2040</c:v>
                </c:pt>
                <c:pt idx="18">
                  <c:v>2041</c:v>
                </c:pt>
                <c:pt idx="19">
                  <c:v>2042</c:v>
                </c:pt>
                <c:pt idx="20">
                  <c:v>2043</c:v>
                </c:pt>
                <c:pt idx="21">
                  <c:v>2044</c:v>
                </c:pt>
                <c:pt idx="22">
                  <c:v>2045</c:v>
                </c:pt>
                <c:pt idx="23">
                  <c:v>2046</c:v>
                </c:pt>
                <c:pt idx="24">
                  <c:v>2047</c:v>
                </c:pt>
                <c:pt idx="25">
                  <c:v>2048</c:v>
                </c:pt>
                <c:pt idx="26">
                  <c:v>2049</c:v>
                </c:pt>
                <c:pt idx="27">
                  <c:v>2050</c:v>
                </c:pt>
              </c:strCache>
            </c:strRef>
          </c:cat>
          <c:val>
            <c:numRef>
              <c:f>Elforbrug!$C$196:$AD$196</c:f>
              <c:numCache>
                <c:formatCode>General</c:formatCode>
                <c:ptCount val="28"/>
                <c:pt idx="0">
                  <c:v>5</c:v>
                </c:pt>
                <c:pt idx="1">
                  <c:v>109</c:v>
                </c:pt>
                <c:pt idx="2">
                  <c:v>253</c:v>
                </c:pt>
                <c:pt idx="3">
                  <c:v>875</c:v>
                </c:pt>
                <c:pt idx="4">
                  <c:v>1329.5</c:v>
                </c:pt>
                <c:pt idx="5">
                  <c:v>2179</c:v>
                </c:pt>
                <c:pt idx="6">
                  <c:v>2903.5</c:v>
                </c:pt>
                <c:pt idx="7">
                  <c:v>3063.5</c:v>
                </c:pt>
                <c:pt idx="8">
                  <c:v>4830</c:v>
                </c:pt>
                <c:pt idx="9">
                  <c:v>4830</c:v>
                </c:pt>
                <c:pt idx="10">
                  <c:v>4830</c:v>
                </c:pt>
                <c:pt idx="11">
                  <c:v>4830</c:v>
                </c:pt>
                <c:pt idx="12">
                  <c:v>4830</c:v>
                </c:pt>
                <c:pt idx="13">
                  <c:v>4830</c:v>
                </c:pt>
                <c:pt idx="14">
                  <c:v>4830</c:v>
                </c:pt>
                <c:pt idx="15">
                  <c:v>4830</c:v>
                </c:pt>
                <c:pt idx="16">
                  <c:v>4830</c:v>
                </c:pt>
                <c:pt idx="17">
                  <c:v>4830</c:v>
                </c:pt>
                <c:pt idx="18">
                  <c:v>4830</c:v>
                </c:pt>
                <c:pt idx="19">
                  <c:v>4830</c:v>
                </c:pt>
                <c:pt idx="20">
                  <c:v>4830</c:v>
                </c:pt>
                <c:pt idx="21">
                  <c:v>4830</c:v>
                </c:pt>
                <c:pt idx="22">
                  <c:v>4830</c:v>
                </c:pt>
                <c:pt idx="23">
                  <c:v>4830</c:v>
                </c:pt>
                <c:pt idx="24">
                  <c:v>4830</c:v>
                </c:pt>
                <c:pt idx="25">
                  <c:v>4830</c:v>
                </c:pt>
                <c:pt idx="26">
                  <c:v>4830</c:v>
                </c:pt>
                <c:pt idx="27">
                  <c:v>4830</c:v>
                </c:pt>
              </c:numCache>
            </c:numRef>
          </c:val>
        </c:ser>
        <c:ser>
          <c:idx val="1"/>
          <c:order val="1"/>
          <c:tx>
            <c:strRef>
              <c:f>Elforbrug!$B$197</c:f>
              <c:strCache>
                <c:ptCount val="1"/>
                <c:pt idx="0">
                  <c:v>Energiøer</c:v>
                </c:pt>
              </c:strCache>
            </c:strRef>
          </c:tx>
          <c:spPr>
            <a:solidFill>
              <a:srgbClr val="0a515d"/>
            </a:solidFill>
            <a:ln w="0">
              <a:noFill/>
            </a:ln>
          </c:spPr>
          <c:dLbls>
            <c:txPr>
              <a:bodyPr wrap="square"/>
              <a:lstStyle/>
              <a:p>
                <a:pPr>
                  <a:defRPr b="0" sz="1000" spc="-1" strike="noStrike">
                    <a:solidFill>
                      <a:srgbClr val="000000"/>
                    </a:solidFill>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Elforbrug!$C$195:$AD$195</c:f>
              <c:strCache>
                <c:ptCount val="28"/>
                <c:pt idx="0">
                  <c:v>2023</c:v>
                </c:pt>
                <c:pt idx="1">
                  <c:v>2024</c:v>
                </c:pt>
                <c:pt idx="2">
                  <c:v>2025</c:v>
                </c:pt>
                <c:pt idx="3">
                  <c:v>2026</c:v>
                </c:pt>
                <c:pt idx="4">
                  <c:v>2027</c:v>
                </c:pt>
                <c:pt idx="5">
                  <c:v>2028</c:v>
                </c:pt>
                <c:pt idx="6">
                  <c:v>2029</c:v>
                </c:pt>
                <c:pt idx="7">
                  <c:v>2030</c:v>
                </c:pt>
                <c:pt idx="8">
                  <c:v>2031</c:v>
                </c:pt>
                <c:pt idx="9">
                  <c:v>2032</c:v>
                </c:pt>
                <c:pt idx="10">
                  <c:v>2033</c:v>
                </c:pt>
                <c:pt idx="11">
                  <c:v>2034</c:v>
                </c:pt>
                <c:pt idx="12">
                  <c:v>2035</c:v>
                </c:pt>
                <c:pt idx="13">
                  <c:v>2036</c:v>
                </c:pt>
                <c:pt idx="14">
                  <c:v>2037</c:v>
                </c:pt>
                <c:pt idx="15">
                  <c:v>2038</c:v>
                </c:pt>
                <c:pt idx="16">
                  <c:v>2039</c:v>
                </c:pt>
                <c:pt idx="17">
                  <c:v>2040</c:v>
                </c:pt>
                <c:pt idx="18">
                  <c:v>2041</c:v>
                </c:pt>
                <c:pt idx="19">
                  <c:v>2042</c:v>
                </c:pt>
                <c:pt idx="20">
                  <c:v>2043</c:v>
                </c:pt>
                <c:pt idx="21">
                  <c:v>2044</c:v>
                </c:pt>
                <c:pt idx="22">
                  <c:v>2045</c:v>
                </c:pt>
                <c:pt idx="23">
                  <c:v>2046</c:v>
                </c:pt>
                <c:pt idx="24">
                  <c:v>2047</c:v>
                </c:pt>
                <c:pt idx="25">
                  <c:v>2048</c:v>
                </c:pt>
                <c:pt idx="26">
                  <c:v>2049</c:v>
                </c:pt>
                <c:pt idx="27">
                  <c:v>2050</c:v>
                </c:pt>
              </c:strCache>
            </c:strRef>
          </c:cat>
          <c:val>
            <c:numRef>
              <c:f>Elforbrug!$C$197:$AD$197</c:f>
              <c:numCache>
                <c:formatCode>General</c:formatCode>
                <c:ptCount val="28"/>
                <c:pt idx="0">
                  <c:v>0</c:v>
                </c:pt>
                <c:pt idx="1">
                  <c:v>0</c:v>
                </c:pt>
                <c:pt idx="2">
                  <c:v>0</c:v>
                </c:pt>
                <c:pt idx="3">
                  <c:v>0</c:v>
                </c:pt>
                <c:pt idx="4">
                  <c:v>0</c:v>
                </c:pt>
                <c:pt idx="5">
                  <c:v>0</c:v>
                </c:pt>
                <c:pt idx="6">
                  <c:v>0</c:v>
                </c:pt>
                <c:pt idx="7">
                  <c:v>0</c:v>
                </c:pt>
                <c:pt idx="8">
                  <c:v>0</c:v>
                </c:pt>
                <c:pt idx="9">
                  <c:v>0</c:v>
                </c:pt>
                <c:pt idx="10">
                  <c:v>400</c:v>
                </c:pt>
                <c:pt idx="11">
                  <c:v>400</c:v>
                </c:pt>
                <c:pt idx="12">
                  <c:v>3400</c:v>
                </c:pt>
                <c:pt idx="13">
                  <c:v>3400</c:v>
                </c:pt>
                <c:pt idx="14">
                  <c:v>3400</c:v>
                </c:pt>
                <c:pt idx="15">
                  <c:v>3400</c:v>
                </c:pt>
                <c:pt idx="16">
                  <c:v>3400</c:v>
                </c:pt>
                <c:pt idx="17">
                  <c:v>7400</c:v>
                </c:pt>
                <c:pt idx="18">
                  <c:v>7400</c:v>
                </c:pt>
                <c:pt idx="19">
                  <c:v>7400</c:v>
                </c:pt>
                <c:pt idx="20">
                  <c:v>7400</c:v>
                </c:pt>
                <c:pt idx="21">
                  <c:v>7400</c:v>
                </c:pt>
                <c:pt idx="22">
                  <c:v>7400</c:v>
                </c:pt>
                <c:pt idx="23">
                  <c:v>7400</c:v>
                </c:pt>
                <c:pt idx="24">
                  <c:v>7400</c:v>
                </c:pt>
                <c:pt idx="25">
                  <c:v>7400</c:v>
                </c:pt>
                <c:pt idx="26">
                  <c:v>7400</c:v>
                </c:pt>
                <c:pt idx="27">
                  <c:v>7400</c:v>
                </c:pt>
              </c:numCache>
            </c:numRef>
          </c:val>
        </c:ser>
        <c:ser>
          <c:idx val="2"/>
          <c:order val="2"/>
          <c:tx>
            <c:strRef>
              <c:f>Elforbrug!$B$198</c:f>
              <c:strCache>
                <c:ptCount val="1"/>
                <c:pt idx="0">
                  <c:v>Overplanting af radial havvind</c:v>
                </c:pt>
              </c:strCache>
            </c:strRef>
          </c:tx>
          <c:spPr>
            <a:solidFill>
              <a:srgbClr val="ffd424"/>
            </a:solidFill>
            <a:ln w="0">
              <a:noFill/>
            </a:ln>
          </c:spPr>
          <c:dLbls>
            <c:txPr>
              <a:bodyPr wrap="square"/>
              <a:lstStyle/>
              <a:p>
                <a:pPr>
                  <a:defRPr b="0" sz="1000" spc="-1" strike="noStrike">
                    <a:solidFill>
                      <a:srgbClr val="000000"/>
                    </a:solidFill>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Elforbrug!$C$195:$AD$195</c:f>
              <c:strCache>
                <c:ptCount val="28"/>
                <c:pt idx="0">
                  <c:v>2023</c:v>
                </c:pt>
                <c:pt idx="1">
                  <c:v>2024</c:v>
                </c:pt>
                <c:pt idx="2">
                  <c:v>2025</c:v>
                </c:pt>
                <c:pt idx="3">
                  <c:v>2026</c:v>
                </c:pt>
                <c:pt idx="4">
                  <c:v>2027</c:v>
                </c:pt>
                <c:pt idx="5">
                  <c:v>2028</c:v>
                </c:pt>
                <c:pt idx="6">
                  <c:v>2029</c:v>
                </c:pt>
                <c:pt idx="7">
                  <c:v>2030</c:v>
                </c:pt>
                <c:pt idx="8">
                  <c:v>2031</c:v>
                </c:pt>
                <c:pt idx="9">
                  <c:v>2032</c:v>
                </c:pt>
                <c:pt idx="10">
                  <c:v>2033</c:v>
                </c:pt>
                <c:pt idx="11">
                  <c:v>2034</c:v>
                </c:pt>
                <c:pt idx="12">
                  <c:v>2035</c:v>
                </c:pt>
                <c:pt idx="13">
                  <c:v>2036</c:v>
                </c:pt>
                <c:pt idx="14">
                  <c:v>2037</c:v>
                </c:pt>
                <c:pt idx="15">
                  <c:v>2038</c:v>
                </c:pt>
                <c:pt idx="16">
                  <c:v>2039</c:v>
                </c:pt>
                <c:pt idx="17">
                  <c:v>2040</c:v>
                </c:pt>
                <c:pt idx="18">
                  <c:v>2041</c:v>
                </c:pt>
                <c:pt idx="19">
                  <c:v>2042</c:v>
                </c:pt>
                <c:pt idx="20">
                  <c:v>2043</c:v>
                </c:pt>
                <c:pt idx="21">
                  <c:v>2044</c:v>
                </c:pt>
                <c:pt idx="22">
                  <c:v>2045</c:v>
                </c:pt>
                <c:pt idx="23">
                  <c:v>2046</c:v>
                </c:pt>
                <c:pt idx="24">
                  <c:v>2047</c:v>
                </c:pt>
                <c:pt idx="25">
                  <c:v>2048</c:v>
                </c:pt>
                <c:pt idx="26">
                  <c:v>2049</c:v>
                </c:pt>
                <c:pt idx="27">
                  <c:v>2050</c:v>
                </c:pt>
              </c:strCache>
            </c:strRef>
          </c:cat>
          <c:val>
            <c:numRef>
              <c:f>Elforbrug!$C$198:$AD$198</c:f>
              <c:numCache>
                <c:formatCode>General</c:formatCode>
                <c:ptCount val="28"/>
                <c:pt idx="0">
                  <c:v>0</c:v>
                </c:pt>
                <c:pt idx="1">
                  <c:v>0</c:v>
                </c:pt>
                <c:pt idx="2">
                  <c:v>0</c:v>
                </c:pt>
                <c:pt idx="3">
                  <c:v>0</c:v>
                </c:pt>
                <c:pt idx="4">
                  <c:v>0</c:v>
                </c:pt>
                <c:pt idx="5">
                  <c:v>0</c:v>
                </c:pt>
                <c:pt idx="6">
                  <c:v>0</c:v>
                </c:pt>
                <c:pt idx="7">
                  <c:v>100</c:v>
                </c:pt>
                <c:pt idx="8">
                  <c:v>100</c:v>
                </c:pt>
                <c:pt idx="9">
                  <c:v>100</c:v>
                </c:pt>
                <c:pt idx="10">
                  <c:v>2100</c:v>
                </c:pt>
                <c:pt idx="11">
                  <c:v>2100</c:v>
                </c:pt>
                <c:pt idx="12">
                  <c:v>2100</c:v>
                </c:pt>
                <c:pt idx="13">
                  <c:v>2100</c:v>
                </c:pt>
                <c:pt idx="14">
                  <c:v>2100</c:v>
                </c:pt>
                <c:pt idx="15">
                  <c:v>2100</c:v>
                </c:pt>
                <c:pt idx="16">
                  <c:v>2100</c:v>
                </c:pt>
                <c:pt idx="17">
                  <c:v>2100</c:v>
                </c:pt>
                <c:pt idx="18">
                  <c:v>2100</c:v>
                </c:pt>
                <c:pt idx="19">
                  <c:v>2100</c:v>
                </c:pt>
                <c:pt idx="20">
                  <c:v>2100</c:v>
                </c:pt>
                <c:pt idx="21">
                  <c:v>2100</c:v>
                </c:pt>
                <c:pt idx="22">
                  <c:v>2100</c:v>
                </c:pt>
                <c:pt idx="23">
                  <c:v>2100</c:v>
                </c:pt>
                <c:pt idx="24">
                  <c:v>2100</c:v>
                </c:pt>
                <c:pt idx="25">
                  <c:v>2100</c:v>
                </c:pt>
                <c:pt idx="26">
                  <c:v>2100</c:v>
                </c:pt>
                <c:pt idx="27">
                  <c:v>2100</c:v>
                </c:pt>
              </c:numCache>
            </c:numRef>
          </c:val>
        </c:ser>
        <c:ser>
          <c:idx val="3"/>
          <c:order val="3"/>
          <c:tx>
            <c:strRef>
              <c:f>Elforbrug!$B$199</c:f>
              <c:strCache>
                <c:ptCount val="1"/>
                <c:pt idx="0">
                  <c:v>Yderligere udbygning</c:v>
                </c:pt>
              </c:strCache>
            </c:strRef>
          </c:tx>
          <c:spPr>
            <a:solidFill>
              <a:srgbClr val="c2e5f1"/>
            </a:solidFill>
            <a:ln w="0">
              <a:noFill/>
            </a:ln>
          </c:spPr>
          <c:dLbls>
            <c:txPr>
              <a:bodyPr wrap="square"/>
              <a:lstStyle/>
              <a:p>
                <a:pPr>
                  <a:defRPr b="0" sz="1000" spc="-1" strike="noStrike">
                    <a:solidFill>
                      <a:srgbClr val="000000"/>
                    </a:solidFill>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Elforbrug!$C$195:$AD$195</c:f>
              <c:strCache>
                <c:ptCount val="28"/>
                <c:pt idx="0">
                  <c:v>2023</c:v>
                </c:pt>
                <c:pt idx="1">
                  <c:v>2024</c:v>
                </c:pt>
                <c:pt idx="2">
                  <c:v>2025</c:v>
                </c:pt>
                <c:pt idx="3">
                  <c:v>2026</c:v>
                </c:pt>
                <c:pt idx="4">
                  <c:v>2027</c:v>
                </c:pt>
                <c:pt idx="5">
                  <c:v>2028</c:v>
                </c:pt>
                <c:pt idx="6">
                  <c:v>2029</c:v>
                </c:pt>
                <c:pt idx="7">
                  <c:v>2030</c:v>
                </c:pt>
                <c:pt idx="8">
                  <c:v>2031</c:v>
                </c:pt>
                <c:pt idx="9">
                  <c:v>2032</c:v>
                </c:pt>
                <c:pt idx="10">
                  <c:v>2033</c:v>
                </c:pt>
                <c:pt idx="11">
                  <c:v>2034</c:v>
                </c:pt>
                <c:pt idx="12">
                  <c:v>2035</c:v>
                </c:pt>
                <c:pt idx="13">
                  <c:v>2036</c:v>
                </c:pt>
                <c:pt idx="14">
                  <c:v>2037</c:v>
                </c:pt>
                <c:pt idx="15">
                  <c:v>2038</c:v>
                </c:pt>
                <c:pt idx="16">
                  <c:v>2039</c:v>
                </c:pt>
                <c:pt idx="17">
                  <c:v>2040</c:v>
                </c:pt>
                <c:pt idx="18">
                  <c:v>2041</c:v>
                </c:pt>
                <c:pt idx="19">
                  <c:v>2042</c:v>
                </c:pt>
                <c:pt idx="20">
                  <c:v>2043</c:v>
                </c:pt>
                <c:pt idx="21">
                  <c:v>2044</c:v>
                </c:pt>
                <c:pt idx="22">
                  <c:v>2045</c:v>
                </c:pt>
                <c:pt idx="23">
                  <c:v>2046</c:v>
                </c:pt>
                <c:pt idx="24">
                  <c:v>2047</c:v>
                </c:pt>
                <c:pt idx="25">
                  <c:v>2048</c:v>
                </c:pt>
                <c:pt idx="26">
                  <c:v>2049</c:v>
                </c:pt>
                <c:pt idx="27">
                  <c:v>2050</c:v>
                </c:pt>
              </c:strCache>
            </c:strRef>
          </c:cat>
          <c:val>
            <c:numRef>
              <c:f>Elforbrug!$C$199:$AD$199</c:f>
              <c:numCache>
                <c:formatCode>General</c:formatCode>
                <c:ptCount val="28"/>
                <c:pt idx="0">
                  <c:v>0</c:v>
                </c:pt>
                <c:pt idx="1">
                  <c:v>0</c:v>
                </c:pt>
                <c:pt idx="2">
                  <c:v>0</c:v>
                </c:pt>
                <c:pt idx="3">
                  <c:v>0</c:v>
                </c:pt>
                <c:pt idx="4">
                  <c:v>0</c:v>
                </c:pt>
                <c:pt idx="5">
                  <c:v>0</c:v>
                </c:pt>
                <c:pt idx="6">
                  <c:v>0</c:v>
                </c:pt>
                <c:pt idx="7">
                  <c:v>0</c:v>
                </c:pt>
                <c:pt idx="8">
                  <c:v>0</c:v>
                </c:pt>
                <c:pt idx="9">
                  <c:v>500</c:v>
                </c:pt>
                <c:pt idx="10">
                  <c:v>500</c:v>
                </c:pt>
                <c:pt idx="11">
                  <c:v>1000</c:v>
                </c:pt>
                <c:pt idx="12">
                  <c:v>1500</c:v>
                </c:pt>
                <c:pt idx="13">
                  <c:v>2000</c:v>
                </c:pt>
                <c:pt idx="14">
                  <c:v>2500</c:v>
                </c:pt>
                <c:pt idx="15">
                  <c:v>3000</c:v>
                </c:pt>
                <c:pt idx="16">
                  <c:v>3500</c:v>
                </c:pt>
                <c:pt idx="17">
                  <c:v>3500</c:v>
                </c:pt>
                <c:pt idx="18">
                  <c:v>5000</c:v>
                </c:pt>
                <c:pt idx="19">
                  <c:v>6500</c:v>
                </c:pt>
                <c:pt idx="20">
                  <c:v>8000</c:v>
                </c:pt>
                <c:pt idx="21">
                  <c:v>9500</c:v>
                </c:pt>
                <c:pt idx="22">
                  <c:v>11000</c:v>
                </c:pt>
                <c:pt idx="23">
                  <c:v>12500</c:v>
                </c:pt>
                <c:pt idx="24">
                  <c:v>14000</c:v>
                </c:pt>
                <c:pt idx="25">
                  <c:v>15500</c:v>
                </c:pt>
                <c:pt idx="26">
                  <c:v>17000</c:v>
                </c:pt>
                <c:pt idx="27">
                  <c:v>18500</c:v>
                </c:pt>
              </c:numCache>
            </c:numRef>
          </c:val>
        </c:ser>
        <c:axId val="52897423"/>
        <c:axId val="25735699"/>
      </c:areaChart>
      <c:lineChart>
        <c:grouping val="stacked"/>
        <c:varyColors val="0"/>
        <c:ser>
          <c:idx val="4"/>
          <c:order val="4"/>
          <c:tx>
            <c:strRef>
              <c:f>Elforbrug!$B$209</c:f>
              <c:strCache>
                <c:ptCount val="1"/>
                <c:pt idx="0">
                  <c:v>Elforbrug til PtX</c:v>
                </c:pt>
              </c:strCache>
            </c:strRef>
          </c:tx>
          <c:spPr>
            <a:solidFill>
              <a:srgbClr val="99ccff"/>
            </a:solidFill>
            <a:ln w="28440">
              <a:noFill/>
            </a:ln>
          </c:spPr>
          <c:marker>
            <c:symbol val="none"/>
          </c:marker>
          <c:dLbls>
            <c:txPr>
              <a:bodyPr wrap="square"/>
              <a:lstStyle/>
              <a:p>
                <a:pPr>
                  <a:defRPr b="0" sz="1000" spc="-1" strike="noStrike">
                    <a:solidFill>
                      <a:srgbClr val="000000"/>
                    </a:solidFill>
                    <a:latin typeface="Arial"/>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Elforbrug!$C$195:$AD$195</c:f>
              <c:strCache>
                <c:ptCount val="28"/>
                <c:pt idx="0">
                  <c:v>2023</c:v>
                </c:pt>
                <c:pt idx="1">
                  <c:v>2024</c:v>
                </c:pt>
                <c:pt idx="2">
                  <c:v>2025</c:v>
                </c:pt>
                <c:pt idx="3">
                  <c:v>2026</c:v>
                </c:pt>
                <c:pt idx="4">
                  <c:v>2027</c:v>
                </c:pt>
                <c:pt idx="5">
                  <c:v>2028</c:v>
                </c:pt>
                <c:pt idx="6">
                  <c:v>2029</c:v>
                </c:pt>
                <c:pt idx="7">
                  <c:v>2030</c:v>
                </c:pt>
                <c:pt idx="8">
                  <c:v>2031</c:v>
                </c:pt>
                <c:pt idx="9">
                  <c:v>2032</c:v>
                </c:pt>
                <c:pt idx="10">
                  <c:v>2033</c:v>
                </c:pt>
                <c:pt idx="11">
                  <c:v>2034</c:v>
                </c:pt>
                <c:pt idx="12">
                  <c:v>2035</c:v>
                </c:pt>
                <c:pt idx="13">
                  <c:v>2036</c:v>
                </c:pt>
                <c:pt idx="14">
                  <c:v>2037</c:v>
                </c:pt>
                <c:pt idx="15">
                  <c:v>2038</c:v>
                </c:pt>
                <c:pt idx="16">
                  <c:v>2039</c:v>
                </c:pt>
                <c:pt idx="17">
                  <c:v>2040</c:v>
                </c:pt>
                <c:pt idx="18">
                  <c:v>2041</c:v>
                </c:pt>
                <c:pt idx="19">
                  <c:v>2042</c:v>
                </c:pt>
                <c:pt idx="20">
                  <c:v>2043</c:v>
                </c:pt>
                <c:pt idx="21">
                  <c:v>2044</c:v>
                </c:pt>
                <c:pt idx="22">
                  <c:v>2045</c:v>
                </c:pt>
                <c:pt idx="23">
                  <c:v>2046</c:v>
                </c:pt>
                <c:pt idx="24">
                  <c:v>2047</c:v>
                </c:pt>
                <c:pt idx="25">
                  <c:v>2048</c:v>
                </c:pt>
                <c:pt idx="26">
                  <c:v>2049</c:v>
                </c:pt>
                <c:pt idx="27">
                  <c:v>2050</c:v>
                </c:pt>
              </c:strCache>
            </c:strRef>
          </c:cat>
          <c:val>
            <c:numRef>
              <c:f>Elforbrug!$C$209:$AD$209</c:f>
              <c:numCache>
                <c:formatCode>General</c:formatCode>
                <c:ptCount val="28"/>
                <c:pt idx="0">
                  <c:v>0.025</c:v>
                </c:pt>
                <c:pt idx="1">
                  <c:v>0.545</c:v>
                </c:pt>
                <c:pt idx="2">
                  <c:v>1.265</c:v>
                </c:pt>
                <c:pt idx="3">
                  <c:v>4.375</c:v>
                </c:pt>
                <c:pt idx="4">
                  <c:v>6.6475</c:v>
                </c:pt>
                <c:pt idx="5">
                  <c:v>10.895</c:v>
                </c:pt>
                <c:pt idx="6">
                  <c:v>14.5175</c:v>
                </c:pt>
                <c:pt idx="7">
                  <c:v>15.8175</c:v>
                </c:pt>
                <c:pt idx="8">
                  <c:v>24.65</c:v>
                </c:pt>
                <c:pt idx="9">
                  <c:v>27.15</c:v>
                </c:pt>
                <c:pt idx="10">
                  <c:v>39.15</c:v>
                </c:pt>
                <c:pt idx="11">
                  <c:v>41.65</c:v>
                </c:pt>
                <c:pt idx="12">
                  <c:v>59.15</c:v>
                </c:pt>
                <c:pt idx="13">
                  <c:v>61.65</c:v>
                </c:pt>
                <c:pt idx="14">
                  <c:v>64.15</c:v>
                </c:pt>
                <c:pt idx="15">
                  <c:v>66.65</c:v>
                </c:pt>
                <c:pt idx="16">
                  <c:v>69.15</c:v>
                </c:pt>
                <c:pt idx="17">
                  <c:v>89.15</c:v>
                </c:pt>
                <c:pt idx="18">
                  <c:v>96.5375</c:v>
                </c:pt>
                <c:pt idx="19">
                  <c:v>103.925</c:v>
                </c:pt>
                <c:pt idx="20">
                  <c:v>111.3125</c:v>
                </c:pt>
                <c:pt idx="21">
                  <c:v>118.7</c:v>
                </c:pt>
                <c:pt idx="22">
                  <c:v>126.0875</c:v>
                </c:pt>
                <c:pt idx="23">
                  <c:v>133.475</c:v>
                </c:pt>
                <c:pt idx="24">
                  <c:v>140.8625</c:v>
                </c:pt>
                <c:pt idx="25">
                  <c:v>148.25</c:v>
                </c:pt>
                <c:pt idx="26">
                  <c:v>155.6375</c:v>
                </c:pt>
                <c:pt idx="27">
                  <c:v>163.025</c:v>
                </c:pt>
              </c:numCache>
            </c:numRef>
          </c:val>
          <c:smooth val="0"/>
        </c:ser>
        <c:hiLowLines>
          <c:spPr>
            <a:ln w="0">
              <a:noFill/>
            </a:ln>
          </c:spPr>
        </c:hiLowLines>
        <c:marker val="0"/>
        <c:axId val="81196172"/>
        <c:axId val="20054553"/>
      </c:lineChart>
      <c:catAx>
        <c:axId val="52897423"/>
        <c:scaling>
          <c:orientation val="minMax"/>
        </c:scaling>
        <c:delete val="0"/>
        <c:axPos val="b"/>
        <c:numFmt formatCode="General" sourceLinked="0"/>
        <c:majorTickMark val="none"/>
        <c:minorTickMark val="none"/>
        <c:tickLblPos val="nextTo"/>
        <c:spPr>
          <a:ln w="9360">
            <a:solidFill>
              <a:srgbClr val="d9d9d9"/>
            </a:solidFill>
            <a:round/>
          </a:ln>
        </c:spPr>
        <c:txPr>
          <a:bodyPr rot="-5400000"/>
          <a:lstStyle/>
          <a:p>
            <a:pPr>
              <a:defRPr b="0" sz="900" spc="-1" strike="noStrike">
                <a:solidFill>
                  <a:srgbClr val="595959"/>
                </a:solidFill>
                <a:latin typeface="Arial"/>
              </a:defRPr>
            </a:pPr>
          </a:p>
        </c:txPr>
        <c:crossAx val="25735699"/>
        <c:crosses val="autoZero"/>
        <c:auto val="1"/>
        <c:lblAlgn val="ctr"/>
        <c:lblOffset val="100"/>
        <c:noMultiLvlLbl val="0"/>
      </c:catAx>
      <c:valAx>
        <c:axId val="25735699"/>
        <c:scaling>
          <c:orientation val="minMax"/>
        </c:scaling>
        <c:delete val="0"/>
        <c:axPos val="l"/>
        <c:majorGridlines>
          <c:spPr>
            <a:ln w="9360">
              <a:solidFill>
                <a:srgbClr val="d9d9d9"/>
              </a:solidFill>
              <a:round/>
            </a:ln>
          </c:spPr>
        </c:majorGridlines>
        <c:title>
          <c:tx>
            <c:rich>
              <a:bodyPr rot="-5400000"/>
              <a:lstStyle/>
              <a:p>
                <a:pPr>
                  <a:defRPr b="0" lang="da-DK" sz="1000" spc="-1" strike="noStrike">
                    <a:solidFill>
                      <a:srgbClr val="595959"/>
                    </a:solidFill>
                    <a:latin typeface="Arial"/>
                  </a:defRPr>
                </a:pPr>
                <a:r>
                  <a:rPr b="0" lang="da-DK" sz="1000" spc="-1" strike="noStrike">
                    <a:solidFill>
                      <a:srgbClr val="595959"/>
                    </a:solidFill>
                    <a:latin typeface="Arial"/>
                  </a:rPr>
                  <a:t>Inputkapacitet elektrolyse (MW)</a:t>
                </a:r>
              </a:p>
            </c:rich>
          </c:tx>
          <c:overlay val="0"/>
          <c:spPr>
            <a:noFill/>
            <a:ln w="0">
              <a:noFill/>
            </a:ln>
          </c:spPr>
        </c:title>
        <c:numFmt formatCode="#,##0" sourceLinked="0"/>
        <c:majorTickMark val="none"/>
        <c:minorTickMark val="none"/>
        <c:tickLblPos val="nextTo"/>
        <c:spPr>
          <a:ln w="6480">
            <a:noFill/>
          </a:ln>
        </c:spPr>
        <c:txPr>
          <a:bodyPr/>
          <a:lstStyle/>
          <a:p>
            <a:pPr>
              <a:defRPr b="0" sz="900" spc="-1" strike="noStrike">
                <a:solidFill>
                  <a:srgbClr val="595959"/>
                </a:solidFill>
                <a:latin typeface="Arial"/>
              </a:defRPr>
            </a:pPr>
          </a:p>
        </c:txPr>
        <c:crossAx val="52897423"/>
        <c:crosses val="autoZero"/>
        <c:crossBetween val="between"/>
      </c:valAx>
      <c:catAx>
        <c:axId val="81196172"/>
        <c:scaling>
          <c:orientation val="minMax"/>
        </c:scaling>
        <c:delete val="1"/>
        <c:axPos val="t"/>
        <c:numFmt formatCode="General" sourceLinked="1"/>
        <c:majorTickMark val="out"/>
        <c:minorTickMark val="none"/>
        <c:tickLblPos val="nextTo"/>
        <c:spPr>
          <a:ln w="6480">
            <a:solidFill>
              <a:srgbClr val="8b8b8b"/>
            </a:solidFill>
            <a:round/>
          </a:ln>
        </c:spPr>
        <c:txPr>
          <a:bodyPr/>
          <a:lstStyle/>
          <a:p>
            <a:pPr>
              <a:defRPr b="0" sz="1000" spc="-1" strike="noStrike">
                <a:solidFill>
                  <a:srgbClr val="000000"/>
                </a:solidFill>
                <a:latin typeface="Arial"/>
              </a:defRPr>
            </a:pPr>
          </a:p>
        </c:txPr>
        <c:crossAx val="20054553"/>
        <c:auto val="1"/>
        <c:lblAlgn val="ctr"/>
        <c:lblOffset val="100"/>
        <c:noMultiLvlLbl val="0"/>
      </c:catAx>
      <c:valAx>
        <c:axId val="20054553"/>
        <c:scaling>
          <c:orientation val="minMax"/>
          <c:max val="175"/>
          <c:min val="0"/>
        </c:scaling>
        <c:delete val="0"/>
        <c:axPos val="r"/>
        <c:title>
          <c:tx>
            <c:rich>
              <a:bodyPr rot="-5400000"/>
              <a:lstStyle/>
              <a:p>
                <a:pPr>
                  <a:defRPr b="0" lang="da-DK" sz="1000" spc="-1" strike="noStrike">
                    <a:solidFill>
                      <a:srgbClr val="595959"/>
                    </a:solidFill>
                    <a:latin typeface="Arial"/>
                  </a:defRPr>
                </a:pPr>
                <a:r>
                  <a:rPr b="0" lang="da-DK" sz="1000" spc="-1" strike="noStrike">
                    <a:solidFill>
                      <a:srgbClr val="595959"/>
                    </a:solidFill>
                    <a:latin typeface="Arial"/>
                  </a:rPr>
                  <a:t>Elforbrug til elektrolyse (TWh)</a:t>
                </a:r>
              </a:p>
            </c:rich>
          </c:tx>
          <c:overlay val="0"/>
          <c:spPr>
            <a:noFill/>
            <a:ln w="0">
              <a:noFill/>
            </a:ln>
          </c:spPr>
        </c:title>
        <c:numFmt formatCode="0" sourceLinked="0"/>
        <c:majorTickMark val="out"/>
        <c:minorTickMark val="none"/>
        <c:tickLblPos val="nextTo"/>
        <c:spPr>
          <a:ln w="6480">
            <a:noFill/>
          </a:ln>
        </c:spPr>
        <c:txPr>
          <a:bodyPr/>
          <a:lstStyle/>
          <a:p>
            <a:pPr>
              <a:defRPr b="0" sz="900" spc="-1" strike="noStrike">
                <a:solidFill>
                  <a:srgbClr val="595959"/>
                </a:solidFill>
                <a:latin typeface="Arial"/>
              </a:defRPr>
            </a:pPr>
          </a:p>
        </c:txPr>
        <c:crossAx val="81196172"/>
        <c:crosses val="max"/>
        <c:crossBetween val="between"/>
        <c:majorUnit val="25"/>
      </c:valAx>
      <c:spPr>
        <a:noFill/>
        <a:ln w="0">
          <a:noFill/>
        </a:ln>
      </c:spPr>
    </c:plotArea>
    <c:legend>
      <c:legendPos val="b"/>
      <c:legendEntry>
        <c:idx val="4"/>
        <c:delete val="1"/>
      </c:legendEntry>
      <c:overlay val="0"/>
      <c:spPr>
        <a:noFill/>
        <a:ln w="0">
          <a:noFill/>
        </a:ln>
      </c:spPr>
      <c:txPr>
        <a:bodyPr/>
        <a:lstStyle/>
        <a:p>
          <a:pPr>
            <a:defRPr b="0" sz="900" spc="-1" strike="noStrike">
              <a:solidFill>
                <a:srgbClr val="595959"/>
              </a:solidFill>
              <a:latin typeface="Arial"/>
            </a:defRPr>
          </a:pPr>
        </a:p>
      </c:txPr>
    </c:legend>
    <c:plotVisOnly val="1"/>
    <c:dispBlanksAs val="gap"/>
  </c:chart>
  <c:spPr>
    <a:solidFill>
      <a:srgbClr val="ffffff"/>
    </a:solidFill>
    <a:ln w="9360">
      <a:noFill/>
    </a:ln>
  </c:spPr>
</c:chartSpace>
</file>

<file path=xl/charts/chart35.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lang="da-DK" sz="1400" spc="-1" strike="noStrike">
                <a:solidFill>
                  <a:srgbClr val="000000"/>
                </a:solidFill>
                <a:latin typeface="Arial"/>
              </a:defRPr>
            </a:pPr>
            <a:r>
              <a:rPr b="0" lang="da-DK" sz="1400" spc="-1" strike="noStrike">
                <a:solidFill>
                  <a:srgbClr val="000000"/>
                </a:solidFill>
                <a:latin typeface="Arial"/>
              </a:rPr>
              <a:t>Elkapacitet til Direct Air Capture (MW)</a:t>
            </a:r>
          </a:p>
        </c:rich>
      </c:tx>
      <c:overlay val="0"/>
      <c:spPr>
        <a:noFill/>
        <a:ln w="0">
          <a:noFill/>
        </a:ln>
      </c:spPr>
    </c:title>
    <c:autoTitleDeleted val="0"/>
    <c:plotArea>
      <c:lineChart>
        <c:grouping val="standard"/>
        <c:varyColors val="0"/>
        <c:ser>
          <c:idx val="0"/>
          <c:order val="0"/>
          <c:tx>
            <c:strRef>
              <c:f>Elforbrug!$B$372</c:f>
              <c:strCache>
                <c:ptCount val="1"/>
                <c:pt idx="0">
                  <c:v>DAC</c:v>
                </c:pt>
              </c:strCache>
            </c:strRef>
          </c:tx>
          <c:spPr>
            <a:solidFill>
              <a:srgbClr val="0a515d"/>
            </a:solidFill>
            <a:ln cap="rnd" w="28440">
              <a:solidFill>
                <a:srgbClr val="0a515d"/>
              </a:solidFill>
              <a:round/>
            </a:ln>
          </c:spPr>
          <c:marker>
            <c:symbol val="none"/>
          </c:marker>
          <c:dLbls>
            <c:txPr>
              <a:bodyPr wrap="square"/>
              <a:lstStyle/>
              <a:p>
                <a:pPr>
                  <a:defRPr b="0" sz="1000" spc="-1" strike="noStrike">
                    <a:solidFill>
                      <a:srgbClr val="000000"/>
                    </a:solidFill>
                    <a:latin typeface="Arial"/>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Elforbrug!$C$229:$AD$229</c:f>
              <c:strCache>
                <c:ptCount val="28"/>
                <c:pt idx="0">
                  <c:v>2023</c:v>
                </c:pt>
                <c:pt idx="1">
                  <c:v>2024</c:v>
                </c:pt>
                <c:pt idx="2">
                  <c:v>2025</c:v>
                </c:pt>
                <c:pt idx="3">
                  <c:v>2026</c:v>
                </c:pt>
                <c:pt idx="4">
                  <c:v>2027</c:v>
                </c:pt>
                <c:pt idx="5">
                  <c:v>2028</c:v>
                </c:pt>
                <c:pt idx="6">
                  <c:v>2029</c:v>
                </c:pt>
                <c:pt idx="7">
                  <c:v>2030</c:v>
                </c:pt>
                <c:pt idx="8">
                  <c:v>2031</c:v>
                </c:pt>
                <c:pt idx="9">
                  <c:v>2032</c:v>
                </c:pt>
                <c:pt idx="10">
                  <c:v>2033</c:v>
                </c:pt>
                <c:pt idx="11">
                  <c:v>2034</c:v>
                </c:pt>
                <c:pt idx="12">
                  <c:v>2035</c:v>
                </c:pt>
                <c:pt idx="13">
                  <c:v>2036</c:v>
                </c:pt>
                <c:pt idx="14">
                  <c:v>2037</c:v>
                </c:pt>
                <c:pt idx="15">
                  <c:v>2038</c:v>
                </c:pt>
                <c:pt idx="16">
                  <c:v>2039</c:v>
                </c:pt>
                <c:pt idx="17">
                  <c:v>2040</c:v>
                </c:pt>
                <c:pt idx="18">
                  <c:v>2041</c:v>
                </c:pt>
                <c:pt idx="19">
                  <c:v>2042</c:v>
                </c:pt>
                <c:pt idx="20">
                  <c:v>2043</c:v>
                </c:pt>
                <c:pt idx="21">
                  <c:v>2044</c:v>
                </c:pt>
                <c:pt idx="22">
                  <c:v>2045</c:v>
                </c:pt>
                <c:pt idx="23">
                  <c:v>2046</c:v>
                </c:pt>
                <c:pt idx="24">
                  <c:v>2047</c:v>
                </c:pt>
                <c:pt idx="25">
                  <c:v>2048</c:v>
                </c:pt>
                <c:pt idx="26">
                  <c:v>2049</c:v>
                </c:pt>
                <c:pt idx="27">
                  <c:v>2050</c:v>
                </c:pt>
              </c:strCache>
            </c:strRef>
          </c:cat>
          <c:val>
            <c:numRef>
              <c:f>Elforbrug!$C$232:$AD$232</c:f>
              <c:numCache>
                <c:formatCode>General</c:formatCode>
                <c:ptCount val="28"/>
                <c:pt idx="0">
                  <c:v>0</c:v>
                </c:pt>
                <c:pt idx="1">
                  <c:v>0</c:v>
                </c:pt>
                <c:pt idx="2">
                  <c:v>0</c:v>
                </c:pt>
                <c:pt idx="3">
                  <c:v>0</c:v>
                </c:pt>
                <c:pt idx="4">
                  <c:v>0</c:v>
                </c:pt>
                <c:pt idx="5">
                  <c:v>0</c:v>
                </c:pt>
                <c:pt idx="6">
                  <c:v>0</c:v>
                </c:pt>
                <c:pt idx="7">
                  <c:v>0</c:v>
                </c:pt>
                <c:pt idx="8">
                  <c:v>40</c:v>
                </c:pt>
                <c:pt idx="9">
                  <c:v>80</c:v>
                </c:pt>
                <c:pt idx="10">
                  <c:v>120</c:v>
                </c:pt>
                <c:pt idx="11">
                  <c:v>160</c:v>
                </c:pt>
                <c:pt idx="12">
                  <c:v>200</c:v>
                </c:pt>
                <c:pt idx="13">
                  <c:v>240</c:v>
                </c:pt>
                <c:pt idx="14">
                  <c:v>280</c:v>
                </c:pt>
                <c:pt idx="15">
                  <c:v>320</c:v>
                </c:pt>
                <c:pt idx="16">
                  <c:v>360</c:v>
                </c:pt>
                <c:pt idx="17">
                  <c:v>400</c:v>
                </c:pt>
                <c:pt idx="18">
                  <c:v>460</c:v>
                </c:pt>
                <c:pt idx="19">
                  <c:v>520</c:v>
                </c:pt>
                <c:pt idx="20">
                  <c:v>580</c:v>
                </c:pt>
                <c:pt idx="21">
                  <c:v>640</c:v>
                </c:pt>
                <c:pt idx="22">
                  <c:v>700</c:v>
                </c:pt>
                <c:pt idx="23">
                  <c:v>720</c:v>
                </c:pt>
                <c:pt idx="24">
                  <c:v>740</c:v>
                </c:pt>
                <c:pt idx="25">
                  <c:v>760</c:v>
                </c:pt>
                <c:pt idx="26">
                  <c:v>780</c:v>
                </c:pt>
                <c:pt idx="27">
                  <c:v>800</c:v>
                </c:pt>
              </c:numCache>
            </c:numRef>
          </c:val>
          <c:smooth val="0"/>
        </c:ser>
        <c:hiLowLines>
          <c:spPr>
            <a:ln w="0">
              <a:noFill/>
            </a:ln>
          </c:spPr>
        </c:hiLowLines>
        <c:marker val="0"/>
        <c:axId val="6753736"/>
        <c:axId val="2621091"/>
      </c:lineChart>
      <c:catAx>
        <c:axId val="6753736"/>
        <c:scaling>
          <c:orientation val="minMax"/>
        </c:scaling>
        <c:delete val="0"/>
        <c:axPos val="b"/>
        <c:numFmt formatCode="General" sourceLinked="0"/>
        <c:majorTickMark val="none"/>
        <c:minorTickMark val="none"/>
        <c:tickLblPos val="nextTo"/>
        <c:spPr>
          <a:ln w="9360">
            <a:solidFill>
              <a:srgbClr val="d9d9d9"/>
            </a:solidFill>
            <a:round/>
          </a:ln>
        </c:spPr>
        <c:txPr>
          <a:bodyPr rot="-5400000"/>
          <a:lstStyle/>
          <a:p>
            <a:pPr>
              <a:defRPr b="0" sz="900" spc="-1" strike="noStrike">
                <a:solidFill>
                  <a:srgbClr val="595959"/>
                </a:solidFill>
                <a:latin typeface="Arial"/>
              </a:defRPr>
            </a:pPr>
          </a:p>
        </c:txPr>
        <c:crossAx val="2621091"/>
        <c:crosses val="autoZero"/>
        <c:auto val="1"/>
        <c:lblAlgn val="ctr"/>
        <c:lblOffset val="100"/>
        <c:noMultiLvlLbl val="0"/>
      </c:catAx>
      <c:valAx>
        <c:axId val="2621091"/>
        <c:scaling>
          <c:orientation val="minMax"/>
        </c:scaling>
        <c:delete val="0"/>
        <c:axPos val="l"/>
        <c:majorGridlines>
          <c:spPr>
            <a:ln w="9360">
              <a:solidFill>
                <a:srgbClr val="d9d9d9"/>
              </a:solidFill>
              <a:round/>
            </a:ln>
          </c:spPr>
        </c:majorGridlines>
        <c:numFmt formatCode="#,##0" sourceLinked="0"/>
        <c:majorTickMark val="none"/>
        <c:minorTickMark val="none"/>
        <c:tickLblPos val="nextTo"/>
        <c:spPr>
          <a:ln w="6480">
            <a:noFill/>
          </a:ln>
        </c:spPr>
        <c:txPr>
          <a:bodyPr/>
          <a:lstStyle/>
          <a:p>
            <a:pPr>
              <a:defRPr b="0" sz="900" spc="-1" strike="noStrike">
                <a:solidFill>
                  <a:srgbClr val="595959"/>
                </a:solidFill>
                <a:latin typeface="Arial"/>
              </a:defRPr>
            </a:pPr>
          </a:p>
        </c:txPr>
        <c:crossAx val="6753736"/>
        <c:crosses val="autoZero"/>
        <c:crossBetween val="between"/>
      </c:valAx>
      <c:spPr>
        <a:noFill/>
        <a:ln w="0">
          <a:noFill/>
        </a:ln>
      </c:spPr>
    </c:plotArea>
    <c:plotVisOnly val="1"/>
    <c:dispBlanksAs val="zero"/>
  </c:chart>
  <c:spPr>
    <a:solidFill>
      <a:srgbClr val="ffffff"/>
    </a:solidFill>
    <a:ln w="9360">
      <a:noFill/>
    </a:ln>
  </c:spPr>
</c:chartSpace>
</file>

<file path=xl/charts/chart36.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lang="da-DK" sz="1400" spc="-1" strike="noStrike">
                <a:solidFill>
                  <a:srgbClr val="000000"/>
                </a:solidFill>
                <a:latin typeface="Arial"/>
              </a:defRPr>
            </a:pPr>
            <a:r>
              <a:rPr b="0" lang="da-DK" sz="1400" spc="-1" strike="noStrike">
                <a:solidFill>
                  <a:srgbClr val="000000"/>
                </a:solidFill>
                <a:latin typeface="Arial"/>
              </a:rPr>
              <a:t>PtX-elkapacitet (MW)</a:t>
            </a:r>
          </a:p>
        </c:rich>
      </c:tx>
      <c:overlay val="0"/>
      <c:spPr>
        <a:noFill/>
        <a:ln w="0">
          <a:noFill/>
        </a:ln>
      </c:spPr>
    </c:title>
    <c:autoTitleDeleted val="0"/>
    <c:plotArea>
      <c:areaChart>
        <c:grouping val="stacked"/>
        <c:ser>
          <c:idx val="0"/>
          <c:order val="0"/>
          <c:tx>
            <c:strRef>
              <c:f>Elforbrug!$B$202</c:f>
              <c:strCache>
                <c:ptCount val="1"/>
                <c:pt idx="0">
                  <c:v>Vestdanmark (DK1)</c:v>
                </c:pt>
              </c:strCache>
            </c:strRef>
          </c:tx>
          <c:spPr>
            <a:solidFill>
              <a:srgbClr val="008b8b"/>
            </a:solidFill>
            <a:ln w="25560">
              <a:noFill/>
            </a:ln>
          </c:spPr>
          <c:dLbls>
            <c:txPr>
              <a:bodyPr wrap="square"/>
              <a:lstStyle/>
              <a:p>
                <a:pPr>
                  <a:defRPr b="0" sz="1000" spc="-1" strike="noStrike">
                    <a:solidFill>
                      <a:srgbClr val="000000"/>
                    </a:solidFill>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Elforbrug!$C$201:$AD$201</c:f>
              <c:strCache>
                <c:ptCount val="28"/>
                <c:pt idx="0">
                  <c:v>2023</c:v>
                </c:pt>
                <c:pt idx="1">
                  <c:v>2024</c:v>
                </c:pt>
                <c:pt idx="2">
                  <c:v>2025</c:v>
                </c:pt>
                <c:pt idx="3">
                  <c:v>2026</c:v>
                </c:pt>
                <c:pt idx="4">
                  <c:v>2027</c:v>
                </c:pt>
                <c:pt idx="5">
                  <c:v>2028</c:v>
                </c:pt>
                <c:pt idx="6">
                  <c:v>2029</c:v>
                </c:pt>
                <c:pt idx="7">
                  <c:v>2030</c:v>
                </c:pt>
                <c:pt idx="8">
                  <c:v>2031</c:v>
                </c:pt>
                <c:pt idx="9">
                  <c:v>2032</c:v>
                </c:pt>
                <c:pt idx="10">
                  <c:v>2033</c:v>
                </c:pt>
                <c:pt idx="11">
                  <c:v>2034</c:v>
                </c:pt>
                <c:pt idx="12">
                  <c:v>2035</c:v>
                </c:pt>
                <c:pt idx="13">
                  <c:v>2036</c:v>
                </c:pt>
                <c:pt idx="14">
                  <c:v>2037</c:v>
                </c:pt>
                <c:pt idx="15">
                  <c:v>2038</c:v>
                </c:pt>
                <c:pt idx="16">
                  <c:v>2039</c:v>
                </c:pt>
                <c:pt idx="17">
                  <c:v>2040</c:v>
                </c:pt>
                <c:pt idx="18">
                  <c:v>2041</c:v>
                </c:pt>
                <c:pt idx="19">
                  <c:v>2042</c:v>
                </c:pt>
                <c:pt idx="20">
                  <c:v>2043</c:v>
                </c:pt>
                <c:pt idx="21">
                  <c:v>2044</c:v>
                </c:pt>
                <c:pt idx="22">
                  <c:v>2045</c:v>
                </c:pt>
                <c:pt idx="23">
                  <c:v>2046</c:v>
                </c:pt>
                <c:pt idx="24">
                  <c:v>2047</c:v>
                </c:pt>
                <c:pt idx="25">
                  <c:v>2048</c:v>
                </c:pt>
                <c:pt idx="26">
                  <c:v>2049</c:v>
                </c:pt>
                <c:pt idx="27">
                  <c:v>2050</c:v>
                </c:pt>
              </c:strCache>
            </c:strRef>
          </c:cat>
          <c:val>
            <c:numRef>
              <c:f>Elforbrug!$C$202:$AD$202</c:f>
              <c:numCache>
                <c:formatCode>General</c:formatCode>
                <c:ptCount val="28"/>
                <c:pt idx="0">
                  <c:v>5</c:v>
                </c:pt>
                <c:pt idx="1">
                  <c:v>109</c:v>
                </c:pt>
                <c:pt idx="2">
                  <c:v>222</c:v>
                </c:pt>
                <c:pt idx="3">
                  <c:v>794</c:v>
                </c:pt>
                <c:pt idx="4">
                  <c:v>1051.5</c:v>
                </c:pt>
                <c:pt idx="5">
                  <c:v>1901</c:v>
                </c:pt>
                <c:pt idx="6">
                  <c:v>2625.5</c:v>
                </c:pt>
                <c:pt idx="7">
                  <c:v>2625.5</c:v>
                </c:pt>
                <c:pt idx="8">
                  <c:v>3982</c:v>
                </c:pt>
                <c:pt idx="9">
                  <c:v>4332</c:v>
                </c:pt>
                <c:pt idx="10">
                  <c:v>5932</c:v>
                </c:pt>
                <c:pt idx="11">
                  <c:v>6282</c:v>
                </c:pt>
                <c:pt idx="12">
                  <c:v>6632</c:v>
                </c:pt>
                <c:pt idx="13">
                  <c:v>7132</c:v>
                </c:pt>
                <c:pt idx="14">
                  <c:v>7632</c:v>
                </c:pt>
                <c:pt idx="15">
                  <c:v>8132</c:v>
                </c:pt>
                <c:pt idx="16">
                  <c:v>8632</c:v>
                </c:pt>
                <c:pt idx="17">
                  <c:v>8632</c:v>
                </c:pt>
                <c:pt idx="18">
                  <c:v>9382</c:v>
                </c:pt>
                <c:pt idx="19">
                  <c:v>10132</c:v>
                </c:pt>
                <c:pt idx="20">
                  <c:v>10882</c:v>
                </c:pt>
                <c:pt idx="21">
                  <c:v>11632</c:v>
                </c:pt>
                <c:pt idx="22">
                  <c:v>12382</c:v>
                </c:pt>
                <c:pt idx="23">
                  <c:v>13132</c:v>
                </c:pt>
                <c:pt idx="24">
                  <c:v>13882</c:v>
                </c:pt>
                <c:pt idx="25">
                  <c:v>14632</c:v>
                </c:pt>
                <c:pt idx="26">
                  <c:v>15382</c:v>
                </c:pt>
                <c:pt idx="27">
                  <c:v>16132</c:v>
                </c:pt>
              </c:numCache>
            </c:numRef>
          </c:val>
        </c:ser>
        <c:ser>
          <c:idx val="1"/>
          <c:order val="1"/>
          <c:tx>
            <c:strRef>
              <c:f>Elforbrug!$B$203</c:f>
              <c:strCache>
                <c:ptCount val="1"/>
                <c:pt idx="0">
                  <c:v>Østdanmark (DK2)</c:v>
                </c:pt>
              </c:strCache>
            </c:strRef>
          </c:tx>
          <c:spPr>
            <a:solidFill>
              <a:srgbClr val="0a515d"/>
            </a:solidFill>
            <a:ln w="25560">
              <a:noFill/>
            </a:ln>
          </c:spPr>
          <c:dLbls>
            <c:txPr>
              <a:bodyPr wrap="square"/>
              <a:lstStyle/>
              <a:p>
                <a:pPr>
                  <a:defRPr b="0" sz="1000" spc="-1" strike="noStrike">
                    <a:solidFill>
                      <a:srgbClr val="000000"/>
                    </a:solidFill>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Elforbrug!$C$201:$AD$201</c:f>
              <c:strCache>
                <c:ptCount val="28"/>
                <c:pt idx="0">
                  <c:v>2023</c:v>
                </c:pt>
                <c:pt idx="1">
                  <c:v>2024</c:v>
                </c:pt>
                <c:pt idx="2">
                  <c:v>2025</c:v>
                </c:pt>
                <c:pt idx="3">
                  <c:v>2026</c:v>
                </c:pt>
                <c:pt idx="4">
                  <c:v>2027</c:v>
                </c:pt>
                <c:pt idx="5">
                  <c:v>2028</c:v>
                </c:pt>
                <c:pt idx="6">
                  <c:v>2029</c:v>
                </c:pt>
                <c:pt idx="7">
                  <c:v>2030</c:v>
                </c:pt>
                <c:pt idx="8">
                  <c:v>2031</c:v>
                </c:pt>
                <c:pt idx="9">
                  <c:v>2032</c:v>
                </c:pt>
                <c:pt idx="10">
                  <c:v>2033</c:v>
                </c:pt>
                <c:pt idx="11">
                  <c:v>2034</c:v>
                </c:pt>
                <c:pt idx="12">
                  <c:v>2035</c:v>
                </c:pt>
                <c:pt idx="13">
                  <c:v>2036</c:v>
                </c:pt>
                <c:pt idx="14">
                  <c:v>2037</c:v>
                </c:pt>
                <c:pt idx="15">
                  <c:v>2038</c:v>
                </c:pt>
                <c:pt idx="16">
                  <c:v>2039</c:v>
                </c:pt>
                <c:pt idx="17">
                  <c:v>2040</c:v>
                </c:pt>
                <c:pt idx="18">
                  <c:v>2041</c:v>
                </c:pt>
                <c:pt idx="19">
                  <c:v>2042</c:v>
                </c:pt>
                <c:pt idx="20">
                  <c:v>2043</c:v>
                </c:pt>
                <c:pt idx="21">
                  <c:v>2044</c:v>
                </c:pt>
                <c:pt idx="22">
                  <c:v>2045</c:v>
                </c:pt>
                <c:pt idx="23">
                  <c:v>2046</c:v>
                </c:pt>
                <c:pt idx="24">
                  <c:v>2047</c:v>
                </c:pt>
                <c:pt idx="25">
                  <c:v>2048</c:v>
                </c:pt>
                <c:pt idx="26">
                  <c:v>2049</c:v>
                </c:pt>
                <c:pt idx="27">
                  <c:v>2050</c:v>
                </c:pt>
              </c:strCache>
            </c:strRef>
          </c:cat>
          <c:val>
            <c:numRef>
              <c:f>Elforbrug!$C$203:$AD$203</c:f>
              <c:numCache>
                <c:formatCode>General</c:formatCode>
                <c:ptCount val="28"/>
                <c:pt idx="0">
                  <c:v>0</c:v>
                </c:pt>
                <c:pt idx="1">
                  <c:v>0</c:v>
                </c:pt>
                <c:pt idx="2">
                  <c:v>31</c:v>
                </c:pt>
                <c:pt idx="3">
                  <c:v>81</c:v>
                </c:pt>
                <c:pt idx="4">
                  <c:v>278</c:v>
                </c:pt>
                <c:pt idx="5">
                  <c:v>278</c:v>
                </c:pt>
                <c:pt idx="6">
                  <c:v>278</c:v>
                </c:pt>
                <c:pt idx="7">
                  <c:v>538</c:v>
                </c:pt>
                <c:pt idx="8">
                  <c:v>948</c:v>
                </c:pt>
                <c:pt idx="9">
                  <c:v>1098</c:v>
                </c:pt>
                <c:pt idx="10">
                  <c:v>1498</c:v>
                </c:pt>
                <c:pt idx="11">
                  <c:v>1648</c:v>
                </c:pt>
                <c:pt idx="12">
                  <c:v>1798</c:v>
                </c:pt>
                <c:pt idx="13">
                  <c:v>1798</c:v>
                </c:pt>
                <c:pt idx="14">
                  <c:v>1798</c:v>
                </c:pt>
                <c:pt idx="15">
                  <c:v>1798</c:v>
                </c:pt>
                <c:pt idx="16">
                  <c:v>1798</c:v>
                </c:pt>
                <c:pt idx="17">
                  <c:v>1798</c:v>
                </c:pt>
                <c:pt idx="18">
                  <c:v>1798</c:v>
                </c:pt>
                <c:pt idx="19">
                  <c:v>1798</c:v>
                </c:pt>
                <c:pt idx="20">
                  <c:v>1798</c:v>
                </c:pt>
                <c:pt idx="21">
                  <c:v>1798</c:v>
                </c:pt>
                <c:pt idx="22">
                  <c:v>1798</c:v>
                </c:pt>
                <c:pt idx="23">
                  <c:v>1798</c:v>
                </c:pt>
                <c:pt idx="24">
                  <c:v>1798</c:v>
                </c:pt>
                <c:pt idx="25">
                  <c:v>1798</c:v>
                </c:pt>
                <c:pt idx="26">
                  <c:v>1798</c:v>
                </c:pt>
                <c:pt idx="27">
                  <c:v>1798</c:v>
                </c:pt>
              </c:numCache>
            </c:numRef>
          </c:val>
        </c:ser>
        <c:ser>
          <c:idx val="2"/>
          <c:order val="2"/>
          <c:tx>
            <c:strRef>
              <c:f>Elforbrug!$B$204</c:f>
              <c:strCache>
                <c:ptCount val="1"/>
                <c:pt idx="0">
                  <c:v>Energiø Bornholm</c:v>
                </c:pt>
              </c:strCache>
            </c:strRef>
          </c:tx>
          <c:spPr>
            <a:solidFill>
              <a:srgbClr val="ffd424"/>
            </a:solidFill>
            <a:ln w="25560">
              <a:noFill/>
            </a:ln>
          </c:spPr>
          <c:dLbls>
            <c:txPr>
              <a:bodyPr wrap="square"/>
              <a:lstStyle/>
              <a:p>
                <a:pPr>
                  <a:defRPr b="0" sz="1000" spc="-1" strike="noStrike">
                    <a:solidFill>
                      <a:srgbClr val="000000"/>
                    </a:solidFill>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Elforbrug!$C$201:$AD$201</c:f>
              <c:strCache>
                <c:ptCount val="28"/>
                <c:pt idx="0">
                  <c:v>2023</c:v>
                </c:pt>
                <c:pt idx="1">
                  <c:v>2024</c:v>
                </c:pt>
                <c:pt idx="2">
                  <c:v>2025</c:v>
                </c:pt>
                <c:pt idx="3">
                  <c:v>2026</c:v>
                </c:pt>
                <c:pt idx="4">
                  <c:v>2027</c:v>
                </c:pt>
                <c:pt idx="5">
                  <c:v>2028</c:v>
                </c:pt>
                <c:pt idx="6">
                  <c:v>2029</c:v>
                </c:pt>
                <c:pt idx="7">
                  <c:v>2030</c:v>
                </c:pt>
                <c:pt idx="8">
                  <c:v>2031</c:v>
                </c:pt>
                <c:pt idx="9">
                  <c:v>2032</c:v>
                </c:pt>
                <c:pt idx="10">
                  <c:v>2033</c:v>
                </c:pt>
                <c:pt idx="11">
                  <c:v>2034</c:v>
                </c:pt>
                <c:pt idx="12">
                  <c:v>2035</c:v>
                </c:pt>
                <c:pt idx="13">
                  <c:v>2036</c:v>
                </c:pt>
                <c:pt idx="14">
                  <c:v>2037</c:v>
                </c:pt>
                <c:pt idx="15">
                  <c:v>2038</c:v>
                </c:pt>
                <c:pt idx="16">
                  <c:v>2039</c:v>
                </c:pt>
                <c:pt idx="17">
                  <c:v>2040</c:v>
                </c:pt>
                <c:pt idx="18">
                  <c:v>2041</c:v>
                </c:pt>
                <c:pt idx="19">
                  <c:v>2042</c:v>
                </c:pt>
                <c:pt idx="20">
                  <c:v>2043</c:v>
                </c:pt>
                <c:pt idx="21">
                  <c:v>2044</c:v>
                </c:pt>
                <c:pt idx="22">
                  <c:v>2045</c:v>
                </c:pt>
                <c:pt idx="23">
                  <c:v>2046</c:v>
                </c:pt>
                <c:pt idx="24">
                  <c:v>2047</c:v>
                </c:pt>
                <c:pt idx="25">
                  <c:v>2048</c:v>
                </c:pt>
                <c:pt idx="26">
                  <c:v>2049</c:v>
                </c:pt>
                <c:pt idx="27">
                  <c:v>2050</c:v>
                </c:pt>
              </c:strCache>
            </c:strRef>
          </c:cat>
          <c:val>
            <c:numRef>
              <c:f>Elforbrug!$C$204:$AD$204</c:f>
              <c:numCache>
                <c:formatCode>General</c:formatCode>
                <c:ptCount val="28"/>
                <c:pt idx="0">
                  <c:v>0</c:v>
                </c:pt>
                <c:pt idx="1">
                  <c:v>0</c:v>
                </c:pt>
                <c:pt idx="2">
                  <c:v>0</c:v>
                </c:pt>
                <c:pt idx="3">
                  <c:v>0</c:v>
                </c:pt>
                <c:pt idx="4">
                  <c:v>0</c:v>
                </c:pt>
                <c:pt idx="5">
                  <c:v>0</c:v>
                </c:pt>
                <c:pt idx="6">
                  <c:v>0</c:v>
                </c:pt>
                <c:pt idx="7">
                  <c:v>0</c:v>
                </c:pt>
                <c:pt idx="8">
                  <c:v>0</c:v>
                </c:pt>
                <c:pt idx="9">
                  <c:v>0</c:v>
                </c:pt>
                <c:pt idx="10">
                  <c:v>400</c:v>
                </c:pt>
                <c:pt idx="11">
                  <c:v>400</c:v>
                </c:pt>
                <c:pt idx="12">
                  <c:v>400</c:v>
                </c:pt>
                <c:pt idx="13">
                  <c:v>400</c:v>
                </c:pt>
                <c:pt idx="14">
                  <c:v>400</c:v>
                </c:pt>
                <c:pt idx="15">
                  <c:v>400</c:v>
                </c:pt>
                <c:pt idx="16">
                  <c:v>400</c:v>
                </c:pt>
                <c:pt idx="17">
                  <c:v>400</c:v>
                </c:pt>
                <c:pt idx="18">
                  <c:v>400</c:v>
                </c:pt>
                <c:pt idx="19">
                  <c:v>400</c:v>
                </c:pt>
                <c:pt idx="20">
                  <c:v>400</c:v>
                </c:pt>
                <c:pt idx="21">
                  <c:v>400</c:v>
                </c:pt>
                <c:pt idx="22">
                  <c:v>400</c:v>
                </c:pt>
                <c:pt idx="23">
                  <c:v>400</c:v>
                </c:pt>
                <c:pt idx="24">
                  <c:v>400</c:v>
                </c:pt>
                <c:pt idx="25">
                  <c:v>400</c:v>
                </c:pt>
                <c:pt idx="26">
                  <c:v>400</c:v>
                </c:pt>
                <c:pt idx="27">
                  <c:v>400</c:v>
                </c:pt>
              </c:numCache>
            </c:numRef>
          </c:val>
        </c:ser>
        <c:ser>
          <c:idx val="3"/>
          <c:order val="3"/>
          <c:tx>
            <c:strRef>
              <c:f>Elforbrug!$B$205</c:f>
              <c:strCache>
                <c:ptCount val="1"/>
                <c:pt idx="0">
                  <c:v>Energiø Nordsøen</c:v>
                </c:pt>
              </c:strCache>
            </c:strRef>
          </c:tx>
          <c:spPr>
            <a:solidFill>
              <a:srgbClr val="00a98f"/>
            </a:solidFill>
            <a:ln w="25560">
              <a:noFill/>
            </a:ln>
          </c:spPr>
          <c:dLbls>
            <c:txPr>
              <a:bodyPr wrap="square"/>
              <a:lstStyle/>
              <a:p>
                <a:pPr>
                  <a:defRPr b="0" sz="1000" spc="-1" strike="noStrike">
                    <a:solidFill>
                      <a:srgbClr val="000000"/>
                    </a:solidFill>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Elforbrug!$C$201:$AD$201</c:f>
              <c:strCache>
                <c:ptCount val="28"/>
                <c:pt idx="0">
                  <c:v>2023</c:v>
                </c:pt>
                <c:pt idx="1">
                  <c:v>2024</c:v>
                </c:pt>
                <c:pt idx="2">
                  <c:v>2025</c:v>
                </c:pt>
                <c:pt idx="3">
                  <c:v>2026</c:v>
                </c:pt>
                <c:pt idx="4">
                  <c:v>2027</c:v>
                </c:pt>
                <c:pt idx="5">
                  <c:v>2028</c:v>
                </c:pt>
                <c:pt idx="6">
                  <c:v>2029</c:v>
                </c:pt>
                <c:pt idx="7">
                  <c:v>2030</c:v>
                </c:pt>
                <c:pt idx="8">
                  <c:v>2031</c:v>
                </c:pt>
                <c:pt idx="9">
                  <c:v>2032</c:v>
                </c:pt>
                <c:pt idx="10">
                  <c:v>2033</c:v>
                </c:pt>
                <c:pt idx="11">
                  <c:v>2034</c:v>
                </c:pt>
                <c:pt idx="12">
                  <c:v>2035</c:v>
                </c:pt>
                <c:pt idx="13">
                  <c:v>2036</c:v>
                </c:pt>
                <c:pt idx="14">
                  <c:v>2037</c:v>
                </c:pt>
                <c:pt idx="15">
                  <c:v>2038</c:v>
                </c:pt>
                <c:pt idx="16">
                  <c:v>2039</c:v>
                </c:pt>
                <c:pt idx="17">
                  <c:v>2040</c:v>
                </c:pt>
                <c:pt idx="18">
                  <c:v>2041</c:v>
                </c:pt>
                <c:pt idx="19">
                  <c:v>2042</c:v>
                </c:pt>
                <c:pt idx="20">
                  <c:v>2043</c:v>
                </c:pt>
                <c:pt idx="21">
                  <c:v>2044</c:v>
                </c:pt>
                <c:pt idx="22">
                  <c:v>2045</c:v>
                </c:pt>
                <c:pt idx="23">
                  <c:v>2046</c:v>
                </c:pt>
                <c:pt idx="24">
                  <c:v>2047</c:v>
                </c:pt>
                <c:pt idx="25">
                  <c:v>2048</c:v>
                </c:pt>
                <c:pt idx="26">
                  <c:v>2049</c:v>
                </c:pt>
                <c:pt idx="27">
                  <c:v>2050</c:v>
                </c:pt>
              </c:strCache>
            </c:strRef>
          </c:cat>
          <c:val>
            <c:numRef>
              <c:f>Elforbrug!$C$205:$AD$205</c:f>
              <c:numCache>
                <c:formatCode>General</c:formatCode>
                <c:ptCount val="28"/>
                <c:pt idx="0">
                  <c:v>0</c:v>
                </c:pt>
                <c:pt idx="1">
                  <c:v>0</c:v>
                </c:pt>
                <c:pt idx="2">
                  <c:v>0</c:v>
                </c:pt>
                <c:pt idx="3">
                  <c:v>0</c:v>
                </c:pt>
                <c:pt idx="4">
                  <c:v>0</c:v>
                </c:pt>
                <c:pt idx="5">
                  <c:v>0</c:v>
                </c:pt>
                <c:pt idx="6">
                  <c:v>0</c:v>
                </c:pt>
                <c:pt idx="7">
                  <c:v>0</c:v>
                </c:pt>
                <c:pt idx="8">
                  <c:v>0</c:v>
                </c:pt>
                <c:pt idx="9">
                  <c:v>0</c:v>
                </c:pt>
                <c:pt idx="10">
                  <c:v>0</c:v>
                </c:pt>
                <c:pt idx="11">
                  <c:v>0</c:v>
                </c:pt>
                <c:pt idx="12">
                  <c:v>3000</c:v>
                </c:pt>
                <c:pt idx="13">
                  <c:v>3000</c:v>
                </c:pt>
                <c:pt idx="14">
                  <c:v>3000</c:v>
                </c:pt>
                <c:pt idx="15">
                  <c:v>3000</c:v>
                </c:pt>
                <c:pt idx="16">
                  <c:v>3000</c:v>
                </c:pt>
                <c:pt idx="17">
                  <c:v>7000</c:v>
                </c:pt>
                <c:pt idx="18">
                  <c:v>7000</c:v>
                </c:pt>
                <c:pt idx="19">
                  <c:v>7000</c:v>
                </c:pt>
                <c:pt idx="20">
                  <c:v>7000</c:v>
                </c:pt>
                <c:pt idx="21">
                  <c:v>7000</c:v>
                </c:pt>
                <c:pt idx="22">
                  <c:v>7000</c:v>
                </c:pt>
                <c:pt idx="23">
                  <c:v>7000</c:v>
                </c:pt>
                <c:pt idx="24">
                  <c:v>7000</c:v>
                </c:pt>
                <c:pt idx="25">
                  <c:v>7000</c:v>
                </c:pt>
                <c:pt idx="26">
                  <c:v>7000</c:v>
                </c:pt>
                <c:pt idx="27">
                  <c:v>7000</c:v>
                </c:pt>
              </c:numCache>
            </c:numRef>
          </c:val>
        </c:ser>
        <c:ser>
          <c:idx val="4"/>
          <c:order val="4"/>
          <c:tx>
            <c:strRef>
              <c:f>Elforbrug!$B$206</c:f>
              <c:strCache>
                <c:ptCount val="1"/>
                <c:pt idx="0">
                  <c:v>Ej tilsluttet kollektive net</c:v>
                </c:pt>
              </c:strCache>
            </c:strRef>
          </c:tx>
          <c:spPr>
            <a:solidFill>
              <a:srgbClr val="c2e5f1"/>
            </a:solidFill>
            <a:ln w="25560">
              <a:noFill/>
            </a:ln>
          </c:spPr>
          <c:dLbls>
            <c:txPr>
              <a:bodyPr wrap="square"/>
              <a:lstStyle/>
              <a:p>
                <a:pPr>
                  <a:defRPr b="0" sz="1000" spc="-1" strike="noStrike">
                    <a:solidFill>
                      <a:srgbClr val="000000"/>
                    </a:solidFill>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Elforbrug!$C$201:$AD$201</c:f>
              <c:strCache>
                <c:ptCount val="28"/>
                <c:pt idx="0">
                  <c:v>2023</c:v>
                </c:pt>
                <c:pt idx="1">
                  <c:v>2024</c:v>
                </c:pt>
                <c:pt idx="2">
                  <c:v>2025</c:v>
                </c:pt>
                <c:pt idx="3">
                  <c:v>2026</c:v>
                </c:pt>
                <c:pt idx="4">
                  <c:v>2027</c:v>
                </c:pt>
                <c:pt idx="5">
                  <c:v>2028</c:v>
                </c:pt>
                <c:pt idx="6">
                  <c:v>2029</c:v>
                </c:pt>
                <c:pt idx="7">
                  <c:v>2030</c:v>
                </c:pt>
                <c:pt idx="8">
                  <c:v>2031</c:v>
                </c:pt>
                <c:pt idx="9">
                  <c:v>2032</c:v>
                </c:pt>
                <c:pt idx="10">
                  <c:v>2033</c:v>
                </c:pt>
                <c:pt idx="11">
                  <c:v>2034</c:v>
                </c:pt>
                <c:pt idx="12">
                  <c:v>2035</c:v>
                </c:pt>
                <c:pt idx="13">
                  <c:v>2036</c:v>
                </c:pt>
                <c:pt idx="14">
                  <c:v>2037</c:v>
                </c:pt>
                <c:pt idx="15">
                  <c:v>2038</c:v>
                </c:pt>
                <c:pt idx="16">
                  <c:v>2039</c:v>
                </c:pt>
                <c:pt idx="17">
                  <c:v>2040</c:v>
                </c:pt>
                <c:pt idx="18">
                  <c:v>2041</c:v>
                </c:pt>
                <c:pt idx="19">
                  <c:v>2042</c:v>
                </c:pt>
                <c:pt idx="20">
                  <c:v>2043</c:v>
                </c:pt>
                <c:pt idx="21">
                  <c:v>2044</c:v>
                </c:pt>
                <c:pt idx="22">
                  <c:v>2045</c:v>
                </c:pt>
                <c:pt idx="23">
                  <c:v>2046</c:v>
                </c:pt>
                <c:pt idx="24">
                  <c:v>2047</c:v>
                </c:pt>
                <c:pt idx="25">
                  <c:v>2048</c:v>
                </c:pt>
                <c:pt idx="26">
                  <c:v>2049</c:v>
                </c:pt>
                <c:pt idx="27">
                  <c:v>2050</c:v>
                </c:pt>
              </c:strCache>
            </c:strRef>
          </c:cat>
          <c:val>
            <c:numRef>
              <c:f>Elforbrug!$C$206:$AD$206</c:f>
              <c:numCache>
                <c:formatCode>General</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750</c:v>
                </c:pt>
                <c:pt idx="19">
                  <c:v>1500</c:v>
                </c:pt>
                <c:pt idx="20">
                  <c:v>2250</c:v>
                </c:pt>
                <c:pt idx="21">
                  <c:v>3000</c:v>
                </c:pt>
                <c:pt idx="22">
                  <c:v>3750</c:v>
                </c:pt>
                <c:pt idx="23">
                  <c:v>4500</c:v>
                </c:pt>
                <c:pt idx="24">
                  <c:v>5250</c:v>
                </c:pt>
                <c:pt idx="25">
                  <c:v>6000</c:v>
                </c:pt>
                <c:pt idx="26">
                  <c:v>6750</c:v>
                </c:pt>
                <c:pt idx="27">
                  <c:v>7500</c:v>
                </c:pt>
              </c:numCache>
            </c:numRef>
          </c:val>
        </c:ser>
        <c:axId val="32465191"/>
        <c:axId val="49133869"/>
      </c:areaChart>
      <c:catAx>
        <c:axId val="32465191"/>
        <c:scaling>
          <c:orientation val="minMax"/>
        </c:scaling>
        <c:delete val="0"/>
        <c:axPos val="b"/>
        <c:numFmt formatCode="General" sourceLinked="0"/>
        <c:majorTickMark val="none"/>
        <c:minorTickMark val="none"/>
        <c:tickLblPos val="nextTo"/>
        <c:spPr>
          <a:ln w="9360">
            <a:solidFill>
              <a:srgbClr val="d9d9d9"/>
            </a:solidFill>
            <a:round/>
          </a:ln>
        </c:spPr>
        <c:txPr>
          <a:bodyPr/>
          <a:lstStyle/>
          <a:p>
            <a:pPr>
              <a:defRPr b="0" sz="900" spc="-1" strike="noStrike">
                <a:solidFill>
                  <a:srgbClr val="595959"/>
                </a:solidFill>
                <a:latin typeface="Arial"/>
              </a:defRPr>
            </a:pPr>
          </a:p>
        </c:txPr>
        <c:crossAx val="49133869"/>
        <c:crosses val="autoZero"/>
        <c:auto val="1"/>
        <c:lblAlgn val="ctr"/>
        <c:lblOffset val="100"/>
        <c:noMultiLvlLbl val="0"/>
      </c:catAx>
      <c:valAx>
        <c:axId val="49133869"/>
        <c:scaling>
          <c:orientation val="minMax"/>
        </c:scaling>
        <c:delete val="0"/>
        <c:axPos val="l"/>
        <c:majorGridlines>
          <c:spPr>
            <a:ln w="9360">
              <a:solidFill>
                <a:srgbClr val="d9d9d9"/>
              </a:solidFill>
              <a:round/>
            </a:ln>
          </c:spPr>
        </c:majorGridlines>
        <c:numFmt formatCode="#,##0" sourceLinked="0"/>
        <c:majorTickMark val="none"/>
        <c:minorTickMark val="none"/>
        <c:tickLblPos val="nextTo"/>
        <c:spPr>
          <a:ln w="6480">
            <a:noFill/>
          </a:ln>
        </c:spPr>
        <c:txPr>
          <a:bodyPr/>
          <a:lstStyle/>
          <a:p>
            <a:pPr>
              <a:defRPr b="0" sz="900" spc="-1" strike="noStrike">
                <a:solidFill>
                  <a:srgbClr val="595959"/>
                </a:solidFill>
                <a:latin typeface="Arial"/>
              </a:defRPr>
            </a:pPr>
          </a:p>
        </c:txPr>
        <c:crossAx val="32465191"/>
        <c:crosses val="autoZero"/>
        <c:crossBetween val="midCat"/>
      </c:valAx>
      <c:spPr>
        <a:noFill/>
        <a:ln w="0">
          <a:noFill/>
        </a:ln>
      </c:spPr>
    </c:plotArea>
    <c:legend>
      <c:legendPos val="b"/>
      <c:overlay val="0"/>
      <c:spPr>
        <a:noFill/>
        <a:ln w="0">
          <a:noFill/>
        </a:ln>
      </c:spPr>
      <c:txPr>
        <a:bodyPr/>
        <a:lstStyle/>
        <a:p>
          <a:pPr>
            <a:defRPr b="0" sz="900" spc="-1" strike="noStrike">
              <a:solidFill>
                <a:srgbClr val="595959"/>
              </a:solidFill>
              <a:latin typeface="Arial"/>
            </a:defRPr>
          </a:pPr>
        </a:p>
      </c:txPr>
    </c:legend>
    <c:plotVisOnly val="1"/>
    <c:dispBlanksAs val="gap"/>
  </c:chart>
  <c:spPr>
    <a:solidFill>
      <a:srgbClr val="ffffff"/>
    </a:solidFill>
    <a:ln w="9360">
      <a:noFill/>
    </a:ln>
  </c:spPr>
</c:chartSpace>
</file>

<file path=xl/charts/chart37.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lang="da-DK" sz="1400" spc="-1" strike="noStrike">
                <a:solidFill>
                  <a:srgbClr val="000000"/>
                </a:solidFill>
                <a:latin typeface="Arial"/>
              </a:defRPr>
            </a:pPr>
            <a:r>
              <a:rPr b="0" lang="da-DK" sz="1400" spc="-1" strike="noStrike">
                <a:solidFill>
                  <a:srgbClr val="000000"/>
                </a:solidFill>
                <a:latin typeface="Arial"/>
              </a:rPr>
              <a:t>Samlet solceller (MW, ultimo år)</a:t>
            </a:r>
          </a:p>
        </c:rich>
      </c:tx>
      <c:overlay val="0"/>
      <c:spPr>
        <a:noFill/>
        <a:ln w="0">
          <a:noFill/>
        </a:ln>
      </c:spPr>
    </c:title>
    <c:autoTitleDeleted val="0"/>
    <c:plotArea>
      <c:areaChart>
        <c:grouping val="stacked"/>
        <c:ser>
          <c:idx val="0"/>
          <c:order val="0"/>
          <c:tx>
            <c:strRef>
              <c:f>'VE-kapaciteter - Ultimo'!$C$27</c:f>
              <c:strCache>
                <c:ptCount val="1"/>
                <c:pt idx="0">
                  <c:v>Taganlæg</c:v>
                </c:pt>
              </c:strCache>
            </c:strRef>
          </c:tx>
          <c:spPr>
            <a:solidFill>
              <a:srgbClr val="008b8b"/>
            </a:solidFill>
            <a:ln w="0">
              <a:noFill/>
            </a:ln>
          </c:spPr>
          <c:dLbls>
            <c:txPr>
              <a:bodyPr wrap="square"/>
              <a:lstStyle/>
              <a:p>
                <a:pPr>
                  <a:defRPr b="0" sz="1000" spc="-1" strike="noStrike">
                    <a:solidFill>
                      <a:srgbClr val="000000"/>
                    </a:solidFill>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'VE-kapaciteter - Ultimo'!$B$28:$B$54</c:f>
              <c:strCache>
                <c:ptCount val="27"/>
                <c:pt idx="0">
                  <c:v>2023</c:v>
                </c:pt>
                <c:pt idx="1">
                  <c:v>2024</c:v>
                </c:pt>
                <c:pt idx="2">
                  <c:v>2025</c:v>
                </c:pt>
                <c:pt idx="3">
                  <c:v>2026</c:v>
                </c:pt>
                <c:pt idx="4">
                  <c:v>2027</c:v>
                </c:pt>
                <c:pt idx="5">
                  <c:v>2028</c:v>
                </c:pt>
                <c:pt idx="6">
                  <c:v>2029</c:v>
                </c:pt>
                <c:pt idx="7">
                  <c:v>2030</c:v>
                </c:pt>
                <c:pt idx="8">
                  <c:v>2031</c:v>
                </c:pt>
                <c:pt idx="9">
                  <c:v>2032</c:v>
                </c:pt>
                <c:pt idx="10">
                  <c:v>2033</c:v>
                </c:pt>
                <c:pt idx="11">
                  <c:v>2034</c:v>
                </c:pt>
                <c:pt idx="12">
                  <c:v>2035</c:v>
                </c:pt>
                <c:pt idx="13">
                  <c:v>2036</c:v>
                </c:pt>
                <c:pt idx="14">
                  <c:v>2037</c:v>
                </c:pt>
                <c:pt idx="15">
                  <c:v>2038</c:v>
                </c:pt>
                <c:pt idx="16">
                  <c:v>2039</c:v>
                </c:pt>
                <c:pt idx="17">
                  <c:v>2040</c:v>
                </c:pt>
                <c:pt idx="18">
                  <c:v>2041</c:v>
                </c:pt>
                <c:pt idx="19">
                  <c:v>2042</c:v>
                </c:pt>
                <c:pt idx="20">
                  <c:v>2043</c:v>
                </c:pt>
                <c:pt idx="21">
                  <c:v>2044</c:v>
                </c:pt>
                <c:pt idx="22">
                  <c:v>2045</c:v>
                </c:pt>
                <c:pt idx="23">
                  <c:v>2046</c:v>
                </c:pt>
                <c:pt idx="24">
                  <c:v>2047</c:v>
                </c:pt>
                <c:pt idx="25">
                  <c:v>2048</c:v>
                </c:pt>
                <c:pt idx="26">
                  <c:v>2049</c:v>
                </c:pt>
              </c:strCache>
            </c:strRef>
          </c:cat>
          <c:val>
            <c:numRef>
              <c:f>'VE-kapaciteter - Ultimo'!$C$28:$C$54</c:f>
              <c:numCache>
                <c:formatCode>General</c:formatCode>
                <c:ptCount val="27"/>
                <c:pt idx="0">
                  <c:v>1004</c:v>
                </c:pt>
                <c:pt idx="1">
                  <c:v>1133</c:v>
                </c:pt>
                <c:pt idx="2">
                  <c:v>1284</c:v>
                </c:pt>
                <c:pt idx="3">
                  <c:v>1456</c:v>
                </c:pt>
                <c:pt idx="4">
                  <c:v>1649</c:v>
                </c:pt>
                <c:pt idx="5">
                  <c:v>1863</c:v>
                </c:pt>
                <c:pt idx="6">
                  <c:v>2098</c:v>
                </c:pt>
                <c:pt idx="7">
                  <c:v>2354</c:v>
                </c:pt>
                <c:pt idx="8">
                  <c:v>2631</c:v>
                </c:pt>
                <c:pt idx="9">
                  <c:v>2930</c:v>
                </c:pt>
                <c:pt idx="10">
                  <c:v>3250</c:v>
                </c:pt>
                <c:pt idx="11">
                  <c:v>3590</c:v>
                </c:pt>
                <c:pt idx="12">
                  <c:v>3951</c:v>
                </c:pt>
                <c:pt idx="13">
                  <c:v>4335</c:v>
                </c:pt>
                <c:pt idx="14">
                  <c:v>4738</c:v>
                </c:pt>
                <c:pt idx="15">
                  <c:v>5163</c:v>
                </c:pt>
                <c:pt idx="16">
                  <c:v>5609</c:v>
                </c:pt>
                <c:pt idx="17">
                  <c:v>6076</c:v>
                </c:pt>
                <c:pt idx="18">
                  <c:v>6565</c:v>
                </c:pt>
                <c:pt idx="19">
                  <c:v>7074</c:v>
                </c:pt>
                <c:pt idx="20">
                  <c:v>7604</c:v>
                </c:pt>
                <c:pt idx="21">
                  <c:v>8156</c:v>
                </c:pt>
                <c:pt idx="22">
                  <c:v>8728</c:v>
                </c:pt>
                <c:pt idx="23">
                  <c:v>9323</c:v>
                </c:pt>
                <c:pt idx="24">
                  <c:v>9936</c:v>
                </c:pt>
                <c:pt idx="25">
                  <c:v>10573</c:v>
                </c:pt>
                <c:pt idx="26">
                  <c:v>11230</c:v>
                </c:pt>
              </c:numCache>
            </c:numRef>
          </c:val>
        </c:ser>
        <c:ser>
          <c:idx val="1"/>
          <c:order val="1"/>
          <c:tx>
            <c:strRef>
              <c:f>'VE-kapaciteter - Ultimo'!$D$27</c:f>
              <c:strCache>
                <c:ptCount val="1"/>
                <c:pt idx="0">
                  <c:v>Markanlæg</c:v>
                </c:pt>
              </c:strCache>
            </c:strRef>
          </c:tx>
          <c:spPr>
            <a:solidFill>
              <a:srgbClr val="0a515d"/>
            </a:solidFill>
            <a:ln w="0">
              <a:noFill/>
            </a:ln>
          </c:spPr>
          <c:dLbls>
            <c:txPr>
              <a:bodyPr wrap="square"/>
              <a:lstStyle/>
              <a:p>
                <a:pPr>
                  <a:defRPr b="0" sz="1000" spc="-1" strike="noStrike">
                    <a:solidFill>
                      <a:srgbClr val="000000"/>
                    </a:solidFill>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'VE-kapaciteter - Ultimo'!$B$28:$B$54</c:f>
              <c:strCache>
                <c:ptCount val="27"/>
                <c:pt idx="0">
                  <c:v>2023</c:v>
                </c:pt>
                <c:pt idx="1">
                  <c:v>2024</c:v>
                </c:pt>
                <c:pt idx="2">
                  <c:v>2025</c:v>
                </c:pt>
                <c:pt idx="3">
                  <c:v>2026</c:v>
                </c:pt>
                <c:pt idx="4">
                  <c:v>2027</c:v>
                </c:pt>
                <c:pt idx="5">
                  <c:v>2028</c:v>
                </c:pt>
                <c:pt idx="6">
                  <c:v>2029</c:v>
                </c:pt>
                <c:pt idx="7">
                  <c:v>2030</c:v>
                </c:pt>
                <c:pt idx="8">
                  <c:v>2031</c:v>
                </c:pt>
                <c:pt idx="9">
                  <c:v>2032</c:v>
                </c:pt>
                <c:pt idx="10">
                  <c:v>2033</c:v>
                </c:pt>
                <c:pt idx="11">
                  <c:v>2034</c:v>
                </c:pt>
                <c:pt idx="12">
                  <c:v>2035</c:v>
                </c:pt>
                <c:pt idx="13">
                  <c:v>2036</c:v>
                </c:pt>
                <c:pt idx="14">
                  <c:v>2037</c:v>
                </c:pt>
                <c:pt idx="15">
                  <c:v>2038</c:v>
                </c:pt>
                <c:pt idx="16">
                  <c:v>2039</c:v>
                </c:pt>
                <c:pt idx="17">
                  <c:v>2040</c:v>
                </c:pt>
                <c:pt idx="18">
                  <c:v>2041</c:v>
                </c:pt>
                <c:pt idx="19">
                  <c:v>2042</c:v>
                </c:pt>
                <c:pt idx="20">
                  <c:v>2043</c:v>
                </c:pt>
                <c:pt idx="21">
                  <c:v>2044</c:v>
                </c:pt>
                <c:pt idx="22">
                  <c:v>2045</c:v>
                </c:pt>
                <c:pt idx="23">
                  <c:v>2046</c:v>
                </c:pt>
                <c:pt idx="24">
                  <c:v>2047</c:v>
                </c:pt>
                <c:pt idx="25">
                  <c:v>2048</c:v>
                </c:pt>
                <c:pt idx="26">
                  <c:v>2049</c:v>
                </c:pt>
              </c:strCache>
            </c:strRef>
          </c:cat>
          <c:val>
            <c:numRef>
              <c:f>'VE-kapaciteter - Ultimo'!$D$28:$D$54</c:f>
              <c:numCache>
                <c:formatCode>General</c:formatCode>
                <c:ptCount val="27"/>
                <c:pt idx="0">
                  <c:v>2919</c:v>
                </c:pt>
                <c:pt idx="1">
                  <c:v>5518</c:v>
                </c:pt>
                <c:pt idx="2">
                  <c:v>8118</c:v>
                </c:pt>
                <c:pt idx="3">
                  <c:v>10718</c:v>
                </c:pt>
                <c:pt idx="4">
                  <c:v>13318</c:v>
                </c:pt>
                <c:pt idx="5">
                  <c:v>15918</c:v>
                </c:pt>
                <c:pt idx="6">
                  <c:v>18518</c:v>
                </c:pt>
                <c:pt idx="7">
                  <c:v>19407</c:v>
                </c:pt>
                <c:pt idx="8">
                  <c:v>20207</c:v>
                </c:pt>
                <c:pt idx="9">
                  <c:v>21008</c:v>
                </c:pt>
                <c:pt idx="10">
                  <c:v>21806</c:v>
                </c:pt>
                <c:pt idx="11">
                  <c:v>22607</c:v>
                </c:pt>
                <c:pt idx="12">
                  <c:v>23407</c:v>
                </c:pt>
                <c:pt idx="13">
                  <c:v>24208</c:v>
                </c:pt>
                <c:pt idx="14">
                  <c:v>25006</c:v>
                </c:pt>
                <c:pt idx="15">
                  <c:v>25807</c:v>
                </c:pt>
                <c:pt idx="16">
                  <c:v>26607</c:v>
                </c:pt>
                <c:pt idx="17">
                  <c:v>27408</c:v>
                </c:pt>
                <c:pt idx="18">
                  <c:v>27931</c:v>
                </c:pt>
                <c:pt idx="19">
                  <c:v>28433</c:v>
                </c:pt>
                <c:pt idx="20">
                  <c:v>28932</c:v>
                </c:pt>
                <c:pt idx="21">
                  <c:v>29432</c:v>
                </c:pt>
                <c:pt idx="22">
                  <c:v>29931</c:v>
                </c:pt>
                <c:pt idx="23">
                  <c:v>30433</c:v>
                </c:pt>
                <c:pt idx="24">
                  <c:v>30932</c:v>
                </c:pt>
                <c:pt idx="25">
                  <c:v>31432</c:v>
                </c:pt>
                <c:pt idx="26">
                  <c:v>31931</c:v>
                </c:pt>
              </c:numCache>
            </c:numRef>
          </c:val>
        </c:ser>
        <c:axId val="50980383"/>
        <c:axId val="91077760"/>
      </c:areaChart>
      <c:catAx>
        <c:axId val="50980383"/>
        <c:scaling>
          <c:orientation val="minMax"/>
        </c:scaling>
        <c:delete val="0"/>
        <c:axPos val="b"/>
        <c:numFmt formatCode="General" sourceLinked="0"/>
        <c:majorTickMark val="out"/>
        <c:minorTickMark val="none"/>
        <c:tickLblPos val="nextTo"/>
        <c:spPr>
          <a:ln w="9360">
            <a:solidFill>
              <a:srgbClr val="d9d9d9"/>
            </a:solidFill>
            <a:round/>
          </a:ln>
        </c:spPr>
        <c:txPr>
          <a:bodyPr/>
          <a:lstStyle/>
          <a:p>
            <a:pPr>
              <a:defRPr b="0" sz="900" spc="-1" strike="noStrike">
                <a:solidFill>
                  <a:srgbClr val="595959"/>
                </a:solidFill>
                <a:latin typeface="Arial"/>
              </a:defRPr>
            </a:pPr>
          </a:p>
        </c:txPr>
        <c:crossAx val="91077760"/>
        <c:crosses val="autoZero"/>
        <c:auto val="1"/>
        <c:lblAlgn val="ctr"/>
        <c:lblOffset val="100"/>
        <c:noMultiLvlLbl val="0"/>
      </c:catAx>
      <c:valAx>
        <c:axId val="91077760"/>
        <c:scaling>
          <c:orientation val="minMax"/>
        </c:scaling>
        <c:delete val="0"/>
        <c:axPos val="l"/>
        <c:majorGridlines>
          <c:spPr>
            <a:ln w="9360">
              <a:solidFill>
                <a:srgbClr val="d9d9d9"/>
              </a:solidFill>
              <a:round/>
            </a:ln>
          </c:spPr>
        </c:majorGridlines>
        <c:numFmt formatCode="#,##0" sourceLinked="0"/>
        <c:majorTickMark val="none"/>
        <c:minorTickMark val="none"/>
        <c:tickLblPos val="nextTo"/>
        <c:spPr>
          <a:ln w="6480">
            <a:noFill/>
          </a:ln>
        </c:spPr>
        <c:txPr>
          <a:bodyPr/>
          <a:lstStyle/>
          <a:p>
            <a:pPr>
              <a:defRPr b="0" sz="900" spc="-1" strike="noStrike">
                <a:solidFill>
                  <a:srgbClr val="595959"/>
                </a:solidFill>
                <a:latin typeface="Arial"/>
              </a:defRPr>
            </a:pPr>
          </a:p>
        </c:txPr>
        <c:crossAx val="50980383"/>
        <c:crosses val="autoZero"/>
        <c:crossBetween val="midCat"/>
      </c:valAx>
      <c:spPr>
        <a:noFill/>
        <a:ln w="0">
          <a:noFill/>
        </a:ln>
      </c:spPr>
    </c:plotArea>
    <c:legend>
      <c:legendPos val="b"/>
      <c:overlay val="0"/>
      <c:spPr>
        <a:noFill/>
        <a:ln w="0">
          <a:noFill/>
        </a:ln>
      </c:spPr>
      <c:txPr>
        <a:bodyPr/>
        <a:lstStyle/>
        <a:p>
          <a:pPr>
            <a:defRPr b="0" sz="900" spc="-1" strike="noStrike">
              <a:solidFill>
                <a:srgbClr val="595959"/>
              </a:solidFill>
              <a:latin typeface="Arial"/>
            </a:defRPr>
          </a:pPr>
        </a:p>
      </c:txPr>
    </c:legend>
    <c:plotVisOnly val="1"/>
    <c:dispBlanksAs val="zero"/>
  </c:chart>
  <c:spPr>
    <a:solidFill>
      <a:srgbClr val="ffffff"/>
    </a:solidFill>
    <a:ln w="9360">
      <a:noFill/>
    </a:ln>
  </c:spPr>
</c:chartSpace>
</file>

<file path=xl/charts/chart38.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lang="da-DK" sz="1400" spc="-1" strike="noStrike">
                <a:solidFill>
                  <a:srgbClr val="000000"/>
                </a:solidFill>
                <a:latin typeface="Arial"/>
              </a:defRPr>
            </a:pPr>
            <a:r>
              <a:rPr b="0" lang="da-DK" sz="1400" spc="-1" strike="noStrike">
                <a:solidFill>
                  <a:srgbClr val="000000"/>
                </a:solidFill>
                <a:latin typeface="Arial"/>
              </a:rPr>
              <a:t>Samlet landvind (MW, ultimo år)</a:t>
            </a:r>
          </a:p>
        </c:rich>
      </c:tx>
      <c:overlay val="0"/>
      <c:spPr>
        <a:noFill/>
        <a:ln w="0">
          <a:noFill/>
        </a:ln>
      </c:spPr>
    </c:title>
    <c:autoTitleDeleted val="0"/>
    <c:plotArea>
      <c:areaChart>
        <c:grouping val="stacked"/>
        <c:ser>
          <c:idx val="0"/>
          <c:order val="0"/>
          <c:tx>
            <c:strRef>
              <c:f>'VE-kapaciteter - Ultimo'!$H$27</c:f>
              <c:strCache>
                <c:ptCount val="1"/>
                <c:pt idx="0">
                  <c:v>Eksisterende</c:v>
                </c:pt>
              </c:strCache>
            </c:strRef>
          </c:tx>
          <c:spPr>
            <a:solidFill>
              <a:srgbClr val="008b8b"/>
            </a:solidFill>
            <a:ln w="0">
              <a:noFill/>
            </a:ln>
          </c:spPr>
          <c:dLbls>
            <c:txPr>
              <a:bodyPr wrap="square"/>
              <a:lstStyle/>
              <a:p>
                <a:pPr>
                  <a:defRPr b="0" sz="1000" spc="-1" strike="noStrike">
                    <a:solidFill>
                      <a:srgbClr val="000000"/>
                    </a:solidFill>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'VE-kapaciteter - Ultimo'!$G$28:$G$54</c:f>
              <c:strCache>
                <c:ptCount val="27"/>
                <c:pt idx="0">
                  <c:v>2023</c:v>
                </c:pt>
                <c:pt idx="1">
                  <c:v>2024</c:v>
                </c:pt>
                <c:pt idx="2">
                  <c:v>2025</c:v>
                </c:pt>
                <c:pt idx="3">
                  <c:v>2026</c:v>
                </c:pt>
                <c:pt idx="4">
                  <c:v>2027</c:v>
                </c:pt>
                <c:pt idx="5">
                  <c:v>2028</c:v>
                </c:pt>
                <c:pt idx="6">
                  <c:v>2029</c:v>
                </c:pt>
                <c:pt idx="7">
                  <c:v>2030</c:v>
                </c:pt>
                <c:pt idx="8">
                  <c:v>2031</c:v>
                </c:pt>
                <c:pt idx="9">
                  <c:v>2032</c:v>
                </c:pt>
                <c:pt idx="10">
                  <c:v>2033</c:v>
                </c:pt>
                <c:pt idx="11">
                  <c:v>2034</c:v>
                </c:pt>
                <c:pt idx="12">
                  <c:v>2035</c:v>
                </c:pt>
                <c:pt idx="13">
                  <c:v>2036</c:v>
                </c:pt>
                <c:pt idx="14">
                  <c:v>2037</c:v>
                </c:pt>
                <c:pt idx="15">
                  <c:v>2038</c:v>
                </c:pt>
                <c:pt idx="16">
                  <c:v>2039</c:v>
                </c:pt>
                <c:pt idx="17">
                  <c:v>2040</c:v>
                </c:pt>
                <c:pt idx="18">
                  <c:v>2041</c:v>
                </c:pt>
                <c:pt idx="19">
                  <c:v>2042</c:v>
                </c:pt>
                <c:pt idx="20">
                  <c:v>2043</c:v>
                </c:pt>
                <c:pt idx="21">
                  <c:v>2044</c:v>
                </c:pt>
                <c:pt idx="22">
                  <c:v>2045</c:v>
                </c:pt>
                <c:pt idx="23">
                  <c:v>2046</c:v>
                </c:pt>
                <c:pt idx="24">
                  <c:v>2047</c:v>
                </c:pt>
                <c:pt idx="25">
                  <c:v>2048</c:v>
                </c:pt>
                <c:pt idx="26">
                  <c:v>2049</c:v>
                </c:pt>
              </c:strCache>
            </c:strRef>
          </c:cat>
          <c:val>
            <c:numRef>
              <c:f>'VE-kapaciteter - Ultimo'!$H$28:$H$54</c:f>
              <c:numCache>
                <c:formatCode>General</c:formatCode>
                <c:ptCount val="27"/>
                <c:pt idx="0">
                  <c:v>4704.6</c:v>
                </c:pt>
                <c:pt idx="1">
                  <c:v>4682.25</c:v>
                </c:pt>
                <c:pt idx="2">
                  <c:v>4626.37</c:v>
                </c:pt>
                <c:pt idx="3">
                  <c:v>4579.68</c:v>
                </c:pt>
                <c:pt idx="4">
                  <c:v>4461.83</c:v>
                </c:pt>
                <c:pt idx="5">
                  <c:v>4440.71</c:v>
                </c:pt>
                <c:pt idx="6">
                  <c:v>4411.05</c:v>
                </c:pt>
                <c:pt idx="7">
                  <c:v>4371.1</c:v>
                </c:pt>
                <c:pt idx="8">
                  <c:v>4290.88</c:v>
                </c:pt>
                <c:pt idx="9">
                  <c:v>4190.2</c:v>
                </c:pt>
                <c:pt idx="10">
                  <c:v>4040.28</c:v>
                </c:pt>
                <c:pt idx="11">
                  <c:v>3839.7</c:v>
                </c:pt>
                <c:pt idx="12">
                  <c:v>3474.27</c:v>
                </c:pt>
                <c:pt idx="13">
                  <c:v>3170.38</c:v>
                </c:pt>
                <c:pt idx="14">
                  <c:v>2825.68</c:v>
                </c:pt>
                <c:pt idx="15">
                  <c:v>2294.37</c:v>
                </c:pt>
                <c:pt idx="16">
                  <c:v>1996.18</c:v>
                </c:pt>
                <c:pt idx="17">
                  <c:v>1458.34</c:v>
                </c:pt>
                <c:pt idx="18">
                  <c:v>1184.53</c:v>
                </c:pt>
                <c:pt idx="19">
                  <c:v>725.37</c:v>
                </c:pt>
                <c:pt idx="20">
                  <c:v>520.41</c:v>
                </c:pt>
                <c:pt idx="21">
                  <c:v>499.14</c:v>
                </c:pt>
                <c:pt idx="22">
                  <c:v>314.98</c:v>
                </c:pt>
                <c:pt idx="23">
                  <c:v>165.58</c:v>
                </c:pt>
                <c:pt idx="24">
                  <c:v>44.13</c:v>
                </c:pt>
                <c:pt idx="25">
                  <c:v>37.68</c:v>
                </c:pt>
                <c:pt idx="26">
                  <c:v>35.13</c:v>
                </c:pt>
              </c:numCache>
            </c:numRef>
          </c:val>
        </c:ser>
        <c:ser>
          <c:idx val="1"/>
          <c:order val="1"/>
          <c:tx>
            <c:strRef>
              <c:f>'VE-kapaciteter - Ultimo'!$I$27</c:f>
              <c:strCache>
                <c:ptCount val="1"/>
                <c:pt idx="0">
                  <c:v>Nye</c:v>
                </c:pt>
              </c:strCache>
            </c:strRef>
          </c:tx>
          <c:spPr>
            <a:solidFill>
              <a:srgbClr val="0a515d"/>
            </a:solidFill>
            <a:ln w="0">
              <a:noFill/>
            </a:ln>
          </c:spPr>
          <c:dLbls>
            <c:txPr>
              <a:bodyPr wrap="square"/>
              <a:lstStyle/>
              <a:p>
                <a:pPr>
                  <a:defRPr b="0" sz="1000" spc="-1" strike="noStrike">
                    <a:solidFill>
                      <a:srgbClr val="000000"/>
                    </a:solidFill>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'VE-kapaciteter - Ultimo'!$G$28:$G$54</c:f>
              <c:strCache>
                <c:ptCount val="27"/>
                <c:pt idx="0">
                  <c:v>2023</c:v>
                </c:pt>
                <c:pt idx="1">
                  <c:v>2024</c:v>
                </c:pt>
                <c:pt idx="2">
                  <c:v>2025</c:v>
                </c:pt>
                <c:pt idx="3">
                  <c:v>2026</c:v>
                </c:pt>
                <c:pt idx="4">
                  <c:v>2027</c:v>
                </c:pt>
                <c:pt idx="5">
                  <c:v>2028</c:v>
                </c:pt>
                <c:pt idx="6">
                  <c:v>2029</c:v>
                </c:pt>
                <c:pt idx="7">
                  <c:v>2030</c:v>
                </c:pt>
                <c:pt idx="8">
                  <c:v>2031</c:v>
                </c:pt>
                <c:pt idx="9">
                  <c:v>2032</c:v>
                </c:pt>
                <c:pt idx="10">
                  <c:v>2033</c:v>
                </c:pt>
                <c:pt idx="11">
                  <c:v>2034</c:v>
                </c:pt>
                <c:pt idx="12">
                  <c:v>2035</c:v>
                </c:pt>
                <c:pt idx="13">
                  <c:v>2036</c:v>
                </c:pt>
                <c:pt idx="14">
                  <c:v>2037</c:v>
                </c:pt>
                <c:pt idx="15">
                  <c:v>2038</c:v>
                </c:pt>
                <c:pt idx="16">
                  <c:v>2039</c:v>
                </c:pt>
                <c:pt idx="17">
                  <c:v>2040</c:v>
                </c:pt>
                <c:pt idx="18">
                  <c:v>2041</c:v>
                </c:pt>
                <c:pt idx="19">
                  <c:v>2042</c:v>
                </c:pt>
                <c:pt idx="20">
                  <c:v>2043</c:v>
                </c:pt>
                <c:pt idx="21">
                  <c:v>2044</c:v>
                </c:pt>
                <c:pt idx="22">
                  <c:v>2045</c:v>
                </c:pt>
                <c:pt idx="23">
                  <c:v>2046</c:v>
                </c:pt>
                <c:pt idx="24">
                  <c:v>2047</c:v>
                </c:pt>
                <c:pt idx="25">
                  <c:v>2048</c:v>
                </c:pt>
                <c:pt idx="26">
                  <c:v>2049</c:v>
                </c:pt>
              </c:strCache>
            </c:strRef>
          </c:cat>
          <c:val>
            <c:numRef>
              <c:f>'VE-kapaciteter - Ultimo'!$I$28:$I$54</c:f>
              <c:numCache>
                <c:formatCode>General</c:formatCode>
                <c:ptCount val="27"/>
                <c:pt idx="0">
                  <c:v>39.6</c:v>
                </c:pt>
                <c:pt idx="1">
                  <c:v>342.7</c:v>
                </c:pt>
                <c:pt idx="2">
                  <c:v>814.7</c:v>
                </c:pt>
                <c:pt idx="3">
                  <c:v>1259.7</c:v>
                </c:pt>
                <c:pt idx="4">
                  <c:v>1759.7</c:v>
                </c:pt>
                <c:pt idx="5">
                  <c:v>2209.7</c:v>
                </c:pt>
                <c:pt idx="6">
                  <c:v>2569.7</c:v>
                </c:pt>
                <c:pt idx="7">
                  <c:v>2719.7</c:v>
                </c:pt>
                <c:pt idx="8">
                  <c:v>2869.7</c:v>
                </c:pt>
                <c:pt idx="9">
                  <c:v>3019.7</c:v>
                </c:pt>
                <c:pt idx="10">
                  <c:v>3169.7</c:v>
                </c:pt>
                <c:pt idx="11">
                  <c:v>3319.7</c:v>
                </c:pt>
                <c:pt idx="12">
                  <c:v>3469.7</c:v>
                </c:pt>
                <c:pt idx="13">
                  <c:v>3619.7</c:v>
                </c:pt>
                <c:pt idx="14">
                  <c:v>3769.7</c:v>
                </c:pt>
                <c:pt idx="15">
                  <c:v>3919.7</c:v>
                </c:pt>
                <c:pt idx="16">
                  <c:v>4069.7</c:v>
                </c:pt>
                <c:pt idx="17">
                  <c:v>4219.7</c:v>
                </c:pt>
                <c:pt idx="18">
                  <c:v>4369.7</c:v>
                </c:pt>
                <c:pt idx="19">
                  <c:v>4519.7</c:v>
                </c:pt>
                <c:pt idx="20">
                  <c:v>4669.7</c:v>
                </c:pt>
                <c:pt idx="21">
                  <c:v>4819.7</c:v>
                </c:pt>
                <c:pt idx="22">
                  <c:v>4969.7</c:v>
                </c:pt>
                <c:pt idx="23">
                  <c:v>5119.7</c:v>
                </c:pt>
                <c:pt idx="24">
                  <c:v>5269.7</c:v>
                </c:pt>
                <c:pt idx="25">
                  <c:v>5419.7</c:v>
                </c:pt>
                <c:pt idx="26">
                  <c:v>5569.7</c:v>
                </c:pt>
              </c:numCache>
            </c:numRef>
          </c:val>
        </c:ser>
        <c:ser>
          <c:idx val="2"/>
          <c:order val="2"/>
          <c:tx>
            <c:strRef>
              <c:f>'VE-kapaciteter - Ultimo'!$J$27</c:f>
              <c:strCache>
                <c:ptCount val="1"/>
                <c:pt idx="0">
                  <c:v>Husstand</c:v>
                </c:pt>
              </c:strCache>
            </c:strRef>
          </c:tx>
          <c:spPr>
            <a:solidFill>
              <a:srgbClr val="ffd424"/>
            </a:solidFill>
            <a:ln w="0">
              <a:noFill/>
            </a:ln>
          </c:spPr>
          <c:dLbls>
            <c:txPr>
              <a:bodyPr wrap="square"/>
              <a:lstStyle/>
              <a:p>
                <a:pPr>
                  <a:defRPr b="0" sz="1000" spc="-1" strike="noStrike">
                    <a:solidFill>
                      <a:srgbClr val="000000"/>
                    </a:solidFill>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'VE-kapaciteter - Ultimo'!$G$28:$G$54</c:f>
              <c:strCache>
                <c:ptCount val="27"/>
                <c:pt idx="0">
                  <c:v>2023</c:v>
                </c:pt>
                <c:pt idx="1">
                  <c:v>2024</c:v>
                </c:pt>
                <c:pt idx="2">
                  <c:v>2025</c:v>
                </c:pt>
                <c:pt idx="3">
                  <c:v>2026</c:v>
                </c:pt>
                <c:pt idx="4">
                  <c:v>2027</c:v>
                </c:pt>
                <c:pt idx="5">
                  <c:v>2028</c:v>
                </c:pt>
                <c:pt idx="6">
                  <c:v>2029</c:v>
                </c:pt>
                <c:pt idx="7">
                  <c:v>2030</c:v>
                </c:pt>
                <c:pt idx="8">
                  <c:v>2031</c:v>
                </c:pt>
                <c:pt idx="9">
                  <c:v>2032</c:v>
                </c:pt>
                <c:pt idx="10">
                  <c:v>2033</c:v>
                </c:pt>
                <c:pt idx="11">
                  <c:v>2034</c:v>
                </c:pt>
                <c:pt idx="12">
                  <c:v>2035</c:v>
                </c:pt>
                <c:pt idx="13">
                  <c:v>2036</c:v>
                </c:pt>
                <c:pt idx="14">
                  <c:v>2037</c:v>
                </c:pt>
                <c:pt idx="15">
                  <c:v>2038</c:v>
                </c:pt>
                <c:pt idx="16">
                  <c:v>2039</c:v>
                </c:pt>
                <c:pt idx="17">
                  <c:v>2040</c:v>
                </c:pt>
                <c:pt idx="18">
                  <c:v>2041</c:v>
                </c:pt>
                <c:pt idx="19">
                  <c:v>2042</c:v>
                </c:pt>
                <c:pt idx="20">
                  <c:v>2043</c:v>
                </c:pt>
                <c:pt idx="21">
                  <c:v>2044</c:v>
                </c:pt>
                <c:pt idx="22">
                  <c:v>2045</c:v>
                </c:pt>
                <c:pt idx="23">
                  <c:v>2046</c:v>
                </c:pt>
                <c:pt idx="24">
                  <c:v>2047</c:v>
                </c:pt>
                <c:pt idx="25">
                  <c:v>2048</c:v>
                </c:pt>
                <c:pt idx="26">
                  <c:v>2049</c:v>
                </c:pt>
              </c:strCache>
            </c:strRef>
          </c:cat>
          <c:val>
            <c:numRef>
              <c:f>'VE-kapaciteter - Ultimo'!$J$28:$J$54</c:f>
              <c:numCache>
                <c:formatCode>General</c:formatCode>
                <c:ptCount val="27"/>
                <c:pt idx="0">
                  <c:v>22.2</c:v>
                </c:pt>
                <c:pt idx="1">
                  <c:v>22.3</c:v>
                </c:pt>
                <c:pt idx="2">
                  <c:v>22.4</c:v>
                </c:pt>
                <c:pt idx="3">
                  <c:v>22.5</c:v>
                </c:pt>
                <c:pt idx="4">
                  <c:v>22.6</c:v>
                </c:pt>
                <c:pt idx="5">
                  <c:v>22.7</c:v>
                </c:pt>
                <c:pt idx="6">
                  <c:v>22.8</c:v>
                </c:pt>
                <c:pt idx="7">
                  <c:v>22.9</c:v>
                </c:pt>
                <c:pt idx="8">
                  <c:v>23</c:v>
                </c:pt>
                <c:pt idx="9">
                  <c:v>23.1</c:v>
                </c:pt>
                <c:pt idx="10">
                  <c:v>23.2</c:v>
                </c:pt>
                <c:pt idx="11">
                  <c:v>23.3</c:v>
                </c:pt>
                <c:pt idx="12">
                  <c:v>23.4</c:v>
                </c:pt>
                <c:pt idx="13">
                  <c:v>23.5</c:v>
                </c:pt>
                <c:pt idx="14">
                  <c:v>23.6</c:v>
                </c:pt>
                <c:pt idx="15">
                  <c:v>23.7</c:v>
                </c:pt>
                <c:pt idx="16">
                  <c:v>23.8</c:v>
                </c:pt>
                <c:pt idx="17">
                  <c:v>23.9</c:v>
                </c:pt>
                <c:pt idx="18">
                  <c:v>24</c:v>
                </c:pt>
                <c:pt idx="19">
                  <c:v>24.1</c:v>
                </c:pt>
                <c:pt idx="20">
                  <c:v>24.2</c:v>
                </c:pt>
                <c:pt idx="21">
                  <c:v>24.3</c:v>
                </c:pt>
                <c:pt idx="22">
                  <c:v>24.4</c:v>
                </c:pt>
                <c:pt idx="23">
                  <c:v>24.5</c:v>
                </c:pt>
                <c:pt idx="24">
                  <c:v>24.6</c:v>
                </c:pt>
                <c:pt idx="25">
                  <c:v>24.7</c:v>
                </c:pt>
                <c:pt idx="26">
                  <c:v>24.8</c:v>
                </c:pt>
              </c:numCache>
            </c:numRef>
          </c:val>
        </c:ser>
        <c:ser>
          <c:idx val="3"/>
          <c:order val="3"/>
          <c:tx>
            <c:strRef>
              <c:f>'VE-kapaciteter - Ultimo'!$K$27</c:f>
              <c:strCache>
                <c:ptCount val="1"/>
                <c:pt idx="0">
                  <c:v>Testcentre</c:v>
                </c:pt>
              </c:strCache>
            </c:strRef>
          </c:tx>
          <c:spPr>
            <a:solidFill>
              <a:srgbClr val="c2e5f1"/>
            </a:solidFill>
            <a:ln w="0">
              <a:noFill/>
            </a:ln>
          </c:spPr>
          <c:dLbls>
            <c:txPr>
              <a:bodyPr wrap="square"/>
              <a:lstStyle/>
              <a:p>
                <a:pPr>
                  <a:defRPr b="0" sz="1000" spc="-1" strike="noStrike">
                    <a:solidFill>
                      <a:srgbClr val="000000"/>
                    </a:solidFill>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'VE-kapaciteter - Ultimo'!$G$28:$G$54</c:f>
              <c:strCache>
                <c:ptCount val="27"/>
                <c:pt idx="0">
                  <c:v>2023</c:v>
                </c:pt>
                <c:pt idx="1">
                  <c:v>2024</c:v>
                </c:pt>
                <c:pt idx="2">
                  <c:v>2025</c:v>
                </c:pt>
                <c:pt idx="3">
                  <c:v>2026</c:v>
                </c:pt>
                <c:pt idx="4">
                  <c:v>2027</c:v>
                </c:pt>
                <c:pt idx="5">
                  <c:v>2028</c:v>
                </c:pt>
                <c:pt idx="6">
                  <c:v>2029</c:v>
                </c:pt>
                <c:pt idx="7">
                  <c:v>2030</c:v>
                </c:pt>
                <c:pt idx="8">
                  <c:v>2031</c:v>
                </c:pt>
                <c:pt idx="9">
                  <c:v>2032</c:v>
                </c:pt>
                <c:pt idx="10">
                  <c:v>2033</c:v>
                </c:pt>
                <c:pt idx="11">
                  <c:v>2034</c:v>
                </c:pt>
                <c:pt idx="12">
                  <c:v>2035</c:v>
                </c:pt>
                <c:pt idx="13">
                  <c:v>2036</c:v>
                </c:pt>
                <c:pt idx="14">
                  <c:v>2037</c:v>
                </c:pt>
                <c:pt idx="15">
                  <c:v>2038</c:v>
                </c:pt>
                <c:pt idx="16">
                  <c:v>2039</c:v>
                </c:pt>
                <c:pt idx="17">
                  <c:v>2040</c:v>
                </c:pt>
                <c:pt idx="18">
                  <c:v>2041</c:v>
                </c:pt>
                <c:pt idx="19">
                  <c:v>2042</c:v>
                </c:pt>
                <c:pt idx="20">
                  <c:v>2043</c:v>
                </c:pt>
                <c:pt idx="21">
                  <c:v>2044</c:v>
                </c:pt>
                <c:pt idx="22">
                  <c:v>2045</c:v>
                </c:pt>
                <c:pt idx="23">
                  <c:v>2046</c:v>
                </c:pt>
                <c:pt idx="24">
                  <c:v>2047</c:v>
                </c:pt>
                <c:pt idx="25">
                  <c:v>2048</c:v>
                </c:pt>
                <c:pt idx="26">
                  <c:v>2049</c:v>
                </c:pt>
              </c:strCache>
            </c:strRef>
          </c:cat>
          <c:val>
            <c:numRef>
              <c:f>'VE-kapaciteter - Ultimo'!$K$28:$K$54</c:f>
              <c:numCache>
                <c:formatCode>General</c:formatCode>
                <c:ptCount val="27"/>
                <c:pt idx="0">
                  <c:v>110</c:v>
                </c:pt>
                <c:pt idx="1">
                  <c:v>110</c:v>
                </c:pt>
                <c:pt idx="2">
                  <c:v>110</c:v>
                </c:pt>
                <c:pt idx="3">
                  <c:v>150</c:v>
                </c:pt>
                <c:pt idx="4">
                  <c:v>310</c:v>
                </c:pt>
                <c:pt idx="5">
                  <c:v>310</c:v>
                </c:pt>
                <c:pt idx="6">
                  <c:v>310</c:v>
                </c:pt>
                <c:pt idx="7">
                  <c:v>350</c:v>
                </c:pt>
                <c:pt idx="8">
                  <c:v>380</c:v>
                </c:pt>
                <c:pt idx="9">
                  <c:v>380</c:v>
                </c:pt>
                <c:pt idx="10">
                  <c:v>380</c:v>
                </c:pt>
                <c:pt idx="11">
                  <c:v>380</c:v>
                </c:pt>
                <c:pt idx="12">
                  <c:v>380</c:v>
                </c:pt>
                <c:pt idx="13">
                  <c:v>380</c:v>
                </c:pt>
                <c:pt idx="14">
                  <c:v>380</c:v>
                </c:pt>
                <c:pt idx="15">
                  <c:v>380</c:v>
                </c:pt>
                <c:pt idx="16">
                  <c:v>380</c:v>
                </c:pt>
                <c:pt idx="17">
                  <c:v>420</c:v>
                </c:pt>
                <c:pt idx="18">
                  <c:v>420</c:v>
                </c:pt>
                <c:pt idx="19">
                  <c:v>420</c:v>
                </c:pt>
                <c:pt idx="20">
                  <c:v>420</c:v>
                </c:pt>
                <c:pt idx="21">
                  <c:v>420</c:v>
                </c:pt>
                <c:pt idx="22">
                  <c:v>420</c:v>
                </c:pt>
                <c:pt idx="23">
                  <c:v>420</c:v>
                </c:pt>
                <c:pt idx="24">
                  <c:v>420</c:v>
                </c:pt>
                <c:pt idx="25">
                  <c:v>420</c:v>
                </c:pt>
                <c:pt idx="26">
                  <c:v>420</c:v>
                </c:pt>
              </c:numCache>
            </c:numRef>
          </c:val>
        </c:ser>
        <c:axId val="13347529"/>
        <c:axId val="71784208"/>
      </c:areaChart>
      <c:catAx>
        <c:axId val="13347529"/>
        <c:scaling>
          <c:orientation val="minMax"/>
        </c:scaling>
        <c:delete val="0"/>
        <c:axPos val="b"/>
        <c:numFmt formatCode="General" sourceLinked="0"/>
        <c:majorTickMark val="out"/>
        <c:minorTickMark val="none"/>
        <c:tickLblPos val="nextTo"/>
        <c:spPr>
          <a:ln w="9360">
            <a:solidFill>
              <a:srgbClr val="d9d9d9"/>
            </a:solidFill>
            <a:round/>
          </a:ln>
        </c:spPr>
        <c:txPr>
          <a:bodyPr/>
          <a:lstStyle/>
          <a:p>
            <a:pPr>
              <a:defRPr b="0" sz="900" spc="-1" strike="noStrike">
                <a:solidFill>
                  <a:srgbClr val="595959"/>
                </a:solidFill>
                <a:latin typeface="Arial"/>
              </a:defRPr>
            </a:pPr>
          </a:p>
        </c:txPr>
        <c:crossAx val="71784208"/>
        <c:crosses val="autoZero"/>
        <c:auto val="1"/>
        <c:lblAlgn val="ctr"/>
        <c:lblOffset val="100"/>
        <c:noMultiLvlLbl val="0"/>
      </c:catAx>
      <c:valAx>
        <c:axId val="71784208"/>
        <c:scaling>
          <c:orientation val="minMax"/>
        </c:scaling>
        <c:delete val="0"/>
        <c:axPos val="l"/>
        <c:majorGridlines>
          <c:spPr>
            <a:ln w="9360">
              <a:solidFill>
                <a:srgbClr val="d9d9d9"/>
              </a:solidFill>
              <a:round/>
            </a:ln>
          </c:spPr>
        </c:majorGridlines>
        <c:numFmt formatCode="#,##0" sourceLinked="0"/>
        <c:majorTickMark val="none"/>
        <c:minorTickMark val="none"/>
        <c:tickLblPos val="nextTo"/>
        <c:spPr>
          <a:ln w="6480">
            <a:noFill/>
          </a:ln>
        </c:spPr>
        <c:txPr>
          <a:bodyPr/>
          <a:lstStyle/>
          <a:p>
            <a:pPr>
              <a:defRPr b="0" sz="900" spc="-1" strike="noStrike">
                <a:solidFill>
                  <a:srgbClr val="595959"/>
                </a:solidFill>
                <a:latin typeface="Arial"/>
              </a:defRPr>
            </a:pPr>
          </a:p>
        </c:txPr>
        <c:crossAx val="13347529"/>
        <c:crosses val="autoZero"/>
        <c:crossBetween val="midCat"/>
      </c:valAx>
      <c:spPr>
        <a:noFill/>
        <a:ln w="0">
          <a:noFill/>
        </a:ln>
      </c:spPr>
    </c:plotArea>
    <c:legend>
      <c:legendPos val="b"/>
      <c:overlay val="0"/>
      <c:spPr>
        <a:noFill/>
        <a:ln w="0">
          <a:noFill/>
        </a:ln>
      </c:spPr>
      <c:txPr>
        <a:bodyPr/>
        <a:lstStyle/>
        <a:p>
          <a:pPr>
            <a:defRPr b="0" sz="900" spc="-1" strike="noStrike">
              <a:solidFill>
                <a:srgbClr val="595959"/>
              </a:solidFill>
              <a:latin typeface="Arial"/>
            </a:defRPr>
          </a:pPr>
        </a:p>
      </c:txPr>
    </c:legend>
    <c:plotVisOnly val="1"/>
    <c:dispBlanksAs val="zero"/>
  </c:chart>
  <c:spPr>
    <a:solidFill>
      <a:srgbClr val="ffffff"/>
    </a:solidFill>
    <a:ln w="9360">
      <a:noFill/>
    </a:ln>
  </c:spPr>
</c:chartSpace>
</file>

<file path=xl/charts/chart39.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lang="da-DK" sz="1400" spc="-1" strike="noStrike">
                <a:solidFill>
                  <a:srgbClr val="000000"/>
                </a:solidFill>
                <a:latin typeface="Arial"/>
              </a:defRPr>
            </a:pPr>
            <a:r>
              <a:rPr b="0" lang="da-DK" sz="1400" spc="-1" strike="noStrike">
                <a:solidFill>
                  <a:srgbClr val="000000"/>
                </a:solidFill>
                <a:latin typeface="Arial"/>
              </a:rPr>
              <a:t>Samlet havvind (MW, ultimo) år</a:t>
            </a:r>
          </a:p>
        </c:rich>
      </c:tx>
      <c:overlay val="0"/>
      <c:spPr>
        <a:noFill/>
        <a:ln w="0">
          <a:noFill/>
        </a:ln>
      </c:spPr>
    </c:title>
    <c:autoTitleDeleted val="0"/>
    <c:plotArea>
      <c:areaChart>
        <c:grouping val="stacked"/>
        <c:ser>
          <c:idx val="0"/>
          <c:order val="0"/>
          <c:tx>
            <c:strRef>
              <c:f>'VE-kapaciteter - Ultimo'!$O$27</c:f>
              <c:strCache>
                <c:ptCount val="1"/>
                <c:pt idx="0">
                  <c:v>Eksisterende</c:v>
                </c:pt>
              </c:strCache>
            </c:strRef>
          </c:tx>
          <c:spPr>
            <a:solidFill>
              <a:srgbClr val="008b8b"/>
            </a:solidFill>
            <a:ln w="0">
              <a:noFill/>
            </a:ln>
          </c:spPr>
          <c:dLbls>
            <c:txPr>
              <a:bodyPr wrap="square"/>
              <a:lstStyle/>
              <a:p>
                <a:pPr>
                  <a:defRPr b="0" sz="1000" spc="-1" strike="noStrike">
                    <a:solidFill>
                      <a:srgbClr val="000000"/>
                    </a:solidFill>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'VE-kapaciteter - Ultimo'!$N$28:$N$54</c:f>
              <c:strCache>
                <c:ptCount val="27"/>
                <c:pt idx="0">
                  <c:v>2023</c:v>
                </c:pt>
                <c:pt idx="1">
                  <c:v>2024</c:v>
                </c:pt>
                <c:pt idx="2">
                  <c:v>2025</c:v>
                </c:pt>
                <c:pt idx="3">
                  <c:v>2026</c:v>
                </c:pt>
                <c:pt idx="4">
                  <c:v>2027</c:v>
                </c:pt>
                <c:pt idx="5">
                  <c:v>2028</c:v>
                </c:pt>
                <c:pt idx="6">
                  <c:v>2029</c:v>
                </c:pt>
                <c:pt idx="7">
                  <c:v>2030</c:v>
                </c:pt>
                <c:pt idx="8">
                  <c:v>2031</c:v>
                </c:pt>
                <c:pt idx="9">
                  <c:v>2032</c:v>
                </c:pt>
                <c:pt idx="10">
                  <c:v>2033</c:v>
                </c:pt>
                <c:pt idx="11">
                  <c:v>2034</c:v>
                </c:pt>
                <c:pt idx="12">
                  <c:v>2035</c:v>
                </c:pt>
                <c:pt idx="13">
                  <c:v>2036</c:v>
                </c:pt>
                <c:pt idx="14">
                  <c:v>2037</c:v>
                </c:pt>
                <c:pt idx="15">
                  <c:v>2038</c:v>
                </c:pt>
                <c:pt idx="16">
                  <c:v>2039</c:v>
                </c:pt>
                <c:pt idx="17">
                  <c:v>2040</c:v>
                </c:pt>
                <c:pt idx="18">
                  <c:v>2041</c:v>
                </c:pt>
                <c:pt idx="19">
                  <c:v>2042</c:v>
                </c:pt>
                <c:pt idx="20">
                  <c:v>2043</c:v>
                </c:pt>
                <c:pt idx="21">
                  <c:v>2044</c:v>
                </c:pt>
                <c:pt idx="22">
                  <c:v>2045</c:v>
                </c:pt>
                <c:pt idx="23">
                  <c:v>2046</c:v>
                </c:pt>
                <c:pt idx="24">
                  <c:v>2047</c:v>
                </c:pt>
                <c:pt idx="25">
                  <c:v>2048</c:v>
                </c:pt>
                <c:pt idx="26">
                  <c:v>2049</c:v>
                </c:pt>
              </c:strCache>
            </c:strRef>
          </c:cat>
          <c:val>
            <c:numRef>
              <c:f>'VE-kapaciteter - Ultimo'!$O$28:$O$54</c:f>
              <c:numCache>
                <c:formatCode>General</c:formatCode>
                <c:ptCount val="27"/>
                <c:pt idx="0">
                  <c:v>2305.6</c:v>
                </c:pt>
                <c:pt idx="1">
                  <c:v>2305.6</c:v>
                </c:pt>
                <c:pt idx="2">
                  <c:v>2305.6</c:v>
                </c:pt>
                <c:pt idx="3">
                  <c:v>2305.6</c:v>
                </c:pt>
                <c:pt idx="4">
                  <c:v>2305.6</c:v>
                </c:pt>
                <c:pt idx="5">
                  <c:v>2305.6</c:v>
                </c:pt>
                <c:pt idx="6">
                  <c:v>2305.6</c:v>
                </c:pt>
                <c:pt idx="7">
                  <c:v>2305.6</c:v>
                </c:pt>
                <c:pt idx="8">
                  <c:v>2305.6</c:v>
                </c:pt>
                <c:pt idx="9">
                  <c:v>2305.6</c:v>
                </c:pt>
                <c:pt idx="10">
                  <c:v>2305.6</c:v>
                </c:pt>
                <c:pt idx="11">
                  <c:v>2305.6</c:v>
                </c:pt>
                <c:pt idx="12">
                  <c:v>2305.6</c:v>
                </c:pt>
                <c:pt idx="13">
                  <c:v>2305.6</c:v>
                </c:pt>
                <c:pt idx="14">
                  <c:v>2305.6</c:v>
                </c:pt>
                <c:pt idx="15">
                  <c:v>2305.6</c:v>
                </c:pt>
                <c:pt idx="16">
                  <c:v>2305.6</c:v>
                </c:pt>
                <c:pt idx="17">
                  <c:v>2305.6</c:v>
                </c:pt>
                <c:pt idx="18">
                  <c:v>2305.6</c:v>
                </c:pt>
                <c:pt idx="19">
                  <c:v>2305.6</c:v>
                </c:pt>
                <c:pt idx="20">
                  <c:v>2305.6</c:v>
                </c:pt>
                <c:pt idx="21">
                  <c:v>2305.6</c:v>
                </c:pt>
                <c:pt idx="22">
                  <c:v>2305.6</c:v>
                </c:pt>
                <c:pt idx="23">
                  <c:v>2305.6</c:v>
                </c:pt>
                <c:pt idx="24">
                  <c:v>2305.6</c:v>
                </c:pt>
                <c:pt idx="25">
                  <c:v>2305.6</c:v>
                </c:pt>
                <c:pt idx="26">
                  <c:v>2305.6</c:v>
                </c:pt>
              </c:numCache>
            </c:numRef>
          </c:val>
        </c:ser>
        <c:ser>
          <c:idx val="1"/>
          <c:order val="1"/>
          <c:tx>
            <c:strRef>
              <c:f>'VE-kapaciteter - Ultimo'!$P$27</c:f>
              <c:strCache>
                <c:ptCount val="1"/>
                <c:pt idx="0">
                  <c:v>Nye</c:v>
                </c:pt>
              </c:strCache>
            </c:strRef>
          </c:tx>
          <c:spPr>
            <a:solidFill>
              <a:srgbClr val="0a515d"/>
            </a:solidFill>
            <a:ln w="0">
              <a:noFill/>
            </a:ln>
          </c:spPr>
          <c:dLbls>
            <c:txPr>
              <a:bodyPr wrap="square"/>
              <a:lstStyle/>
              <a:p>
                <a:pPr>
                  <a:defRPr b="0" sz="1000" spc="-1" strike="noStrike">
                    <a:solidFill>
                      <a:srgbClr val="000000"/>
                    </a:solidFill>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'VE-kapaciteter - Ultimo'!$N$28:$N$54</c:f>
              <c:strCache>
                <c:ptCount val="27"/>
                <c:pt idx="0">
                  <c:v>2023</c:v>
                </c:pt>
                <c:pt idx="1">
                  <c:v>2024</c:v>
                </c:pt>
                <c:pt idx="2">
                  <c:v>2025</c:v>
                </c:pt>
                <c:pt idx="3">
                  <c:v>2026</c:v>
                </c:pt>
                <c:pt idx="4">
                  <c:v>2027</c:v>
                </c:pt>
                <c:pt idx="5">
                  <c:v>2028</c:v>
                </c:pt>
                <c:pt idx="6">
                  <c:v>2029</c:v>
                </c:pt>
                <c:pt idx="7">
                  <c:v>2030</c:v>
                </c:pt>
                <c:pt idx="8">
                  <c:v>2031</c:v>
                </c:pt>
                <c:pt idx="9">
                  <c:v>2032</c:v>
                </c:pt>
                <c:pt idx="10">
                  <c:v>2033</c:v>
                </c:pt>
                <c:pt idx="11">
                  <c:v>2034</c:v>
                </c:pt>
                <c:pt idx="12">
                  <c:v>2035</c:v>
                </c:pt>
                <c:pt idx="13">
                  <c:v>2036</c:v>
                </c:pt>
                <c:pt idx="14">
                  <c:v>2037</c:v>
                </c:pt>
                <c:pt idx="15">
                  <c:v>2038</c:v>
                </c:pt>
                <c:pt idx="16">
                  <c:v>2039</c:v>
                </c:pt>
                <c:pt idx="17">
                  <c:v>2040</c:v>
                </c:pt>
                <c:pt idx="18">
                  <c:v>2041</c:v>
                </c:pt>
                <c:pt idx="19">
                  <c:v>2042</c:v>
                </c:pt>
                <c:pt idx="20">
                  <c:v>2043</c:v>
                </c:pt>
                <c:pt idx="21">
                  <c:v>2044</c:v>
                </c:pt>
                <c:pt idx="22">
                  <c:v>2045</c:v>
                </c:pt>
                <c:pt idx="23">
                  <c:v>2046</c:v>
                </c:pt>
                <c:pt idx="24">
                  <c:v>2047</c:v>
                </c:pt>
                <c:pt idx="25">
                  <c:v>2048</c:v>
                </c:pt>
                <c:pt idx="26">
                  <c:v>2049</c:v>
                </c:pt>
              </c:strCache>
            </c:strRef>
          </c:cat>
          <c:val>
            <c:numRef>
              <c:f>'VE-kapaciteter - Ultimo'!$P$28:$P$54</c:f>
              <c:numCache>
                <c:formatCode>General</c:formatCode>
                <c:ptCount val="27"/>
                <c:pt idx="0">
                  <c:v>350</c:v>
                </c:pt>
                <c:pt idx="1">
                  <c:v>350</c:v>
                </c:pt>
                <c:pt idx="2">
                  <c:v>350</c:v>
                </c:pt>
                <c:pt idx="3">
                  <c:v>1430</c:v>
                </c:pt>
                <c:pt idx="4">
                  <c:v>1945</c:v>
                </c:pt>
                <c:pt idx="5">
                  <c:v>1945</c:v>
                </c:pt>
                <c:pt idx="6">
                  <c:v>3045</c:v>
                </c:pt>
                <c:pt idx="7">
                  <c:v>8045</c:v>
                </c:pt>
                <c:pt idx="8">
                  <c:v>8045</c:v>
                </c:pt>
                <c:pt idx="9">
                  <c:v>10045</c:v>
                </c:pt>
                <c:pt idx="10">
                  <c:v>10545</c:v>
                </c:pt>
                <c:pt idx="11">
                  <c:v>11045</c:v>
                </c:pt>
                <c:pt idx="12">
                  <c:v>11545</c:v>
                </c:pt>
                <c:pt idx="13">
                  <c:v>12045</c:v>
                </c:pt>
                <c:pt idx="14">
                  <c:v>12545</c:v>
                </c:pt>
                <c:pt idx="15">
                  <c:v>13045</c:v>
                </c:pt>
                <c:pt idx="16">
                  <c:v>13545</c:v>
                </c:pt>
                <c:pt idx="17">
                  <c:v>15045</c:v>
                </c:pt>
                <c:pt idx="18">
                  <c:v>16545</c:v>
                </c:pt>
                <c:pt idx="19">
                  <c:v>18045</c:v>
                </c:pt>
                <c:pt idx="20">
                  <c:v>19545</c:v>
                </c:pt>
                <c:pt idx="21">
                  <c:v>21045</c:v>
                </c:pt>
                <c:pt idx="22">
                  <c:v>22545</c:v>
                </c:pt>
                <c:pt idx="23">
                  <c:v>24045</c:v>
                </c:pt>
                <c:pt idx="24">
                  <c:v>25545</c:v>
                </c:pt>
                <c:pt idx="25">
                  <c:v>27045</c:v>
                </c:pt>
                <c:pt idx="26">
                  <c:v>28545</c:v>
                </c:pt>
              </c:numCache>
            </c:numRef>
          </c:val>
        </c:ser>
        <c:ser>
          <c:idx val="2"/>
          <c:order val="2"/>
          <c:tx>
            <c:strRef>
              <c:f>'VE-kapaciteter - Ultimo'!$Q$27</c:f>
              <c:strCache>
                <c:ptCount val="1"/>
                <c:pt idx="0">
                  <c:v>Energiøer</c:v>
                </c:pt>
              </c:strCache>
            </c:strRef>
          </c:tx>
          <c:spPr>
            <a:solidFill>
              <a:srgbClr val="ffd424"/>
            </a:solidFill>
            <a:ln w="0">
              <a:noFill/>
            </a:ln>
          </c:spPr>
          <c:dLbls>
            <c:txPr>
              <a:bodyPr wrap="square"/>
              <a:lstStyle/>
              <a:p>
                <a:pPr>
                  <a:defRPr b="0" sz="1000" spc="-1" strike="noStrike">
                    <a:solidFill>
                      <a:srgbClr val="000000"/>
                    </a:solidFill>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'VE-kapaciteter - Ultimo'!$N$28:$N$54</c:f>
              <c:strCache>
                <c:ptCount val="27"/>
                <c:pt idx="0">
                  <c:v>2023</c:v>
                </c:pt>
                <c:pt idx="1">
                  <c:v>2024</c:v>
                </c:pt>
                <c:pt idx="2">
                  <c:v>2025</c:v>
                </c:pt>
                <c:pt idx="3">
                  <c:v>2026</c:v>
                </c:pt>
                <c:pt idx="4">
                  <c:v>2027</c:v>
                </c:pt>
                <c:pt idx="5">
                  <c:v>2028</c:v>
                </c:pt>
                <c:pt idx="6">
                  <c:v>2029</c:v>
                </c:pt>
                <c:pt idx="7">
                  <c:v>2030</c:v>
                </c:pt>
                <c:pt idx="8">
                  <c:v>2031</c:v>
                </c:pt>
                <c:pt idx="9">
                  <c:v>2032</c:v>
                </c:pt>
                <c:pt idx="10">
                  <c:v>2033</c:v>
                </c:pt>
                <c:pt idx="11">
                  <c:v>2034</c:v>
                </c:pt>
                <c:pt idx="12">
                  <c:v>2035</c:v>
                </c:pt>
                <c:pt idx="13">
                  <c:v>2036</c:v>
                </c:pt>
                <c:pt idx="14">
                  <c:v>2037</c:v>
                </c:pt>
                <c:pt idx="15">
                  <c:v>2038</c:v>
                </c:pt>
                <c:pt idx="16">
                  <c:v>2039</c:v>
                </c:pt>
                <c:pt idx="17">
                  <c:v>2040</c:v>
                </c:pt>
                <c:pt idx="18">
                  <c:v>2041</c:v>
                </c:pt>
                <c:pt idx="19">
                  <c:v>2042</c:v>
                </c:pt>
                <c:pt idx="20">
                  <c:v>2043</c:v>
                </c:pt>
                <c:pt idx="21">
                  <c:v>2044</c:v>
                </c:pt>
                <c:pt idx="22">
                  <c:v>2045</c:v>
                </c:pt>
                <c:pt idx="23">
                  <c:v>2046</c:v>
                </c:pt>
                <c:pt idx="24">
                  <c:v>2047</c:v>
                </c:pt>
                <c:pt idx="25">
                  <c:v>2048</c:v>
                </c:pt>
                <c:pt idx="26">
                  <c:v>2049</c:v>
                </c:pt>
              </c:strCache>
            </c:strRef>
          </c:cat>
          <c:val>
            <c:numRef>
              <c:f>'VE-kapaciteter - Ultimo'!$Q$28:$Q$54</c:f>
              <c:numCache>
                <c:formatCode>General</c:formatCode>
                <c:ptCount val="27"/>
                <c:pt idx="0">
                  <c:v>0</c:v>
                </c:pt>
                <c:pt idx="1">
                  <c:v>0</c:v>
                </c:pt>
                <c:pt idx="2">
                  <c:v>0</c:v>
                </c:pt>
                <c:pt idx="3">
                  <c:v>0</c:v>
                </c:pt>
                <c:pt idx="4">
                  <c:v>0</c:v>
                </c:pt>
                <c:pt idx="5">
                  <c:v>0</c:v>
                </c:pt>
                <c:pt idx="6">
                  <c:v>0</c:v>
                </c:pt>
                <c:pt idx="7">
                  <c:v>3000</c:v>
                </c:pt>
                <c:pt idx="8">
                  <c:v>3000</c:v>
                </c:pt>
                <c:pt idx="9">
                  <c:v>6400</c:v>
                </c:pt>
                <c:pt idx="10">
                  <c:v>6400</c:v>
                </c:pt>
                <c:pt idx="11">
                  <c:v>9400</c:v>
                </c:pt>
                <c:pt idx="12">
                  <c:v>9400</c:v>
                </c:pt>
                <c:pt idx="13">
                  <c:v>9400</c:v>
                </c:pt>
                <c:pt idx="14">
                  <c:v>9400</c:v>
                </c:pt>
                <c:pt idx="15">
                  <c:v>9400</c:v>
                </c:pt>
                <c:pt idx="16">
                  <c:v>13400</c:v>
                </c:pt>
                <c:pt idx="17">
                  <c:v>13400</c:v>
                </c:pt>
                <c:pt idx="18">
                  <c:v>13400</c:v>
                </c:pt>
                <c:pt idx="19">
                  <c:v>13400</c:v>
                </c:pt>
                <c:pt idx="20">
                  <c:v>13400</c:v>
                </c:pt>
                <c:pt idx="21">
                  <c:v>13400</c:v>
                </c:pt>
                <c:pt idx="22">
                  <c:v>13400</c:v>
                </c:pt>
                <c:pt idx="23">
                  <c:v>13400</c:v>
                </c:pt>
                <c:pt idx="24">
                  <c:v>13400</c:v>
                </c:pt>
                <c:pt idx="25">
                  <c:v>13400</c:v>
                </c:pt>
                <c:pt idx="26">
                  <c:v>13400</c:v>
                </c:pt>
              </c:numCache>
            </c:numRef>
          </c:val>
        </c:ser>
        <c:axId val="27646810"/>
        <c:axId val="58849218"/>
      </c:areaChart>
      <c:catAx>
        <c:axId val="27646810"/>
        <c:scaling>
          <c:orientation val="minMax"/>
        </c:scaling>
        <c:delete val="0"/>
        <c:axPos val="b"/>
        <c:numFmt formatCode="General" sourceLinked="0"/>
        <c:majorTickMark val="out"/>
        <c:minorTickMark val="none"/>
        <c:tickLblPos val="nextTo"/>
        <c:spPr>
          <a:ln w="9360">
            <a:solidFill>
              <a:srgbClr val="d9d9d9"/>
            </a:solidFill>
            <a:round/>
          </a:ln>
        </c:spPr>
        <c:txPr>
          <a:bodyPr/>
          <a:lstStyle/>
          <a:p>
            <a:pPr>
              <a:defRPr b="0" sz="900" spc="-1" strike="noStrike">
                <a:solidFill>
                  <a:srgbClr val="595959"/>
                </a:solidFill>
                <a:latin typeface="Arial"/>
              </a:defRPr>
            </a:pPr>
          </a:p>
        </c:txPr>
        <c:crossAx val="58849218"/>
        <c:crosses val="autoZero"/>
        <c:auto val="1"/>
        <c:lblAlgn val="ctr"/>
        <c:lblOffset val="100"/>
        <c:noMultiLvlLbl val="0"/>
      </c:catAx>
      <c:valAx>
        <c:axId val="58849218"/>
        <c:scaling>
          <c:orientation val="minMax"/>
        </c:scaling>
        <c:delete val="0"/>
        <c:axPos val="l"/>
        <c:majorGridlines>
          <c:spPr>
            <a:ln w="9360">
              <a:solidFill>
                <a:srgbClr val="d9d9d9"/>
              </a:solidFill>
              <a:round/>
            </a:ln>
          </c:spPr>
        </c:majorGridlines>
        <c:numFmt formatCode="#,##0" sourceLinked="0"/>
        <c:majorTickMark val="none"/>
        <c:minorTickMark val="none"/>
        <c:tickLblPos val="nextTo"/>
        <c:spPr>
          <a:ln w="6480">
            <a:noFill/>
          </a:ln>
        </c:spPr>
        <c:txPr>
          <a:bodyPr/>
          <a:lstStyle/>
          <a:p>
            <a:pPr>
              <a:defRPr b="0" sz="900" spc="-1" strike="noStrike">
                <a:solidFill>
                  <a:srgbClr val="595959"/>
                </a:solidFill>
                <a:latin typeface="Arial"/>
              </a:defRPr>
            </a:pPr>
          </a:p>
        </c:txPr>
        <c:crossAx val="27646810"/>
        <c:crosses val="autoZero"/>
        <c:crossBetween val="midCat"/>
      </c:valAx>
      <c:spPr>
        <a:noFill/>
        <a:ln w="0">
          <a:noFill/>
        </a:ln>
      </c:spPr>
    </c:plotArea>
    <c:legend>
      <c:legendPos val="b"/>
      <c:overlay val="0"/>
      <c:spPr>
        <a:noFill/>
        <a:ln w="0">
          <a:noFill/>
        </a:ln>
      </c:spPr>
      <c:txPr>
        <a:bodyPr/>
        <a:lstStyle/>
        <a:p>
          <a:pPr>
            <a:defRPr b="0" sz="900" spc="-1" strike="noStrike">
              <a:solidFill>
                <a:srgbClr val="595959"/>
              </a:solidFill>
              <a:latin typeface="Arial"/>
            </a:defRPr>
          </a:pPr>
        </a:p>
      </c:txPr>
    </c:legend>
    <c:plotVisOnly val="1"/>
    <c:dispBlanksAs val="zero"/>
  </c:chart>
  <c:spPr>
    <a:solidFill>
      <a:srgbClr val="ffffff"/>
    </a:solidFill>
    <a:ln w="9360">
      <a:noFill/>
    </a:ln>
  </c:spPr>
</c:chartSpace>
</file>

<file path=xl/charts/chart40.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lang="da-DK" sz="1400" spc="-1" strike="noStrike">
                <a:solidFill>
                  <a:srgbClr val="000000"/>
                </a:solidFill>
                <a:latin typeface="Arial"/>
              </a:defRPr>
            </a:pPr>
            <a:r>
              <a:rPr b="0" lang="da-DK" sz="1400" spc="-1" strike="noStrike">
                <a:solidFill>
                  <a:srgbClr val="000000"/>
                </a:solidFill>
                <a:latin typeface="Arial"/>
              </a:rPr>
              <a:t>Samlet PtX elkapacitet (MW, ultimo år)</a:t>
            </a:r>
          </a:p>
        </c:rich>
      </c:tx>
      <c:overlay val="0"/>
      <c:spPr>
        <a:noFill/>
        <a:ln w="0">
          <a:noFill/>
        </a:ln>
      </c:spPr>
    </c:title>
    <c:autoTitleDeleted val="0"/>
    <c:plotArea>
      <c:areaChart>
        <c:grouping val="stacked"/>
        <c:ser>
          <c:idx val="0"/>
          <c:order val="0"/>
          <c:tx>
            <c:strRef>
              <c:f>'PtX-kapacitet - Ultimo'!$C$27</c:f>
              <c:strCache>
                <c:ptCount val="1"/>
                <c:pt idx="0">
                  <c:v>Vestdanmark (DK1)</c:v>
                </c:pt>
              </c:strCache>
            </c:strRef>
          </c:tx>
          <c:spPr>
            <a:solidFill>
              <a:srgbClr val="008b8b"/>
            </a:solidFill>
            <a:ln w="0">
              <a:noFill/>
            </a:ln>
          </c:spPr>
          <c:dLbls>
            <c:txPr>
              <a:bodyPr wrap="square"/>
              <a:lstStyle/>
              <a:p>
                <a:pPr>
                  <a:defRPr b="0" sz="1000" spc="-1" strike="noStrike">
                    <a:solidFill>
                      <a:srgbClr val="000000"/>
                    </a:solidFill>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'PtX-kapacitet - Ultimo'!$B$28:$B$54</c:f>
              <c:strCache>
                <c:ptCount val="27"/>
                <c:pt idx="0">
                  <c:v>2023</c:v>
                </c:pt>
                <c:pt idx="1">
                  <c:v>2024</c:v>
                </c:pt>
                <c:pt idx="2">
                  <c:v>2025</c:v>
                </c:pt>
                <c:pt idx="3">
                  <c:v>2026</c:v>
                </c:pt>
                <c:pt idx="4">
                  <c:v>2027</c:v>
                </c:pt>
                <c:pt idx="5">
                  <c:v>2028</c:v>
                </c:pt>
                <c:pt idx="6">
                  <c:v>2029</c:v>
                </c:pt>
                <c:pt idx="7">
                  <c:v>2030</c:v>
                </c:pt>
                <c:pt idx="8">
                  <c:v>2031</c:v>
                </c:pt>
                <c:pt idx="9">
                  <c:v>2032</c:v>
                </c:pt>
                <c:pt idx="10">
                  <c:v>2033</c:v>
                </c:pt>
                <c:pt idx="11">
                  <c:v>2034</c:v>
                </c:pt>
                <c:pt idx="12">
                  <c:v>2035</c:v>
                </c:pt>
                <c:pt idx="13">
                  <c:v>2036</c:v>
                </c:pt>
                <c:pt idx="14">
                  <c:v>2037</c:v>
                </c:pt>
                <c:pt idx="15">
                  <c:v>2038</c:v>
                </c:pt>
                <c:pt idx="16">
                  <c:v>2039</c:v>
                </c:pt>
                <c:pt idx="17">
                  <c:v>2040</c:v>
                </c:pt>
                <c:pt idx="18">
                  <c:v>2041</c:v>
                </c:pt>
                <c:pt idx="19">
                  <c:v>2042</c:v>
                </c:pt>
                <c:pt idx="20">
                  <c:v>2043</c:v>
                </c:pt>
                <c:pt idx="21">
                  <c:v>2044</c:v>
                </c:pt>
                <c:pt idx="22">
                  <c:v>2045</c:v>
                </c:pt>
                <c:pt idx="23">
                  <c:v>2046</c:v>
                </c:pt>
                <c:pt idx="24">
                  <c:v>2047</c:v>
                </c:pt>
                <c:pt idx="25">
                  <c:v>2048</c:v>
                </c:pt>
                <c:pt idx="26">
                  <c:v>2049</c:v>
                </c:pt>
              </c:strCache>
            </c:strRef>
          </c:cat>
          <c:val>
            <c:numRef>
              <c:f>'PtX-kapacitet - Ultimo'!$C$28:$C$54</c:f>
              <c:numCache>
                <c:formatCode>General</c:formatCode>
                <c:ptCount val="27"/>
                <c:pt idx="0">
                  <c:v>109</c:v>
                </c:pt>
                <c:pt idx="1">
                  <c:v>222</c:v>
                </c:pt>
                <c:pt idx="2">
                  <c:v>794</c:v>
                </c:pt>
                <c:pt idx="3">
                  <c:v>1051.5</c:v>
                </c:pt>
                <c:pt idx="4">
                  <c:v>1901</c:v>
                </c:pt>
                <c:pt idx="5">
                  <c:v>2625.5</c:v>
                </c:pt>
                <c:pt idx="6">
                  <c:v>2625.5</c:v>
                </c:pt>
                <c:pt idx="7">
                  <c:v>3982</c:v>
                </c:pt>
                <c:pt idx="8">
                  <c:v>4332</c:v>
                </c:pt>
                <c:pt idx="9">
                  <c:v>5932</c:v>
                </c:pt>
                <c:pt idx="10">
                  <c:v>6282</c:v>
                </c:pt>
                <c:pt idx="11">
                  <c:v>6632</c:v>
                </c:pt>
                <c:pt idx="12">
                  <c:v>7132</c:v>
                </c:pt>
                <c:pt idx="13">
                  <c:v>7632</c:v>
                </c:pt>
                <c:pt idx="14">
                  <c:v>8132</c:v>
                </c:pt>
                <c:pt idx="15">
                  <c:v>8632</c:v>
                </c:pt>
                <c:pt idx="16">
                  <c:v>8632</c:v>
                </c:pt>
                <c:pt idx="17">
                  <c:v>9382</c:v>
                </c:pt>
                <c:pt idx="18">
                  <c:v>10132</c:v>
                </c:pt>
                <c:pt idx="19">
                  <c:v>10882</c:v>
                </c:pt>
                <c:pt idx="20">
                  <c:v>11632</c:v>
                </c:pt>
                <c:pt idx="21">
                  <c:v>12382</c:v>
                </c:pt>
                <c:pt idx="22">
                  <c:v>13132</c:v>
                </c:pt>
                <c:pt idx="23">
                  <c:v>13882</c:v>
                </c:pt>
                <c:pt idx="24">
                  <c:v>14632</c:v>
                </c:pt>
                <c:pt idx="25">
                  <c:v>15382</c:v>
                </c:pt>
                <c:pt idx="26">
                  <c:v>16132</c:v>
                </c:pt>
              </c:numCache>
            </c:numRef>
          </c:val>
        </c:ser>
        <c:ser>
          <c:idx val="1"/>
          <c:order val="1"/>
          <c:tx>
            <c:strRef>
              <c:f>'PtX-kapacitet - Ultimo'!$D$27</c:f>
              <c:strCache>
                <c:ptCount val="1"/>
                <c:pt idx="0">
                  <c:v>Østdanmark (DK2)</c:v>
                </c:pt>
              </c:strCache>
            </c:strRef>
          </c:tx>
          <c:spPr>
            <a:solidFill>
              <a:srgbClr val="0a515d"/>
            </a:solidFill>
            <a:ln w="0">
              <a:noFill/>
            </a:ln>
          </c:spPr>
          <c:dLbls>
            <c:txPr>
              <a:bodyPr wrap="square"/>
              <a:lstStyle/>
              <a:p>
                <a:pPr>
                  <a:defRPr b="0" sz="1000" spc="-1" strike="noStrike">
                    <a:solidFill>
                      <a:srgbClr val="000000"/>
                    </a:solidFill>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'PtX-kapacitet - Ultimo'!$B$28:$B$54</c:f>
              <c:strCache>
                <c:ptCount val="27"/>
                <c:pt idx="0">
                  <c:v>2023</c:v>
                </c:pt>
                <c:pt idx="1">
                  <c:v>2024</c:v>
                </c:pt>
                <c:pt idx="2">
                  <c:v>2025</c:v>
                </c:pt>
                <c:pt idx="3">
                  <c:v>2026</c:v>
                </c:pt>
                <c:pt idx="4">
                  <c:v>2027</c:v>
                </c:pt>
                <c:pt idx="5">
                  <c:v>2028</c:v>
                </c:pt>
                <c:pt idx="6">
                  <c:v>2029</c:v>
                </c:pt>
                <c:pt idx="7">
                  <c:v>2030</c:v>
                </c:pt>
                <c:pt idx="8">
                  <c:v>2031</c:v>
                </c:pt>
                <c:pt idx="9">
                  <c:v>2032</c:v>
                </c:pt>
                <c:pt idx="10">
                  <c:v>2033</c:v>
                </c:pt>
                <c:pt idx="11">
                  <c:v>2034</c:v>
                </c:pt>
                <c:pt idx="12">
                  <c:v>2035</c:v>
                </c:pt>
                <c:pt idx="13">
                  <c:v>2036</c:v>
                </c:pt>
                <c:pt idx="14">
                  <c:v>2037</c:v>
                </c:pt>
                <c:pt idx="15">
                  <c:v>2038</c:v>
                </c:pt>
                <c:pt idx="16">
                  <c:v>2039</c:v>
                </c:pt>
                <c:pt idx="17">
                  <c:v>2040</c:v>
                </c:pt>
                <c:pt idx="18">
                  <c:v>2041</c:v>
                </c:pt>
                <c:pt idx="19">
                  <c:v>2042</c:v>
                </c:pt>
                <c:pt idx="20">
                  <c:v>2043</c:v>
                </c:pt>
                <c:pt idx="21">
                  <c:v>2044</c:v>
                </c:pt>
                <c:pt idx="22">
                  <c:v>2045</c:v>
                </c:pt>
                <c:pt idx="23">
                  <c:v>2046</c:v>
                </c:pt>
                <c:pt idx="24">
                  <c:v>2047</c:v>
                </c:pt>
                <c:pt idx="25">
                  <c:v>2048</c:v>
                </c:pt>
                <c:pt idx="26">
                  <c:v>2049</c:v>
                </c:pt>
              </c:strCache>
            </c:strRef>
          </c:cat>
          <c:val>
            <c:numRef>
              <c:f>'PtX-kapacitet - Ultimo'!$D$28:$D$54</c:f>
              <c:numCache>
                <c:formatCode>General</c:formatCode>
                <c:ptCount val="27"/>
                <c:pt idx="0">
                  <c:v>0</c:v>
                </c:pt>
                <c:pt idx="1">
                  <c:v>31</c:v>
                </c:pt>
                <c:pt idx="2">
                  <c:v>81</c:v>
                </c:pt>
                <c:pt idx="3">
                  <c:v>278</c:v>
                </c:pt>
                <c:pt idx="4">
                  <c:v>278</c:v>
                </c:pt>
                <c:pt idx="5">
                  <c:v>278</c:v>
                </c:pt>
                <c:pt idx="6">
                  <c:v>538</c:v>
                </c:pt>
                <c:pt idx="7">
                  <c:v>948</c:v>
                </c:pt>
                <c:pt idx="8">
                  <c:v>1098</c:v>
                </c:pt>
                <c:pt idx="9">
                  <c:v>1498</c:v>
                </c:pt>
                <c:pt idx="10">
                  <c:v>1648</c:v>
                </c:pt>
                <c:pt idx="11">
                  <c:v>1798</c:v>
                </c:pt>
                <c:pt idx="12">
                  <c:v>1798</c:v>
                </c:pt>
                <c:pt idx="13">
                  <c:v>1798</c:v>
                </c:pt>
                <c:pt idx="14">
                  <c:v>1798</c:v>
                </c:pt>
                <c:pt idx="15">
                  <c:v>1798</c:v>
                </c:pt>
                <c:pt idx="16">
                  <c:v>1798</c:v>
                </c:pt>
                <c:pt idx="17">
                  <c:v>1798</c:v>
                </c:pt>
                <c:pt idx="18">
                  <c:v>1798</c:v>
                </c:pt>
                <c:pt idx="19">
                  <c:v>1798</c:v>
                </c:pt>
                <c:pt idx="20">
                  <c:v>1798</c:v>
                </c:pt>
                <c:pt idx="21">
                  <c:v>1798</c:v>
                </c:pt>
                <c:pt idx="22">
                  <c:v>1798</c:v>
                </c:pt>
                <c:pt idx="23">
                  <c:v>1798</c:v>
                </c:pt>
                <c:pt idx="24">
                  <c:v>1798</c:v>
                </c:pt>
                <c:pt idx="25">
                  <c:v>1798</c:v>
                </c:pt>
                <c:pt idx="26">
                  <c:v>1798</c:v>
                </c:pt>
              </c:numCache>
            </c:numRef>
          </c:val>
        </c:ser>
        <c:ser>
          <c:idx val="2"/>
          <c:order val="2"/>
          <c:tx>
            <c:strRef>
              <c:f>'PtX-kapacitet - Ultimo'!$E$27</c:f>
              <c:strCache>
                <c:ptCount val="1"/>
                <c:pt idx="0">
                  <c:v>Energiø i Nordsøen</c:v>
                </c:pt>
              </c:strCache>
            </c:strRef>
          </c:tx>
          <c:spPr>
            <a:solidFill>
              <a:srgbClr val="ffd424"/>
            </a:solidFill>
            <a:ln w="0">
              <a:noFill/>
            </a:ln>
          </c:spPr>
          <c:dLbls>
            <c:txPr>
              <a:bodyPr wrap="square"/>
              <a:lstStyle/>
              <a:p>
                <a:pPr>
                  <a:defRPr b="0" sz="1000" spc="-1" strike="noStrike">
                    <a:solidFill>
                      <a:srgbClr val="000000"/>
                    </a:solidFill>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'PtX-kapacitet - Ultimo'!$B$28:$B$54</c:f>
              <c:strCache>
                <c:ptCount val="27"/>
                <c:pt idx="0">
                  <c:v>2023</c:v>
                </c:pt>
                <c:pt idx="1">
                  <c:v>2024</c:v>
                </c:pt>
                <c:pt idx="2">
                  <c:v>2025</c:v>
                </c:pt>
                <c:pt idx="3">
                  <c:v>2026</c:v>
                </c:pt>
                <c:pt idx="4">
                  <c:v>2027</c:v>
                </c:pt>
                <c:pt idx="5">
                  <c:v>2028</c:v>
                </c:pt>
                <c:pt idx="6">
                  <c:v>2029</c:v>
                </c:pt>
                <c:pt idx="7">
                  <c:v>2030</c:v>
                </c:pt>
                <c:pt idx="8">
                  <c:v>2031</c:v>
                </c:pt>
                <c:pt idx="9">
                  <c:v>2032</c:v>
                </c:pt>
                <c:pt idx="10">
                  <c:v>2033</c:v>
                </c:pt>
                <c:pt idx="11">
                  <c:v>2034</c:v>
                </c:pt>
                <c:pt idx="12">
                  <c:v>2035</c:v>
                </c:pt>
                <c:pt idx="13">
                  <c:v>2036</c:v>
                </c:pt>
                <c:pt idx="14">
                  <c:v>2037</c:v>
                </c:pt>
                <c:pt idx="15">
                  <c:v>2038</c:v>
                </c:pt>
                <c:pt idx="16">
                  <c:v>2039</c:v>
                </c:pt>
                <c:pt idx="17">
                  <c:v>2040</c:v>
                </c:pt>
                <c:pt idx="18">
                  <c:v>2041</c:v>
                </c:pt>
                <c:pt idx="19">
                  <c:v>2042</c:v>
                </c:pt>
                <c:pt idx="20">
                  <c:v>2043</c:v>
                </c:pt>
                <c:pt idx="21">
                  <c:v>2044</c:v>
                </c:pt>
                <c:pt idx="22">
                  <c:v>2045</c:v>
                </c:pt>
                <c:pt idx="23">
                  <c:v>2046</c:v>
                </c:pt>
                <c:pt idx="24">
                  <c:v>2047</c:v>
                </c:pt>
                <c:pt idx="25">
                  <c:v>2048</c:v>
                </c:pt>
                <c:pt idx="26">
                  <c:v>2049</c:v>
                </c:pt>
              </c:strCache>
            </c:strRef>
          </c:cat>
          <c:val>
            <c:numRef>
              <c:f>'PtX-kapacitet - Ultimo'!$E$28:$E$54</c:f>
              <c:numCache>
                <c:formatCode>General</c:formatCode>
                <c:ptCount val="27"/>
                <c:pt idx="0">
                  <c:v>0</c:v>
                </c:pt>
                <c:pt idx="1">
                  <c:v>0</c:v>
                </c:pt>
                <c:pt idx="2">
                  <c:v>0</c:v>
                </c:pt>
                <c:pt idx="3">
                  <c:v>0</c:v>
                </c:pt>
                <c:pt idx="4">
                  <c:v>0</c:v>
                </c:pt>
                <c:pt idx="5">
                  <c:v>0</c:v>
                </c:pt>
                <c:pt idx="6">
                  <c:v>0</c:v>
                </c:pt>
                <c:pt idx="7">
                  <c:v>0</c:v>
                </c:pt>
                <c:pt idx="8">
                  <c:v>0</c:v>
                </c:pt>
                <c:pt idx="9">
                  <c:v>0</c:v>
                </c:pt>
                <c:pt idx="10">
                  <c:v>0</c:v>
                </c:pt>
                <c:pt idx="11">
                  <c:v>3000</c:v>
                </c:pt>
                <c:pt idx="12">
                  <c:v>3000</c:v>
                </c:pt>
                <c:pt idx="13">
                  <c:v>3000</c:v>
                </c:pt>
                <c:pt idx="14">
                  <c:v>3000</c:v>
                </c:pt>
                <c:pt idx="15">
                  <c:v>3000</c:v>
                </c:pt>
                <c:pt idx="16">
                  <c:v>7000</c:v>
                </c:pt>
                <c:pt idx="17">
                  <c:v>7000</c:v>
                </c:pt>
                <c:pt idx="18">
                  <c:v>7000</c:v>
                </c:pt>
                <c:pt idx="19">
                  <c:v>7000</c:v>
                </c:pt>
                <c:pt idx="20">
                  <c:v>7000</c:v>
                </c:pt>
                <c:pt idx="21">
                  <c:v>7000</c:v>
                </c:pt>
                <c:pt idx="22">
                  <c:v>7000</c:v>
                </c:pt>
                <c:pt idx="23">
                  <c:v>7000</c:v>
                </c:pt>
                <c:pt idx="24">
                  <c:v>7000</c:v>
                </c:pt>
                <c:pt idx="25">
                  <c:v>7000</c:v>
                </c:pt>
                <c:pt idx="26">
                  <c:v>7000</c:v>
                </c:pt>
              </c:numCache>
            </c:numRef>
          </c:val>
        </c:ser>
        <c:ser>
          <c:idx val="3"/>
          <c:order val="3"/>
          <c:tx>
            <c:strRef>
              <c:f>'PtX-kapacitet - Ultimo'!$F$27</c:f>
              <c:strCache>
                <c:ptCount val="1"/>
                <c:pt idx="0">
                  <c:v>Ej tilsluttet kollektive net</c:v>
                </c:pt>
              </c:strCache>
            </c:strRef>
          </c:tx>
          <c:spPr>
            <a:solidFill>
              <a:srgbClr val="c2e5f1"/>
            </a:solidFill>
            <a:ln w="25560">
              <a:noFill/>
            </a:ln>
          </c:spPr>
          <c:dLbls>
            <c:txPr>
              <a:bodyPr wrap="square"/>
              <a:lstStyle/>
              <a:p>
                <a:pPr>
                  <a:defRPr b="0" sz="1000" spc="-1" strike="noStrike">
                    <a:solidFill>
                      <a:srgbClr val="000000"/>
                    </a:solidFill>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'PtX-kapacitet - Ultimo'!$B$28:$B$54</c:f>
              <c:strCache>
                <c:ptCount val="27"/>
                <c:pt idx="0">
                  <c:v>2023</c:v>
                </c:pt>
                <c:pt idx="1">
                  <c:v>2024</c:v>
                </c:pt>
                <c:pt idx="2">
                  <c:v>2025</c:v>
                </c:pt>
                <c:pt idx="3">
                  <c:v>2026</c:v>
                </c:pt>
                <c:pt idx="4">
                  <c:v>2027</c:v>
                </c:pt>
                <c:pt idx="5">
                  <c:v>2028</c:v>
                </c:pt>
                <c:pt idx="6">
                  <c:v>2029</c:v>
                </c:pt>
                <c:pt idx="7">
                  <c:v>2030</c:v>
                </c:pt>
                <c:pt idx="8">
                  <c:v>2031</c:v>
                </c:pt>
                <c:pt idx="9">
                  <c:v>2032</c:v>
                </c:pt>
                <c:pt idx="10">
                  <c:v>2033</c:v>
                </c:pt>
                <c:pt idx="11">
                  <c:v>2034</c:v>
                </c:pt>
                <c:pt idx="12">
                  <c:v>2035</c:v>
                </c:pt>
                <c:pt idx="13">
                  <c:v>2036</c:v>
                </c:pt>
                <c:pt idx="14">
                  <c:v>2037</c:v>
                </c:pt>
                <c:pt idx="15">
                  <c:v>2038</c:v>
                </c:pt>
                <c:pt idx="16">
                  <c:v>2039</c:v>
                </c:pt>
                <c:pt idx="17">
                  <c:v>2040</c:v>
                </c:pt>
                <c:pt idx="18">
                  <c:v>2041</c:v>
                </c:pt>
                <c:pt idx="19">
                  <c:v>2042</c:v>
                </c:pt>
                <c:pt idx="20">
                  <c:v>2043</c:v>
                </c:pt>
                <c:pt idx="21">
                  <c:v>2044</c:v>
                </c:pt>
                <c:pt idx="22">
                  <c:v>2045</c:v>
                </c:pt>
                <c:pt idx="23">
                  <c:v>2046</c:v>
                </c:pt>
                <c:pt idx="24">
                  <c:v>2047</c:v>
                </c:pt>
                <c:pt idx="25">
                  <c:v>2048</c:v>
                </c:pt>
                <c:pt idx="26">
                  <c:v>2049</c:v>
                </c:pt>
              </c:strCache>
            </c:strRef>
          </c:cat>
          <c:val>
            <c:numRef>
              <c:f>'PtX-kapacitet - Ultimo'!$F$28:$F$54</c:f>
              <c:numCache>
                <c:formatCode>General</c:formatCode>
                <c:ptCount val="2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750</c:v>
                </c:pt>
                <c:pt idx="18">
                  <c:v>1500</c:v>
                </c:pt>
                <c:pt idx="19">
                  <c:v>2250</c:v>
                </c:pt>
                <c:pt idx="20">
                  <c:v>3000</c:v>
                </c:pt>
                <c:pt idx="21">
                  <c:v>3750</c:v>
                </c:pt>
                <c:pt idx="22">
                  <c:v>4500</c:v>
                </c:pt>
                <c:pt idx="23">
                  <c:v>5250</c:v>
                </c:pt>
                <c:pt idx="24">
                  <c:v>6000</c:v>
                </c:pt>
                <c:pt idx="25">
                  <c:v>6750</c:v>
                </c:pt>
                <c:pt idx="26">
                  <c:v>7500</c:v>
                </c:pt>
              </c:numCache>
            </c:numRef>
          </c:val>
        </c:ser>
        <c:axId val="91808565"/>
        <c:axId val="79916118"/>
      </c:areaChart>
      <c:catAx>
        <c:axId val="91808565"/>
        <c:scaling>
          <c:orientation val="minMax"/>
        </c:scaling>
        <c:delete val="0"/>
        <c:axPos val="b"/>
        <c:numFmt formatCode="General" sourceLinked="0"/>
        <c:majorTickMark val="out"/>
        <c:minorTickMark val="none"/>
        <c:tickLblPos val="nextTo"/>
        <c:spPr>
          <a:ln w="9360">
            <a:solidFill>
              <a:srgbClr val="d9d9d9"/>
            </a:solidFill>
            <a:round/>
          </a:ln>
        </c:spPr>
        <c:txPr>
          <a:bodyPr/>
          <a:lstStyle/>
          <a:p>
            <a:pPr>
              <a:defRPr b="0" sz="900" spc="-1" strike="noStrike">
                <a:solidFill>
                  <a:srgbClr val="595959"/>
                </a:solidFill>
                <a:latin typeface="Arial"/>
              </a:defRPr>
            </a:pPr>
          </a:p>
        </c:txPr>
        <c:crossAx val="79916118"/>
        <c:crosses val="autoZero"/>
        <c:auto val="1"/>
        <c:lblAlgn val="ctr"/>
        <c:lblOffset val="100"/>
        <c:noMultiLvlLbl val="0"/>
      </c:catAx>
      <c:valAx>
        <c:axId val="79916118"/>
        <c:scaling>
          <c:orientation val="minMax"/>
        </c:scaling>
        <c:delete val="0"/>
        <c:axPos val="l"/>
        <c:majorGridlines>
          <c:spPr>
            <a:ln w="9360">
              <a:solidFill>
                <a:srgbClr val="d9d9d9"/>
              </a:solidFill>
              <a:round/>
            </a:ln>
          </c:spPr>
        </c:majorGridlines>
        <c:numFmt formatCode="#,##0" sourceLinked="0"/>
        <c:majorTickMark val="none"/>
        <c:minorTickMark val="none"/>
        <c:tickLblPos val="nextTo"/>
        <c:spPr>
          <a:ln w="6480">
            <a:noFill/>
          </a:ln>
        </c:spPr>
        <c:txPr>
          <a:bodyPr/>
          <a:lstStyle/>
          <a:p>
            <a:pPr>
              <a:defRPr b="0" sz="900" spc="-1" strike="noStrike">
                <a:solidFill>
                  <a:srgbClr val="595959"/>
                </a:solidFill>
                <a:latin typeface="Arial"/>
              </a:defRPr>
            </a:pPr>
          </a:p>
        </c:txPr>
        <c:crossAx val="91808565"/>
        <c:crosses val="autoZero"/>
        <c:crossBetween val="midCat"/>
      </c:valAx>
      <c:spPr>
        <a:noFill/>
        <a:ln w="0">
          <a:noFill/>
        </a:ln>
      </c:spPr>
    </c:plotArea>
    <c:legend>
      <c:legendPos val="b"/>
      <c:overlay val="0"/>
      <c:spPr>
        <a:noFill/>
        <a:ln w="0">
          <a:noFill/>
        </a:ln>
      </c:spPr>
      <c:txPr>
        <a:bodyPr/>
        <a:lstStyle/>
        <a:p>
          <a:pPr>
            <a:defRPr b="0" sz="900" spc="-1" strike="noStrike">
              <a:solidFill>
                <a:srgbClr val="595959"/>
              </a:solidFill>
              <a:latin typeface="Arial"/>
            </a:defRPr>
          </a:pPr>
        </a:p>
      </c:txPr>
    </c:legend>
    <c:plotVisOnly val="1"/>
    <c:dispBlanksAs val="zero"/>
  </c:chart>
  <c:spPr>
    <a:solidFill>
      <a:srgbClr val="ffffff"/>
    </a:solidFill>
    <a:ln w="9360">
      <a:noFill/>
    </a:ln>
  </c:spPr>
</c:chartSpace>
</file>

<file path=xl/drawings/_rels/drawing1.xml.rels><?xml version="1.0" encoding="UTF-8"?>
<Relationships xmlns="http://schemas.openxmlformats.org/package/2006/relationships"><Relationship Id="rId1" Type="http://schemas.openxmlformats.org/officeDocument/2006/relationships/chart" Target="../charts/chart21.xml"/><Relationship Id="rId2" Type="http://schemas.openxmlformats.org/officeDocument/2006/relationships/chart" Target="../charts/chart22.xml"/><Relationship Id="rId3" Type="http://schemas.openxmlformats.org/officeDocument/2006/relationships/chart" Target="../charts/chart23.xml"/><Relationship Id="rId4" Type="http://schemas.openxmlformats.org/officeDocument/2006/relationships/chart" Target="../charts/chart24.xml"/><Relationship Id="rId5" Type="http://schemas.openxmlformats.org/officeDocument/2006/relationships/chart" Target="../charts/chart25.xml"/><Relationship Id="rId6" Type="http://schemas.openxmlformats.org/officeDocument/2006/relationships/chart" Target="../charts/chart26.xml"/><Relationship Id="rId7" Type="http://schemas.openxmlformats.org/officeDocument/2006/relationships/chart" Target="../charts/chart27.xml"/><Relationship Id="rId8" Type="http://schemas.openxmlformats.org/officeDocument/2006/relationships/chart" Target="../charts/chart28.xml"/><Relationship Id="rId9" Type="http://schemas.openxmlformats.org/officeDocument/2006/relationships/chart" Target="../charts/chart29.xml"/><Relationship Id="rId10" Type="http://schemas.openxmlformats.org/officeDocument/2006/relationships/chart" Target="../charts/chart30.xml"/><Relationship Id="rId11" Type="http://schemas.openxmlformats.org/officeDocument/2006/relationships/chart" Target="../charts/chart31.xml"/><Relationship Id="rId12" Type="http://schemas.openxmlformats.org/officeDocument/2006/relationships/chart" Target="../charts/chart32.xml"/><Relationship Id="rId13" Type="http://schemas.openxmlformats.org/officeDocument/2006/relationships/chart" Target="../charts/chart33.xml"/><Relationship Id="rId14" Type="http://schemas.openxmlformats.org/officeDocument/2006/relationships/chart" Target="../charts/chart34.xml"/><Relationship Id="rId15" Type="http://schemas.openxmlformats.org/officeDocument/2006/relationships/chart" Target="../charts/chart35.xml"/><Relationship Id="rId16" Type="http://schemas.openxmlformats.org/officeDocument/2006/relationships/chart" Target="../charts/chart36.xml"/>
</Relationships>
</file>

<file path=xl/drawings/_rels/drawing2.xml.rels><?xml version="1.0" encoding="UTF-8"?>
<Relationships xmlns="http://schemas.openxmlformats.org/package/2006/relationships"><Relationship Id="rId1" Type="http://schemas.openxmlformats.org/officeDocument/2006/relationships/chart" Target="../charts/chart37.xml"/><Relationship Id="rId2" Type="http://schemas.openxmlformats.org/officeDocument/2006/relationships/chart" Target="../charts/chart38.xml"/><Relationship Id="rId3" Type="http://schemas.openxmlformats.org/officeDocument/2006/relationships/chart" Target="../charts/chart39.xml"/>
</Relationships>
</file>

<file path=xl/drawings/_rels/drawing3.xml.rels><?xml version="1.0" encoding="UTF-8"?>
<Relationships xmlns="http://schemas.openxmlformats.org/package/2006/relationships"><Relationship Id="rId1" Type="http://schemas.openxmlformats.org/officeDocument/2006/relationships/chart" Target="../charts/chart40.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0</xdr:colOff>
      <xdr:row>2</xdr:row>
      <xdr:rowOff>0</xdr:rowOff>
    </xdr:from>
    <xdr:to>
      <xdr:col>8</xdr:col>
      <xdr:colOff>392400</xdr:colOff>
      <xdr:row>16</xdr:row>
      <xdr:rowOff>75960</xdr:rowOff>
    </xdr:to>
    <xdr:graphicFrame>
      <xdr:nvGraphicFramePr>
        <xdr:cNvPr id="0" name="Diagram 1"/>
        <xdr:cNvGraphicFramePr/>
      </xdr:nvGraphicFramePr>
      <xdr:xfrm>
        <a:off x="758880" y="438120"/>
        <a:ext cx="5704200" cy="27428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0</xdr:colOff>
      <xdr:row>2</xdr:row>
      <xdr:rowOff>0</xdr:rowOff>
    </xdr:from>
    <xdr:to>
      <xdr:col>16</xdr:col>
      <xdr:colOff>392400</xdr:colOff>
      <xdr:row>16</xdr:row>
      <xdr:rowOff>75960</xdr:rowOff>
    </xdr:to>
    <xdr:graphicFrame>
      <xdr:nvGraphicFramePr>
        <xdr:cNvPr id="1" name="Diagram 2"/>
        <xdr:cNvGraphicFramePr/>
      </xdr:nvGraphicFramePr>
      <xdr:xfrm>
        <a:off x="6829560" y="438120"/>
        <a:ext cx="5704200" cy="274284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17</xdr:col>
      <xdr:colOff>0</xdr:colOff>
      <xdr:row>2</xdr:row>
      <xdr:rowOff>0</xdr:rowOff>
    </xdr:from>
    <xdr:to>
      <xdr:col>24</xdr:col>
      <xdr:colOff>393120</xdr:colOff>
      <xdr:row>16</xdr:row>
      <xdr:rowOff>75960</xdr:rowOff>
    </xdr:to>
    <xdr:graphicFrame>
      <xdr:nvGraphicFramePr>
        <xdr:cNvPr id="2" name="Diagram 3"/>
        <xdr:cNvGraphicFramePr/>
      </xdr:nvGraphicFramePr>
      <xdr:xfrm>
        <a:off x="12899880" y="438120"/>
        <a:ext cx="5704920" cy="274284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25</xdr:col>
      <xdr:colOff>0</xdr:colOff>
      <xdr:row>2</xdr:row>
      <xdr:rowOff>0</xdr:rowOff>
    </xdr:from>
    <xdr:to>
      <xdr:col>33</xdr:col>
      <xdr:colOff>181800</xdr:colOff>
      <xdr:row>16</xdr:row>
      <xdr:rowOff>75960</xdr:rowOff>
    </xdr:to>
    <xdr:graphicFrame>
      <xdr:nvGraphicFramePr>
        <xdr:cNvPr id="3" name="Diagram 16"/>
        <xdr:cNvGraphicFramePr/>
      </xdr:nvGraphicFramePr>
      <xdr:xfrm>
        <a:off x="18970560" y="438120"/>
        <a:ext cx="6252480" cy="274284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25</xdr:col>
      <xdr:colOff>0</xdr:colOff>
      <xdr:row>17</xdr:row>
      <xdr:rowOff>0</xdr:rowOff>
    </xdr:from>
    <xdr:to>
      <xdr:col>32</xdr:col>
      <xdr:colOff>392400</xdr:colOff>
      <xdr:row>31</xdr:row>
      <xdr:rowOff>75960</xdr:rowOff>
    </xdr:to>
    <xdr:graphicFrame>
      <xdr:nvGraphicFramePr>
        <xdr:cNvPr id="4" name="Diagram 1"/>
        <xdr:cNvGraphicFramePr/>
      </xdr:nvGraphicFramePr>
      <xdr:xfrm>
        <a:off x="18970560" y="3295800"/>
        <a:ext cx="5704200" cy="274284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xdr:col>
      <xdr:colOff>0</xdr:colOff>
      <xdr:row>32</xdr:row>
      <xdr:rowOff>0</xdr:rowOff>
    </xdr:from>
    <xdr:to>
      <xdr:col>8</xdr:col>
      <xdr:colOff>360720</xdr:colOff>
      <xdr:row>46</xdr:row>
      <xdr:rowOff>75960</xdr:rowOff>
    </xdr:to>
    <xdr:graphicFrame>
      <xdr:nvGraphicFramePr>
        <xdr:cNvPr id="5" name="Diagram 20"/>
        <xdr:cNvGraphicFramePr/>
      </xdr:nvGraphicFramePr>
      <xdr:xfrm>
        <a:off x="758880" y="6153120"/>
        <a:ext cx="5672520" cy="274284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25</xdr:col>
      <xdr:colOff>0</xdr:colOff>
      <xdr:row>32</xdr:row>
      <xdr:rowOff>0</xdr:rowOff>
    </xdr:from>
    <xdr:to>
      <xdr:col>32</xdr:col>
      <xdr:colOff>392400</xdr:colOff>
      <xdr:row>46</xdr:row>
      <xdr:rowOff>75960</xdr:rowOff>
    </xdr:to>
    <xdr:graphicFrame>
      <xdr:nvGraphicFramePr>
        <xdr:cNvPr id="6" name="Diagram 2"/>
        <xdr:cNvGraphicFramePr/>
      </xdr:nvGraphicFramePr>
      <xdr:xfrm>
        <a:off x="18970560" y="6153120"/>
        <a:ext cx="5704200" cy="274284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17</xdr:col>
      <xdr:colOff>0</xdr:colOff>
      <xdr:row>32</xdr:row>
      <xdr:rowOff>0</xdr:rowOff>
    </xdr:from>
    <xdr:to>
      <xdr:col>24</xdr:col>
      <xdr:colOff>392400</xdr:colOff>
      <xdr:row>46</xdr:row>
      <xdr:rowOff>75960</xdr:rowOff>
    </xdr:to>
    <xdr:graphicFrame>
      <xdr:nvGraphicFramePr>
        <xdr:cNvPr id="7" name="Diagram 1"/>
        <xdr:cNvGraphicFramePr/>
      </xdr:nvGraphicFramePr>
      <xdr:xfrm>
        <a:off x="12899880" y="6153120"/>
        <a:ext cx="5704200" cy="274284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9</xdr:col>
      <xdr:colOff>0</xdr:colOff>
      <xdr:row>32</xdr:row>
      <xdr:rowOff>0</xdr:rowOff>
    </xdr:from>
    <xdr:to>
      <xdr:col>16</xdr:col>
      <xdr:colOff>393120</xdr:colOff>
      <xdr:row>46</xdr:row>
      <xdr:rowOff>75960</xdr:rowOff>
    </xdr:to>
    <xdr:graphicFrame>
      <xdr:nvGraphicFramePr>
        <xdr:cNvPr id="8" name="Diagram 1"/>
        <xdr:cNvGraphicFramePr/>
      </xdr:nvGraphicFramePr>
      <xdr:xfrm>
        <a:off x="6829560" y="6153120"/>
        <a:ext cx="5704920" cy="274284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1</xdr:col>
      <xdr:colOff>0</xdr:colOff>
      <xdr:row>47</xdr:row>
      <xdr:rowOff>0</xdr:rowOff>
    </xdr:from>
    <xdr:to>
      <xdr:col>8</xdr:col>
      <xdr:colOff>393120</xdr:colOff>
      <xdr:row>61</xdr:row>
      <xdr:rowOff>75960</xdr:rowOff>
    </xdr:to>
    <xdr:graphicFrame>
      <xdr:nvGraphicFramePr>
        <xdr:cNvPr id="9" name="Diagram 1"/>
        <xdr:cNvGraphicFramePr/>
      </xdr:nvGraphicFramePr>
      <xdr:xfrm>
        <a:off x="758880" y="9010800"/>
        <a:ext cx="5704920" cy="274284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9</xdr:col>
      <xdr:colOff>0</xdr:colOff>
      <xdr:row>47</xdr:row>
      <xdr:rowOff>0</xdr:rowOff>
    </xdr:from>
    <xdr:to>
      <xdr:col>16</xdr:col>
      <xdr:colOff>393120</xdr:colOff>
      <xdr:row>61</xdr:row>
      <xdr:rowOff>75960</xdr:rowOff>
    </xdr:to>
    <xdr:graphicFrame>
      <xdr:nvGraphicFramePr>
        <xdr:cNvPr id="10" name="Diagram 3"/>
        <xdr:cNvGraphicFramePr/>
      </xdr:nvGraphicFramePr>
      <xdr:xfrm>
        <a:off x="6829560" y="9010800"/>
        <a:ext cx="5704920" cy="274284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17</xdr:col>
      <xdr:colOff>0</xdr:colOff>
      <xdr:row>47</xdr:row>
      <xdr:rowOff>0</xdr:rowOff>
    </xdr:from>
    <xdr:to>
      <xdr:col>24</xdr:col>
      <xdr:colOff>392400</xdr:colOff>
      <xdr:row>61</xdr:row>
      <xdr:rowOff>75960</xdr:rowOff>
    </xdr:to>
    <xdr:graphicFrame>
      <xdr:nvGraphicFramePr>
        <xdr:cNvPr id="11" name="Diagram 2"/>
        <xdr:cNvGraphicFramePr/>
      </xdr:nvGraphicFramePr>
      <xdr:xfrm>
        <a:off x="12899880" y="9010800"/>
        <a:ext cx="5704200" cy="274284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oneCell">
    <xdr:from>
      <xdr:col>25</xdr:col>
      <xdr:colOff>0</xdr:colOff>
      <xdr:row>47</xdr:row>
      <xdr:rowOff>0</xdr:rowOff>
    </xdr:from>
    <xdr:to>
      <xdr:col>32</xdr:col>
      <xdr:colOff>392400</xdr:colOff>
      <xdr:row>61</xdr:row>
      <xdr:rowOff>75960</xdr:rowOff>
    </xdr:to>
    <xdr:graphicFrame>
      <xdr:nvGraphicFramePr>
        <xdr:cNvPr id="12" name="Diagram 1"/>
        <xdr:cNvGraphicFramePr/>
      </xdr:nvGraphicFramePr>
      <xdr:xfrm>
        <a:off x="18970560" y="9010800"/>
        <a:ext cx="5704200" cy="274284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editAs="oneCell">
    <xdr:from>
      <xdr:col>1</xdr:col>
      <xdr:colOff>0</xdr:colOff>
      <xdr:row>17</xdr:row>
      <xdr:rowOff>0</xdr:rowOff>
    </xdr:from>
    <xdr:to>
      <xdr:col>8</xdr:col>
      <xdr:colOff>360720</xdr:colOff>
      <xdr:row>31</xdr:row>
      <xdr:rowOff>75960</xdr:rowOff>
    </xdr:to>
    <xdr:graphicFrame>
      <xdr:nvGraphicFramePr>
        <xdr:cNvPr id="13" name="Diagram 30"/>
        <xdr:cNvGraphicFramePr/>
      </xdr:nvGraphicFramePr>
      <xdr:xfrm>
        <a:off x="758880" y="3295800"/>
        <a:ext cx="5672520" cy="274284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editAs="oneCell">
    <xdr:from>
      <xdr:col>17</xdr:col>
      <xdr:colOff>0</xdr:colOff>
      <xdr:row>17</xdr:row>
      <xdr:rowOff>0</xdr:rowOff>
    </xdr:from>
    <xdr:to>
      <xdr:col>24</xdr:col>
      <xdr:colOff>393120</xdr:colOff>
      <xdr:row>31</xdr:row>
      <xdr:rowOff>75960</xdr:rowOff>
    </xdr:to>
    <xdr:graphicFrame>
      <xdr:nvGraphicFramePr>
        <xdr:cNvPr id="14" name="Diagram 31"/>
        <xdr:cNvGraphicFramePr/>
      </xdr:nvGraphicFramePr>
      <xdr:xfrm>
        <a:off x="12899880" y="3295800"/>
        <a:ext cx="5704920" cy="274284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editAs="oneCell">
    <xdr:from>
      <xdr:col>9</xdr:col>
      <xdr:colOff>0</xdr:colOff>
      <xdr:row>17</xdr:row>
      <xdr:rowOff>0</xdr:rowOff>
    </xdr:from>
    <xdr:to>
      <xdr:col>16</xdr:col>
      <xdr:colOff>360720</xdr:colOff>
      <xdr:row>31</xdr:row>
      <xdr:rowOff>75960</xdr:rowOff>
    </xdr:to>
    <xdr:graphicFrame>
      <xdr:nvGraphicFramePr>
        <xdr:cNvPr id="15" name="Diagram 32"/>
        <xdr:cNvGraphicFramePr/>
      </xdr:nvGraphicFramePr>
      <xdr:xfrm>
        <a:off x="6829560" y="3295800"/>
        <a:ext cx="5672520" cy="274284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0</xdr:colOff>
      <xdr:row>8</xdr:row>
      <xdr:rowOff>0</xdr:rowOff>
    </xdr:from>
    <xdr:to>
      <xdr:col>6</xdr:col>
      <xdr:colOff>333000</xdr:colOff>
      <xdr:row>22</xdr:row>
      <xdr:rowOff>75960</xdr:rowOff>
    </xdr:to>
    <xdr:graphicFrame>
      <xdr:nvGraphicFramePr>
        <xdr:cNvPr id="16" name="Diagram 1"/>
        <xdr:cNvGraphicFramePr/>
      </xdr:nvGraphicFramePr>
      <xdr:xfrm>
        <a:off x="495360" y="1609560"/>
        <a:ext cx="5984280" cy="27432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0</xdr:colOff>
      <xdr:row>8</xdr:row>
      <xdr:rowOff>0</xdr:rowOff>
    </xdr:from>
    <xdr:to>
      <xdr:col>12</xdr:col>
      <xdr:colOff>333000</xdr:colOff>
      <xdr:row>22</xdr:row>
      <xdr:rowOff>75960</xdr:rowOff>
    </xdr:to>
    <xdr:graphicFrame>
      <xdr:nvGraphicFramePr>
        <xdr:cNvPr id="17" name="Diagram 2"/>
        <xdr:cNvGraphicFramePr/>
      </xdr:nvGraphicFramePr>
      <xdr:xfrm>
        <a:off x="7277040" y="1609560"/>
        <a:ext cx="5984640" cy="274320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13</xdr:col>
      <xdr:colOff>0</xdr:colOff>
      <xdr:row>8</xdr:row>
      <xdr:rowOff>0</xdr:rowOff>
    </xdr:from>
    <xdr:to>
      <xdr:col>18</xdr:col>
      <xdr:colOff>333000</xdr:colOff>
      <xdr:row>22</xdr:row>
      <xdr:rowOff>75960</xdr:rowOff>
    </xdr:to>
    <xdr:graphicFrame>
      <xdr:nvGraphicFramePr>
        <xdr:cNvPr id="18" name="Diagram 3"/>
        <xdr:cNvGraphicFramePr/>
      </xdr:nvGraphicFramePr>
      <xdr:xfrm>
        <a:off x="14059080" y="1609560"/>
        <a:ext cx="5984280" cy="274320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0</xdr:colOff>
      <xdr:row>8</xdr:row>
      <xdr:rowOff>0</xdr:rowOff>
    </xdr:from>
    <xdr:to>
      <xdr:col>5</xdr:col>
      <xdr:colOff>11520</xdr:colOff>
      <xdr:row>22</xdr:row>
      <xdr:rowOff>75960</xdr:rowOff>
    </xdr:to>
    <xdr:graphicFrame>
      <xdr:nvGraphicFramePr>
        <xdr:cNvPr id="19" name="Diagram 2"/>
        <xdr:cNvGraphicFramePr/>
      </xdr:nvGraphicFramePr>
      <xdr:xfrm>
        <a:off x="507960" y="1609560"/>
        <a:ext cx="6082920" cy="27432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13.xml.rels><?xml version="1.0" encoding="UTF-8"?>
<Relationships xmlns="http://schemas.openxmlformats.org/package/2006/relationships"><Relationship Id="rId1" Type="http://schemas.openxmlformats.org/officeDocument/2006/relationships/drawing" Target="../drawings/drawing1.xml"/>
</Relationships>
</file>

<file path=xl/worksheets/_rels/sheet14.xml.rels><?xml version="1.0" encoding="UTF-8"?>
<Relationships xmlns="http://schemas.openxmlformats.org/package/2006/relationships"><Relationship Id="rId1" Type="http://schemas.openxmlformats.org/officeDocument/2006/relationships/drawing" Target="../drawings/drawing2.xml"/>
</Relationships>
</file>

<file path=xl/worksheets/_rels/sheet15.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404040"/>
    <pageSetUpPr fitToPage="false"/>
  </sheetPr>
  <dimension ref="A1:M22"/>
  <sheetViews>
    <sheetView showFormulas="false" showGridLines="false" showRowColHeaders="true" showZeros="true" rightToLeft="false" tabSelected="true" showOutlineSymbols="true" defaultGridColor="true" view="normal" topLeftCell="A1" colorId="64" zoomScale="80" zoomScaleNormal="80" zoomScalePageLayoutView="100" workbookViewId="0">
      <selection pane="topLeft" activeCell="C1" activeCellId="0" sqref="C1"/>
    </sheetView>
  </sheetViews>
  <sheetFormatPr defaultColWidth="9.14453125" defaultRowHeight="15" zeroHeight="false" outlineLevelRow="0" outlineLevelCol="0"/>
  <cols>
    <col collapsed="false" customWidth="true" hidden="false" outlineLevel="0" max="1" min="1" style="1" width="6.43"/>
    <col collapsed="false" customWidth="true" hidden="false" outlineLevel="0" max="2" min="2" style="2" width="30.71"/>
    <col collapsed="false" customWidth="true" hidden="false" outlineLevel="0" max="3" min="3" style="3" width="90.72"/>
    <col collapsed="false" customWidth="false" hidden="false" outlineLevel="0" max="15" min="4" style="4" width="9.14"/>
    <col collapsed="false" customWidth="false" hidden="false" outlineLevel="0" max="1024" min="16" style="2" width="9.14"/>
  </cols>
  <sheetData>
    <row r="1" s="6" customFormat="true" ht="18.55" hidden="false" customHeight="false" outlineLevel="0" collapsed="false">
      <c r="A1" s="5" t="s">
        <v>0</v>
      </c>
      <c r="B1" s="6" t="s">
        <v>1</v>
      </c>
      <c r="C1" s="6" t="s">
        <v>2</v>
      </c>
    </row>
    <row r="2" customFormat="false" ht="15" hidden="false" customHeight="false" outlineLevel="0" collapsed="false">
      <c r="B2" s="3" t="s">
        <v>3</v>
      </c>
      <c r="C2" s="4"/>
    </row>
    <row r="3" customFormat="false" ht="15" hidden="false" customHeight="false" outlineLevel="0" collapsed="false">
      <c r="D3" s="3"/>
      <c r="E3" s="3"/>
      <c r="F3" s="3"/>
      <c r="G3" s="3"/>
      <c r="H3" s="3"/>
      <c r="I3" s="3"/>
      <c r="J3" s="3"/>
      <c r="K3" s="3"/>
      <c r="L3" s="3"/>
      <c r="M3" s="3"/>
    </row>
    <row r="4" customFormat="false" ht="15" hidden="false" customHeight="false" outlineLevel="0" collapsed="false">
      <c r="B4" s="7" t="s">
        <v>4</v>
      </c>
      <c r="D4" s="3"/>
      <c r="E4" s="3"/>
      <c r="F4" s="3"/>
      <c r="G4" s="3"/>
      <c r="H4" s="3"/>
      <c r="I4" s="3"/>
      <c r="J4" s="3"/>
      <c r="K4" s="3"/>
      <c r="L4" s="3"/>
      <c r="M4" s="3"/>
    </row>
    <row r="5" customFormat="false" ht="15" hidden="false" customHeight="false" outlineLevel="0" collapsed="false">
      <c r="A5" s="1" t="s">
        <v>5</v>
      </c>
      <c r="B5" s="8" t="s">
        <v>6</v>
      </c>
      <c r="D5" s="3"/>
      <c r="E5" s="3"/>
      <c r="F5" s="3"/>
      <c r="G5" s="3"/>
      <c r="H5" s="3"/>
      <c r="I5" s="3"/>
      <c r="J5" s="3"/>
      <c r="K5" s="3"/>
      <c r="L5" s="3"/>
      <c r="M5" s="3"/>
    </row>
    <row r="6" customFormat="false" ht="18" hidden="false" customHeight="false" outlineLevel="0" collapsed="false">
      <c r="A6" s="1" t="s">
        <v>7</v>
      </c>
      <c r="B6" s="8" t="s">
        <v>8</v>
      </c>
      <c r="D6" s="3"/>
      <c r="E6" s="3"/>
      <c r="F6" s="3"/>
      <c r="G6" s="3"/>
      <c r="H6" s="3"/>
      <c r="I6" s="3"/>
      <c r="J6" s="3"/>
      <c r="K6" s="3"/>
      <c r="L6" s="3"/>
      <c r="M6" s="3"/>
    </row>
    <row r="7" customFormat="false" ht="15" hidden="false" customHeight="false" outlineLevel="0" collapsed="false">
      <c r="A7" s="1" t="s">
        <v>9</v>
      </c>
      <c r="B7" s="9" t="s">
        <v>10</v>
      </c>
      <c r="D7" s="3"/>
      <c r="E7" s="3"/>
      <c r="F7" s="3"/>
      <c r="G7" s="3"/>
      <c r="H7" s="3"/>
      <c r="I7" s="3"/>
      <c r="J7" s="3"/>
      <c r="K7" s="3"/>
      <c r="L7" s="3"/>
      <c r="M7" s="3"/>
    </row>
    <row r="8" customFormat="false" ht="15" hidden="false" customHeight="false" outlineLevel="0" collapsed="false">
      <c r="A8" s="1" t="s">
        <v>11</v>
      </c>
      <c r="B8" s="8" t="s">
        <v>12</v>
      </c>
      <c r="D8" s="3"/>
      <c r="E8" s="3"/>
      <c r="F8" s="3"/>
      <c r="G8" s="3"/>
      <c r="H8" s="3"/>
      <c r="I8" s="3"/>
      <c r="J8" s="3"/>
      <c r="K8" s="3"/>
      <c r="L8" s="3"/>
      <c r="M8" s="3"/>
    </row>
    <row r="9" customFormat="false" ht="15" hidden="false" customHeight="false" outlineLevel="0" collapsed="false">
      <c r="A9" s="1" t="s">
        <v>13</v>
      </c>
      <c r="B9" s="8" t="s">
        <v>14</v>
      </c>
      <c r="D9" s="3"/>
      <c r="E9" s="3"/>
      <c r="F9" s="3"/>
      <c r="G9" s="3"/>
      <c r="H9" s="3"/>
      <c r="I9" s="3"/>
      <c r="J9" s="3"/>
      <c r="K9" s="3"/>
      <c r="L9" s="3"/>
      <c r="M9" s="3"/>
    </row>
    <row r="10" customFormat="false" ht="15" hidden="false" customHeight="false" outlineLevel="0" collapsed="false">
      <c r="A10" s="1" t="s">
        <v>15</v>
      </c>
      <c r="B10" s="8" t="s">
        <v>16</v>
      </c>
      <c r="D10" s="3"/>
      <c r="E10" s="3"/>
      <c r="F10" s="3"/>
      <c r="G10" s="3"/>
      <c r="H10" s="3"/>
      <c r="I10" s="3"/>
      <c r="J10" s="3"/>
      <c r="K10" s="3"/>
      <c r="L10" s="3"/>
      <c r="M10" s="3"/>
    </row>
    <row r="11" customFormat="false" ht="15" hidden="false" customHeight="false" outlineLevel="0" collapsed="false">
      <c r="A11" s="1" t="s">
        <v>17</v>
      </c>
      <c r="B11" s="8" t="s">
        <v>18</v>
      </c>
      <c r="D11" s="3"/>
      <c r="E11" s="3"/>
      <c r="F11" s="3"/>
      <c r="G11" s="3"/>
      <c r="H11" s="3"/>
      <c r="I11" s="3"/>
      <c r="J11" s="3"/>
      <c r="K11" s="3"/>
      <c r="L11" s="3"/>
      <c r="M11" s="3"/>
    </row>
    <row r="12" customFormat="false" ht="15" hidden="false" customHeight="false" outlineLevel="0" collapsed="false">
      <c r="A12" s="1" t="s">
        <v>19</v>
      </c>
      <c r="B12" s="8" t="s">
        <v>20</v>
      </c>
      <c r="D12" s="3"/>
      <c r="E12" s="3"/>
      <c r="F12" s="3"/>
      <c r="G12" s="3"/>
      <c r="H12" s="3"/>
      <c r="I12" s="3"/>
      <c r="J12" s="3"/>
      <c r="K12" s="3"/>
      <c r="L12" s="3"/>
      <c r="M12" s="3"/>
    </row>
    <row r="13" customFormat="false" ht="15" hidden="false" customHeight="false" outlineLevel="0" collapsed="false">
      <c r="A13" s="1" t="s">
        <v>21</v>
      </c>
      <c r="B13" s="8" t="s">
        <v>22</v>
      </c>
      <c r="D13" s="3"/>
      <c r="E13" s="3"/>
      <c r="F13" s="3"/>
      <c r="G13" s="3"/>
      <c r="H13" s="3"/>
      <c r="I13" s="3"/>
      <c r="J13" s="3"/>
      <c r="K13" s="3"/>
      <c r="L13" s="3"/>
      <c r="M13" s="3"/>
    </row>
    <row r="14" customFormat="false" ht="15" hidden="false" customHeight="false" outlineLevel="0" collapsed="false">
      <c r="A14" s="1" t="s">
        <v>23</v>
      </c>
      <c r="B14" s="8" t="s">
        <v>24</v>
      </c>
      <c r="D14" s="3"/>
      <c r="E14" s="3"/>
      <c r="F14" s="3"/>
      <c r="G14" s="3"/>
      <c r="H14" s="3"/>
      <c r="I14" s="3"/>
      <c r="J14" s="3"/>
      <c r="K14" s="3"/>
      <c r="L14" s="3"/>
      <c r="M14" s="3"/>
    </row>
    <row r="15" customFormat="false" ht="15" hidden="false" customHeight="false" outlineLevel="0" collapsed="false">
      <c r="A15" s="1" t="n">
        <v>11</v>
      </c>
      <c r="B15" s="8" t="s">
        <v>25</v>
      </c>
      <c r="D15" s="3"/>
      <c r="E15" s="3"/>
      <c r="F15" s="3"/>
      <c r="G15" s="3"/>
      <c r="H15" s="3"/>
      <c r="I15" s="3"/>
      <c r="J15" s="3"/>
      <c r="K15" s="3"/>
      <c r="L15" s="3"/>
      <c r="M15" s="3"/>
    </row>
    <row r="16" customFormat="false" ht="15" hidden="false" customHeight="false" outlineLevel="0" collapsed="false">
      <c r="A16" s="1" t="n">
        <v>12</v>
      </c>
      <c r="B16" s="10" t="s">
        <v>26</v>
      </c>
      <c r="D16" s="3"/>
      <c r="E16" s="3"/>
      <c r="F16" s="3"/>
      <c r="G16" s="3"/>
      <c r="H16" s="3"/>
      <c r="I16" s="3"/>
      <c r="J16" s="3"/>
      <c r="K16" s="3"/>
      <c r="L16" s="3"/>
      <c r="M16" s="3"/>
    </row>
    <row r="17" customFormat="false" ht="15" hidden="false" customHeight="false" outlineLevel="0" collapsed="false">
      <c r="A17" s="1" t="n">
        <v>13</v>
      </c>
      <c r="B17" s="8" t="s">
        <v>27</v>
      </c>
      <c r="C17" s="8"/>
      <c r="D17" s="3"/>
      <c r="E17" s="3"/>
      <c r="F17" s="3"/>
      <c r="G17" s="3"/>
      <c r="H17" s="3"/>
      <c r="I17" s="3"/>
      <c r="J17" s="3"/>
      <c r="K17" s="3"/>
      <c r="L17" s="3"/>
      <c r="M17" s="3"/>
    </row>
    <row r="18" customFormat="false" ht="15" hidden="false" customHeight="false" outlineLevel="0" collapsed="false">
      <c r="A18" s="1" t="n">
        <v>14</v>
      </c>
      <c r="B18" s="8" t="s">
        <v>28</v>
      </c>
      <c r="C18" s="8"/>
      <c r="D18" s="3"/>
      <c r="E18" s="3"/>
      <c r="F18" s="3"/>
      <c r="G18" s="3"/>
      <c r="H18" s="3"/>
      <c r="I18" s="3"/>
      <c r="J18" s="3"/>
      <c r="K18" s="3"/>
      <c r="L18" s="3"/>
      <c r="M18" s="3"/>
    </row>
    <row r="20" customFormat="false" ht="15" hidden="false" customHeight="false" outlineLevel="0" collapsed="false">
      <c r="A20" s="1" t="s">
        <v>29</v>
      </c>
      <c r="B20" s="11" t="s">
        <v>30</v>
      </c>
    </row>
    <row r="21" customFormat="false" ht="15" hidden="false" customHeight="false" outlineLevel="0" collapsed="false">
      <c r="B21" s="2" t="s">
        <v>31</v>
      </c>
    </row>
    <row r="22" customFormat="false" ht="15" hidden="false" customHeight="false" outlineLevel="0" collapsed="false">
      <c r="B22" s="12" t="s">
        <v>32</v>
      </c>
    </row>
  </sheetData>
  <hyperlinks>
    <hyperlink ref="B5" location="Brændselspriser!A1" display="Brændselspriser"/>
    <hyperlink ref="B6" location="'CO2-kvotepris'!A1" display="CO2-kvotepris"/>
    <hyperlink ref="B7" location="Elforbrug!A1" display="Elforbrug"/>
    <hyperlink ref="B8" location="Fjernvarmeforbrug!A1" display="Fjernvarme"/>
    <hyperlink ref="B9" location="Kraftværksoversigt!A1" display="Kraftværksoversigt"/>
    <hyperlink ref="B10" location="Kraftværkskapaciteter!A1" display="Kraftværkskapaciteter"/>
    <hyperlink ref="B11" location="Vindmøller!A1" display="Vindmøller"/>
    <hyperlink ref="B12" location="Solceller!A1" display="Solceller"/>
    <hyperlink ref="B13" location="Udlandsforbindelser!A1" display="Udlandsforbindelser"/>
    <hyperlink ref="B14" location="Gas!A1" display="Gas"/>
    <hyperlink ref="B15" location="Ellagring!A1" display="Ellagring"/>
    <hyperlink ref="B16" location="Figurer!A1" display="Figurer"/>
    <hyperlink ref="B17" location="'VE-kapaciteter - Ultimo'!A1" display="VE-kapaciteter - Ultimo"/>
    <hyperlink ref="B18" location="'PtX-kapacitet - Ultimo'!A1" display="PtX-kapacitet - Ultimo"/>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B8B"/>
    <pageSetUpPr fitToPage="false"/>
  </sheetPr>
  <dimension ref="A1:BH64"/>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10.57421875" defaultRowHeight="15" zeroHeight="false" outlineLevelRow="0" outlineLevelCol="0"/>
  <cols>
    <col collapsed="false" customWidth="true" hidden="false" outlineLevel="0" max="1" min="1" style="0" width="5.57"/>
    <col collapsed="false" customWidth="true" hidden="false" outlineLevel="0" max="2" min="2" style="0" width="66.71"/>
    <col collapsed="false" customWidth="false" hidden="false" outlineLevel="0" max="1024" min="22" style="13" width="10.57"/>
  </cols>
  <sheetData>
    <row r="1" s="14" customFormat="true" ht="19.5" hidden="false" customHeight="false" outlineLevel="0" collapsed="false">
      <c r="B1" s="14" t="s">
        <v>6</v>
      </c>
    </row>
    <row r="2" customFormat="false" ht="15" hidden="false" customHeight="false" outlineLevel="0" collapsed="false">
      <c r="B2" s="15"/>
    </row>
    <row r="3" s="17" customFormat="true" ht="17.25" hidden="false" customHeight="false" outlineLevel="0" collapsed="false">
      <c r="A3" s="16"/>
      <c r="B3" s="16" t="s">
        <v>33</v>
      </c>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row>
    <row r="4" customFormat="false" ht="15" hidden="false" customHeight="false" outlineLevel="0" collapsed="false">
      <c r="C4" s="18"/>
      <c r="D4" s="18"/>
      <c r="E4" s="18"/>
      <c r="F4" s="18"/>
      <c r="G4" s="18"/>
      <c r="H4" s="18"/>
      <c r="I4" s="18"/>
      <c r="J4" s="18"/>
      <c r="K4" s="18"/>
      <c r="L4" s="18"/>
      <c r="M4" s="18"/>
      <c r="N4" s="18"/>
      <c r="O4" s="18"/>
      <c r="P4" s="18"/>
      <c r="Q4" s="18"/>
      <c r="R4" s="18"/>
      <c r="S4" s="18"/>
      <c r="T4" s="18"/>
      <c r="U4" s="18"/>
      <c r="V4" s="19"/>
    </row>
    <row r="5" s="23" customFormat="true" ht="15" hidden="false" customHeight="false" outlineLevel="0" collapsed="false">
      <c r="A5" s="20"/>
      <c r="B5" s="21" t="s">
        <v>34</v>
      </c>
      <c r="C5" s="22" t="n">
        <v>2023</v>
      </c>
      <c r="D5" s="22" t="n">
        <v>2024</v>
      </c>
      <c r="E5" s="22" t="n">
        <v>2025</v>
      </c>
      <c r="F5" s="22" t="n">
        <v>2026</v>
      </c>
      <c r="G5" s="22" t="n">
        <v>2027</v>
      </c>
      <c r="H5" s="22" t="n">
        <v>2028</v>
      </c>
      <c r="I5" s="22" t="n">
        <v>2029</v>
      </c>
      <c r="J5" s="22" t="n">
        <v>2030</v>
      </c>
      <c r="K5" s="22" t="n">
        <v>2031</v>
      </c>
      <c r="L5" s="22" t="n">
        <v>2032</v>
      </c>
      <c r="M5" s="22" t="n">
        <v>2033</v>
      </c>
      <c r="N5" s="22" t="n">
        <v>2034</v>
      </c>
      <c r="O5" s="22" t="n">
        <v>2035</v>
      </c>
      <c r="P5" s="22" t="n">
        <v>2036</v>
      </c>
      <c r="Q5" s="22" t="n">
        <v>2037</v>
      </c>
      <c r="R5" s="22" t="n">
        <v>2038</v>
      </c>
      <c r="S5" s="22" t="n">
        <v>2039</v>
      </c>
      <c r="T5" s="22" t="n">
        <v>2040</v>
      </c>
      <c r="U5" s="22" t="n">
        <v>2041</v>
      </c>
      <c r="V5" s="22" t="n">
        <v>2042</v>
      </c>
      <c r="W5" s="22" t="n">
        <v>2043</v>
      </c>
      <c r="X5" s="22" t="n">
        <v>2044</v>
      </c>
      <c r="Y5" s="22" t="n">
        <v>2045</v>
      </c>
      <c r="Z5" s="22" t="n">
        <v>2046</v>
      </c>
      <c r="AA5" s="22" t="n">
        <v>2047</v>
      </c>
      <c r="AB5" s="22" t="n">
        <v>2048</v>
      </c>
      <c r="AC5" s="22" t="n">
        <v>2049</v>
      </c>
      <c r="AD5" s="22" t="n">
        <v>2050</v>
      </c>
    </row>
    <row r="6" customFormat="false" ht="15" hidden="false" customHeight="false" outlineLevel="0" collapsed="false">
      <c r="A6" s="24"/>
      <c r="B6" s="3" t="s">
        <v>35</v>
      </c>
      <c r="C6" s="25" t="n">
        <v>67.69</v>
      </c>
      <c r="D6" s="25" t="n">
        <v>60.2</v>
      </c>
      <c r="E6" s="25" t="n">
        <v>40.19</v>
      </c>
      <c r="F6" s="25" t="n">
        <v>39.34</v>
      </c>
      <c r="G6" s="25" t="n">
        <v>38.52</v>
      </c>
      <c r="H6" s="25" t="n">
        <v>37.71</v>
      </c>
      <c r="I6" s="25" t="n">
        <v>36.97</v>
      </c>
      <c r="J6" s="25" t="n">
        <v>36.24</v>
      </c>
      <c r="K6" s="25" t="n">
        <v>36.62</v>
      </c>
      <c r="L6" s="25" t="n">
        <v>36.97</v>
      </c>
      <c r="M6" s="25" t="n">
        <v>37.3</v>
      </c>
      <c r="N6" s="25" t="n">
        <v>37.6</v>
      </c>
      <c r="O6" s="25" t="n">
        <v>37.89</v>
      </c>
      <c r="P6" s="25" t="n">
        <v>38.09</v>
      </c>
      <c r="Q6" s="25" t="n">
        <v>38.28</v>
      </c>
      <c r="R6" s="25" t="n">
        <v>38.44</v>
      </c>
      <c r="S6" s="25" t="n">
        <v>38.59</v>
      </c>
      <c r="T6" s="25" t="n">
        <v>38.74</v>
      </c>
      <c r="U6" s="25" t="n">
        <v>38.85</v>
      </c>
      <c r="V6" s="25" t="n">
        <v>38.94</v>
      </c>
      <c r="W6" s="25" t="n">
        <v>39.01</v>
      </c>
      <c r="X6" s="25" t="n">
        <v>39.08</v>
      </c>
      <c r="Y6" s="25" t="n">
        <v>39.14</v>
      </c>
      <c r="Z6" s="25" t="n">
        <v>39.18</v>
      </c>
      <c r="AA6" s="25" t="n">
        <v>39.2</v>
      </c>
      <c r="AB6" s="25" t="n">
        <v>39.2</v>
      </c>
      <c r="AC6" s="25" t="n">
        <v>39.2</v>
      </c>
      <c r="AD6" s="25" t="n">
        <v>39.19</v>
      </c>
      <c r="AF6" s="26"/>
      <c r="AG6" s="26"/>
      <c r="AH6" s="26"/>
      <c r="AI6" s="26"/>
      <c r="AJ6" s="26"/>
      <c r="AK6" s="26"/>
      <c r="AL6" s="26"/>
      <c r="AM6" s="26"/>
      <c r="AN6" s="26"/>
      <c r="AO6" s="26"/>
      <c r="AP6" s="26"/>
      <c r="AQ6" s="26"/>
      <c r="AR6" s="26"/>
      <c r="AS6" s="26"/>
      <c r="AT6" s="26"/>
      <c r="AU6" s="26"/>
      <c r="AV6" s="26"/>
      <c r="AW6" s="26"/>
      <c r="AX6" s="26"/>
      <c r="AY6" s="26"/>
      <c r="AZ6" s="26"/>
      <c r="BA6" s="26"/>
      <c r="BB6" s="26"/>
      <c r="BC6" s="26"/>
      <c r="BD6" s="26"/>
      <c r="BE6" s="26"/>
      <c r="BF6" s="26"/>
      <c r="BG6" s="26"/>
      <c r="BH6" s="26"/>
    </row>
    <row r="7" customFormat="false" ht="15" hidden="false" customHeight="false" outlineLevel="0" collapsed="false">
      <c r="A7" s="24"/>
      <c r="B7" s="3" t="s">
        <v>36</v>
      </c>
      <c r="C7" s="25" t="n">
        <v>113.43</v>
      </c>
      <c r="D7" s="25" t="n">
        <v>105.81</v>
      </c>
      <c r="E7" s="25" t="n">
        <v>100.87</v>
      </c>
      <c r="F7" s="25" t="n">
        <v>96.19</v>
      </c>
      <c r="G7" s="25" t="n">
        <v>92.03</v>
      </c>
      <c r="H7" s="25" t="n">
        <v>88.18</v>
      </c>
      <c r="I7" s="25" t="n">
        <v>84.92</v>
      </c>
      <c r="J7" s="25" t="n">
        <v>81.6</v>
      </c>
      <c r="K7" s="25" t="n">
        <v>82.08</v>
      </c>
      <c r="L7" s="25" t="n">
        <v>83.09</v>
      </c>
      <c r="M7" s="25" t="n">
        <v>84.03</v>
      </c>
      <c r="N7" s="25" t="n">
        <v>84.91</v>
      </c>
      <c r="O7" s="25" t="n">
        <v>85.77</v>
      </c>
      <c r="P7" s="25" t="n">
        <v>86.42</v>
      </c>
      <c r="Q7" s="25" t="n">
        <v>87.01</v>
      </c>
      <c r="R7" s="25" t="n">
        <v>87.56</v>
      </c>
      <c r="S7" s="25" t="n">
        <v>88.05</v>
      </c>
      <c r="T7" s="25" t="n">
        <v>88.54</v>
      </c>
      <c r="U7" s="25" t="n">
        <v>89.28</v>
      </c>
      <c r="V7" s="25" t="n">
        <v>90.22</v>
      </c>
      <c r="W7" s="25" t="n">
        <v>91.11</v>
      </c>
      <c r="X7" s="25" t="n">
        <v>91.93</v>
      </c>
      <c r="Y7" s="25" t="n">
        <v>92.73</v>
      </c>
      <c r="Z7" s="25" t="n">
        <v>93.44</v>
      </c>
      <c r="AA7" s="25" t="n">
        <v>94.09</v>
      </c>
      <c r="AB7" s="25" t="n">
        <v>94.68</v>
      </c>
      <c r="AC7" s="25" t="n">
        <v>95.23</v>
      </c>
      <c r="AD7" s="25" t="n">
        <v>95.73</v>
      </c>
      <c r="AF7" s="26"/>
      <c r="AG7" s="26"/>
      <c r="AH7" s="26"/>
      <c r="AI7" s="26"/>
      <c r="AJ7" s="26"/>
      <c r="AK7" s="26"/>
      <c r="AL7" s="26"/>
      <c r="AM7" s="26"/>
      <c r="AN7" s="26"/>
      <c r="AO7" s="26"/>
      <c r="AP7" s="26"/>
      <c r="AQ7" s="26"/>
      <c r="AR7" s="26"/>
      <c r="AS7" s="26"/>
      <c r="AT7" s="26"/>
      <c r="AU7" s="26"/>
      <c r="AV7" s="26"/>
      <c r="AW7" s="26"/>
      <c r="AX7" s="26"/>
      <c r="AY7" s="26"/>
      <c r="AZ7" s="26"/>
      <c r="BA7" s="26"/>
      <c r="BB7" s="26"/>
      <c r="BC7" s="26"/>
      <c r="BD7" s="26"/>
      <c r="BE7" s="26"/>
      <c r="BF7" s="26"/>
      <c r="BG7" s="26"/>
      <c r="BH7" s="26"/>
    </row>
    <row r="8" customFormat="false" ht="15" hidden="false" customHeight="false" outlineLevel="0" collapsed="false">
      <c r="A8" s="24"/>
      <c r="B8" s="3" t="s">
        <v>37</v>
      </c>
      <c r="C8" s="25" t="n">
        <v>292.39</v>
      </c>
      <c r="D8" s="25" t="n">
        <v>230.81</v>
      </c>
      <c r="E8" s="25" t="n">
        <v>104.35</v>
      </c>
      <c r="F8" s="25" t="n">
        <v>72.06</v>
      </c>
      <c r="G8" s="25" t="n">
        <v>71.91</v>
      </c>
      <c r="H8" s="25" t="n">
        <v>71.72</v>
      </c>
      <c r="I8" s="25" t="n">
        <v>71.65</v>
      </c>
      <c r="J8" s="25" t="n">
        <v>71.55</v>
      </c>
      <c r="K8" s="25" t="n">
        <v>72.71</v>
      </c>
      <c r="L8" s="25" t="n">
        <v>73.78</v>
      </c>
      <c r="M8" s="25" t="n">
        <v>74.77</v>
      </c>
      <c r="N8" s="25" t="n">
        <v>75.69</v>
      </c>
      <c r="O8" s="25" t="n">
        <v>76.59</v>
      </c>
      <c r="P8" s="25" t="n">
        <v>77.24</v>
      </c>
      <c r="Q8" s="25" t="n">
        <v>77.83</v>
      </c>
      <c r="R8" s="25" t="n">
        <v>78.37</v>
      </c>
      <c r="S8" s="25" t="n">
        <v>78.85</v>
      </c>
      <c r="T8" s="25" t="n">
        <v>79.33</v>
      </c>
      <c r="U8" s="25" t="n">
        <v>79.71</v>
      </c>
      <c r="V8" s="25" t="n">
        <v>80.03</v>
      </c>
      <c r="W8" s="25" t="n">
        <v>80.31</v>
      </c>
      <c r="X8" s="25" t="n">
        <v>80.55</v>
      </c>
      <c r="Y8" s="25" t="n">
        <v>80.78</v>
      </c>
      <c r="Z8" s="25" t="n">
        <v>80.94</v>
      </c>
      <c r="AA8" s="25" t="n">
        <v>81.06</v>
      </c>
      <c r="AB8" s="25" t="n">
        <v>81.13</v>
      </c>
      <c r="AC8" s="25" t="n">
        <v>81.17</v>
      </c>
      <c r="AD8" s="25" t="n">
        <v>81.18</v>
      </c>
      <c r="AF8" s="26"/>
      <c r="AG8" s="26"/>
      <c r="AH8" s="26"/>
      <c r="AI8" s="26"/>
      <c r="AJ8" s="26"/>
      <c r="AK8" s="26"/>
      <c r="AL8" s="26"/>
      <c r="AM8" s="26"/>
      <c r="AN8" s="26"/>
      <c r="AO8" s="26"/>
      <c r="AP8" s="26"/>
      <c r="AQ8" s="26"/>
      <c r="AR8" s="26"/>
      <c r="AS8" s="26"/>
      <c r="AT8" s="26"/>
      <c r="AU8" s="26"/>
      <c r="AV8" s="26"/>
      <c r="AW8" s="26"/>
      <c r="AX8" s="26"/>
      <c r="AY8" s="26"/>
      <c r="AZ8" s="26"/>
      <c r="BA8" s="26"/>
      <c r="BB8" s="26"/>
      <c r="BC8" s="26"/>
      <c r="BD8" s="26"/>
      <c r="BE8" s="26"/>
      <c r="BF8" s="26"/>
      <c r="BG8" s="26"/>
      <c r="BH8" s="26"/>
    </row>
    <row r="9" s="13" customFormat="true" ht="15" hidden="false" customHeight="false" outlineLevel="0" collapsed="false">
      <c r="B9" s="27" t="s">
        <v>38</v>
      </c>
      <c r="C9" s="28"/>
      <c r="D9" s="28"/>
      <c r="E9" s="28"/>
      <c r="F9" s="28"/>
      <c r="G9" s="28"/>
      <c r="H9" s="28"/>
      <c r="I9" s="28"/>
      <c r="J9" s="28"/>
      <c r="K9" s="28"/>
      <c r="L9" s="28"/>
      <c r="M9" s="28"/>
      <c r="N9" s="28"/>
      <c r="O9" s="28"/>
      <c r="P9" s="28"/>
      <c r="Q9" s="28"/>
      <c r="R9" s="28"/>
      <c r="S9" s="28"/>
      <c r="T9" s="28"/>
      <c r="U9" s="28"/>
    </row>
    <row r="10" s="13" customFormat="true" ht="15" hidden="false" customHeight="false" outlineLevel="0" collapsed="false">
      <c r="C10" s="29"/>
      <c r="D10" s="29"/>
      <c r="E10" s="29"/>
      <c r="F10" s="29"/>
      <c r="G10" s="29"/>
      <c r="H10" s="29"/>
      <c r="I10" s="29"/>
      <c r="J10" s="29"/>
      <c r="K10" s="29"/>
      <c r="L10" s="29"/>
      <c r="M10" s="29"/>
      <c r="N10" s="29"/>
      <c r="O10" s="29"/>
      <c r="P10" s="29"/>
      <c r="Q10" s="29"/>
      <c r="R10" s="29"/>
      <c r="S10" s="29"/>
      <c r="T10" s="29"/>
      <c r="U10" s="29"/>
    </row>
    <row r="11" s="23" customFormat="true" ht="15" hidden="false" customHeight="false" outlineLevel="0" collapsed="false">
      <c r="A11" s="20"/>
      <c r="B11" s="21" t="s">
        <v>39</v>
      </c>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row>
    <row r="12" s="13" customFormat="true" ht="15" hidden="false" customHeight="false" outlineLevel="0" collapsed="false">
      <c r="B12" s="30" t="s">
        <v>40</v>
      </c>
      <c r="C12" s="22" t="n">
        <v>2023</v>
      </c>
      <c r="D12" s="22" t="n">
        <v>2024</v>
      </c>
      <c r="E12" s="22" t="n">
        <v>2025</v>
      </c>
      <c r="F12" s="22" t="n">
        <v>2026</v>
      </c>
      <c r="G12" s="22" t="n">
        <v>2027</v>
      </c>
      <c r="H12" s="22" t="n">
        <v>2028</v>
      </c>
      <c r="I12" s="22" t="n">
        <v>2029</v>
      </c>
      <c r="J12" s="22" t="n">
        <v>2030</v>
      </c>
      <c r="K12" s="22" t="n">
        <v>2031</v>
      </c>
      <c r="L12" s="22" t="n">
        <v>2032</v>
      </c>
      <c r="M12" s="22" t="n">
        <v>2033</v>
      </c>
      <c r="N12" s="22" t="n">
        <v>2034</v>
      </c>
      <c r="O12" s="22" t="n">
        <v>2035</v>
      </c>
      <c r="P12" s="22" t="n">
        <v>2036</v>
      </c>
      <c r="Q12" s="22" t="n">
        <v>2037</v>
      </c>
      <c r="R12" s="22" t="n">
        <v>2038</v>
      </c>
      <c r="S12" s="22" t="n">
        <v>2039</v>
      </c>
      <c r="T12" s="22" t="n">
        <v>2040</v>
      </c>
      <c r="U12" s="22" t="n">
        <v>2041</v>
      </c>
      <c r="V12" s="22" t="n">
        <v>2042</v>
      </c>
      <c r="W12" s="22" t="n">
        <v>2043</v>
      </c>
      <c r="X12" s="22" t="n">
        <v>2044</v>
      </c>
      <c r="Y12" s="22" t="n">
        <v>2045</v>
      </c>
      <c r="Z12" s="22" t="n">
        <v>2046</v>
      </c>
      <c r="AA12" s="22" t="n">
        <v>2047</v>
      </c>
      <c r="AB12" s="22" t="n">
        <v>2048</v>
      </c>
      <c r="AC12" s="22" t="n">
        <v>2049</v>
      </c>
      <c r="AD12" s="22" t="n">
        <v>2050</v>
      </c>
    </row>
    <row r="13" customFormat="false" ht="15" hidden="false" customHeight="false" outlineLevel="0" collapsed="false">
      <c r="A13" s="24"/>
      <c r="B13" s="3" t="s">
        <v>35</v>
      </c>
      <c r="C13" s="25" t="n">
        <v>69.18</v>
      </c>
      <c r="D13" s="25" t="n">
        <v>61.69</v>
      </c>
      <c r="E13" s="25" t="n">
        <v>41.68</v>
      </c>
      <c r="F13" s="25" t="n">
        <v>40.84</v>
      </c>
      <c r="G13" s="25" t="n">
        <v>40.01</v>
      </c>
      <c r="H13" s="25" t="n">
        <v>39.2</v>
      </c>
      <c r="I13" s="25" t="n">
        <v>38.46</v>
      </c>
      <c r="J13" s="25" t="n">
        <v>37.73</v>
      </c>
      <c r="K13" s="25" t="n">
        <v>38.12</v>
      </c>
      <c r="L13" s="25" t="n">
        <v>38.47</v>
      </c>
      <c r="M13" s="25" t="n">
        <v>38.79</v>
      </c>
      <c r="N13" s="25" t="n">
        <v>39.09</v>
      </c>
      <c r="O13" s="25" t="n">
        <v>39.38</v>
      </c>
      <c r="P13" s="25" t="n">
        <v>39.59</v>
      </c>
      <c r="Q13" s="25" t="n">
        <v>39.77</v>
      </c>
      <c r="R13" s="25" t="n">
        <v>39.93</v>
      </c>
      <c r="S13" s="25" t="n">
        <v>40.08</v>
      </c>
      <c r="T13" s="25" t="n">
        <v>40.23</v>
      </c>
      <c r="U13" s="25" t="n">
        <v>40.34</v>
      </c>
      <c r="V13" s="25" t="n">
        <v>40.43</v>
      </c>
      <c r="W13" s="25" t="n">
        <v>40.51</v>
      </c>
      <c r="X13" s="25" t="n">
        <v>40.57</v>
      </c>
      <c r="Y13" s="25" t="n">
        <v>40.63</v>
      </c>
      <c r="Z13" s="25" t="n">
        <v>40.67</v>
      </c>
      <c r="AA13" s="25" t="n">
        <v>40.69</v>
      </c>
      <c r="AB13" s="25" t="n">
        <v>40.7</v>
      </c>
      <c r="AC13" s="25" t="n">
        <v>40.69</v>
      </c>
      <c r="AD13" s="25" t="n">
        <v>40.68</v>
      </c>
    </row>
    <row r="14" customFormat="false" ht="15" hidden="false" customHeight="false" outlineLevel="0" collapsed="false">
      <c r="A14" s="24"/>
      <c r="B14" s="3" t="s">
        <v>41</v>
      </c>
      <c r="C14" s="25" t="n">
        <v>103.46</v>
      </c>
      <c r="D14" s="25" t="n">
        <v>95.84</v>
      </c>
      <c r="E14" s="25" t="n">
        <v>90.9</v>
      </c>
      <c r="F14" s="25" t="n">
        <v>86.22</v>
      </c>
      <c r="G14" s="25" t="n">
        <v>82.06</v>
      </c>
      <c r="H14" s="25" t="n">
        <v>78.21</v>
      </c>
      <c r="I14" s="25" t="n">
        <v>74.95</v>
      </c>
      <c r="J14" s="25" t="n">
        <v>71.64</v>
      </c>
      <c r="K14" s="25" t="n">
        <v>72.11</v>
      </c>
      <c r="L14" s="25" t="n">
        <v>73.13</v>
      </c>
      <c r="M14" s="25" t="n">
        <v>74.07</v>
      </c>
      <c r="N14" s="25" t="n">
        <v>74.95</v>
      </c>
      <c r="O14" s="25" t="n">
        <v>75.8</v>
      </c>
      <c r="P14" s="25" t="n">
        <v>76.45</v>
      </c>
      <c r="Q14" s="25" t="n">
        <v>77.05</v>
      </c>
      <c r="R14" s="25" t="n">
        <v>77.59</v>
      </c>
      <c r="S14" s="25" t="n">
        <v>78.08</v>
      </c>
      <c r="T14" s="25" t="n">
        <v>78.58</v>
      </c>
      <c r="U14" s="25" t="n">
        <v>79.31</v>
      </c>
      <c r="V14" s="25" t="n">
        <v>80.26</v>
      </c>
      <c r="W14" s="25" t="n">
        <v>81.14</v>
      </c>
      <c r="X14" s="25" t="n">
        <v>81.96</v>
      </c>
      <c r="Y14" s="25" t="n">
        <v>82.76</v>
      </c>
      <c r="Z14" s="25" t="n">
        <v>83.47</v>
      </c>
      <c r="AA14" s="25" t="n">
        <v>84.12</v>
      </c>
      <c r="AB14" s="25" t="n">
        <v>84.72</v>
      </c>
      <c r="AC14" s="25" t="n">
        <v>85.26</v>
      </c>
      <c r="AD14" s="25" t="n">
        <v>85.76</v>
      </c>
    </row>
    <row r="15" customFormat="false" ht="15" hidden="false" customHeight="false" outlineLevel="0" collapsed="false">
      <c r="A15" s="24"/>
      <c r="B15" s="3" t="s">
        <v>42</v>
      </c>
      <c r="C15" s="25" t="n">
        <v>185.91</v>
      </c>
      <c r="D15" s="25" t="n">
        <v>169.13</v>
      </c>
      <c r="E15" s="25" t="n">
        <v>127.53</v>
      </c>
      <c r="F15" s="25" t="n">
        <v>122.86</v>
      </c>
      <c r="G15" s="25" t="n">
        <v>118.69</v>
      </c>
      <c r="H15" s="25" t="n">
        <v>114.84</v>
      </c>
      <c r="I15" s="25" t="n">
        <v>111.58</v>
      </c>
      <c r="J15" s="25" t="n">
        <v>108.27</v>
      </c>
      <c r="K15" s="25" t="n">
        <v>108.75</v>
      </c>
      <c r="L15" s="25" t="n">
        <v>109.76</v>
      </c>
      <c r="M15" s="25" t="n">
        <v>110.7</v>
      </c>
      <c r="N15" s="25" t="n">
        <v>111.58</v>
      </c>
      <c r="O15" s="25" t="n">
        <v>112.44</v>
      </c>
      <c r="P15" s="25" t="n">
        <v>113.09</v>
      </c>
      <c r="Q15" s="25" t="n">
        <v>113.68</v>
      </c>
      <c r="R15" s="25" t="n">
        <v>114.22</v>
      </c>
      <c r="S15" s="25" t="n">
        <v>114.71</v>
      </c>
      <c r="T15" s="25" t="n">
        <v>115.21</v>
      </c>
      <c r="U15" s="25" t="n">
        <v>115.94</v>
      </c>
      <c r="V15" s="25" t="n">
        <v>116.89</v>
      </c>
      <c r="W15" s="25" t="n">
        <v>117.77</v>
      </c>
      <c r="X15" s="25" t="n">
        <v>118.6</v>
      </c>
      <c r="Y15" s="25" t="n">
        <v>119.4</v>
      </c>
      <c r="Z15" s="25" t="n">
        <v>120.1</v>
      </c>
      <c r="AA15" s="25" t="n">
        <v>120.76</v>
      </c>
      <c r="AB15" s="25" t="n">
        <v>121.35</v>
      </c>
      <c r="AC15" s="25" t="n">
        <v>121.89</v>
      </c>
      <c r="AD15" s="25" t="n">
        <v>122.4</v>
      </c>
    </row>
    <row r="16" customFormat="false" ht="15" hidden="false" customHeight="false" outlineLevel="0" collapsed="false">
      <c r="A16" s="24"/>
      <c r="B16" s="3" t="s">
        <v>37</v>
      </c>
      <c r="C16" s="25" t="n">
        <v>299.83</v>
      </c>
      <c r="D16" s="25" t="n">
        <v>238.24</v>
      </c>
      <c r="E16" s="25" t="n">
        <v>111.79</v>
      </c>
      <c r="F16" s="25" t="n">
        <v>79.49</v>
      </c>
      <c r="G16" s="25" t="n">
        <v>79.34</v>
      </c>
      <c r="H16" s="25" t="n">
        <v>79.16</v>
      </c>
      <c r="I16" s="25" t="n">
        <v>79.09</v>
      </c>
      <c r="J16" s="25" t="n">
        <v>78.99</v>
      </c>
      <c r="K16" s="25" t="n">
        <v>80.15</v>
      </c>
      <c r="L16" s="25" t="n">
        <v>81.22</v>
      </c>
      <c r="M16" s="25" t="n">
        <v>82.2</v>
      </c>
      <c r="N16" s="25" t="n">
        <v>83.12</v>
      </c>
      <c r="O16" s="25" t="n">
        <v>84.02</v>
      </c>
      <c r="P16" s="25" t="n">
        <v>84.68</v>
      </c>
      <c r="Q16" s="25" t="n">
        <v>85.27</v>
      </c>
      <c r="R16" s="25" t="n">
        <v>85.8</v>
      </c>
      <c r="S16" s="25" t="n">
        <v>86.28</v>
      </c>
      <c r="T16" s="25" t="n">
        <v>86.77</v>
      </c>
      <c r="U16" s="25" t="n">
        <v>87.15</v>
      </c>
      <c r="V16" s="25" t="n">
        <v>87.47</v>
      </c>
      <c r="W16" s="25" t="n">
        <v>87.75</v>
      </c>
      <c r="X16" s="25" t="n">
        <v>87.98</v>
      </c>
      <c r="Y16" s="25" t="n">
        <v>88.22</v>
      </c>
      <c r="Z16" s="25" t="n">
        <v>88.37</v>
      </c>
      <c r="AA16" s="25" t="n">
        <v>88.49</v>
      </c>
      <c r="AB16" s="25" t="n">
        <v>88.56</v>
      </c>
      <c r="AC16" s="25" t="n">
        <v>88.6</v>
      </c>
      <c r="AD16" s="25" t="n">
        <v>88.62</v>
      </c>
    </row>
    <row r="17" s="13" customFormat="true" ht="15" hidden="false" customHeight="false" outlineLevel="0" collapsed="false">
      <c r="C17" s="31"/>
      <c r="D17" s="31"/>
      <c r="E17" s="31"/>
      <c r="F17" s="31"/>
      <c r="G17" s="31"/>
      <c r="H17" s="31"/>
      <c r="I17" s="31"/>
      <c r="J17" s="31"/>
      <c r="K17" s="31"/>
      <c r="L17" s="31"/>
      <c r="M17" s="31"/>
      <c r="N17" s="31"/>
      <c r="O17" s="31"/>
      <c r="P17" s="31"/>
      <c r="Q17" s="31"/>
      <c r="R17" s="31"/>
      <c r="S17" s="31"/>
      <c r="T17" s="31"/>
      <c r="U17" s="31"/>
    </row>
    <row r="18" s="13" customFormat="true" ht="15" hidden="false" customHeight="false" outlineLevel="0" collapsed="false">
      <c r="B18" s="30" t="s">
        <v>43</v>
      </c>
      <c r="C18" s="22" t="n">
        <v>2023</v>
      </c>
      <c r="D18" s="22" t="n">
        <v>2024</v>
      </c>
      <c r="E18" s="22" t="n">
        <v>2025</v>
      </c>
      <c r="F18" s="22" t="n">
        <v>2026</v>
      </c>
      <c r="G18" s="22" t="n">
        <v>2027</v>
      </c>
      <c r="H18" s="22" t="n">
        <v>2028</v>
      </c>
      <c r="I18" s="22" t="n">
        <v>2029</v>
      </c>
      <c r="J18" s="22" t="n">
        <v>2030</v>
      </c>
      <c r="K18" s="22" t="n">
        <v>2031</v>
      </c>
      <c r="L18" s="22" t="n">
        <v>2032</v>
      </c>
      <c r="M18" s="22" t="n">
        <v>2033</v>
      </c>
      <c r="N18" s="22" t="n">
        <v>2034</v>
      </c>
      <c r="O18" s="22" t="n">
        <v>2035</v>
      </c>
      <c r="P18" s="22" t="n">
        <v>2036</v>
      </c>
      <c r="Q18" s="22" t="n">
        <v>2037</v>
      </c>
      <c r="R18" s="22" t="n">
        <v>2038</v>
      </c>
      <c r="S18" s="22" t="n">
        <v>2039</v>
      </c>
      <c r="T18" s="22" t="n">
        <v>2040</v>
      </c>
      <c r="U18" s="22" t="n">
        <v>2041</v>
      </c>
      <c r="V18" s="22" t="n">
        <v>2042</v>
      </c>
      <c r="W18" s="22" t="n">
        <v>2043</v>
      </c>
      <c r="X18" s="22" t="n">
        <v>2044</v>
      </c>
      <c r="Y18" s="22" t="n">
        <v>2045</v>
      </c>
      <c r="Z18" s="22" t="n">
        <v>2046</v>
      </c>
      <c r="AA18" s="22" t="n">
        <v>2047</v>
      </c>
      <c r="AB18" s="22" t="n">
        <v>2048</v>
      </c>
      <c r="AC18" s="22" t="n">
        <v>2049</v>
      </c>
      <c r="AD18" s="22" t="n">
        <v>2050</v>
      </c>
    </row>
    <row r="19" customFormat="false" ht="15" hidden="false" customHeight="false" outlineLevel="0" collapsed="false">
      <c r="A19" s="24"/>
      <c r="B19" s="13" t="s">
        <v>42</v>
      </c>
      <c r="C19" s="25" t="n">
        <v>191.4</v>
      </c>
      <c r="D19" s="25" t="n">
        <v>174.63</v>
      </c>
      <c r="E19" s="25" t="n">
        <v>133.03</v>
      </c>
      <c r="F19" s="25" t="n">
        <v>128.35</v>
      </c>
      <c r="G19" s="25" t="n">
        <v>124.19</v>
      </c>
      <c r="H19" s="25" t="n">
        <v>120.33</v>
      </c>
      <c r="I19" s="25" t="n">
        <v>117.08</v>
      </c>
      <c r="J19" s="25" t="n">
        <v>113.76</v>
      </c>
      <c r="K19" s="25" t="n">
        <v>114.24</v>
      </c>
      <c r="L19" s="25" t="n">
        <v>115.25</v>
      </c>
      <c r="M19" s="25" t="n">
        <v>116.19</v>
      </c>
      <c r="N19" s="25" t="n">
        <v>117.07</v>
      </c>
      <c r="O19" s="25" t="n">
        <v>117.93</v>
      </c>
      <c r="P19" s="25" t="n">
        <v>118.58</v>
      </c>
      <c r="Q19" s="25" t="n">
        <v>119.17</v>
      </c>
      <c r="R19" s="25" t="n">
        <v>119.72</v>
      </c>
      <c r="S19" s="25" t="n">
        <v>120.21</v>
      </c>
      <c r="T19" s="25" t="n">
        <v>120.7</v>
      </c>
      <c r="U19" s="25" t="n">
        <v>121.44</v>
      </c>
      <c r="V19" s="25" t="n">
        <v>122.38</v>
      </c>
      <c r="W19" s="25" t="n">
        <v>123.27</v>
      </c>
      <c r="X19" s="25" t="n">
        <v>124.09</v>
      </c>
      <c r="Y19" s="25" t="n">
        <v>124.89</v>
      </c>
      <c r="Z19" s="25" t="n">
        <v>125.6</v>
      </c>
      <c r="AA19" s="25" t="n">
        <v>126.25</v>
      </c>
      <c r="AB19" s="25" t="n">
        <v>126.84</v>
      </c>
      <c r="AC19" s="25" t="n">
        <v>127.39</v>
      </c>
      <c r="AD19" s="25" t="n">
        <v>127.89</v>
      </c>
    </row>
    <row r="20" customFormat="false" ht="15" hidden="false" customHeight="false" outlineLevel="0" collapsed="false">
      <c r="A20" s="24"/>
      <c r="B20" s="13" t="s">
        <v>37</v>
      </c>
      <c r="C20" s="25" t="n">
        <v>307.85</v>
      </c>
      <c r="D20" s="25" t="n">
        <v>243.44</v>
      </c>
      <c r="E20" s="25" t="n">
        <v>117.25</v>
      </c>
      <c r="F20" s="25" t="n">
        <v>85.22</v>
      </c>
      <c r="G20" s="25" t="n">
        <v>85.33</v>
      </c>
      <c r="H20" s="25" t="n">
        <v>85.41</v>
      </c>
      <c r="I20" s="25" t="n">
        <v>85.61</v>
      </c>
      <c r="J20" s="25" t="n">
        <v>85.77</v>
      </c>
      <c r="K20" s="25" t="n">
        <v>87.2</v>
      </c>
      <c r="L20" s="25" t="n">
        <v>88.53</v>
      </c>
      <c r="M20" s="25" t="n">
        <v>89.79</v>
      </c>
      <c r="N20" s="25" t="n">
        <v>90.97</v>
      </c>
      <c r="O20" s="25" t="n">
        <v>92.13</v>
      </c>
      <c r="P20" s="25" t="n">
        <v>93.05</v>
      </c>
      <c r="Q20" s="25" t="n">
        <v>93.91</v>
      </c>
      <c r="R20" s="25" t="n">
        <v>94.71</v>
      </c>
      <c r="S20" s="25" t="n">
        <v>95.45</v>
      </c>
      <c r="T20" s="25" t="n">
        <v>96.21</v>
      </c>
      <c r="U20" s="25" t="n">
        <v>96.59</v>
      </c>
      <c r="V20" s="25" t="n">
        <v>96.91</v>
      </c>
      <c r="W20" s="25" t="n">
        <v>97.18</v>
      </c>
      <c r="X20" s="25" t="n">
        <v>97.42</v>
      </c>
      <c r="Y20" s="25" t="n">
        <v>97.66</v>
      </c>
      <c r="Z20" s="25" t="n">
        <v>97.81</v>
      </c>
      <c r="AA20" s="25" t="n">
        <v>97.93</v>
      </c>
      <c r="AB20" s="25" t="n">
        <v>98</v>
      </c>
      <c r="AC20" s="25" t="n">
        <v>98.04</v>
      </c>
      <c r="AD20" s="25" t="n">
        <v>98.06</v>
      </c>
    </row>
    <row r="21" s="13" customFormat="true" ht="15" hidden="false" customHeight="false" outlineLevel="0" collapsed="false">
      <c r="B21" s="27" t="s">
        <v>44</v>
      </c>
      <c r="C21" s="28"/>
      <c r="D21" s="28"/>
      <c r="E21" s="28"/>
      <c r="F21" s="28"/>
      <c r="G21" s="28"/>
      <c r="H21" s="28"/>
      <c r="I21" s="28"/>
      <c r="J21" s="28"/>
      <c r="K21" s="28"/>
      <c r="L21" s="28"/>
      <c r="M21" s="28"/>
      <c r="N21" s="28"/>
      <c r="O21" s="28"/>
      <c r="P21" s="28"/>
      <c r="Q21" s="28"/>
      <c r="R21" s="28"/>
      <c r="S21" s="28"/>
      <c r="T21" s="28"/>
      <c r="U21" s="28"/>
      <c r="V21" s="28"/>
    </row>
    <row r="22" customFormat="false" ht="15" hidden="false" customHeight="false" outlineLevel="0" collapsed="false">
      <c r="C22" s="32"/>
      <c r="D22" s="32"/>
      <c r="E22" s="32"/>
      <c r="F22" s="32"/>
      <c r="G22" s="32"/>
      <c r="H22" s="32"/>
      <c r="I22" s="32"/>
      <c r="J22" s="32"/>
      <c r="K22" s="32"/>
      <c r="L22" s="32"/>
      <c r="M22" s="32"/>
      <c r="N22" s="32"/>
      <c r="O22" s="32"/>
      <c r="P22" s="32"/>
      <c r="Q22" s="32"/>
      <c r="R22" s="32"/>
      <c r="S22" s="32"/>
      <c r="T22" s="32"/>
      <c r="U22" s="32"/>
      <c r="V22" s="33"/>
    </row>
    <row r="23" s="17" customFormat="true" ht="17.25" hidden="false" customHeight="false" outlineLevel="0" collapsed="false">
      <c r="A23" s="16"/>
      <c r="B23" s="16" t="s">
        <v>45</v>
      </c>
      <c r="C23" s="16"/>
      <c r="D23" s="16"/>
      <c r="E23" s="16"/>
      <c r="F23" s="16"/>
      <c r="G23" s="16"/>
      <c r="H23" s="16"/>
      <c r="I23" s="16"/>
      <c r="J23" s="16"/>
      <c r="K23" s="16"/>
      <c r="L23" s="16"/>
      <c r="M23" s="16"/>
      <c r="N23" s="16"/>
      <c r="O23" s="16"/>
      <c r="P23" s="16"/>
      <c r="Q23" s="16"/>
      <c r="R23" s="16"/>
      <c r="S23" s="16"/>
      <c r="T23" s="16"/>
      <c r="U23" s="16"/>
      <c r="V23" s="16"/>
      <c r="W23" s="16"/>
      <c r="X23" s="16"/>
      <c r="Y23" s="16"/>
      <c r="Z23" s="16"/>
      <c r="AA23" s="16"/>
      <c r="AB23" s="16"/>
      <c r="AC23" s="16"/>
      <c r="AD23" s="16"/>
    </row>
    <row r="24" customFormat="false" ht="15" hidden="false" customHeight="false" outlineLevel="0" collapsed="false">
      <c r="C24" s="34"/>
      <c r="D24" s="34"/>
      <c r="E24" s="34"/>
      <c r="F24" s="34"/>
      <c r="G24" s="34"/>
      <c r="H24" s="34"/>
      <c r="I24" s="34"/>
      <c r="J24" s="34"/>
      <c r="K24" s="34"/>
      <c r="L24" s="34"/>
      <c r="M24" s="34"/>
      <c r="N24" s="34"/>
      <c r="O24" s="34"/>
      <c r="P24" s="34"/>
      <c r="Q24" s="34"/>
      <c r="R24" s="34"/>
      <c r="S24" s="34"/>
      <c r="T24" s="34"/>
      <c r="U24" s="34"/>
      <c r="V24" s="19"/>
    </row>
    <row r="25" s="23" customFormat="true" ht="15" hidden="false" customHeight="false" outlineLevel="0" collapsed="false">
      <c r="A25" s="20"/>
      <c r="B25" s="21" t="s">
        <v>34</v>
      </c>
      <c r="C25" s="22" t="n">
        <v>2023</v>
      </c>
      <c r="D25" s="22" t="n">
        <v>2024</v>
      </c>
      <c r="E25" s="22" t="n">
        <v>2025</v>
      </c>
      <c r="F25" s="22" t="n">
        <v>2026</v>
      </c>
      <c r="G25" s="22" t="n">
        <v>2027</v>
      </c>
      <c r="H25" s="22" t="n">
        <v>2028</v>
      </c>
      <c r="I25" s="22" t="n">
        <v>2029</v>
      </c>
      <c r="J25" s="22" t="n">
        <v>2030</v>
      </c>
      <c r="K25" s="22" t="n">
        <v>2031</v>
      </c>
      <c r="L25" s="22" t="n">
        <v>2032</v>
      </c>
      <c r="M25" s="22" t="n">
        <v>2033</v>
      </c>
      <c r="N25" s="22" t="n">
        <v>2034</v>
      </c>
      <c r="O25" s="22" t="n">
        <v>2035</v>
      </c>
      <c r="P25" s="22" t="n">
        <v>2036</v>
      </c>
      <c r="Q25" s="22" t="n">
        <v>2037</v>
      </c>
      <c r="R25" s="22" t="n">
        <v>2038</v>
      </c>
      <c r="S25" s="22" t="n">
        <v>2039</v>
      </c>
      <c r="T25" s="22" t="n">
        <v>2040</v>
      </c>
      <c r="U25" s="22" t="n">
        <v>2041</v>
      </c>
      <c r="V25" s="22" t="n">
        <v>2042</v>
      </c>
      <c r="W25" s="22" t="n">
        <v>2043</v>
      </c>
      <c r="X25" s="22" t="n">
        <v>2044</v>
      </c>
      <c r="Y25" s="22" t="n">
        <v>2045</v>
      </c>
      <c r="Z25" s="22" t="n">
        <v>2046</v>
      </c>
      <c r="AA25" s="22" t="n">
        <v>2047</v>
      </c>
      <c r="AB25" s="22" t="n">
        <v>2048</v>
      </c>
      <c r="AC25" s="22" t="n">
        <v>2049</v>
      </c>
      <c r="AD25" s="22" t="n">
        <v>2050</v>
      </c>
    </row>
    <row r="26" customFormat="false" ht="15" hidden="false" customHeight="false" outlineLevel="0" collapsed="false">
      <c r="A26" s="24"/>
      <c r="B26" s="13" t="s">
        <v>46</v>
      </c>
      <c r="C26" s="25" t="n">
        <v>99.52</v>
      </c>
      <c r="D26" s="25" t="n">
        <v>70.13</v>
      </c>
      <c r="E26" s="25" t="n">
        <v>60.41</v>
      </c>
      <c r="F26" s="25" t="n">
        <v>60.44</v>
      </c>
      <c r="G26" s="25" t="n">
        <v>60.48</v>
      </c>
      <c r="H26" s="25" t="n">
        <v>60.52</v>
      </c>
      <c r="I26" s="25" t="n">
        <v>60.57</v>
      </c>
      <c r="J26" s="25" t="n">
        <v>60.62</v>
      </c>
      <c r="K26" s="25" t="n">
        <v>60.83</v>
      </c>
      <c r="L26" s="25" t="n">
        <v>61.06</v>
      </c>
      <c r="M26" s="25" t="n">
        <v>61.29</v>
      </c>
      <c r="N26" s="25" t="n">
        <v>61.52</v>
      </c>
      <c r="O26" s="25" t="n">
        <v>61.74</v>
      </c>
      <c r="P26" s="25" t="n">
        <v>61.96</v>
      </c>
      <c r="Q26" s="25" t="n">
        <v>62.18</v>
      </c>
      <c r="R26" s="25" t="n">
        <v>62.39</v>
      </c>
      <c r="S26" s="25" t="n">
        <v>62.6</v>
      </c>
      <c r="T26" s="25" t="n">
        <v>62.81</v>
      </c>
      <c r="U26" s="25" t="n">
        <v>63.05</v>
      </c>
      <c r="V26" s="25" t="n">
        <v>63.3</v>
      </c>
      <c r="W26" s="25" t="n">
        <v>63.55</v>
      </c>
      <c r="X26" s="25" t="n">
        <v>63.8</v>
      </c>
      <c r="Y26" s="25" t="n">
        <v>64.04</v>
      </c>
      <c r="Z26" s="25" t="n">
        <v>64.35</v>
      </c>
      <c r="AA26" s="25" t="n">
        <v>64.65</v>
      </c>
      <c r="AB26" s="25" t="n">
        <v>64.95</v>
      </c>
      <c r="AC26" s="25" t="n">
        <v>65.25</v>
      </c>
      <c r="AD26" s="25" t="n">
        <v>65.54</v>
      </c>
    </row>
    <row r="27" customFormat="false" ht="15" hidden="false" customHeight="false" outlineLevel="0" collapsed="false">
      <c r="A27" s="24"/>
      <c r="B27" s="13" t="s">
        <v>47</v>
      </c>
      <c r="C27" s="25" t="n">
        <v>153.6</v>
      </c>
      <c r="D27" s="25" t="n">
        <v>101.26</v>
      </c>
      <c r="E27" s="25" t="n">
        <v>81.94</v>
      </c>
      <c r="F27" s="25" t="n">
        <v>81.87</v>
      </c>
      <c r="G27" s="25" t="n">
        <v>81.82</v>
      </c>
      <c r="H27" s="25" t="n">
        <v>81.77</v>
      </c>
      <c r="I27" s="25" t="n">
        <v>81.73</v>
      </c>
      <c r="J27" s="25" t="n">
        <v>81.69</v>
      </c>
      <c r="K27" s="25" t="n">
        <v>81.78</v>
      </c>
      <c r="L27" s="25" t="n">
        <v>81.91</v>
      </c>
      <c r="M27" s="25" t="n">
        <v>82.03</v>
      </c>
      <c r="N27" s="25" t="n">
        <v>82.15</v>
      </c>
      <c r="O27" s="25" t="n">
        <v>82.26</v>
      </c>
      <c r="P27" s="25" t="n">
        <v>82.36</v>
      </c>
      <c r="Q27" s="25" t="n">
        <v>82.46</v>
      </c>
      <c r="R27" s="25" t="n">
        <v>82.55</v>
      </c>
      <c r="S27" s="25" t="n">
        <v>82.64</v>
      </c>
      <c r="T27" s="25" t="n">
        <v>82.72</v>
      </c>
      <c r="U27" s="25" t="n">
        <v>82.85</v>
      </c>
      <c r="V27" s="25" t="n">
        <v>82.99</v>
      </c>
      <c r="W27" s="25" t="n">
        <v>83.13</v>
      </c>
      <c r="X27" s="25" t="n">
        <v>83.26</v>
      </c>
      <c r="Y27" s="25" t="n">
        <v>83.39</v>
      </c>
      <c r="Z27" s="25" t="n">
        <v>83.57</v>
      </c>
      <c r="AA27" s="25" t="n">
        <v>83.74</v>
      </c>
      <c r="AB27" s="25" t="n">
        <v>83.91</v>
      </c>
      <c r="AC27" s="25" t="n">
        <v>84.07</v>
      </c>
      <c r="AD27" s="25" t="n">
        <v>84.22</v>
      </c>
    </row>
    <row r="28" s="13" customFormat="true" ht="15" hidden="false" customHeight="false" outlineLevel="0" collapsed="false">
      <c r="B28" s="27" t="s">
        <v>48</v>
      </c>
      <c r="C28" s="31"/>
      <c r="D28" s="31"/>
      <c r="E28" s="31"/>
      <c r="F28" s="31"/>
      <c r="G28" s="31"/>
      <c r="H28" s="31"/>
      <c r="I28" s="31"/>
      <c r="J28" s="31"/>
      <c r="K28" s="31"/>
      <c r="L28" s="31"/>
      <c r="M28" s="31"/>
      <c r="N28" s="31"/>
      <c r="O28" s="31"/>
      <c r="P28" s="31"/>
      <c r="Q28" s="31"/>
      <c r="R28" s="31"/>
      <c r="S28" s="31"/>
      <c r="T28" s="31"/>
      <c r="U28" s="31"/>
    </row>
    <row r="29" s="13" customFormat="true" ht="15" hidden="false" customHeight="false" outlineLevel="0" collapsed="false">
      <c r="C29" s="31"/>
      <c r="D29" s="31"/>
      <c r="E29" s="31"/>
      <c r="F29" s="31"/>
      <c r="G29" s="31"/>
      <c r="H29" s="31"/>
      <c r="I29" s="31"/>
      <c r="J29" s="31"/>
      <c r="K29" s="31"/>
      <c r="L29" s="31"/>
      <c r="M29" s="31"/>
      <c r="N29" s="31"/>
      <c r="O29" s="31"/>
      <c r="P29" s="31"/>
      <c r="Q29" s="31"/>
      <c r="R29" s="31"/>
      <c r="S29" s="31"/>
      <c r="T29" s="31"/>
      <c r="U29" s="31"/>
    </row>
    <row r="30" s="23" customFormat="true" ht="15" hidden="false" customHeight="false" outlineLevel="0" collapsed="false">
      <c r="A30" s="20"/>
      <c r="B30" s="21" t="s">
        <v>39</v>
      </c>
      <c r="C30" s="22"/>
      <c r="D30" s="22"/>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row>
    <row r="31" s="13" customFormat="true" ht="15" hidden="false" customHeight="false" outlineLevel="0" collapsed="false">
      <c r="B31" s="30" t="s">
        <v>40</v>
      </c>
      <c r="C31" s="22" t="n">
        <v>2023</v>
      </c>
      <c r="D31" s="22" t="n">
        <v>2024</v>
      </c>
      <c r="E31" s="22" t="n">
        <v>2025</v>
      </c>
      <c r="F31" s="22" t="n">
        <v>2026</v>
      </c>
      <c r="G31" s="22" t="n">
        <v>2027</v>
      </c>
      <c r="H31" s="22" t="n">
        <v>2028</v>
      </c>
      <c r="I31" s="22" t="n">
        <v>2029</v>
      </c>
      <c r="J31" s="22" t="n">
        <v>2030</v>
      </c>
      <c r="K31" s="22" t="n">
        <v>2031</v>
      </c>
      <c r="L31" s="22" t="n">
        <v>2032</v>
      </c>
      <c r="M31" s="22" t="n">
        <v>2033</v>
      </c>
      <c r="N31" s="22" t="n">
        <v>2034</v>
      </c>
      <c r="O31" s="22" t="n">
        <v>2035</v>
      </c>
      <c r="P31" s="22" t="n">
        <v>2036</v>
      </c>
      <c r="Q31" s="22" t="n">
        <v>2037</v>
      </c>
      <c r="R31" s="22" t="n">
        <v>2038</v>
      </c>
      <c r="S31" s="22" t="n">
        <v>2039</v>
      </c>
      <c r="T31" s="22" t="n">
        <v>2040</v>
      </c>
      <c r="U31" s="22" t="n">
        <v>2041</v>
      </c>
      <c r="V31" s="22" t="n">
        <v>2042</v>
      </c>
      <c r="W31" s="22" t="n">
        <v>2043</v>
      </c>
      <c r="X31" s="22" t="n">
        <v>2044</v>
      </c>
      <c r="Y31" s="22" t="n">
        <v>2045</v>
      </c>
      <c r="Z31" s="22" t="n">
        <v>2046</v>
      </c>
      <c r="AA31" s="22" t="n">
        <v>2047</v>
      </c>
      <c r="AB31" s="22" t="n">
        <v>2048</v>
      </c>
      <c r="AC31" s="22" t="n">
        <v>2049</v>
      </c>
      <c r="AD31" s="22" t="n">
        <v>2050</v>
      </c>
    </row>
    <row r="32" customFormat="false" ht="15" hidden="false" customHeight="false" outlineLevel="0" collapsed="false">
      <c r="A32" s="24"/>
      <c r="B32" s="13" t="s">
        <v>49</v>
      </c>
      <c r="C32" s="25" t="n">
        <v>87.28</v>
      </c>
      <c r="D32" s="25" t="n">
        <v>62.11</v>
      </c>
      <c r="E32" s="25" t="n">
        <v>53.78</v>
      </c>
      <c r="F32" s="25" t="n">
        <v>53.8</v>
      </c>
      <c r="G32" s="25" t="n">
        <v>53.82</v>
      </c>
      <c r="H32" s="25" t="n">
        <v>53.86</v>
      </c>
      <c r="I32" s="25" t="n">
        <v>53.9</v>
      </c>
      <c r="J32" s="25" t="n">
        <v>53.93</v>
      </c>
      <c r="K32" s="25" t="n">
        <v>54.11</v>
      </c>
      <c r="L32" s="25" t="n">
        <v>54.31</v>
      </c>
      <c r="M32" s="25" t="n">
        <v>54.5</v>
      </c>
      <c r="N32" s="25" t="n">
        <v>54.7</v>
      </c>
      <c r="O32" s="25" t="n">
        <v>54.89</v>
      </c>
      <c r="P32" s="25" t="n">
        <v>55.07</v>
      </c>
      <c r="Q32" s="25" t="n">
        <v>55.26</v>
      </c>
      <c r="R32" s="25" t="n">
        <v>55.44</v>
      </c>
      <c r="S32" s="25" t="n">
        <v>55.62</v>
      </c>
      <c r="T32" s="25" t="n">
        <v>55.79</v>
      </c>
      <c r="U32" s="25" t="n">
        <v>56</v>
      </c>
      <c r="V32" s="25" t="n">
        <v>56.21</v>
      </c>
      <c r="W32" s="25" t="n">
        <v>56.43</v>
      </c>
      <c r="X32" s="25" t="n">
        <v>56.63</v>
      </c>
      <c r="Y32" s="25" t="n">
        <v>56.84</v>
      </c>
      <c r="Z32" s="25" t="n">
        <v>57.1</v>
      </c>
      <c r="AA32" s="25" t="n">
        <v>57.36</v>
      </c>
      <c r="AB32" s="25" t="n">
        <v>57.61</v>
      </c>
      <c r="AC32" s="25" t="n">
        <v>57.86</v>
      </c>
      <c r="AD32" s="25" t="n">
        <v>58.11</v>
      </c>
    </row>
    <row r="33" customFormat="false" ht="15" hidden="false" customHeight="false" outlineLevel="0" collapsed="false">
      <c r="A33" s="24"/>
      <c r="B33" s="13" t="s">
        <v>46</v>
      </c>
      <c r="C33" s="25" t="n">
        <v>102.38</v>
      </c>
      <c r="D33" s="25" t="n">
        <v>72.97</v>
      </c>
      <c r="E33" s="25" t="n">
        <v>63.24</v>
      </c>
      <c r="F33" s="25" t="n">
        <v>63.26</v>
      </c>
      <c r="G33" s="25" t="n">
        <v>63.29</v>
      </c>
      <c r="H33" s="25" t="n">
        <v>63.33</v>
      </c>
      <c r="I33" s="25" t="n">
        <v>63.37</v>
      </c>
      <c r="J33" s="25" t="n">
        <v>63.42</v>
      </c>
      <c r="K33" s="25" t="n">
        <v>63.63</v>
      </c>
      <c r="L33" s="25" t="n">
        <v>63.86</v>
      </c>
      <c r="M33" s="25" t="n">
        <v>64.09</v>
      </c>
      <c r="N33" s="25" t="n">
        <v>64.31</v>
      </c>
      <c r="O33" s="25" t="n">
        <v>64.53</v>
      </c>
      <c r="P33" s="25" t="n">
        <v>64.75</v>
      </c>
      <c r="Q33" s="25" t="n">
        <v>64.97</v>
      </c>
      <c r="R33" s="25" t="n">
        <v>65.18</v>
      </c>
      <c r="S33" s="25" t="n">
        <v>65.38</v>
      </c>
      <c r="T33" s="25" t="n">
        <v>65.59</v>
      </c>
      <c r="U33" s="25" t="n">
        <v>65.83</v>
      </c>
      <c r="V33" s="25" t="n">
        <v>66.08</v>
      </c>
      <c r="W33" s="25" t="n">
        <v>66.33</v>
      </c>
      <c r="X33" s="25" t="n">
        <v>66.57</v>
      </c>
      <c r="Y33" s="25" t="n">
        <v>66.81</v>
      </c>
      <c r="Z33" s="25" t="n">
        <v>67.12</v>
      </c>
      <c r="AA33" s="25" t="n">
        <v>67.42</v>
      </c>
      <c r="AB33" s="25" t="n">
        <v>67.72</v>
      </c>
      <c r="AC33" s="25" t="n">
        <v>68.01</v>
      </c>
      <c r="AD33" s="25" t="n">
        <v>68.3</v>
      </c>
    </row>
    <row r="34" customFormat="false" ht="15" hidden="false" customHeight="false" outlineLevel="0" collapsed="false">
      <c r="A34" s="24"/>
      <c r="B34" s="13" t="s">
        <v>47</v>
      </c>
      <c r="C34" s="25" t="n">
        <v>156.11</v>
      </c>
      <c r="D34" s="25" t="n">
        <v>103.75</v>
      </c>
      <c r="E34" s="25" t="n">
        <v>84.43</v>
      </c>
      <c r="F34" s="25" t="n">
        <v>84.35</v>
      </c>
      <c r="G34" s="25" t="n">
        <v>84.28</v>
      </c>
      <c r="H34" s="25" t="n">
        <v>84.22</v>
      </c>
      <c r="I34" s="25" t="n">
        <v>84.17</v>
      </c>
      <c r="J34" s="25" t="n">
        <v>84.12</v>
      </c>
      <c r="K34" s="25" t="n">
        <v>84.21</v>
      </c>
      <c r="L34" s="25" t="n">
        <v>84.33</v>
      </c>
      <c r="M34" s="25" t="n">
        <v>84.45</v>
      </c>
      <c r="N34" s="25" t="n">
        <v>84.56</v>
      </c>
      <c r="O34" s="25" t="n">
        <v>84.66</v>
      </c>
      <c r="P34" s="25" t="n">
        <v>84.76</v>
      </c>
      <c r="Q34" s="25" t="n">
        <v>84.85</v>
      </c>
      <c r="R34" s="25" t="n">
        <v>84.94</v>
      </c>
      <c r="S34" s="25" t="n">
        <v>85.02</v>
      </c>
      <c r="T34" s="25" t="n">
        <v>85.1</v>
      </c>
      <c r="U34" s="25" t="n">
        <v>85.23</v>
      </c>
      <c r="V34" s="25" t="n">
        <v>85.37</v>
      </c>
      <c r="W34" s="25" t="n">
        <v>85.5</v>
      </c>
      <c r="X34" s="25" t="n">
        <v>85.63</v>
      </c>
      <c r="Y34" s="25" t="n">
        <v>85.75</v>
      </c>
      <c r="Z34" s="25" t="n">
        <v>85.93</v>
      </c>
      <c r="AA34" s="25" t="n">
        <v>86.1</v>
      </c>
      <c r="AB34" s="25" t="n">
        <v>86.26</v>
      </c>
      <c r="AC34" s="25" t="n">
        <v>86.42</v>
      </c>
      <c r="AD34" s="25" t="n">
        <v>86.57</v>
      </c>
    </row>
    <row r="35" s="13" customFormat="true" ht="15" hidden="false" customHeight="false" outlineLevel="0" collapsed="false">
      <c r="C35" s="31"/>
      <c r="D35" s="31"/>
      <c r="E35" s="31"/>
      <c r="F35" s="31"/>
      <c r="G35" s="31"/>
      <c r="H35" s="31"/>
      <c r="I35" s="31"/>
      <c r="J35" s="31"/>
      <c r="K35" s="31"/>
      <c r="L35" s="31"/>
      <c r="M35" s="31"/>
      <c r="N35" s="31"/>
      <c r="O35" s="31"/>
      <c r="P35" s="31"/>
      <c r="Q35" s="31"/>
      <c r="R35" s="31"/>
      <c r="S35" s="31"/>
      <c r="T35" s="31"/>
      <c r="U35" s="31"/>
    </row>
    <row r="36" s="13" customFormat="true" ht="15" hidden="false" customHeight="false" outlineLevel="0" collapsed="false">
      <c r="B36" s="30" t="s">
        <v>43</v>
      </c>
      <c r="C36" s="22" t="n">
        <v>2023</v>
      </c>
      <c r="D36" s="22" t="n">
        <v>2024</v>
      </c>
      <c r="E36" s="22" t="n">
        <v>2025</v>
      </c>
      <c r="F36" s="22" t="n">
        <v>2026</v>
      </c>
      <c r="G36" s="22" t="n">
        <v>2027</v>
      </c>
      <c r="H36" s="22" t="n">
        <v>2028</v>
      </c>
      <c r="I36" s="22" t="n">
        <v>2029</v>
      </c>
      <c r="J36" s="22" t="n">
        <v>2030</v>
      </c>
      <c r="K36" s="22" t="n">
        <v>2031</v>
      </c>
      <c r="L36" s="22" t="n">
        <v>2032</v>
      </c>
      <c r="M36" s="22" t="n">
        <v>2033</v>
      </c>
      <c r="N36" s="22" t="n">
        <v>2034</v>
      </c>
      <c r="O36" s="22" t="n">
        <v>2035</v>
      </c>
      <c r="P36" s="22" t="n">
        <v>2036</v>
      </c>
      <c r="Q36" s="22" t="n">
        <v>2037</v>
      </c>
      <c r="R36" s="22" t="n">
        <v>2038</v>
      </c>
      <c r="S36" s="22" t="n">
        <v>2039</v>
      </c>
      <c r="T36" s="22" t="n">
        <v>2040</v>
      </c>
      <c r="U36" s="22" t="n">
        <v>2041</v>
      </c>
      <c r="V36" s="22" t="n">
        <v>2042</v>
      </c>
      <c r="W36" s="22" t="n">
        <v>2043</v>
      </c>
      <c r="X36" s="22" t="n">
        <v>2044</v>
      </c>
      <c r="Y36" s="22" t="n">
        <v>2045</v>
      </c>
      <c r="Z36" s="22" t="n">
        <v>2046</v>
      </c>
      <c r="AA36" s="22" t="n">
        <v>2047</v>
      </c>
      <c r="AB36" s="22" t="n">
        <v>2048</v>
      </c>
      <c r="AC36" s="22" t="n">
        <v>2049</v>
      </c>
      <c r="AD36" s="22" t="n">
        <v>2050</v>
      </c>
    </row>
    <row r="37" customFormat="false" ht="15" hidden="false" customHeight="false" outlineLevel="0" collapsed="false">
      <c r="A37" s="24"/>
      <c r="B37" s="13" t="s">
        <v>49</v>
      </c>
      <c r="C37" s="25" t="n">
        <v>81.19</v>
      </c>
      <c r="D37" s="25" t="n">
        <v>57.78</v>
      </c>
      <c r="E37" s="25" t="n">
        <v>50.03</v>
      </c>
      <c r="F37" s="25" t="n">
        <v>50.04</v>
      </c>
      <c r="G37" s="25" t="n">
        <v>50.07</v>
      </c>
      <c r="H37" s="25" t="n">
        <v>50.21</v>
      </c>
      <c r="I37" s="25" t="n">
        <v>50.38</v>
      </c>
      <c r="J37" s="25" t="n">
        <v>50.56</v>
      </c>
      <c r="K37" s="25" t="n">
        <v>50.7</v>
      </c>
      <c r="L37" s="25" t="n">
        <v>50.85</v>
      </c>
      <c r="M37" s="25" t="n">
        <v>51.01</v>
      </c>
      <c r="N37" s="25" t="n">
        <v>51.16</v>
      </c>
      <c r="O37" s="25" t="n">
        <v>51.31</v>
      </c>
      <c r="P37" s="25" t="n">
        <v>51.45</v>
      </c>
      <c r="Q37" s="25" t="n">
        <v>51.59</v>
      </c>
      <c r="R37" s="25" t="n">
        <v>51.73</v>
      </c>
      <c r="S37" s="25" t="n">
        <v>51.88</v>
      </c>
      <c r="T37" s="25" t="n">
        <v>52.01</v>
      </c>
      <c r="U37" s="25" t="n">
        <v>52.18</v>
      </c>
      <c r="V37" s="25" t="n">
        <v>52.35</v>
      </c>
      <c r="W37" s="25" t="n">
        <v>52.51</v>
      </c>
      <c r="X37" s="25" t="n">
        <v>52.68</v>
      </c>
      <c r="Y37" s="25" t="n">
        <v>52.87</v>
      </c>
      <c r="Z37" s="25" t="n">
        <v>53.12</v>
      </c>
      <c r="AA37" s="25" t="n">
        <v>53.36</v>
      </c>
      <c r="AB37" s="25" t="n">
        <v>53.59</v>
      </c>
      <c r="AC37" s="25" t="n">
        <v>53.83</v>
      </c>
      <c r="AD37" s="25" t="n">
        <v>54.06</v>
      </c>
    </row>
    <row r="38" customFormat="false" ht="15" hidden="false" customHeight="false" outlineLevel="0" collapsed="false">
      <c r="A38" s="24"/>
      <c r="B38" s="13" t="s">
        <v>46</v>
      </c>
      <c r="C38" s="25" t="n">
        <v>95.27</v>
      </c>
      <c r="D38" s="25" t="n">
        <v>67.91</v>
      </c>
      <c r="E38" s="25" t="n">
        <v>58.86</v>
      </c>
      <c r="F38" s="25" t="n">
        <v>58.88</v>
      </c>
      <c r="G38" s="25" t="n">
        <v>58.91</v>
      </c>
      <c r="H38" s="25" t="n">
        <v>59.07</v>
      </c>
      <c r="I38" s="25" t="n">
        <v>59.27</v>
      </c>
      <c r="J38" s="25" t="n">
        <v>59.47</v>
      </c>
      <c r="K38" s="25" t="n">
        <v>59.64</v>
      </c>
      <c r="L38" s="25" t="n">
        <v>59.82</v>
      </c>
      <c r="M38" s="25" t="n">
        <v>60</v>
      </c>
      <c r="N38" s="25" t="n">
        <v>60.18</v>
      </c>
      <c r="O38" s="25" t="n">
        <v>60.35</v>
      </c>
      <c r="P38" s="25" t="n">
        <v>60.52</v>
      </c>
      <c r="Q38" s="25" t="n">
        <v>60.69</v>
      </c>
      <c r="R38" s="25" t="n">
        <v>60.85</v>
      </c>
      <c r="S38" s="25" t="n">
        <v>61.01</v>
      </c>
      <c r="T38" s="25" t="n">
        <v>61.18</v>
      </c>
      <c r="U38" s="25" t="n">
        <v>61.37</v>
      </c>
      <c r="V38" s="25" t="n">
        <v>61.56</v>
      </c>
      <c r="W38" s="25" t="n">
        <v>61.76</v>
      </c>
      <c r="X38" s="25" t="n">
        <v>61.96</v>
      </c>
      <c r="Y38" s="25" t="n">
        <v>62.18</v>
      </c>
      <c r="Z38" s="25" t="n">
        <v>62.47</v>
      </c>
      <c r="AA38" s="25" t="n">
        <v>62.75</v>
      </c>
      <c r="AB38" s="25" t="n">
        <v>63.02</v>
      </c>
      <c r="AC38" s="25" t="n">
        <v>63.29</v>
      </c>
      <c r="AD38" s="25" t="n">
        <v>63.56</v>
      </c>
    </row>
    <row r="39" customFormat="false" ht="15" hidden="false" customHeight="false" outlineLevel="0" collapsed="false">
      <c r="A39" s="24"/>
      <c r="B39" s="13" t="s">
        <v>47</v>
      </c>
      <c r="C39" s="25" t="n">
        <v>161.46</v>
      </c>
      <c r="D39" s="25" t="n">
        <v>109.04</v>
      </c>
      <c r="E39" s="25" t="n">
        <v>89.68</v>
      </c>
      <c r="F39" s="25" t="n">
        <v>89.56</v>
      </c>
      <c r="G39" s="25" t="n">
        <v>89.47</v>
      </c>
      <c r="H39" s="25" t="n">
        <v>89.39</v>
      </c>
      <c r="I39" s="25" t="n">
        <v>89.31</v>
      </c>
      <c r="J39" s="25" t="n">
        <v>89.24</v>
      </c>
      <c r="K39" s="25" t="n">
        <v>89.32</v>
      </c>
      <c r="L39" s="25" t="n">
        <v>89.45</v>
      </c>
      <c r="M39" s="25" t="n">
        <v>89.57</v>
      </c>
      <c r="N39" s="25" t="n">
        <v>89.69</v>
      </c>
      <c r="O39" s="25" t="n">
        <v>89.8</v>
      </c>
      <c r="P39" s="25" t="n">
        <v>89.9</v>
      </c>
      <c r="Q39" s="25" t="n">
        <v>90</v>
      </c>
      <c r="R39" s="25" t="n">
        <v>90.09</v>
      </c>
      <c r="S39" s="25" t="n">
        <v>90.18</v>
      </c>
      <c r="T39" s="25" t="n">
        <v>90.26</v>
      </c>
      <c r="U39" s="25" t="n">
        <v>90.39</v>
      </c>
      <c r="V39" s="25" t="n">
        <v>90.53</v>
      </c>
      <c r="W39" s="25" t="n">
        <v>90.67</v>
      </c>
      <c r="X39" s="25" t="n">
        <v>90.81</v>
      </c>
      <c r="Y39" s="25" t="n">
        <v>90.94</v>
      </c>
      <c r="Z39" s="25" t="n">
        <v>91.12</v>
      </c>
      <c r="AA39" s="25" t="n">
        <v>91.29</v>
      </c>
      <c r="AB39" s="25" t="n">
        <v>91.45</v>
      </c>
      <c r="AC39" s="25" t="n">
        <v>91.61</v>
      </c>
      <c r="AD39" s="25" t="n">
        <v>91.77</v>
      </c>
    </row>
    <row r="40" s="13" customFormat="true" ht="15" hidden="false" customHeight="false" outlineLevel="0" collapsed="false">
      <c r="B40" s="27" t="s">
        <v>50</v>
      </c>
      <c r="C40" s="35"/>
      <c r="D40" s="35"/>
      <c r="E40" s="35"/>
      <c r="F40" s="35"/>
      <c r="G40" s="35"/>
      <c r="H40" s="35"/>
      <c r="I40" s="35"/>
      <c r="J40" s="35"/>
      <c r="K40" s="35"/>
      <c r="L40" s="35"/>
      <c r="M40" s="35"/>
      <c r="N40" s="35"/>
      <c r="O40" s="35"/>
      <c r="P40" s="35"/>
      <c r="Q40" s="35"/>
      <c r="R40" s="35"/>
      <c r="S40" s="35"/>
      <c r="T40" s="35"/>
      <c r="U40" s="35"/>
      <c r="V40" s="35"/>
    </row>
    <row r="41" customFormat="false" ht="15" hidden="false" customHeight="false" outlineLevel="0" collapsed="false">
      <c r="C41" s="34"/>
      <c r="D41" s="34"/>
      <c r="E41" s="34"/>
      <c r="F41" s="34"/>
      <c r="G41" s="34"/>
      <c r="H41" s="34"/>
      <c r="I41" s="34"/>
      <c r="J41" s="34"/>
      <c r="K41" s="34"/>
      <c r="L41" s="34"/>
      <c r="M41" s="34"/>
      <c r="N41" s="34"/>
      <c r="O41" s="34"/>
      <c r="P41" s="34"/>
      <c r="Q41" s="34"/>
      <c r="R41" s="34"/>
      <c r="S41" s="34"/>
      <c r="T41" s="34"/>
      <c r="U41" s="34"/>
      <c r="V41" s="19"/>
    </row>
    <row r="42" s="17" customFormat="true" ht="17.25" hidden="false" customHeight="false" outlineLevel="0" collapsed="false">
      <c r="A42" s="16"/>
      <c r="B42" s="36" t="s">
        <v>51</v>
      </c>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row>
    <row r="43" s="40" customFormat="true" ht="15" hidden="false" customHeight="false" outlineLevel="0" collapsed="false">
      <c r="A43" s="37"/>
      <c r="B43" s="38" t="s">
        <v>52</v>
      </c>
      <c r="C43" s="39" t="n">
        <v>2023</v>
      </c>
      <c r="D43" s="39" t="n">
        <v>2024</v>
      </c>
      <c r="E43" s="39" t="n">
        <v>2025</v>
      </c>
      <c r="F43" s="39" t="n">
        <v>2026</v>
      </c>
      <c r="G43" s="39" t="n">
        <v>2027</v>
      </c>
      <c r="H43" s="39" t="n">
        <v>2028</v>
      </c>
      <c r="I43" s="39" t="n">
        <v>2029</v>
      </c>
      <c r="J43" s="39" t="n">
        <v>2030</v>
      </c>
      <c r="K43" s="39" t="n">
        <v>2031</v>
      </c>
      <c r="L43" s="39" t="n">
        <v>2032</v>
      </c>
      <c r="M43" s="39" t="n">
        <v>2033</v>
      </c>
      <c r="N43" s="39" t="n">
        <v>2034</v>
      </c>
      <c r="O43" s="39" t="n">
        <v>2035</v>
      </c>
      <c r="P43" s="39" t="n">
        <v>2036</v>
      </c>
      <c r="Q43" s="39" t="n">
        <v>2037</v>
      </c>
      <c r="R43" s="39" t="n">
        <v>2038</v>
      </c>
      <c r="S43" s="39" t="n">
        <v>2039</v>
      </c>
      <c r="T43" s="39" t="n">
        <v>2040</v>
      </c>
      <c r="U43" s="39" t="n">
        <v>2041</v>
      </c>
      <c r="V43" s="39" t="n">
        <v>2042</v>
      </c>
      <c r="W43" s="39" t="n">
        <v>2043</v>
      </c>
      <c r="X43" s="39" t="n">
        <v>2044</v>
      </c>
      <c r="Y43" s="39" t="n">
        <v>2045</v>
      </c>
      <c r="Z43" s="39" t="n">
        <v>2046</v>
      </c>
      <c r="AA43" s="39" t="n">
        <v>2047</v>
      </c>
      <c r="AB43" s="39" t="n">
        <v>2048</v>
      </c>
      <c r="AC43" s="39" t="n">
        <v>2049</v>
      </c>
      <c r="AD43" s="39" t="n">
        <v>2050</v>
      </c>
    </row>
    <row r="44" customFormat="false" ht="15" hidden="false" customHeight="false" outlineLevel="0" collapsed="false">
      <c r="B44" s="41" t="s">
        <v>35</v>
      </c>
      <c r="C44" s="42" t="n">
        <v>26.71</v>
      </c>
      <c r="D44" s="42" t="n">
        <v>21.75</v>
      </c>
      <c r="E44" s="42" t="n">
        <v>21.72</v>
      </c>
      <c r="F44" s="42" t="n">
        <v>22</v>
      </c>
      <c r="G44" s="42" t="n">
        <v>22.28</v>
      </c>
      <c r="H44" s="42" t="n">
        <v>22.55</v>
      </c>
      <c r="I44" s="42" t="n">
        <v>22.81</v>
      </c>
      <c r="J44" s="42" t="n">
        <v>23.05</v>
      </c>
      <c r="K44" s="42" t="n">
        <v>23.1</v>
      </c>
      <c r="L44" s="42" t="n">
        <v>23.14</v>
      </c>
      <c r="M44" s="42" t="n">
        <v>23.17</v>
      </c>
      <c r="N44" s="42" t="n">
        <v>23.19</v>
      </c>
      <c r="O44" s="42" t="n">
        <v>23.2</v>
      </c>
      <c r="P44" s="42" t="n">
        <v>23.16</v>
      </c>
      <c r="Q44" s="42" t="n">
        <v>23.1</v>
      </c>
      <c r="R44" s="42" t="n">
        <v>23.04</v>
      </c>
      <c r="S44" s="42" t="n">
        <v>22.98</v>
      </c>
      <c r="T44" s="42" t="n">
        <v>22.91</v>
      </c>
      <c r="U44" s="42" t="n">
        <v>22.83</v>
      </c>
      <c r="V44" s="42" t="n">
        <v>22.76</v>
      </c>
      <c r="W44" s="42" t="n">
        <v>22.67</v>
      </c>
      <c r="X44" s="42" t="n">
        <v>22.58</v>
      </c>
      <c r="Y44" s="42" t="n">
        <v>22.49</v>
      </c>
      <c r="Z44" s="42" t="n">
        <v>22.39</v>
      </c>
      <c r="AA44" s="42" t="n">
        <v>22.29</v>
      </c>
      <c r="AB44" s="42" t="n">
        <v>22.19</v>
      </c>
      <c r="AC44" s="42" t="n">
        <v>22.07</v>
      </c>
      <c r="AD44" s="42" t="n">
        <v>21.96</v>
      </c>
      <c r="AE44" s="33"/>
      <c r="AF44" s="33"/>
      <c r="AG44" s="33"/>
      <c r="AH44" s="33"/>
      <c r="AI44" s="33"/>
      <c r="AJ44" s="33"/>
      <c r="AK44" s="33"/>
      <c r="AL44" s="33"/>
      <c r="AM44" s="33"/>
      <c r="AN44" s="33"/>
      <c r="AO44" s="33"/>
    </row>
    <row r="45" customFormat="false" ht="15" hidden="false" customHeight="false" outlineLevel="0" collapsed="false">
      <c r="B45" s="41" t="s">
        <v>36</v>
      </c>
      <c r="C45" s="42" t="n">
        <v>89.39</v>
      </c>
      <c r="D45" s="42" t="n">
        <v>86</v>
      </c>
      <c r="E45" s="42" t="n">
        <v>82.86</v>
      </c>
      <c r="F45" s="42" t="n">
        <v>82.53</v>
      </c>
      <c r="G45" s="42" t="n">
        <v>82.51</v>
      </c>
      <c r="H45" s="42" t="n">
        <v>82.65</v>
      </c>
      <c r="I45" s="42" t="n">
        <v>82.83</v>
      </c>
      <c r="J45" s="42" t="n">
        <v>82.92</v>
      </c>
      <c r="K45" s="42" t="n">
        <v>83.88</v>
      </c>
      <c r="L45" s="42" t="n">
        <v>84.86</v>
      </c>
      <c r="M45" s="42" t="n">
        <v>85.75</v>
      </c>
      <c r="N45" s="42" t="n">
        <v>86.6</v>
      </c>
      <c r="O45" s="42" t="n">
        <v>87.38</v>
      </c>
      <c r="P45" s="42" t="n">
        <v>87.92</v>
      </c>
      <c r="Q45" s="42" t="n">
        <v>88.39</v>
      </c>
      <c r="R45" s="42" t="n">
        <v>88.82</v>
      </c>
      <c r="S45" s="42" t="n">
        <v>89.19</v>
      </c>
      <c r="T45" s="42" t="n">
        <v>89.53</v>
      </c>
      <c r="U45" s="42" t="n">
        <v>90.13</v>
      </c>
      <c r="V45" s="42" t="n">
        <v>90.75</v>
      </c>
      <c r="W45" s="42" t="n">
        <v>91.36</v>
      </c>
      <c r="X45" s="42" t="n">
        <v>91.99</v>
      </c>
      <c r="Y45" s="42" t="n">
        <v>92.61</v>
      </c>
      <c r="Z45" s="42" t="n">
        <v>93.26</v>
      </c>
      <c r="AA45" s="42" t="n">
        <v>93.89</v>
      </c>
      <c r="AB45" s="42" t="n">
        <v>94.54</v>
      </c>
      <c r="AC45" s="42" t="n">
        <v>95.19</v>
      </c>
      <c r="AD45" s="42" t="n">
        <v>95.85</v>
      </c>
      <c r="AE45" s="33"/>
      <c r="AF45" s="33"/>
      <c r="AG45" s="33"/>
      <c r="AH45" s="33"/>
      <c r="AI45" s="33"/>
      <c r="AJ45" s="33"/>
      <c r="AK45" s="33"/>
      <c r="AL45" s="33"/>
      <c r="AM45" s="33"/>
      <c r="AN45" s="33"/>
      <c r="AO45" s="33"/>
    </row>
    <row r="46" customFormat="false" ht="15" hidden="false" customHeight="false" outlineLevel="0" collapsed="false">
      <c r="B46" s="41" t="s">
        <v>37</v>
      </c>
      <c r="C46" s="42" t="n">
        <v>86.15</v>
      </c>
      <c r="D46" s="42" t="n">
        <v>46.74</v>
      </c>
      <c r="E46" s="42" t="n">
        <v>42.89</v>
      </c>
      <c r="F46" s="42" t="n">
        <v>44.56</v>
      </c>
      <c r="G46" s="42" t="n">
        <v>46.2</v>
      </c>
      <c r="H46" s="42" t="n">
        <v>47.79</v>
      </c>
      <c r="I46" s="42" t="n">
        <v>49.33</v>
      </c>
      <c r="J46" s="42" t="n">
        <v>50.81</v>
      </c>
      <c r="K46" s="42" t="n">
        <v>52.12</v>
      </c>
      <c r="L46" s="42" t="n">
        <v>53.39</v>
      </c>
      <c r="M46" s="42" t="n">
        <v>54.6</v>
      </c>
      <c r="N46" s="42" t="n">
        <v>55.78</v>
      </c>
      <c r="O46" s="42" t="n">
        <v>56.9</v>
      </c>
      <c r="P46" s="42" t="n">
        <v>57.85</v>
      </c>
      <c r="Q46" s="42" t="n">
        <v>58.73</v>
      </c>
      <c r="R46" s="42" t="n">
        <v>59.6</v>
      </c>
      <c r="S46" s="42" t="n">
        <v>60.41</v>
      </c>
      <c r="T46" s="42" t="n">
        <v>61.2</v>
      </c>
      <c r="U46" s="42" t="n">
        <v>61.95</v>
      </c>
      <c r="V46" s="42" t="n">
        <v>62.69</v>
      </c>
      <c r="W46" s="42" t="n">
        <v>62.83</v>
      </c>
      <c r="X46" s="42" t="n">
        <v>62.96</v>
      </c>
      <c r="Y46" s="42" t="n">
        <v>63.05</v>
      </c>
      <c r="Z46" s="42" t="n">
        <v>63.12</v>
      </c>
      <c r="AA46" s="42" t="n">
        <v>63.15</v>
      </c>
      <c r="AB46" s="42" t="n">
        <v>63.16</v>
      </c>
      <c r="AC46" s="42" t="n">
        <v>63.14</v>
      </c>
      <c r="AD46" s="42" t="n">
        <v>63.1</v>
      </c>
      <c r="AE46" s="33"/>
      <c r="AF46" s="33"/>
      <c r="AG46" s="33"/>
      <c r="AH46" s="33"/>
      <c r="AI46" s="33"/>
      <c r="AJ46" s="33"/>
      <c r="AK46" s="33"/>
      <c r="AL46" s="33"/>
      <c r="AM46" s="33"/>
      <c r="AN46" s="33"/>
      <c r="AO46" s="33"/>
    </row>
    <row r="47" customFormat="false" ht="15" hidden="false" customHeight="false" outlineLevel="0" collapsed="false">
      <c r="B47" s="41"/>
      <c r="C47" s="43"/>
      <c r="D47" s="43"/>
      <c r="E47" s="43"/>
      <c r="F47" s="43"/>
      <c r="G47" s="43"/>
      <c r="H47" s="43"/>
      <c r="I47" s="43"/>
      <c r="J47" s="43"/>
      <c r="K47" s="43"/>
      <c r="L47" s="43"/>
      <c r="M47" s="43"/>
      <c r="N47" s="43"/>
      <c r="O47" s="43"/>
      <c r="P47" s="43"/>
      <c r="Q47" s="43"/>
      <c r="R47" s="43"/>
      <c r="S47" s="43"/>
      <c r="T47" s="43"/>
      <c r="U47" s="43"/>
      <c r="V47" s="19"/>
    </row>
    <row r="48" s="40" customFormat="true" ht="15" hidden="false" customHeight="false" outlineLevel="0" collapsed="false">
      <c r="A48" s="37"/>
      <c r="B48" s="38" t="s">
        <v>39</v>
      </c>
      <c r="C48" s="39"/>
      <c r="D48" s="39"/>
      <c r="E48" s="39"/>
      <c r="F48" s="39"/>
      <c r="G48" s="39"/>
      <c r="H48" s="39"/>
      <c r="I48" s="39"/>
      <c r="J48" s="39"/>
      <c r="K48" s="39"/>
      <c r="L48" s="39"/>
      <c r="M48" s="39"/>
      <c r="N48" s="39"/>
      <c r="O48" s="39"/>
      <c r="P48" s="39"/>
      <c r="Q48" s="39"/>
      <c r="R48" s="39"/>
      <c r="S48" s="39"/>
      <c r="T48" s="39"/>
      <c r="U48" s="39"/>
      <c r="V48" s="44"/>
    </row>
    <row r="49" customFormat="false" ht="15" hidden="false" customHeight="false" outlineLevel="0" collapsed="false">
      <c r="B49" s="45" t="s">
        <v>40</v>
      </c>
      <c r="C49" s="39" t="n">
        <v>2023</v>
      </c>
      <c r="D49" s="39" t="n">
        <v>2024</v>
      </c>
      <c r="E49" s="39" t="n">
        <v>2025</v>
      </c>
      <c r="F49" s="39" t="n">
        <v>2026</v>
      </c>
      <c r="G49" s="39" t="n">
        <v>2027</v>
      </c>
      <c r="H49" s="39" t="n">
        <v>2028</v>
      </c>
      <c r="I49" s="39" t="n">
        <v>2029</v>
      </c>
      <c r="J49" s="39" t="n">
        <v>2030</v>
      </c>
      <c r="K49" s="39" t="n">
        <v>2031</v>
      </c>
      <c r="L49" s="39" t="n">
        <v>2032</v>
      </c>
      <c r="M49" s="39" t="n">
        <v>2033</v>
      </c>
      <c r="N49" s="39" t="n">
        <v>2034</v>
      </c>
      <c r="O49" s="39" t="n">
        <v>2035</v>
      </c>
      <c r="P49" s="39" t="n">
        <v>2036</v>
      </c>
      <c r="Q49" s="39" t="n">
        <v>2037</v>
      </c>
      <c r="R49" s="39" t="n">
        <v>2038</v>
      </c>
      <c r="S49" s="39" t="n">
        <v>2039</v>
      </c>
      <c r="T49" s="39" t="n">
        <v>2040</v>
      </c>
      <c r="U49" s="39" t="n">
        <v>2041</v>
      </c>
      <c r="V49" s="39" t="n">
        <v>2042</v>
      </c>
      <c r="W49" s="39" t="n">
        <v>2043</v>
      </c>
      <c r="X49" s="39" t="n">
        <v>2044</v>
      </c>
      <c r="Y49" s="39" t="n">
        <v>2045</v>
      </c>
      <c r="Z49" s="39" t="n">
        <v>2046</v>
      </c>
      <c r="AA49" s="39" t="n">
        <v>2047</v>
      </c>
      <c r="AB49" s="39" t="n">
        <v>2048</v>
      </c>
      <c r="AC49" s="39" t="n">
        <v>2049</v>
      </c>
      <c r="AD49" s="39" t="n">
        <v>2050</v>
      </c>
    </row>
    <row r="50" customFormat="false" ht="15" hidden="false" customHeight="false" outlineLevel="0" collapsed="false">
      <c r="B50" s="41" t="s">
        <v>35</v>
      </c>
      <c r="C50" s="42" t="n">
        <v>28.19</v>
      </c>
      <c r="D50" s="42" t="n">
        <v>23.23</v>
      </c>
      <c r="E50" s="42" t="n">
        <v>23.2</v>
      </c>
      <c r="F50" s="42" t="n">
        <v>23.48</v>
      </c>
      <c r="G50" s="42" t="n">
        <v>23.76</v>
      </c>
      <c r="H50" s="42" t="n">
        <v>24.03</v>
      </c>
      <c r="I50" s="42" t="n">
        <v>24.29</v>
      </c>
      <c r="J50" s="42" t="n">
        <v>24.54</v>
      </c>
      <c r="K50" s="42" t="n">
        <v>24.58</v>
      </c>
      <c r="L50" s="42" t="n">
        <v>24.62</v>
      </c>
      <c r="M50" s="42" t="n">
        <v>24.65</v>
      </c>
      <c r="N50" s="42" t="n">
        <v>24.67</v>
      </c>
      <c r="O50" s="42" t="n">
        <v>24.68</v>
      </c>
      <c r="P50" s="42" t="n">
        <v>24.64</v>
      </c>
      <c r="Q50" s="42" t="n">
        <v>24.58</v>
      </c>
      <c r="R50" s="42" t="n">
        <v>24.53</v>
      </c>
      <c r="S50" s="42" t="n">
        <v>24.46</v>
      </c>
      <c r="T50" s="42" t="n">
        <v>24.39</v>
      </c>
      <c r="U50" s="42" t="n">
        <v>24.31</v>
      </c>
      <c r="V50" s="42" t="n">
        <v>24.24</v>
      </c>
      <c r="W50" s="42" t="n">
        <v>24.15</v>
      </c>
      <c r="X50" s="42" t="n">
        <v>24.07</v>
      </c>
      <c r="Y50" s="42" t="n">
        <v>23.97</v>
      </c>
      <c r="Z50" s="42" t="n">
        <v>23.88</v>
      </c>
      <c r="AA50" s="42" t="n">
        <v>23.77</v>
      </c>
      <c r="AB50" s="42" t="n">
        <v>23.67</v>
      </c>
      <c r="AC50" s="42" t="n">
        <v>23.55</v>
      </c>
      <c r="AD50" s="42" t="n">
        <v>23.44</v>
      </c>
    </row>
    <row r="51" customFormat="false" ht="15" hidden="false" customHeight="false" outlineLevel="0" collapsed="false">
      <c r="B51" s="41" t="s">
        <v>41</v>
      </c>
      <c r="C51" s="42" t="n">
        <v>76.52</v>
      </c>
      <c r="D51" s="42" t="n">
        <v>73.13</v>
      </c>
      <c r="E51" s="42" t="n">
        <v>69.98</v>
      </c>
      <c r="F51" s="42" t="n">
        <v>69.65</v>
      </c>
      <c r="G51" s="42" t="n">
        <v>69.64</v>
      </c>
      <c r="H51" s="42" t="n">
        <v>69.78</v>
      </c>
      <c r="I51" s="42" t="n">
        <v>69.95</v>
      </c>
      <c r="J51" s="42" t="n">
        <v>70.05</v>
      </c>
      <c r="K51" s="42" t="n">
        <v>71.01</v>
      </c>
      <c r="L51" s="42" t="n">
        <v>71.98</v>
      </c>
      <c r="M51" s="42" t="n">
        <v>72.87</v>
      </c>
      <c r="N51" s="42" t="n">
        <v>73.73</v>
      </c>
      <c r="O51" s="42" t="n">
        <v>74.51</v>
      </c>
      <c r="P51" s="42" t="n">
        <v>75.05</v>
      </c>
      <c r="Q51" s="42" t="n">
        <v>75.51</v>
      </c>
      <c r="R51" s="42" t="n">
        <v>75.95</v>
      </c>
      <c r="S51" s="42" t="n">
        <v>76.31</v>
      </c>
      <c r="T51" s="42" t="n">
        <v>76.66</v>
      </c>
      <c r="U51" s="42" t="n">
        <v>77.25</v>
      </c>
      <c r="V51" s="42" t="n">
        <v>77.88</v>
      </c>
      <c r="W51" s="42" t="n">
        <v>78.48</v>
      </c>
      <c r="X51" s="42" t="n">
        <v>79.12</v>
      </c>
      <c r="Y51" s="42" t="n">
        <v>79.74</v>
      </c>
      <c r="Z51" s="42" t="n">
        <v>80.38</v>
      </c>
      <c r="AA51" s="42" t="n">
        <v>81.02</v>
      </c>
      <c r="AB51" s="42" t="n">
        <v>81.67</v>
      </c>
      <c r="AC51" s="42" t="n">
        <v>82.31</v>
      </c>
      <c r="AD51" s="42" t="n">
        <v>82.97</v>
      </c>
    </row>
    <row r="52" customFormat="false" ht="15" hidden="false" customHeight="false" outlineLevel="0" collapsed="false">
      <c r="B52" s="41" t="s">
        <v>42</v>
      </c>
      <c r="C52" s="42" t="n">
        <v>114.67</v>
      </c>
      <c r="D52" s="42" t="n">
        <v>111.28</v>
      </c>
      <c r="E52" s="42" t="n">
        <v>108.14</v>
      </c>
      <c r="F52" s="42" t="n">
        <v>107.81</v>
      </c>
      <c r="G52" s="42" t="n">
        <v>107.79</v>
      </c>
      <c r="H52" s="42" t="n">
        <v>107.94</v>
      </c>
      <c r="I52" s="42" t="n">
        <v>108.11</v>
      </c>
      <c r="J52" s="42" t="n">
        <v>108.2</v>
      </c>
      <c r="K52" s="42" t="n">
        <v>109.16</v>
      </c>
      <c r="L52" s="42" t="n">
        <v>110.14</v>
      </c>
      <c r="M52" s="42" t="n">
        <v>111.03</v>
      </c>
      <c r="N52" s="42" t="n">
        <v>111.88</v>
      </c>
      <c r="O52" s="42" t="n">
        <v>112.66</v>
      </c>
      <c r="P52" s="42" t="n">
        <v>113.2</v>
      </c>
      <c r="Q52" s="42" t="n">
        <v>113.67</v>
      </c>
      <c r="R52" s="42" t="n">
        <v>114.1</v>
      </c>
      <c r="S52" s="42" t="n">
        <v>114.47</v>
      </c>
      <c r="T52" s="42" t="n">
        <v>114.81</v>
      </c>
      <c r="U52" s="42" t="n">
        <v>115.41</v>
      </c>
      <c r="V52" s="42" t="n">
        <v>116.03</v>
      </c>
      <c r="W52" s="42" t="n">
        <v>116.64</v>
      </c>
      <c r="X52" s="42" t="n">
        <v>117.27</v>
      </c>
      <c r="Y52" s="42" t="n">
        <v>117.89</v>
      </c>
      <c r="Z52" s="42" t="n">
        <v>118.54</v>
      </c>
      <c r="AA52" s="42" t="n">
        <v>119.17</v>
      </c>
      <c r="AB52" s="42" t="n">
        <v>119.83</v>
      </c>
      <c r="AC52" s="42" t="n">
        <v>120.47</v>
      </c>
      <c r="AD52" s="42" t="n">
        <v>121.13</v>
      </c>
    </row>
    <row r="53" customFormat="false" ht="15" hidden="false" customHeight="false" outlineLevel="0" collapsed="false">
      <c r="B53" s="41" t="s">
        <v>37</v>
      </c>
      <c r="C53" s="42" t="n">
        <v>91.16</v>
      </c>
      <c r="D53" s="42" t="n">
        <v>51.76</v>
      </c>
      <c r="E53" s="42" t="n">
        <v>47.91</v>
      </c>
      <c r="F53" s="42" t="n">
        <v>49.57</v>
      </c>
      <c r="G53" s="42" t="n">
        <v>51.21</v>
      </c>
      <c r="H53" s="42" t="n">
        <v>52.8</v>
      </c>
      <c r="I53" s="42" t="n">
        <v>54.34</v>
      </c>
      <c r="J53" s="42" t="n">
        <v>55.83</v>
      </c>
      <c r="K53" s="42" t="n">
        <v>57.13</v>
      </c>
      <c r="L53" s="42" t="n">
        <v>58.4</v>
      </c>
      <c r="M53" s="42" t="n">
        <v>59.61</v>
      </c>
      <c r="N53" s="42" t="n">
        <v>60.79</v>
      </c>
      <c r="O53" s="42" t="n">
        <v>61.92</v>
      </c>
      <c r="P53" s="42" t="n">
        <v>62.86</v>
      </c>
      <c r="Q53" s="42" t="n">
        <v>63.75</v>
      </c>
      <c r="R53" s="42" t="n">
        <v>64.61</v>
      </c>
      <c r="S53" s="42" t="n">
        <v>65.42</v>
      </c>
      <c r="T53" s="42" t="n">
        <v>66.21</v>
      </c>
      <c r="U53" s="42" t="n">
        <v>66.97</v>
      </c>
      <c r="V53" s="42" t="n">
        <v>67.7</v>
      </c>
      <c r="W53" s="42" t="n">
        <v>67.84</v>
      </c>
      <c r="X53" s="42" t="n">
        <v>67.97</v>
      </c>
      <c r="Y53" s="42" t="n">
        <v>68.06</v>
      </c>
      <c r="Z53" s="42" t="n">
        <v>68.13</v>
      </c>
      <c r="AA53" s="42" t="n">
        <v>68.16</v>
      </c>
      <c r="AB53" s="42" t="n">
        <v>68.18</v>
      </c>
      <c r="AC53" s="42" t="n">
        <v>68.15</v>
      </c>
      <c r="AD53" s="42" t="n">
        <v>68.12</v>
      </c>
    </row>
    <row r="54" customFormat="false" ht="15" hidden="false" customHeight="false" outlineLevel="0" collapsed="false">
      <c r="B54" s="41" t="s">
        <v>49</v>
      </c>
      <c r="C54" s="42" t="n">
        <v>50.29</v>
      </c>
      <c r="D54" s="42" t="n">
        <v>50.48</v>
      </c>
      <c r="E54" s="42" t="n">
        <v>50.68</v>
      </c>
      <c r="F54" s="42" t="n">
        <v>50.95</v>
      </c>
      <c r="G54" s="42" t="n">
        <v>51.24</v>
      </c>
      <c r="H54" s="42" t="n">
        <v>51.53</v>
      </c>
      <c r="I54" s="42" t="n">
        <v>51.82</v>
      </c>
      <c r="J54" s="42" t="n">
        <v>52.11</v>
      </c>
      <c r="K54" s="42" t="n">
        <v>52.4</v>
      </c>
      <c r="L54" s="42" t="n">
        <v>52.68</v>
      </c>
      <c r="M54" s="42" t="n">
        <v>52.97</v>
      </c>
      <c r="N54" s="42" t="n">
        <v>53.26</v>
      </c>
      <c r="O54" s="42" t="n">
        <v>53.55</v>
      </c>
      <c r="P54" s="42" t="n">
        <v>53.84</v>
      </c>
      <c r="Q54" s="42" t="n">
        <v>54.14</v>
      </c>
      <c r="R54" s="42" t="n">
        <v>54.43</v>
      </c>
      <c r="S54" s="42" t="n">
        <v>54.72</v>
      </c>
      <c r="T54" s="42" t="n">
        <v>55.02</v>
      </c>
      <c r="U54" s="42" t="n">
        <v>55.35</v>
      </c>
      <c r="V54" s="42" t="n">
        <v>55.69</v>
      </c>
      <c r="W54" s="42" t="n">
        <v>56.04</v>
      </c>
      <c r="X54" s="42" t="n">
        <v>56.39</v>
      </c>
      <c r="Y54" s="42" t="n">
        <v>56.75</v>
      </c>
      <c r="Z54" s="42" t="n">
        <v>57.17</v>
      </c>
      <c r="AA54" s="42" t="n">
        <v>57.6</v>
      </c>
      <c r="AB54" s="42" t="n">
        <v>58.03</v>
      </c>
      <c r="AC54" s="42" t="n">
        <v>58.47</v>
      </c>
      <c r="AD54" s="42" t="n">
        <v>58.92</v>
      </c>
      <c r="AE54" s="19"/>
      <c r="AF54" s="19"/>
      <c r="AG54" s="19"/>
      <c r="AH54" s="19"/>
      <c r="AI54" s="19"/>
      <c r="AJ54" s="19"/>
      <c r="AK54" s="19"/>
      <c r="AL54" s="19"/>
      <c r="AM54" s="19"/>
      <c r="AN54" s="19"/>
    </row>
    <row r="55" customFormat="false" ht="15" hidden="false" customHeight="false" outlineLevel="0" collapsed="false">
      <c r="B55" s="41" t="s">
        <v>46</v>
      </c>
      <c r="C55" s="42" t="n">
        <v>58.75</v>
      </c>
      <c r="D55" s="42" t="n">
        <v>58.97</v>
      </c>
      <c r="E55" s="42" t="n">
        <v>59.21</v>
      </c>
      <c r="F55" s="42" t="n">
        <v>59.53</v>
      </c>
      <c r="G55" s="42" t="n">
        <v>59.86</v>
      </c>
      <c r="H55" s="42" t="n">
        <v>60.19</v>
      </c>
      <c r="I55" s="42" t="n">
        <v>60.54</v>
      </c>
      <c r="J55" s="42" t="n">
        <v>60.88</v>
      </c>
      <c r="K55" s="42" t="n">
        <v>61.21</v>
      </c>
      <c r="L55" s="42" t="n">
        <v>61.55</v>
      </c>
      <c r="M55" s="42" t="n">
        <v>61.88</v>
      </c>
      <c r="N55" s="42" t="n">
        <v>62.22</v>
      </c>
      <c r="O55" s="42" t="n">
        <v>62.56</v>
      </c>
      <c r="P55" s="42" t="n">
        <v>62.9</v>
      </c>
      <c r="Q55" s="42" t="n">
        <v>63.24</v>
      </c>
      <c r="R55" s="42" t="n">
        <v>63.59</v>
      </c>
      <c r="S55" s="42" t="n">
        <v>63.93</v>
      </c>
      <c r="T55" s="42" t="n">
        <v>64.27</v>
      </c>
      <c r="U55" s="42" t="n">
        <v>64.66</v>
      </c>
      <c r="V55" s="42" t="n">
        <v>65.06</v>
      </c>
      <c r="W55" s="42" t="n">
        <v>65.47</v>
      </c>
      <c r="X55" s="42" t="n">
        <v>65.88</v>
      </c>
      <c r="Y55" s="42" t="n">
        <v>66.29</v>
      </c>
      <c r="Z55" s="42" t="n">
        <v>66.79</v>
      </c>
      <c r="AA55" s="42" t="n">
        <v>67.29</v>
      </c>
      <c r="AB55" s="42" t="n">
        <v>67.8</v>
      </c>
      <c r="AC55" s="42" t="n">
        <v>68.31</v>
      </c>
      <c r="AD55" s="42" t="n">
        <v>68.83</v>
      </c>
      <c r="AE55" s="19"/>
      <c r="AF55" s="19"/>
      <c r="AG55" s="19"/>
      <c r="AH55" s="19"/>
      <c r="AI55" s="19"/>
      <c r="AJ55" s="19"/>
      <c r="AK55" s="19"/>
      <c r="AL55" s="19"/>
      <c r="AM55" s="19"/>
      <c r="AN55" s="19"/>
    </row>
    <row r="56" customFormat="false" ht="15" hidden="false" customHeight="false" outlineLevel="0" collapsed="false">
      <c r="B56" s="41" t="s">
        <v>47</v>
      </c>
      <c r="C56" s="42" t="n">
        <v>88.76</v>
      </c>
      <c r="D56" s="42" t="n">
        <v>81.41</v>
      </c>
      <c r="E56" s="42" t="n">
        <v>80.88</v>
      </c>
      <c r="F56" s="42" t="n">
        <v>81.13</v>
      </c>
      <c r="G56" s="42" t="n">
        <v>81.39</v>
      </c>
      <c r="H56" s="42" t="n">
        <v>81.68</v>
      </c>
      <c r="I56" s="42" t="n">
        <v>81.96</v>
      </c>
      <c r="J56" s="42" t="n">
        <v>82.25</v>
      </c>
      <c r="K56" s="42" t="n">
        <v>82.54</v>
      </c>
      <c r="L56" s="42" t="n">
        <v>82.84</v>
      </c>
      <c r="M56" s="42" t="n">
        <v>83.15</v>
      </c>
      <c r="N56" s="42" t="n">
        <v>83.45</v>
      </c>
      <c r="O56" s="42" t="n">
        <v>83.75</v>
      </c>
      <c r="P56" s="42" t="n">
        <v>84.05</v>
      </c>
      <c r="Q56" s="42" t="n">
        <v>84.35</v>
      </c>
      <c r="R56" s="42" t="n">
        <v>84.66</v>
      </c>
      <c r="S56" s="42" t="n">
        <v>84.96</v>
      </c>
      <c r="T56" s="42" t="n">
        <v>85.26</v>
      </c>
      <c r="U56" s="42" t="n">
        <v>85.62</v>
      </c>
      <c r="V56" s="42" t="n">
        <v>86</v>
      </c>
      <c r="W56" s="42" t="n">
        <v>86.37</v>
      </c>
      <c r="X56" s="42" t="n">
        <v>86.76</v>
      </c>
      <c r="Y56" s="42" t="n">
        <v>87.16</v>
      </c>
      <c r="Z56" s="42" t="n">
        <v>87.62</v>
      </c>
      <c r="AA56" s="42" t="n">
        <v>88.09</v>
      </c>
      <c r="AB56" s="42" t="n">
        <v>88.57</v>
      </c>
      <c r="AC56" s="42" t="n">
        <v>89.06</v>
      </c>
      <c r="AD56" s="42" t="n">
        <v>89.56</v>
      </c>
      <c r="AE56" s="19"/>
      <c r="AF56" s="19"/>
      <c r="AG56" s="19"/>
      <c r="AH56" s="19"/>
      <c r="AI56" s="19"/>
      <c r="AJ56" s="19"/>
      <c r="AK56" s="19"/>
      <c r="AL56" s="19"/>
      <c r="AM56" s="19"/>
      <c r="AN56" s="19"/>
    </row>
    <row r="57" customFormat="false" ht="15" hidden="false" customHeight="false" outlineLevel="0" collapsed="false">
      <c r="B57" s="41"/>
      <c r="C57" s="46"/>
      <c r="D57" s="46"/>
      <c r="E57" s="46"/>
      <c r="F57" s="46"/>
      <c r="G57" s="46"/>
      <c r="H57" s="46"/>
      <c r="I57" s="46"/>
      <c r="J57" s="46"/>
      <c r="K57" s="46"/>
      <c r="L57" s="46"/>
      <c r="M57" s="46"/>
      <c r="N57" s="46"/>
      <c r="O57" s="46"/>
      <c r="P57" s="46"/>
      <c r="Q57" s="46"/>
      <c r="R57" s="46"/>
      <c r="S57" s="46"/>
      <c r="T57" s="46"/>
      <c r="U57" s="46"/>
      <c r="V57" s="19"/>
    </row>
    <row r="58" customFormat="false" ht="15" hidden="false" customHeight="false" outlineLevel="0" collapsed="false">
      <c r="B58" s="45" t="s">
        <v>43</v>
      </c>
      <c r="C58" s="39" t="n">
        <v>2023</v>
      </c>
      <c r="D58" s="39" t="n">
        <v>2024</v>
      </c>
      <c r="E58" s="39" t="n">
        <v>2025</v>
      </c>
      <c r="F58" s="39" t="n">
        <v>2026</v>
      </c>
      <c r="G58" s="39" t="n">
        <v>2027</v>
      </c>
      <c r="H58" s="39" t="n">
        <v>2028</v>
      </c>
      <c r="I58" s="39" t="n">
        <v>2029</v>
      </c>
      <c r="J58" s="39" t="n">
        <v>2030</v>
      </c>
      <c r="K58" s="39" t="n">
        <v>2031</v>
      </c>
      <c r="L58" s="39" t="n">
        <v>2032</v>
      </c>
      <c r="M58" s="39" t="n">
        <v>2033</v>
      </c>
      <c r="N58" s="39" t="n">
        <v>2034</v>
      </c>
      <c r="O58" s="39" t="n">
        <v>2035</v>
      </c>
      <c r="P58" s="39" t="n">
        <v>2036</v>
      </c>
      <c r="Q58" s="39" t="n">
        <v>2037</v>
      </c>
      <c r="R58" s="39" t="n">
        <v>2038</v>
      </c>
      <c r="S58" s="39" t="n">
        <v>2039</v>
      </c>
      <c r="T58" s="39" t="n">
        <v>2040</v>
      </c>
      <c r="U58" s="39" t="n">
        <v>2041</v>
      </c>
      <c r="V58" s="39" t="n">
        <v>2042</v>
      </c>
      <c r="W58" s="39" t="n">
        <v>2043</v>
      </c>
      <c r="X58" s="39" t="n">
        <v>2044</v>
      </c>
      <c r="Y58" s="39" t="n">
        <v>2045</v>
      </c>
      <c r="Z58" s="39" t="n">
        <v>2046</v>
      </c>
      <c r="AA58" s="39" t="n">
        <v>2047</v>
      </c>
      <c r="AB58" s="39" t="n">
        <v>2048</v>
      </c>
      <c r="AC58" s="39" t="n">
        <v>2049</v>
      </c>
      <c r="AD58" s="39" t="n">
        <v>2050</v>
      </c>
    </row>
    <row r="59" customFormat="false" ht="15" hidden="false" customHeight="false" outlineLevel="0" collapsed="false">
      <c r="B59" s="41" t="s">
        <v>42</v>
      </c>
      <c r="C59" s="42" t="n">
        <v>120.04</v>
      </c>
      <c r="D59" s="42" t="n">
        <v>116.64</v>
      </c>
      <c r="E59" s="42" t="n">
        <v>113.5</v>
      </c>
      <c r="F59" s="42" t="n">
        <v>113.17</v>
      </c>
      <c r="G59" s="42" t="n">
        <v>113.16</v>
      </c>
      <c r="H59" s="42" t="n">
        <v>113.3</v>
      </c>
      <c r="I59" s="42" t="n">
        <v>113.47</v>
      </c>
      <c r="J59" s="42" t="n">
        <v>113.57</v>
      </c>
      <c r="K59" s="42" t="n">
        <v>114.52</v>
      </c>
      <c r="L59" s="42" t="n">
        <v>115.5</v>
      </c>
      <c r="M59" s="42" t="n">
        <v>116.39</v>
      </c>
      <c r="N59" s="42" t="n">
        <v>117.24</v>
      </c>
      <c r="O59" s="42" t="n">
        <v>118.02</v>
      </c>
      <c r="P59" s="42" t="n">
        <v>118.57</v>
      </c>
      <c r="Q59" s="42" t="n">
        <v>119.03</v>
      </c>
      <c r="R59" s="42" t="n">
        <v>119.47</v>
      </c>
      <c r="S59" s="42" t="n">
        <v>119.83</v>
      </c>
      <c r="T59" s="42" t="n">
        <v>120.17</v>
      </c>
      <c r="U59" s="42" t="n">
        <v>120.77</v>
      </c>
      <c r="V59" s="42" t="n">
        <v>121.39</v>
      </c>
      <c r="W59" s="42" t="n">
        <v>122</v>
      </c>
      <c r="X59" s="42" t="n">
        <v>122.63</v>
      </c>
      <c r="Y59" s="42" t="n">
        <v>123.25</v>
      </c>
      <c r="Z59" s="42" t="n">
        <v>123.9</v>
      </c>
      <c r="AA59" s="42" t="n">
        <v>124.53</v>
      </c>
      <c r="AB59" s="42" t="n">
        <v>125.19</v>
      </c>
      <c r="AC59" s="42" t="n">
        <v>125.83</v>
      </c>
      <c r="AD59" s="42" t="n">
        <v>126.49</v>
      </c>
      <c r="AE59" s="19"/>
      <c r="AF59" s="19"/>
      <c r="AG59" s="19"/>
      <c r="AH59" s="19"/>
      <c r="AI59" s="19"/>
      <c r="AJ59" s="19"/>
      <c r="AK59" s="19"/>
      <c r="AL59" s="19"/>
      <c r="AM59" s="19"/>
      <c r="AN59" s="19"/>
    </row>
    <row r="60" customFormat="false" ht="15" hidden="false" customHeight="false" outlineLevel="0" collapsed="false">
      <c r="B60" s="41" t="s">
        <v>37</v>
      </c>
      <c r="C60" s="42" t="n">
        <v>96.35</v>
      </c>
      <c r="D60" s="42" t="n">
        <v>57.07</v>
      </c>
      <c r="E60" s="42" t="n">
        <v>53.34</v>
      </c>
      <c r="F60" s="42" t="n">
        <v>55.13</v>
      </c>
      <c r="G60" s="42" t="n">
        <v>56.89</v>
      </c>
      <c r="H60" s="42" t="n">
        <v>58.6</v>
      </c>
      <c r="I60" s="42" t="n">
        <v>60.26</v>
      </c>
      <c r="J60" s="42" t="n">
        <v>61.87</v>
      </c>
      <c r="K60" s="42" t="n">
        <v>63.29</v>
      </c>
      <c r="L60" s="42" t="n">
        <v>64.68</v>
      </c>
      <c r="M60" s="42" t="n">
        <v>66.01</v>
      </c>
      <c r="N60" s="42" t="n">
        <v>67.19</v>
      </c>
      <c r="O60" s="42" t="n">
        <v>68.32</v>
      </c>
      <c r="P60" s="42" t="n">
        <v>69.26</v>
      </c>
      <c r="Q60" s="42" t="n">
        <v>70.15</v>
      </c>
      <c r="R60" s="42" t="n">
        <v>71.01</v>
      </c>
      <c r="S60" s="42" t="n">
        <v>71.82</v>
      </c>
      <c r="T60" s="42" t="n">
        <v>72.61</v>
      </c>
      <c r="U60" s="42" t="n">
        <v>73.37</v>
      </c>
      <c r="V60" s="42" t="n">
        <v>74.1</v>
      </c>
      <c r="W60" s="42" t="n">
        <v>74.25</v>
      </c>
      <c r="X60" s="42" t="n">
        <v>74.38</v>
      </c>
      <c r="Y60" s="42" t="n">
        <v>74.46</v>
      </c>
      <c r="Z60" s="42" t="n">
        <v>74.53</v>
      </c>
      <c r="AA60" s="42" t="n">
        <v>74.56</v>
      </c>
      <c r="AB60" s="42" t="n">
        <v>74.58</v>
      </c>
      <c r="AC60" s="42" t="n">
        <v>74.56</v>
      </c>
      <c r="AD60" s="42" t="n">
        <v>74.52</v>
      </c>
      <c r="AE60" s="19"/>
      <c r="AF60" s="19"/>
      <c r="AG60" s="19"/>
      <c r="AH60" s="19"/>
      <c r="AI60" s="19"/>
      <c r="AJ60" s="19"/>
      <c r="AK60" s="19"/>
      <c r="AL60" s="19"/>
      <c r="AM60" s="19"/>
      <c r="AN60" s="19"/>
    </row>
    <row r="61" customFormat="false" ht="15" hidden="false" customHeight="false" outlineLevel="0" collapsed="false">
      <c r="B61" s="41" t="s">
        <v>49</v>
      </c>
      <c r="C61" s="42" t="n">
        <v>48.28</v>
      </c>
      <c r="D61" s="42" t="n">
        <v>48.46</v>
      </c>
      <c r="E61" s="42" t="n">
        <v>48.66</v>
      </c>
      <c r="F61" s="42" t="n">
        <v>48.92</v>
      </c>
      <c r="G61" s="42" t="n">
        <v>49.19</v>
      </c>
      <c r="H61" s="42" t="n">
        <v>49.47</v>
      </c>
      <c r="I61" s="42" t="n">
        <v>49.75</v>
      </c>
      <c r="J61" s="42" t="n">
        <v>50.03</v>
      </c>
      <c r="K61" s="42" t="n">
        <v>50.3</v>
      </c>
      <c r="L61" s="42" t="n">
        <v>50.58</v>
      </c>
      <c r="M61" s="42" t="n">
        <v>50.85</v>
      </c>
      <c r="N61" s="42" t="n">
        <v>51.13</v>
      </c>
      <c r="O61" s="42" t="n">
        <v>51.41</v>
      </c>
      <c r="P61" s="42" t="n">
        <v>51.64</v>
      </c>
      <c r="Q61" s="42" t="n">
        <v>51.82</v>
      </c>
      <c r="R61" s="42" t="n">
        <v>52.01</v>
      </c>
      <c r="S61" s="42" t="n">
        <v>52.19</v>
      </c>
      <c r="T61" s="42" t="n">
        <v>52.37</v>
      </c>
      <c r="U61" s="42" t="n">
        <v>52.58</v>
      </c>
      <c r="V61" s="42" t="n">
        <v>52.79</v>
      </c>
      <c r="W61" s="42" t="n">
        <v>53</v>
      </c>
      <c r="X61" s="42" t="n">
        <v>53.22</v>
      </c>
      <c r="Y61" s="42" t="n">
        <v>53.43</v>
      </c>
      <c r="Z61" s="42" t="n">
        <v>53.72</v>
      </c>
      <c r="AA61" s="42" t="n">
        <v>54.02</v>
      </c>
      <c r="AB61" s="42" t="n">
        <v>54.31</v>
      </c>
      <c r="AC61" s="42" t="n">
        <v>54.61</v>
      </c>
      <c r="AD61" s="42" t="n">
        <v>54.91</v>
      </c>
      <c r="AE61" s="19"/>
      <c r="AF61" s="19"/>
      <c r="AG61" s="19"/>
      <c r="AH61" s="19"/>
      <c r="AI61" s="19"/>
      <c r="AJ61" s="19"/>
      <c r="AK61" s="19"/>
      <c r="AL61" s="19"/>
      <c r="AM61" s="19"/>
      <c r="AN61" s="19"/>
    </row>
    <row r="62" customFormat="false" ht="15" hidden="false" customHeight="false" outlineLevel="0" collapsed="false">
      <c r="B62" s="41" t="s">
        <v>46</v>
      </c>
      <c r="C62" s="42" t="n">
        <v>57.04</v>
      </c>
      <c r="D62" s="42" t="n">
        <v>57.28</v>
      </c>
      <c r="E62" s="42" t="n">
        <v>57.54</v>
      </c>
      <c r="F62" s="42" t="n">
        <v>57.83</v>
      </c>
      <c r="G62" s="42" t="n">
        <v>58.12</v>
      </c>
      <c r="H62" s="42" t="n">
        <v>58.42</v>
      </c>
      <c r="I62" s="42" t="n">
        <v>58.72</v>
      </c>
      <c r="J62" s="42" t="n">
        <v>59.02</v>
      </c>
      <c r="K62" s="42" t="n">
        <v>59.24</v>
      </c>
      <c r="L62" s="42" t="n">
        <v>59.46</v>
      </c>
      <c r="M62" s="42" t="n">
        <v>59.68</v>
      </c>
      <c r="N62" s="42" t="n">
        <v>59.9</v>
      </c>
      <c r="O62" s="42" t="n">
        <v>60.12</v>
      </c>
      <c r="P62" s="42" t="n">
        <v>60.33</v>
      </c>
      <c r="Q62" s="42" t="n">
        <v>60.54</v>
      </c>
      <c r="R62" s="42" t="n">
        <v>60.75</v>
      </c>
      <c r="S62" s="42" t="n">
        <v>60.97</v>
      </c>
      <c r="T62" s="42" t="n">
        <v>61.18</v>
      </c>
      <c r="U62" s="42" t="n">
        <v>61.42</v>
      </c>
      <c r="V62" s="42" t="n">
        <v>61.67</v>
      </c>
      <c r="W62" s="42" t="n">
        <v>61.92</v>
      </c>
      <c r="X62" s="42" t="n">
        <v>62.17</v>
      </c>
      <c r="Y62" s="42" t="n">
        <v>62.42</v>
      </c>
      <c r="Z62" s="42" t="n">
        <v>62.76</v>
      </c>
      <c r="AA62" s="42" t="n">
        <v>63.1</v>
      </c>
      <c r="AB62" s="42" t="n">
        <v>63.45</v>
      </c>
      <c r="AC62" s="42" t="n">
        <v>63.8</v>
      </c>
      <c r="AD62" s="42" t="n">
        <v>64.14</v>
      </c>
      <c r="AE62" s="19"/>
      <c r="AF62" s="19"/>
      <c r="AG62" s="19"/>
      <c r="AH62" s="19"/>
      <c r="AI62" s="19"/>
      <c r="AJ62" s="19"/>
      <c r="AK62" s="19"/>
      <c r="AL62" s="19"/>
      <c r="AM62" s="19"/>
      <c r="AN62" s="19"/>
    </row>
    <row r="63" customFormat="false" ht="15" hidden="false" customHeight="false" outlineLevel="0" collapsed="false">
      <c r="B63" s="41" t="s">
        <v>47</v>
      </c>
      <c r="C63" s="42" t="n">
        <v>94.04</v>
      </c>
      <c r="D63" s="42" t="n">
        <v>86.66</v>
      </c>
      <c r="E63" s="42" t="n">
        <v>86.12</v>
      </c>
      <c r="F63" s="42" t="n">
        <v>86.38</v>
      </c>
      <c r="G63" s="42" t="n">
        <v>86.66</v>
      </c>
      <c r="H63" s="42" t="n">
        <v>86.95</v>
      </c>
      <c r="I63" s="42" t="n">
        <v>87.25</v>
      </c>
      <c r="J63" s="42" t="n">
        <v>87.55</v>
      </c>
      <c r="K63" s="42" t="n">
        <v>87.87</v>
      </c>
      <c r="L63" s="42" t="n">
        <v>88.19</v>
      </c>
      <c r="M63" s="42" t="n">
        <v>88.52</v>
      </c>
      <c r="N63" s="42" t="n">
        <v>88.84</v>
      </c>
      <c r="O63" s="42" t="n">
        <v>89.17</v>
      </c>
      <c r="P63" s="42" t="n">
        <v>89.5</v>
      </c>
      <c r="Q63" s="42" t="n">
        <v>89.82</v>
      </c>
      <c r="R63" s="42" t="n">
        <v>90.15</v>
      </c>
      <c r="S63" s="42" t="n">
        <v>90.47</v>
      </c>
      <c r="T63" s="42" t="n">
        <v>90.8</v>
      </c>
      <c r="U63" s="42" t="n">
        <v>91.19</v>
      </c>
      <c r="V63" s="42" t="n">
        <v>91.59</v>
      </c>
      <c r="W63" s="42" t="n">
        <v>91.99</v>
      </c>
      <c r="X63" s="42" t="n">
        <v>92.41</v>
      </c>
      <c r="Y63" s="42" t="n">
        <v>92.84</v>
      </c>
      <c r="Z63" s="42" t="n">
        <v>93.33</v>
      </c>
      <c r="AA63" s="42" t="n">
        <v>93.83</v>
      </c>
      <c r="AB63" s="42" t="n">
        <v>94.34</v>
      </c>
      <c r="AC63" s="42" t="n">
        <v>94.87</v>
      </c>
      <c r="AD63" s="42" t="n">
        <v>95.4</v>
      </c>
      <c r="AE63" s="19"/>
      <c r="AF63" s="19"/>
      <c r="AG63" s="19"/>
      <c r="AH63" s="19"/>
      <c r="AI63" s="19"/>
      <c r="AJ63" s="19"/>
      <c r="AK63" s="19"/>
      <c r="AL63" s="19"/>
      <c r="AM63" s="19"/>
      <c r="AN63" s="19"/>
    </row>
    <row r="64" customFormat="false" ht="15" hidden="false" customHeight="false" outlineLevel="0" collapsed="false">
      <c r="C64" s="34"/>
      <c r="D64" s="34"/>
      <c r="E64" s="34"/>
      <c r="F64" s="34"/>
      <c r="G64" s="34"/>
      <c r="H64" s="34"/>
      <c r="I64" s="34"/>
      <c r="J64" s="34"/>
      <c r="K64" s="34"/>
      <c r="L64" s="34"/>
      <c r="M64" s="34"/>
      <c r="N64" s="34"/>
      <c r="O64" s="34"/>
      <c r="P64" s="34"/>
      <c r="Q64" s="34"/>
      <c r="R64" s="34"/>
      <c r="S64" s="34"/>
      <c r="T64" s="34"/>
      <c r="U64" s="34"/>
      <c r="V64" s="19"/>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B8B"/>
    <pageSetUpPr fitToPage="false"/>
  </sheetPr>
  <dimension ref="A1:BH12"/>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10.57421875" defaultRowHeight="15" zeroHeight="false" outlineLevelRow="0" outlineLevelCol="0"/>
  <cols>
    <col collapsed="false" customWidth="true" hidden="false" outlineLevel="0" max="1" min="1" style="0" width="5.57"/>
    <col collapsed="false" customWidth="true" hidden="false" outlineLevel="0" max="2" min="2" style="0" width="25.57"/>
    <col collapsed="false" customWidth="false" hidden="false" outlineLevel="0" max="1024" min="22" style="13" width="10.57"/>
  </cols>
  <sheetData>
    <row r="1" s="14" customFormat="true" ht="22.5" hidden="false" customHeight="false" outlineLevel="0" collapsed="false">
      <c r="B1" s="14" t="s">
        <v>53</v>
      </c>
    </row>
    <row r="2" customFormat="false" ht="15" hidden="false" customHeight="false" outlineLevel="0" collapsed="false">
      <c r="B2" s="15"/>
    </row>
    <row r="3" s="23" customFormat="true" ht="15" hidden="false" customHeight="false" outlineLevel="0" collapsed="false">
      <c r="A3" s="20"/>
      <c r="B3" s="47" t="s">
        <v>54</v>
      </c>
      <c r="C3" s="22" t="n">
        <v>2023</v>
      </c>
      <c r="D3" s="22" t="n">
        <v>2024</v>
      </c>
      <c r="E3" s="22" t="n">
        <v>2025</v>
      </c>
      <c r="F3" s="22" t="n">
        <v>2026</v>
      </c>
      <c r="G3" s="22" t="n">
        <v>2027</v>
      </c>
      <c r="H3" s="22" t="n">
        <v>2028</v>
      </c>
      <c r="I3" s="22" t="n">
        <v>2029</v>
      </c>
      <c r="J3" s="22" t="n">
        <v>2030</v>
      </c>
      <c r="K3" s="22" t="n">
        <v>2031</v>
      </c>
      <c r="L3" s="22" t="n">
        <v>2032</v>
      </c>
      <c r="M3" s="22" t="n">
        <v>2033</v>
      </c>
      <c r="N3" s="22" t="n">
        <v>2034</v>
      </c>
      <c r="O3" s="22" t="n">
        <v>2035</v>
      </c>
      <c r="P3" s="22" t="n">
        <v>2036</v>
      </c>
      <c r="Q3" s="22" t="n">
        <v>2037</v>
      </c>
      <c r="R3" s="22" t="n">
        <v>2038</v>
      </c>
      <c r="S3" s="22" t="n">
        <v>2039</v>
      </c>
      <c r="T3" s="22" t="n">
        <v>2040</v>
      </c>
      <c r="U3" s="22" t="n">
        <v>2041</v>
      </c>
      <c r="V3" s="22" t="n">
        <v>2042</v>
      </c>
      <c r="W3" s="22" t="n">
        <v>2043</v>
      </c>
      <c r="X3" s="22" t="n">
        <v>2044</v>
      </c>
      <c r="Y3" s="22" t="n">
        <v>2045</v>
      </c>
      <c r="Z3" s="22" t="n">
        <v>2046</v>
      </c>
      <c r="AA3" s="22" t="n">
        <v>2047</v>
      </c>
      <c r="AB3" s="22" t="n">
        <v>2048</v>
      </c>
      <c r="AC3" s="22" t="n">
        <v>2049</v>
      </c>
      <c r="AD3" s="22" t="n">
        <v>2050</v>
      </c>
    </row>
    <row r="4" s="49" customFormat="true" ht="18" hidden="false" customHeight="false" outlineLevel="0" collapsed="false">
      <c r="A4" s="48"/>
      <c r="B4" s="49" t="s">
        <v>55</v>
      </c>
      <c r="C4" s="50" t="n">
        <v>636</v>
      </c>
      <c r="D4" s="50" t="n">
        <v>654</v>
      </c>
      <c r="E4" s="50" t="n">
        <v>678</v>
      </c>
      <c r="F4" s="50" t="n">
        <v>702</v>
      </c>
      <c r="G4" s="50" t="n">
        <v>729</v>
      </c>
      <c r="H4" s="50" t="n">
        <v>757</v>
      </c>
      <c r="I4" s="50" t="n">
        <v>787</v>
      </c>
      <c r="J4" s="50" t="n">
        <v>818</v>
      </c>
      <c r="K4" s="50" t="n">
        <v>852</v>
      </c>
      <c r="L4" s="50" t="n">
        <v>888</v>
      </c>
      <c r="M4" s="50" t="n">
        <v>926</v>
      </c>
      <c r="N4" s="50" t="n">
        <v>966</v>
      </c>
      <c r="O4" s="50" t="n">
        <v>1008</v>
      </c>
      <c r="P4" s="50" t="n">
        <v>1053</v>
      </c>
      <c r="Q4" s="50" t="n">
        <v>1101</v>
      </c>
      <c r="R4" s="50" t="n">
        <v>1152</v>
      </c>
      <c r="S4" s="50" t="n">
        <v>1205</v>
      </c>
      <c r="T4" s="50" t="n">
        <v>1262</v>
      </c>
      <c r="U4" s="50" t="n">
        <v>1323</v>
      </c>
      <c r="V4" s="50" t="n">
        <v>1387</v>
      </c>
      <c r="W4" s="50" t="n">
        <v>1455</v>
      </c>
      <c r="X4" s="50" t="n">
        <v>1527</v>
      </c>
      <c r="Y4" s="50" t="n">
        <v>1603</v>
      </c>
      <c r="Z4" s="50" t="n">
        <v>1684</v>
      </c>
      <c r="AA4" s="50" t="n">
        <v>1771</v>
      </c>
      <c r="AB4" s="50" t="n">
        <v>1862</v>
      </c>
      <c r="AC4" s="50" t="n">
        <v>1959</v>
      </c>
      <c r="AD4" s="50" t="n">
        <v>2063</v>
      </c>
      <c r="AF4" s="51"/>
      <c r="AG4" s="51"/>
      <c r="AH4" s="51"/>
      <c r="AI4" s="51"/>
      <c r="AJ4" s="51"/>
      <c r="AK4" s="51"/>
      <c r="AL4" s="51"/>
      <c r="AM4" s="51"/>
      <c r="AN4" s="51"/>
      <c r="AO4" s="51"/>
      <c r="AP4" s="51"/>
      <c r="AQ4" s="51"/>
      <c r="AR4" s="51"/>
      <c r="AS4" s="51"/>
      <c r="AT4" s="51"/>
      <c r="AU4" s="51"/>
      <c r="AV4" s="51"/>
      <c r="AW4" s="51"/>
      <c r="AX4" s="51"/>
      <c r="AY4" s="51"/>
      <c r="AZ4" s="51"/>
      <c r="BA4" s="51"/>
      <c r="BB4" s="51"/>
      <c r="BC4" s="51"/>
      <c r="BD4" s="51"/>
      <c r="BE4" s="51"/>
      <c r="BF4" s="51"/>
      <c r="BG4" s="51"/>
      <c r="BH4" s="51"/>
    </row>
    <row r="5" s="49" customFormat="true" ht="15" hidden="false" customHeight="false" outlineLevel="0" collapsed="false">
      <c r="B5" s="27" t="s">
        <v>56</v>
      </c>
      <c r="C5" s="52"/>
      <c r="D5" s="52"/>
      <c r="E5" s="52"/>
      <c r="F5" s="52"/>
      <c r="G5" s="52"/>
      <c r="H5" s="52"/>
      <c r="I5" s="52"/>
      <c r="J5" s="52"/>
      <c r="K5" s="52"/>
      <c r="L5" s="52"/>
      <c r="M5" s="52"/>
      <c r="N5" s="52"/>
      <c r="O5" s="52"/>
      <c r="P5" s="52"/>
      <c r="Q5" s="52"/>
      <c r="R5" s="52"/>
      <c r="S5" s="52"/>
      <c r="T5" s="52"/>
      <c r="U5" s="52"/>
    </row>
    <row r="6" customFormat="false" ht="15" hidden="false" customHeight="false" outlineLevel="0" collapsed="false">
      <c r="C6" s="53"/>
      <c r="D6" s="53"/>
      <c r="E6" s="53"/>
      <c r="F6" s="53"/>
      <c r="G6" s="53"/>
      <c r="H6" s="53"/>
      <c r="I6" s="53"/>
      <c r="J6" s="53"/>
      <c r="K6" s="53"/>
      <c r="L6" s="53"/>
      <c r="M6" s="53"/>
      <c r="N6" s="53"/>
      <c r="O6" s="53"/>
      <c r="P6" s="53"/>
      <c r="Q6" s="53"/>
      <c r="R6" s="53"/>
      <c r="S6" s="53"/>
      <c r="T6" s="53"/>
      <c r="U6" s="53"/>
    </row>
    <row r="7" s="17" customFormat="true" ht="17.25" hidden="false" customHeight="false" outlineLevel="0" collapsed="false">
      <c r="A7" s="16"/>
      <c r="B7" s="36" t="s">
        <v>51</v>
      </c>
      <c r="C7" s="16"/>
      <c r="D7" s="16"/>
      <c r="E7" s="16"/>
      <c r="F7" s="16"/>
      <c r="G7" s="16"/>
      <c r="H7" s="16"/>
      <c r="I7" s="16"/>
      <c r="J7" s="16"/>
      <c r="K7" s="16"/>
      <c r="L7" s="16"/>
      <c r="M7" s="16"/>
      <c r="N7" s="16"/>
      <c r="O7" s="16"/>
      <c r="P7" s="16"/>
      <c r="Q7" s="16"/>
      <c r="R7" s="16"/>
      <c r="S7" s="16"/>
      <c r="T7" s="16"/>
      <c r="U7" s="16"/>
      <c r="V7" s="16"/>
      <c r="W7" s="16"/>
      <c r="X7" s="16"/>
      <c r="Y7" s="16"/>
      <c r="Z7" s="16"/>
      <c r="AA7" s="16"/>
      <c r="AB7" s="16"/>
      <c r="AC7" s="16"/>
      <c r="AD7" s="16"/>
    </row>
    <row r="8" s="54" customFormat="true" ht="15" hidden="false" customHeight="false" outlineLevel="0" collapsed="false">
      <c r="B8" s="55" t="s">
        <v>54</v>
      </c>
      <c r="C8" s="39" t="n">
        <v>2023</v>
      </c>
      <c r="D8" s="39" t="n">
        <v>2024</v>
      </c>
      <c r="E8" s="39" t="n">
        <v>2025</v>
      </c>
      <c r="F8" s="39" t="n">
        <v>2026</v>
      </c>
      <c r="G8" s="39" t="n">
        <v>2027</v>
      </c>
      <c r="H8" s="39" t="n">
        <v>2028</v>
      </c>
      <c r="I8" s="39" t="n">
        <v>2029</v>
      </c>
      <c r="J8" s="39" t="n">
        <v>2030</v>
      </c>
      <c r="K8" s="39" t="n">
        <v>2031</v>
      </c>
      <c r="L8" s="39" t="n">
        <v>2032</v>
      </c>
      <c r="M8" s="39" t="n">
        <v>2033</v>
      </c>
      <c r="N8" s="39" t="n">
        <v>2034</v>
      </c>
      <c r="O8" s="39" t="n">
        <v>2035</v>
      </c>
      <c r="P8" s="39" t="n">
        <v>2036</v>
      </c>
      <c r="Q8" s="39" t="n">
        <v>2037</v>
      </c>
      <c r="R8" s="39" t="n">
        <v>2038</v>
      </c>
      <c r="S8" s="39" t="n">
        <v>2039</v>
      </c>
      <c r="T8" s="39" t="n">
        <v>2040</v>
      </c>
      <c r="U8" s="39" t="n">
        <v>2041</v>
      </c>
      <c r="V8" s="39" t="n">
        <v>2042</v>
      </c>
      <c r="W8" s="39" t="n">
        <v>2043</v>
      </c>
      <c r="X8" s="39" t="n">
        <v>2044</v>
      </c>
      <c r="Y8" s="39" t="n">
        <v>2045</v>
      </c>
      <c r="Z8" s="39" t="n">
        <v>2046</v>
      </c>
      <c r="AA8" s="39" t="n">
        <v>2047</v>
      </c>
      <c r="AB8" s="39" t="n">
        <v>2048</v>
      </c>
      <c r="AC8" s="39" t="n">
        <v>2049</v>
      </c>
      <c r="AD8" s="39" t="n">
        <v>2050</v>
      </c>
    </row>
    <row r="9" s="56" customFormat="true" ht="18" hidden="false" customHeight="false" outlineLevel="0" collapsed="false">
      <c r="B9" s="56" t="s">
        <v>57</v>
      </c>
      <c r="C9" s="57" t="n">
        <v>678.72</v>
      </c>
      <c r="D9" s="57" t="n">
        <v>701.52</v>
      </c>
      <c r="E9" s="57" t="n">
        <v>726.63</v>
      </c>
      <c r="F9" s="57" t="n">
        <v>754.81</v>
      </c>
      <c r="G9" s="57" t="n">
        <v>785.31</v>
      </c>
      <c r="H9" s="57" t="n">
        <v>817.32</v>
      </c>
      <c r="I9" s="57" t="n">
        <v>852.97</v>
      </c>
      <c r="J9" s="57" t="n">
        <v>891.29</v>
      </c>
      <c r="K9" s="57" t="n">
        <v>931.44</v>
      </c>
      <c r="L9" s="57" t="n">
        <v>973.84</v>
      </c>
      <c r="M9" s="57" t="n">
        <v>1018.79</v>
      </c>
      <c r="N9" s="57" t="n">
        <v>1066.42</v>
      </c>
      <c r="O9" s="57" t="n">
        <v>1117.36</v>
      </c>
      <c r="P9" s="57" t="n">
        <v>1170.29</v>
      </c>
      <c r="Q9" s="57" t="n">
        <v>1226.57</v>
      </c>
      <c r="R9" s="57" t="n">
        <v>1286.79</v>
      </c>
      <c r="S9" s="57" t="n">
        <v>1350.85</v>
      </c>
      <c r="T9" s="57" t="n">
        <v>1419.82</v>
      </c>
      <c r="U9" s="57" t="n">
        <v>1493.15</v>
      </c>
      <c r="V9" s="58" t="n">
        <v>1571.77</v>
      </c>
      <c r="W9" s="58" t="n">
        <v>1656.09</v>
      </c>
      <c r="X9" s="58" t="n">
        <v>1746.38</v>
      </c>
      <c r="Y9" s="58" t="n">
        <v>1843.2</v>
      </c>
      <c r="Z9" s="58" t="n">
        <v>1946.75</v>
      </c>
      <c r="AA9" s="58" t="n">
        <v>2057.62</v>
      </c>
      <c r="AB9" s="58" t="n">
        <v>2176.58</v>
      </c>
      <c r="AC9" s="58" t="n">
        <v>2303.46</v>
      </c>
      <c r="AD9" s="58" t="n">
        <v>2439.6</v>
      </c>
      <c r="AE9" s="59"/>
      <c r="AF9" s="59"/>
      <c r="AG9" s="59"/>
      <c r="AH9" s="59"/>
      <c r="AI9" s="59"/>
      <c r="AJ9" s="59"/>
      <c r="AK9" s="59"/>
      <c r="AL9" s="59"/>
      <c r="AM9" s="59"/>
      <c r="AN9" s="59"/>
      <c r="AO9" s="59"/>
      <c r="AP9" s="59"/>
    </row>
    <row r="12" customFormat="false" ht="15" hidden="false" customHeight="false" outlineLevel="0" collapsed="false">
      <c r="C12" s="60"/>
      <c r="D12" s="60"/>
      <c r="E12" s="60"/>
      <c r="F12" s="60"/>
      <c r="G12" s="60"/>
      <c r="H12" s="60"/>
      <c r="I12" s="60"/>
      <c r="J12" s="60"/>
      <c r="K12" s="60"/>
      <c r="L12" s="60"/>
      <c r="M12" s="60"/>
      <c r="N12" s="60"/>
      <c r="O12" s="60"/>
      <c r="P12" s="60"/>
      <c r="Q12" s="60"/>
      <c r="R12" s="60"/>
      <c r="S12" s="60"/>
      <c r="T12" s="60"/>
      <c r="U12" s="60"/>
      <c r="V12" s="60"/>
      <c r="W12" s="60"/>
      <c r="X12" s="60"/>
      <c r="Y12" s="60"/>
      <c r="Z12" s="60"/>
      <c r="AA12" s="60"/>
      <c r="AB12" s="60"/>
      <c r="AC12" s="60"/>
      <c r="AD12" s="6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B8B"/>
    <pageSetUpPr fitToPage="false"/>
  </sheetPr>
  <dimension ref="A1:BH402"/>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10.57421875" defaultRowHeight="15" zeroHeight="false" outlineLevelRow="0" outlineLevelCol="0"/>
  <cols>
    <col collapsed="false" customWidth="true" hidden="false" outlineLevel="0" max="1" min="1" style="61" width="5.57"/>
    <col collapsed="false" customWidth="true" hidden="false" outlineLevel="0" max="2" min="2" style="61" width="50.57"/>
    <col collapsed="false" customWidth="false" hidden="false" outlineLevel="0" max="1024" min="3" style="61" width="10.57"/>
  </cols>
  <sheetData>
    <row r="1" s="62" customFormat="true" ht="19.5" hidden="false" customHeight="false" outlineLevel="0" collapsed="false">
      <c r="B1" s="62" t="s">
        <v>10</v>
      </c>
    </row>
    <row r="2" customFormat="false" ht="15" hidden="false" customHeight="false" outlineLevel="0" collapsed="false">
      <c r="B2" s="63"/>
    </row>
    <row r="3" s="16" customFormat="true" ht="17.25" hidden="false" customHeight="false" outlineLevel="0" collapsed="false">
      <c r="B3" s="16" t="s">
        <v>58</v>
      </c>
    </row>
    <row r="5" s="66" customFormat="true" ht="15" hidden="false" customHeight="false" outlineLevel="0" collapsed="false">
      <c r="A5" s="64"/>
      <c r="B5" s="65" t="s">
        <v>59</v>
      </c>
      <c r="C5" s="65" t="n">
        <v>2023</v>
      </c>
      <c r="D5" s="65" t="n">
        <v>2024</v>
      </c>
      <c r="E5" s="65" t="n">
        <v>2025</v>
      </c>
      <c r="F5" s="65" t="n">
        <v>2026</v>
      </c>
      <c r="G5" s="65" t="n">
        <v>2027</v>
      </c>
      <c r="H5" s="65" t="n">
        <v>2028</v>
      </c>
      <c r="I5" s="65" t="n">
        <v>2029</v>
      </c>
      <c r="J5" s="65" t="n">
        <v>2030</v>
      </c>
      <c r="K5" s="65" t="n">
        <v>2031</v>
      </c>
      <c r="L5" s="65" t="n">
        <v>2032</v>
      </c>
      <c r="M5" s="65" t="n">
        <v>2033</v>
      </c>
      <c r="N5" s="65" t="n">
        <v>2034</v>
      </c>
      <c r="O5" s="65" t="n">
        <v>2035</v>
      </c>
      <c r="P5" s="65" t="n">
        <v>2036</v>
      </c>
      <c r="Q5" s="65" t="n">
        <v>2037</v>
      </c>
      <c r="R5" s="65" t="n">
        <v>2038</v>
      </c>
      <c r="S5" s="65" t="n">
        <v>2039</v>
      </c>
      <c r="T5" s="65" t="n">
        <v>2040</v>
      </c>
      <c r="U5" s="65" t="n">
        <v>2041</v>
      </c>
      <c r="V5" s="65" t="n">
        <v>2042</v>
      </c>
      <c r="W5" s="65" t="n">
        <v>2043</v>
      </c>
      <c r="X5" s="65" t="n">
        <v>2044</v>
      </c>
      <c r="Y5" s="65" t="n">
        <v>2045</v>
      </c>
      <c r="Z5" s="65" t="n">
        <v>2046</v>
      </c>
      <c r="AA5" s="65" t="n">
        <v>2047</v>
      </c>
      <c r="AB5" s="65" t="n">
        <v>2048</v>
      </c>
      <c r="AC5" s="65" t="n">
        <v>2049</v>
      </c>
      <c r="AD5" s="65" t="n">
        <v>2050</v>
      </c>
    </row>
    <row r="6" customFormat="false" ht="15" hidden="false" customHeight="false" outlineLevel="0" collapsed="false">
      <c r="B6" s="61" t="s">
        <v>60</v>
      </c>
      <c r="C6" s="67" t="n">
        <v>0.07</v>
      </c>
      <c r="D6" s="67" t="n">
        <v>0.07</v>
      </c>
      <c r="E6" s="67" t="n">
        <v>0.07</v>
      </c>
      <c r="F6" s="67" t="n">
        <v>0.07</v>
      </c>
      <c r="G6" s="67" t="n">
        <v>0.07</v>
      </c>
      <c r="H6" s="67" t="n">
        <v>0.07</v>
      </c>
      <c r="I6" s="67" t="n">
        <v>0.07</v>
      </c>
      <c r="J6" s="67" t="n">
        <v>0.07</v>
      </c>
      <c r="K6" s="67" t="n">
        <v>0.07</v>
      </c>
      <c r="L6" s="67" t="n">
        <v>0.07</v>
      </c>
      <c r="M6" s="67" t="n">
        <v>0.07</v>
      </c>
      <c r="N6" s="67" t="n">
        <v>0.07</v>
      </c>
      <c r="O6" s="67" t="n">
        <v>0.07</v>
      </c>
      <c r="P6" s="67" t="n">
        <v>0.07</v>
      </c>
      <c r="Q6" s="67" t="n">
        <v>0.07</v>
      </c>
      <c r="R6" s="67" t="n">
        <v>0.07</v>
      </c>
      <c r="S6" s="67" t="n">
        <v>0.07</v>
      </c>
      <c r="T6" s="67" t="n">
        <v>0.07</v>
      </c>
      <c r="U6" s="67" t="n">
        <v>0.07</v>
      </c>
      <c r="V6" s="67" t="n">
        <v>0.07</v>
      </c>
      <c r="W6" s="67" t="n">
        <v>0.07</v>
      </c>
      <c r="X6" s="67" t="n">
        <v>0.07</v>
      </c>
      <c r="Y6" s="67" t="n">
        <v>0.07</v>
      </c>
      <c r="Z6" s="67" t="n">
        <v>0.07</v>
      </c>
      <c r="AA6" s="67" t="n">
        <v>0.07</v>
      </c>
      <c r="AB6" s="67" t="n">
        <v>0.07</v>
      </c>
      <c r="AC6" s="67" t="n">
        <v>0.07</v>
      </c>
      <c r="AD6" s="67" t="n">
        <v>0.07</v>
      </c>
    </row>
    <row r="7" customFormat="false" ht="15" hidden="false" customHeight="false" outlineLevel="0" collapsed="false">
      <c r="B7" s="61" t="s">
        <v>61</v>
      </c>
      <c r="C7" s="67" t="n">
        <v>0.06</v>
      </c>
      <c r="D7" s="67" t="n">
        <v>0.06</v>
      </c>
      <c r="E7" s="67" t="n">
        <v>0.06</v>
      </c>
      <c r="F7" s="67" t="n">
        <v>0.06</v>
      </c>
      <c r="G7" s="67" t="n">
        <v>0.06</v>
      </c>
      <c r="H7" s="67" t="n">
        <v>0.06</v>
      </c>
      <c r="I7" s="67" t="n">
        <v>0.06</v>
      </c>
      <c r="J7" s="67" t="n">
        <v>0.06</v>
      </c>
      <c r="K7" s="67" t="n">
        <v>0.06</v>
      </c>
      <c r="L7" s="67" t="n">
        <v>0.06</v>
      </c>
      <c r="M7" s="67" t="n">
        <v>0.06</v>
      </c>
      <c r="N7" s="67" t="n">
        <v>0.06</v>
      </c>
      <c r="O7" s="67" t="n">
        <v>0.06</v>
      </c>
      <c r="P7" s="67" t="n">
        <v>0.06</v>
      </c>
      <c r="Q7" s="67" t="n">
        <v>0.06</v>
      </c>
      <c r="R7" s="67" t="n">
        <v>0.06</v>
      </c>
      <c r="S7" s="67" t="n">
        <v>0.06</v>
      </c>
      <c r="T7" s="67" t="n">
        <v>0.06</v>
      </c>
      <c r="U7" s="67" t="n">
        <v>0.06</v>
      </c>
      <c r="V7" s="67" t="n">
        <v>0.06</v>
      </c>
      <c r="W7" s="67" t="n">
        <v>0.06</v>
      </c>
      <c r="X7" s="67" t="n">
        <v>0.06</v>
      </c>
      <c r="Y7" s="67" t="n">
        <v>0.06</v>
      </c>
      <c r="Z7" s="67" t="n">
        <v>0.06</v>
      </c>
      <c r="AA7" s="67" t="n">
        <v>0.06</v>
      </c>
      <c r="AB7" s="67" t="n">
        <v>0.06</v>
      </c>
      <c r="AC7" s="67" t="n">
        <v>0.06</v>
      </c>
      <c r="AD7" s="67" t="n">
        <v>0.06</v>
      </c>
    </row>
    <row r="8" customFormat="false" ht="15" hidden="false" customHeight="false" outlineLevel="0" collapsed="false">
      <c r="B8" s="68" t="s">
        <v>62</v>
      </c>
    </row>
    <row r="10" s="16" customFormat="true" ht="17.25" hidden="false" customHeight="false" outlineLevel="0" collapsed="false">
      <c r="B10" s="16" t="s">
        <v>63</v>
      </c>
    </row>
    <row r="11" customFormat="false" ht="15" hidden="false" customHeight="false" outlineLevel="0" collapsed="false">
      <c r="A11" s="69"/>
      <c r="B11" s="70"/>
    </row>
    <row r="12" s="66" customFormat="true" ht="15" hidden="false" customHeight="false" outlineLevel="0" collapsed="false">
      <c r="A12" s="69"/>
      <c r="B12" s="65" t="s">
        <v>64</v>
      </c>
      <c r="C12" s="65" t="n">
        <v>2023</v>
      </c>
      <c r="D12" s="65" t="n">
        <v>2024</v>
      </c>
      <c r="E12" s="65" t="n">
        <v>2025</v>
      </c>
      <c r="F12" s="65" t="n">
        <v>2026</v>
      </c>
      <c r="G12" s="65" t="n">
        <v>2027</v>
      </c>
      <c r="H12" s="65" t="n">
        <v>2028</v>
      </c>
      <c r="I12" s="65" t="n">
        <v>2029</v>
      </c>
      <c r="J12" s="65" t="n">
        <v>2030</v>
      </c>
      <c r="K12" s="65" t="n">
        <v>2031</v>
      </c>
      <c r="L12" s="65" t="n">
        <v>2032</v>
      </c>
      <c r="M12" s="65" t="n">
        <v>2033</v>
      </c>
      <c r="N12" s="65" t="n">
        <v>2034</v>
      </c>
      <c r="O12" s="65" t="n">
        <v>2035</v>
      </c>
      <c r="P12" s="65" t="n">
        <v>2036</v>
      </c>
      <c r="Q12" s="65" t="n">
        <v>2037</v>
      </c>
      <c r="R12" s="65" t="n">
        <v>2038</v>
      </c>
      <c r="S12" s="65" t="n">
        <v>2039</v>
      </c>
      <c r="T12" s="65" t="n">
        <v>2040</v>
      </c>
      <c r="U12" s="65" t="n">
        <v>2041</v>
      </c>
      <c r="V12" s="65" t="n">
        <v>2042</v>
      </c>
      <c r="W12" s="65" t="n">
        <v>2043</v>
      </c>
      <c r="X12" s="65" t="n">
        <v>2044</v>
      </c>
      <c r="Y12" s="65" t="n">
        <v>2045</v>
      </c>
      <c r="Z12" s="65" t="n">
        <v>2046</v>
      </c>
      <c r="AA12" s="65" t="n">
        <v>2047</v>
      </c>
      <c r="AB12" s="65" t="n">
        <v>2048</v>
      </c>
      <c r="AC12" s="65" t="n">
        <v>2049</v>
      </c>
      <c r="AD12" s="65" t="n">
        <v>2050</v>
      </c>
    </row>
    <row r="13" customFormat="false" ht="15" hidden="false" customHeight="false" outlineLevel="0" collapsed="false">
      <c r="A13" s="71"/>
      <c r="B13" s="72" t="s">
        <v>65</v>
      </c>
      <c r="C13" s="50" t="n">
        <v>5605.66</v>
      </c>
      <c r="D13" s="50" t="n">
        <v>5617.17</v>
      </c>
      <c r="E13" s="50" t="n">
        <v>5607.01</v>
      </c>
      <c r="F13" s="50" t="n">
        <v>5522.35</v>
      </c>
      <c r="G13" s="50" t="n">
        <v>5437.68</v>
      </c>
      <c r="H13" s="50" t="n">
        <v>5339.26</v>
      </c>
      <c r="I13" s="50" t="n">
        <v>5240.85</v>
      </c>
      <c r="J13" s="50" t="n">
        <v>5142.44</v>
      </c>
      <c r="K13" s="50" t="n">
        <v>5090.81</v>
      </c>
      <c r="L13" s="50" t="n">
        <v>5039.17</v>
      </c>
      <c r="M13" s="50" t="n">
        <v>4987.53</v>
      </c>
      <c r="N13" s="50" t="n">
        <v>4935.9</v>
      </c>
      <c r="O13" s="50" t="n">
        <v>4884.26</v>
      </c>
      <c r="P13" s="50" t="n">
        <v>4813.25</v>
      </c>
      <c r="Q13" s="50" t="n">
        <v>4742.23</v>
      </c>
      <c r="R13" s="50" t="n">
        <v>4671.22</v>
      </c>
      <c r="S13" s="50" t="n">
        <v>4600.2</v>
      </c>
      <c r="T13" s="50" t="n">
        <v>4529.19</v>
      </c>
      <c r="U13" s="50" t="n">
        <v>4513.78</v>
      </c>
      <c r="V13" s="50" t="n">
        <v>4498.36</v>
      </c>
      <c r="W13" s="50" t="n">
        <v>4482.95</v>
      </c>
      <c r="X13" s="50" t="n">
        <v>4467.54</v>
      </c>
      <c r="Y13" s="50" t="n">
        <v>4452.13</v>
      </c>
      <c r="Z13" s="50" t="n">
        <v>4458.32</v>
      </c>
      <c r="AA13" s="50" t="n">
        <v>4464.51</v>
      </c>
      <c r="AB13" s="50" t="n">
        <v>4470.69</v>
      </c>
      <c r="AC13" s="50" t="n">
        <v>4476.88</v>
      </c>
      <c r="AD13" s="50" t="n">
        <v>4483.07</v>
      </c>
    </row>
    <row r="14" customFormat="false" ht="15" hidden="false" customHeight="false" outlineLevel="0" collapsed="false">
      <c r="A14" s="71"/>
      <c r="B14" s="73" t="s">
        <v>66</v>
      </c>
      <c r="C14" s="50" t="n">
        <v>12953.81</v>
      </c>
      <c r="D14" s="50" t="n">
        <v>12794.23</v>
      </c>
      <c r="E14" s="50" t="n">
        <v>12656.44</v>
      </c>
      <c r="F14" s="50" t="n">
        <v>12527.44</v>
      </c>
      <c r="G14" s="50" t="n">
        <v>12398.44</v>
      </c>
      <c r="H14" s="50" t="n">
        <v>12312.87</v>
      </c>
      <c r="I14" s="50" t="n">
        <v>12227.3</v>
      </c>
      <c r="J14" s="50" t="n">
        <v>12141.73</v>
      </c>
      <c r="K14" s="50" t="n">
        <v>12160.12</v>
      </c>
      <c r="L14" s="50" t="n">
        <v>12178.5</v>
      </c>
      <c r="M14" s="50" t="n">
        <v>12196.89</v>
      </c>
      <c r="N14" s="50" t="n">
        <v>12215.28</v>
      </c>
      <c r="O14" s="50" t="n">
        <v>12233.67</v>
      </c>
      <c r="P14" s="50" t="n">
        <v>12282.22</v>
      </c>
      <c r="Q14" s="50" t="n">
        <v>12330.76</v>
      </c>
      <c r="R14" s="50" t="n">
        <v>12379.31</v>
      </c>
      <c r="S14" s="50" t="n">
        <v>12427.85</v>
      </c>
      <c r="T14" s="50" t="n">
        <v>12476.4</v>
      </c>
      <c r="U14" s="50" t="n">
        <v>12550.22</v>
      </c>
      <c r="V14" s="50" t="n">
        <v>12624.04</v>
      </c>
      <c r="W14" s="50" t="n">
        <v>12697.86</v>
      </c>
      <c r="X14" s="50" t="n">
        <v>12771.68</v>
      </c>
      <c r="Y14" s="50" t="n">
        <v>12845.5</v>
      </c>
      <c r="Z14" s="50" t="n">
        <v>12945.41</v>
      </c>
      <c r="AA14" s="50" t="n">
        <v>13045.32</v>
      </c>
      <c r="AB14" s="50" t="n">
        <v>13145.22</v>
      </c>
      <c r="AC14" s="50" t="n">
        <v>13245.13</v>
      </c>
      <c r="AD14" s="50" t="n">
        <v>13345.04</v>
      </c>
    </row>
    <row r="15" customFormat="false" ht="15" hidden="false" customHeight="false" outlineLevel="0" collapsed="false">
      <c r="A15" s="71"/>
      <c r="B15" s="73" t="s">
        <v>67</v>
      </c>
      <c r="C15" s="50" t="n">
        <v>1115</v>
      </c>
      <c r="D15" s="50" t="n">
        <v>1141.76</v>
      </c>
      <c r="E15" s="50" t="n">
        <v>1258.25</v>
      </c>
      <c r="F15" s="50" t="n">
        <v>1263.08</v>
      </c>
      <c r="G15" s="50" t="n">
        <v>1364.77</v>
      </c>
      <c r="H15" s="50" t="n">
        <v>1366.31</v>
      </c>
      <c r="I15" s="50" t="n">
        <v>1251.7</v>
      </c>
      <c r="J15" s="50" t="n">
        <v>1603.8</v>
      </c>
      <c r="K15" s="50" t="n">
        <v>1348.83</v>
      </c>
      <c r="L15" s="50" t="n">
        <v>1367.47</v>
      </c>
      <c r="M15" s="50" t="n">
        <v>1373.31</v>
      </c>
      <c r="N15" s="50" t="n">
        <v>1372.73</v>
      </c>
      <c r="O15" s="50" t="n">
        <v>1291.76</v>
      </c>
      <c r="P15" s="50" t="n">
        <v>1273.75</v>
      </c>
      <c r="Q15" s="50" t="n">
        <v>1269.86</v>
      </c>
      <c r="R15" s="50" t="n">
        <v>1272.18</v>
      </c>
      <c r="S15" s="50" t="n">
        <v>1266.27</v>
      </c>
      <c r="T15" s="50" t="n">
        <v>1316.81</v>
      </c>
      <c r="U15" s="50" t="n">
        <v>1314.17</v>
      </c>
      <c r="V15" s="50" t="n">
        <v>1314.55</v>
      </c>
      <c r="W15" s="50" t="n">
        <v>1321.79</v>
      </c>
      <c r="X15" s="50" t="n">
        <v>1322.27</v>
      </c>
      <c r="Y15" s="50" t="n">
        <v>1320.05</v>
      </c>
      <c r="Z15" s="50" t="n">
        <v>1333.88</v>
      </c>
      <c r="AA15" s="50" t="n">
        <v>1337</v>
      </c>
      <c r="AB15" s="50" t="n">
        <v>1340.82</v>
      </c>
      <c r="AC15" s="50" t="n">
        <v>1328.07</v>
      </c>
      <c r="AD15" s="50" t="n">
        <v>1319.06</v>
      </c>
    </row>
    <row r="16" customFormat="false" ht="15" hidden="false" customHeight="false" outlineLevel="0" collapsed="false">
      <c r="A16" s="71"/>
      <c r="B16" s="74" t="s">
        <v>68</v>
      </c>
      <c r="C16" s="75" t="n">
        <f aca="false">SUM(C13:C15)</f>
        <v>19674.47</v>
      </c>
      <c r="D16" s="75" t="n">
        <f aca="false">SUM(D13:D15)</f>
        <v>19553.16</v>
      </c>
      <c r="E16" s="75" t="n">
        <f aca="false">SUM(E13:E15)</f>
        <v>19521.7</v>
      </c>
      <c r="F16" s="75" t="n">
        <f aca="false">SUM(F13:F15)</f>
        <v>19312.87</v>
      </c>
      <c r="G16" s="75" t="n">
        <f aca="false">SUM(G13:G15)</f>
        <v>19200.89</v>
      </c>
      <c r="H16" s="75" t="n">
        <f aca="false">SUM(H13:H15)</f>
        <v>19018.44</v>
      </c>
      <c r="I16" s="75" t="n">
        <f aca="false">SUM(I13:I15)</f>
        <v>18719.85</v>
      </c>
      <c r="J16" s="75" t="n">
        <f aca="false">SUM(J13:J15)</f>
        <v>18887.97</v>
      </c>
      <c r="K16" s="75" t="n">
        <f aca="false">SUM(K13:K15)</f>
        <v>18599.76</v>
      </c>
      <c r="L16" s="75" t="n">
        <f aca="false">SUM(L13:L15)</f>
        <v>18585.14</v>
      </c>
      <c r="M16" s="75" t="n">
        <f aca="false">SUM(M13:M15)</f>
        <v>18557.73</v>
      </c>
      <c r="N16" s="75" t="n">
        <f aca="false">SUM(N13:N15)</f>
        <v>18523.91</v>
      </c>
      <c r="O16" s="75" t="n">
        <f aca="false">SUM(O13:O15)</f>
        <v>18409.69</v>
      </c>
      <c r="P16" s="75" t="n">
        <f aca="false">SUM(P13:P15)</f>
        <v>18369.22</v>
      </c>
      <c r="Q16" s="75" t="n">
        <f aca="false">SUM(Q13:Q15)</f>
        <v>18342.85</v>
      </c>
      <c r="R16" s="75" t="n">
        <f aca="false">SUM(R13:R15)</f>
        <v>18322.71</v>
      </c>
      <c r="S16" s="75" t="n">
        <f aca="false">SUM(S13:S15)</f>
        <v>18294.32</v>
      </c>
      <c r="T16" s="75" t="n">
        <f aca="false">SUM(T13:T15)</f>
        <v>18322.4</v>
      </c>
      <c r="U16" s="75" t="n">
        <f aca="false">SUM(U13:U15)</f>
        <v>18378.17</v>
      </c>
      <c r="V16" s="75" t="n">
        <f aca="false">SUM(V13:V15)</f>
        <v>18436.95</v>
      </c>
      <c r="W16" s="75" t="n">
        <f aca="false">SUM(W13:W15)</f>
        <v>18502.6</v>
      </c>
      <c r="X16" s="75" t="n">
        <f aca="false">SUM(X13:X15)</f>
        <v>18561.49</v>
      </c>
      <c r="Y16" s="75" t="n">
        <f aca="false">SUM(Y13:Y15)</f>
        <v>18617.68</v>
      </c>
      <c r="Z16" s="75" t="n">
        <f aca="false">SUM(Z13:Z15)</f>
        <v>18737.61</v>
      </c>
      <c r="AA16" s="75" t="n">
        <f aca="false">SUM(AA13:AA15)</f>
        <v>18846.83</v>
      </c>
      <c r="AB16" s="75" t="n">
        <f aca="false">SUM(AB13:AB15)</f>
        <v>18956.73</v>
      </c>
      <c r="AC16" s="75" t="n">
        <f aca="false">SUM(AC13:AC15)</f>
        <v>19050.08</v>
      </c>
      <c r="AD16" s="75" t="n">
        <f aca="false">SUM(AD13:AD15)</f>
        <v>19147.17</v>
      </c>
    </row>
    <row r="17" customFormat="false" ht="15" hidden="false" customHeight="false" outlineLevel="0" collapsed="false">
      <c r="A17" s="71"/>
      <c r="B17" s="74" t="s">
        <v>69</v>
      </c>
      <c r="C17" s="75" t="n">
        <f aca="false">C16*(1+C6)</f>
        <v>21051.6829</v>
      </c>
      <c r="D17" s="75" t="n">
        <f aca="false">D16*(1+D6)</f>
        <v>20921.8812</v>
      </c>
      <c r="E17" s="75" t="n">
        <f aca="false">E16*(1+E6)</f>
        <v>20888.219</v>
      </c>
      <c r="F17" s="75" t="n">
        <f aca="false">F16*(1+F6)</f>
        <v>20664.7709</v>
      </c>
      <c r="G17" s="75" t="n">
        <f aca="false">G16*(1+G6)</f>
        <v>20544.9523</v>
      </c>
      <c r="H17" s="75" t="n">
        <f aca="false">H16*(1+H6)</f>
        <v>20349.7308</v>
      </c>
      <c r="I17" s="75" t="n">
        <f aca="false">I16*(1+I6)</f>
        <v>20030.2395</v>
      </c>
      <c r="J17" s="75" t="n">
        <f aca="false">J16*(1+J6)</f>
        <v>20210.1279</v>
      </c>
      <c r="K17" s="75" t="n">
        <f aca="false">K16*(1+K6)</f>
        <v>19901.7432</v>
      </c>
      <c r="L17" s="75" t="n">
        <f aca="false">L16*(1+L6)</f>
        <v>19886.0998</v>
      </c>
      <c r="M17" s="75" t="n">
        <f aca="false">M16*(1+M6)</f>
        <v>19856.7711</v>
      </c>
      <c r="N17" s="75" t="n">
        <f aca="false">N16*(1+N6)</f>
        <v>19820.5837</v>
      </c>
      <c r="O17" s="75" t="n">
        <f aca="false">O16*(1+O6)</f>
        <v>19698.3683</v>
      </c>
      <c r="P17" s="75" t="n">
        <f aca="false">P16*(1+P6)</f>
        <v>19655.0654</v>
      </c>
      <c r="Q17" s="75" t="n">
        <f aca="false">Q16*(1+Q6)</f>
        <v>19626.8495</v>
      </c>
      <c r="R17" s="75" t="n">
        <f aca="false">R16*(1+R6)</f>
        <v>19605.2997</v>
      </c>
      <c r="S17" s="75" t="n">
        <f aca="false">S16*(1+S6)</f>
        <v>19574.9224</v>
      </c>
      <c r="T17" s="75" t="n">
        <f aca="false">T16*(1+T6)</f>
        <v>19604.968</v>
      </c>
      <c r="U17" s="75" t="n">
        <f aca="false">U16*(1+U6)</f>
        <v>19664.6419</v>
      </c>
      <c r="V17" s="75" t="n">
        <f aca="false">V16*(1+V6)</f>
        <v>19727.5365</v>
      </c>
      <c r="W17" s="75" t="n">
        <f aca="false">W16*(1+W6)</f>
        <v>19797.782</v>
      </c>
      <c r="X17" s="75" t="n">
        <f aca="false">X16*(1+X6)</f>
        <v>19860.7943</v>
      </c>
      <c r="Y17" s="75" t="n">
        <f aca="false">Y16*(1+Y6)</f>
        <v>19920.9176</v>
      </c>
      <c r="Z17" s="75" t="n">
        <f aca="false">Z16*(1+Z6)</f>
        <v>20049.2427</v>
      </c>
      <c r="AA17" s="75" t="n">
        <f aca="false">AA16*(1+AA6)</f>
        <v>20166.1081</v>
      </c>
      <c r="AB17" s="75" t="n">
        <f aca="false">AB16*(1+AB6)</f>
        <v>20283.7011</v>
      </c>
      <c r="AC17" s="75" t="n">
        <f aca="false">AC16*(1+AC6)</f>
        <v>20383.5856</v>
      </c>
      <c r="AD17" s="75" t="n">
        <f aca="false">AD16*(1+AD6)</f>
        <v>20487.4719</v>
      </c>
    </row>
    <row r="18" customFormat="false" ht="15" hidden="false" customHeight="false" outlineLevel="0" collapsed="false">
      <c r="A18" s="69"/>
      <c r="B18" s="70"/>
    </row>
    <row r="19" s="66" customFormat="true" ht="15" hidden="false" customHeight="false" outlineLevel="0" collapsed="false">
      <c r="A19" s="69"/>
      <c r="B19" s="65" t="s">
        <v>70</v>
      </c>
      <c r="C19" s="65" t="n">
        <v>2023</v>
      </c>
      <c r="D19" s="65" t="n">
        <v>2024</v>
      </c>
      <c r="E19" s="65" t="n">
        <v>2025</v>
      </c>
      <c r="F19" s="65" t="n">
        <v>2026</v>
      </c>
      <c r="G19" s="65" t="n">
        <v>2027</v>
      </c>
      <c r="H19" s="65" t="n">
        <v>2028</v>
      </c>
      <c r="I19" s="65" t="n">
        <v>2029</v>
      </c>
      <c r="J19" s="65" t="n">
        <v>2030</v>
      </c>
      <c r="K19" s="65" t="n">
        <v>2031</v>
      </c>
      <c r="L19" s="65" t="n">
        <v>2032</v>
      </c>
      <c r="M19" s="65" t="n">
        <v>2033</v>
      </c>
      <c r="N19" s="65" t="n">
        <v>2034</v>
      </c>
      <c r="O19" s="65" t="n">
        <v>2035</v>
      </c>
      <c r="P19" s="65" t="n">
        <v>2036</v>
      </c>
      <c r="Q19" s="65" t="n">
        <v>2037</v>
      </c>
      <c r="R19" s="65" t="n">
        <v>2038</v>
      </c>
      <c r="S19" s="65" t="n">
        <v>2039</v>
      </c>
      <c r="T19" s="65" t="n">
        <v>2040</v>
      </c>
      <c r="U19" s="65" t="n">
        <v>2041</v>
      </c>
      <c r="V19" s="65" t="n">
        <v>2042</v>
      </c>
      <c r="W19" s="65" t="n">
        <v>2043</v>
      </c>
      <c r="X19" s="65" t="n">
        <v>2044</v>
      </c>
      <c r="Y19" s="65" t="n">
        <v>2045</v>
      </c>
      <c r="Z19" s="65" t="n">
        <v>2046</v>
      </c>
      <c r="AA19" s="65" t="n">
        <v>2047</v>
      </c>
      <c r="AB19" s="65" t="n">
        <v>2048</v>
      </c>
      <c r="AC19" s="65" t="n">
        <v>2049</v>
      </c>
      <c r="AD19" s="65" t="n">
        <v>2050</v>
      </c>
    </row>
    <row r="20" customFormat="false" ht="15" hidden="false" customHeight="false" outlineLevel="0" collapsed="false">
      <c r="A20" s="71"/>
      <c r="B20" s="72" t="s">
        <v>65</v>
      </c>
      <c r="C20" s="50" t="n">
        <v>4212.26</v>
      </c>
      <c r="D20" s="50" t="n">
        <v>4189.36</v>
      </c>
      <c r="E20" s="50" t="n">
        <v>4180.55</v>
      </c>
      <c r="F20" s="50" t="n">
        <v>4094.18</v>
      </c>
      <c r="G20" s="50" t="n">
        <v>4007.8</v>
      </c>
      <c r="H20" s="50" t="n">
        <v>3901.17</v>
      </c>
      <c r="I20" s="50" t="n">
        <v>3794.53</v>
      </c>
      <c r="J20" s="50" t="n">
        <v>3687.89</v>
      </c>
      <c r="K20" s="50" t="n">
        <v>3652.26</v>
      </c>
      <c r="L20" s="50" t="n">
        <v>3616.63</v>
      </c>
      <c r="M20" s="50" t="n">
        <v>3581</v>
      </c>
      <c r="N20" s="50" t="n">
        <v>3545.37</v>
      </c>
      <c r="O20" s="50" t="n">
        <v>3509.74</v>
      </c>
      <c r="P20" s="50" t="n">
        <v>3455.44</v>
      </c>
      <c r="Q20" s="50" t="n">
        <v>3401.15</v>
      </c>
      <c r="R20" s="50" t="n">
        <v>3346.86</v>
      </c>
      <c r="S20" s="50" t="n">
        <v>3292.57</v>
      </c>
      <c r="T20" s="50" t="n">
        <v>3238.27</v>
      </c>
      <c r="U20" s="50" t="n">
        <v>3227.3</v>
      </c>
      <c r="V20" s="50" t="n">
        <v>3216.32</v>
      </c>
      <c r="W20" s="50" t="n">
        <v>3205.35</v>
      </c>
      <c r="X20" s="50" t="n">
        <v>3194.38</v>
      </c>
      <c r="Y20" s="50" t="n">
        <v>3183.4</v>
      </c>
      <c r="Z20" s="50" t="n">
        <v>3195.05</v>
      </c>
      <c r="AA20" s="50" t="n">
        <v>3206.7</v>
      </c>
      <c r="AB20" s="50" t="n">
        <v>3218.34</v>
      </c>
      <c r="AC20" s="50" t="n">
        <v>3229.99</v>
      </c>
      <c r="AD20" s="50" t="n">
        <v>3241.64</v>
      </c>
    </row>
    <row r="21" customFormat="false" ht="15" hidden="false" customHeight="false" outlineLevel="0" collapsed="false">
      <c r="A21" s="71"/>
      <c r="B21" s="73" t="s">
        <v>66</v>
      </c>
      <c r="C21" s="50" t="n">
        <v>6734.53</v>
      </c>
      <c r="D21" s="50" t="n">
        <v>6691.19</v>
      </c>
      <c r="E21" s="50" t="n">
        <v>6682.56</v>
      </c>
      <c r="F21" s="50" t="n">
        <v>6668.66</v>
      </c>
      <c r="G21" s="50" t="n">
        <v>6654.76</v>
      </c>
      <c r="H21" s="50" t="n">
        <v>6635.74</v>
      </c>
      <c r="I21" s="50" t="n">
        <v>6616.72</v>
      </c>
      <c r="J21" s="50" t="n">
        <v>6597.71</v>
      </c>
      <c r="K21" s="50" t="n">
        <v>6634.48</v>
      </c>
      <c r="L21" s="50" t="n">
        <v>6671.26</v>
      </c>
      <c r="M21" s="50" t="n">
        <v>6708.04</v>
      </c>
      <c r="N21" s="50" t="n">
        <v>6744.82</v>
      </c>
      <c r="O21" s="50" t="n">
        <v>6781.6</v>
      </c>
      <c r="P21" s="50" t="n">
        <v>6814.47</v>
      </c>
      <c r="Q21" s="50" t="n">
        <v>6847.35</v>
      </c>
      <c r="R21" s="50" t="n">
        <v>6880.23</v>
      </c>
      <c r="S21" s="50" t="n">
        <v>6913.11</v>
      </c>
      <c r="T21" s="50" t="n">
        <v>6945.98</v>
      </c>
      <c r="U21" s="50" t="n">
        <v>6991.88</v>
      </c>
      <c r="V21" s="50" t="n">
        <v>7037.77</v>
      </c>
      <c r="W21" s="50" t="n">
        <v>7083.67</v>
      </c>
      <c r="X21" s="50" t="n">
        <v>7129.56</v>
      </c>
      <c r="Y21" s="50" t="n">
        <v>7175.46</v>
      </c>
      <c r="Z21" s="50" t="n">
        <v>7216.01</v>
      </c>
      <c r="AA21" s="50" t="n">
        <v>7256.57</v>
      </c>
      <c r="AB21" s="50" t="n">
        <v>7297.12</v>
      </c>
      <c r="AC21" s="50" t="n">
        <v>7337.67</v>
      </c>
      <c r="AD21" s="50" t="n">
        <v>7378.23</v>
      </c>
    </row>
    <row r="22" customFormat="false" ht="15" hidden="false" customHeight="false" outlineLevel="0" collapsed="false">
      <c r="A22" s="71"/>
      <c r="B22" s="73" t="s">
        <v>67</v>
      </c>
      <c r="C22" s="50" t="n">
        <v>679.3</v>
      </c>
      <c r="D22" s="50" t="n">
        <v>696.2</v>
      </c>
      <c r="E22" s="50" t="n">
        <v>769.74</v>
      </c>
      <c r="F22" s="50" t="n">
        <v>772.79</v>
      </c>
      <c r="G22" s="50" t="n">
        <v>836.99</v>
      </c>
      <c r="H22" s="50" t="n">
        <v>837.96</v>
      </c>
      <c r="I22" s="50" t="n">
        <v>765.6</v>
      </c>
      <c r="J22" s="50" t="n">
        <v>987.89</v>
      </c>
      <c r="K22" s="50" t="n">
        <v>826.93</v>
      </c>
      <c r="L22" s="50" t="n">
        <v>838.69</v>
      </c>
      <c r="M22" s="50" t="n">
        <v>842.38</v>
      </c>
      <c r="N22" s="50" t="n">
        <v>842.01</v>
      </c>
      <c r="O22" s="50" t="n">
        <v>790.89</v>
      </c>
      <c r="P22" s="50" t="n">
        <v>779.52</v>
      </c>
      <c r="Q22" s="50" t="n">
        <v>777.07</v>
      </c>
      <c r="R22" s="50" t="n">
        <v>778.53</v>
      </c>
      <c r="S22" s="50" t="n">
        <v>774.8</v>
      </c>
      <c r="T22" s="50" t="n">
        <v>806.71</v>
      </c>
      <c r="U22" s="50" t="n">
        <v>805.04</v>
      </c>
      <c r="V22" s="50" t="n">
        <v>805.28</v>
      </c>
      <c r="W22" s="50" t="n">
        <v>809.85</v>
      </c>
      <c r="X22" s="50" t="n">
        <v>810.16</v>
      </c>
      <c r="Y22" s="50" t="n">
        <v>808.75</v>
      </c>
      <c r="Z22" s="50" t="n">
        <v>817.49</v>
      </c>
      <c r="AA22" s="50" t="n">
        <v>819.45</v>
      </c>
      <c r="AB22" s="50" t="n">
        <v>821.86</v>
      </c>
      <c r="AC22" s="50" t="n">
        <v>813.82</v>
      </c>
      <c r="AD22" s="50" t="n">
        <v>808.13</v>
      </c>
    </row>
    <row r="23" customFormat="false" ht="15" hidden="false" customHeight="false" outlineLevel="0" collapsed="false">
      <c r="A23" s="71"/>
      <c r="B23" s="74" t="s">
        <v>68</v>
      </c>
      <c r="C23" s="75" t="n">
        <f aca="false">SUM(C20:C22)</f>
        <v>11626.09</v>
      </c>
      <c r="D23" s="75" t="n">
        <f aca="false">SUM(D20:D22)</f>
        <v>11576.75</v>
      </c>
      <c r="E23" s="75" t="n">
        <f aca="false">SUM(E20:E22)</f>
        <v>11632.85</v>
      </c>
      <c r="F23" s="75" t="n">
        <f aca="false">SUM(F20:F22)</f>
        <v>11535.63</v>
      </c>
      <c r="G23" s="75" t="n">
        <f aca="false">SUM(G20:G22)</f>
        <v>11499.55</v>
      </c>
      <c r="H23" s="75" t="n">
        <f aca="false">SUM(H20:H22)</f>
        <v>11374.87</v>
      </c>
      <c r="I23" s="75" t="n">
        <f aca="false">SUM(I20:I22)</f>
        <v>11176.85</v>
      </c>
      <c r="J23" s="75" t="n">
        <f aca="false">SUM(J20:J22)</f>
        <v>11273.49</v>
      </c>
      <c r="K23" s="75" t="n">
        <f aca="false">SUM(K20:K22)</f>
        <v>11113.67</v>
      </c>
      <c r="L23" s="75" t="n">
        <f aca="false">SUM(L20:L22)</f>
        <v>11126.58</v>
      </c>
      <c r="M23" s="75" t="n">
        <f aca="false">SUM(M20:M22)</f>
        <v>11131.42</v>
      </c>
      <c r="N23" s="75" t="n">
        <f aca="false">SUM(N20:N22)</f>
        <v>11132.2</v>
      </c>
      <c r="O23" s="75" t="n">
        <f aca="false">SUM(O20:O22)</f>
        <v>11082.23</v>
      </c>
      <c r="P23" s="75" t="n">
        <f aca="false">SUM(P20:P22)</f>
        <v>11049.43</v>
      </c>
      <c r="Q23" s="75" t="n">
        <f aca="false">SUM(Q20:Q22)</f>
        <v>11025.57</v>
      </c>
      <c r="R23" s="75" t="n">
        <f aca="false">SUM(R20:R22)</f>
        <v>11005.62</v>
      </c>
      <c r="S23" s="75" t="n">
        <f aca="false">SUM(S20:S22)</f>
        <v>10980.48</v>
      </c>
      <c r="T23" s="75" t="n">
        <f aca="false">SUM(T20:T22)</f>
        <v>10990.96</v>
      </c>
      <c r="U23" s="75" t="n">
        <f aca="false">SUM(U20:U22)</f>
        <v>11024.22</v>
      </c>
      <c r="V23" s="75" t="n">
        <f aca="false">SUM(V20:V22)</f>
        <v>11059.37</v>
      </c>
      <c r="W23" s="75" t="n">
        <f aca="false">SUM(W20:W22)</f>
        <v>11098.87</v>
      </c>
      <c r="X23" s="75" t="n">
        <f aca="false">SUM(X20:X22)</f>
        <v>11134.1</v>
      </c>
      <c r="Y23" s="75" t="n">
        <f aca="false">SUM(Y20:Y22)</f>
        <v>11167.61</v>
      </c>
      <c r="Z23" s="75" t="n">
        <f aca="false">SUM(Z20:Z22)</f>
        <v>11228.55</v>
      </c>
      <c r="AA23" s="75" t="n">
        <f aca="false">SUM(AA20:AA22)</f>
        <v>11282.72</v>
      </c>
      <c r="AB23" s="75" t="n">
        <f aca="false">SUM(AB20:AB22)</f>
        <v>11337.32</v>
      </c>
      <c r="AC23" s="75" t="n">
        <f aca="false">SUM(AC20:AC22)</f>
        <v>11381.48</v>
      </c>
      <c r="AD23" s="75" t="n">
        <f aca="false">SUM(AD20:AD22)</f>
        <v>11428</v>
      </c>
    </row>
    <row r="24" customFormat="false" ht="15" hidden="false" customHeight="false" outlineLevel="0" collapsed="false">
      <c r="A24" s="71"/>
      <c r="B24" s="74" t="s">
        <v>69</v>
      </c>
      <c r="C24" s="75" t="n">
        <f aca="false">C23*(1+C7)</f>
        <v>12323.6554</v>
      </c>
      <c r="D24" s="75" t="n">
        <f aca="false">D23*(1+D7)</f>
        <v>12271.355</v>
      </c>
      <c r="E24" s="75" t="n">
        <f aca="false">E23*(1+E7)</f>
        <v>12330.821</v>
      </c>
      <c r="F24" s="75" t="n">
        <f aca="false">F23*(1+F7)</f>
        <v>12227.7678</v>
      </c>
      <c r="G24" s="75" t="n">
        <f aca="false">G23*(1+G7)</f>
        <v>12189.523</v>
      </c>
      <c r="H24" s="75" t="n">
        <f aca="false">H23*(1+H7)</f>
        <v>12057.3622</v>
      </c>
      <c r="I24" s="75" t="n">
        <f aca="false">I23*(1+I7)</f>
        <v>11847.461</v>
      </c>
      <c r="J24" s="75" t="n">
        <f aca="false">J23*(1+J7)</f>
        <v>11949.8994</v>
      </c>
      <c r="K24" s="75" t="n">
        <f aca="false">K23*(1+K7)</f>
        <v>11780.4902</v>
      </c>
      <c r="L24" s="75" t="n">
        <f aca="false">L23*(1+L7)</f>
        <v>11794.1748</v>
      </c>
      <c r="M24" s="75" t="n">
        <f aca="false">M23*(1+M7)</f>
        <v>11799.3052</v>
      </c>
      <c r="N24" s="75" t="n">
        <f aca="false">N23*(1+N7)</f>
        <v>11800.132</v>
      </c>
      <c r="O24" s="75" t="n">
        <f aca="false">O23*(1+O7)</f>
        <v>11747.1638</v>
      </c>
      <c r="P24" s="75" t="n">
        <f aca="false">P23*(1+P7)</f>
        <v>11712.3958</v>
      </c>
      <c r="Q24" s="75" t="n">
        <f aca="false">Q23*(1+Q7)</f>
        <v>11687.1042</v>
      </c>
      <c r="R24" s="75" t="n">
        <f aca="false">R23*(1+R7)</f>
        <v>11665.9572</v>
      </c>
      <c r="S24" s="75" t="n">
        <f aca="false">S23*(1+S7)</f>
        <v>11639.3088</v>
      </c>
      <c r="T24" s="75" t="n">
        <f aca="false">T23*(1+T7)</f>
        <v>11650.4176</v>
      </c>
      <c r="U24" s="75" t="n">
        <f aca="false">U23*(1+U7)</f>
        <v>11685.6732</v>
      </c>
      <c r="V24" s="75" t="n">
        <f aca="false">V23*(1+V7)</f>
        <v>11722.9322</v>
      </c>
      <c r="W24" s="75" t="n">
        <f aca="false">W23*(1+W7)</f>
        <v>11764.8022</v>
      </c>
      <c r="X24" s="75" t="n">
        <f aca="false">X23*(1+X7)</f>
        <v>11802.146</v>
      </c>
      <c r="Y24" s="75" t="n">
        <f aca="false">Y23*(1+Y7)</f>
        <v>11837.6666</v>
      </c>
      <c r="Z24" s="75" t="n">
        <f aca="false">Z23*(1+Z7)</f>
        <v>11902.263</v>
      </c>
      <c r="AA24" s="75" t="n">
        <f aca="false">AA23*(1+AA7)</f>
        <v>11959.6832</v>
      </c>
      <c r="AB24" s="75" t="n">
        <f aca="false">AB23*(1+AB7)</f>
        <v>12017.5592</v>
      </c>
      <c r="AC24" s="75" t="n">
        <f aca="false">AC23*(1+AC7)</f>
        <v>12064.3688</v>
      </c>
      <c r="AD24" s="75" t="n">
        <f aca="false">AD23*(1+AD7)</f>
        <v>12113.68</v>
      </c>
    </row>
    <row r="26" s="66" customFormat="true" ht="15" hidden="false" customHeight="false" outlineLevel="0" collapsed="false">
      <c r="A26" s="64"/>
      <c r="B26" s="65" t="s">
        <v>71</v>
      </c>
      <c r="C26" s="65" t="n">
        <v>2023</v>
      </c>
      <c r="D26" s="65" t="n">
        <v>2024</v>
      </c>
      <c r="E26" s="65" t="n">
        <v>2025</v>
      </c>
      <c r="F26" s="65" t="n">
        <v>2026</v>
      </c>
      <c r="G26" s="65" t="n">
        <v>2027</v>
      </c>
      <c r="H26" s="65" t="n">
        <v>2028</v>
      </c>
      <c r="I26" s="65" t="n">
        <v>2029</v>
      </c>
      <c r="J26" s="65" t="n">
        <v>2030</v>
      </c>
      <c r="K26" s="65" t="n">
        <v>2031</v>
      </c>
      <c r="L26" s="65" t="n">
        <v>2032</v>
      </c>
      <c r="M26" s="65" t="n">
        <v>2033</v>
      </c>
      <c r="N26" s="65" t="n">
        <v>2034</v>
      </c>
      <c r="O26" s="65" t="n">
        <v>2035</v>
      </c>
      <c r="P26" s="65" t="n">
        <v>2036</v>
      </c>
      <c r="Q26" s="65" t="n">
        <v>2037</v>
      </c>
      <c r="R26" s="65" t="n">
        <v>2038</v>
      </c>
      <c r="S26" s="65" t="n">
        <v>2039</v>
      </c>
      <c r="T26" s="65" t="n">
        <v>2040</v>
      </c>
      <c r="U26" s="65" t="n">
        <v>2041</v>
      </c>
      <c r="V26" s="65" t="n">
        <v>2042</v>
      </c>
      <c r="W26" s="65" t="n">
        <v>2043</v>
      </c>
      <c r="X26" s="65" t="n">
        <v>2044</v>
      </c>
      <c r="Y26" s="65" t="n">
        <v>2045</v>
      </c>
      <c r="Z26" s="65" t="n">
        <v>2046</v>
      </c>
      <c r="AA26" s="65" t="n">
        <v>2047</v>
      </c>
      <c r="AB26" s="65" t="n">
        <v>2048</v>
      </c>
      <c r="AC26" s="65" t="n">
        <v>2049</v>
      </c>
      <c r="AD26" s="65" t="n">
        <v>2050</v>
      </c>
    </row>
    <row r="27" customFormat="false" ht="15" hidden="false" customHeight="false" outlineLevel="0" collapsed="false">
      <c r="B27" s="72" t="s">
        <v>65</v>
      </c>
      <c r="C27" s="76" t="n">
        <f aca="false">C20+C13</f>
        <v>9817.92</v>
      </c>
      <c r="D27" s="76" t="n">
        <f aca="false">D20+D13</f>
        <v>9806.53</v>
      </c>
      <c r="E27" s="76" t="n">
        <f aca="false">E20+E13</f>
        <v>9787.56</v>
      </c>
      <c r="F27" s="76" t="n">
        <f aca="false">F20+F13</f>
        <v>9616.53</v>
      </c>
      <c r="G27" s="76" t="n">
        <f aca="false">G20+G13</f>
        <v>9445.48</v>
      </c>
      <c r="H27" s="76" t="n">
        <f aca="false">H20+H13</f>
        <v>9240.43</v>
      </c>
      <c r="I27" s="76" t="n">
        <f aca="false">I20+I13</f>
        <v>9035.38</v>
      </c>
      <c r="J27" s="76" t="n">
        <f aca="false">J20+J13</f>
        <v>8830.33</v>
      </c>
      <c r="K27" s="76" t="n">
        <f aca="false">K20+K13</f>
        <v>8743.07</v>
      </c>
      <c r="L27" s="76" t="n">
        <f aca="false">L20+L13</f>
        <v>8655.8</v>
      </c>
      <c r="M27" s="76" t="n">
        <f aca="false">M20+M13</f>
        <v>8568.53</v>
      </c>
      <c r="N27" s="76" t="n">
        <f aca="false">N20+N13</f>
        <v>8481.27</v>
      </c>
      <c r="O27" s="76" t="n">
        <f aca="false">O20+O13</f>
        <v>8394</v>
      </c>
      <c r="P27" s="76" t="n">
        <f aca="false">P20+P13</f>
        <v>8268.69</v>
      </c>
      <c r="Q27" s="76" t="n">
        <f aca="false">Q20+Q13</f>
        <v>8143.38</v>
      </c>
      <c r="R27" s="76" t="n">
        <f aca="false">R20+R13</f>
        <v>8018.08</v>
      </c>
      <c r="S27" s="76" t="n">
        <f aca="false">S20+S13</f>
        <v>7892.77</v>
      </c>
      <c r="T27" s="76" t="n">
        <f aca="false">T20+T13</f>
        <v>7767.46</v>
      </c>
      <c r="U27" s="76" t="n">
        <f aca="false">U20+U13</f>
        <v>7741.08</v>
      </c>
      <c r="V27" s="76" t="n">
        <f aca="false">V20+V13</f>
        <v>7714.68</v>
      </c>
      <c r="W27" s="76" t="n">
        <f aca="false">W20+W13</f>
        <v>7688.3</v>
      </c>
      <c r="X27" s="76" t="n">
        <f aca="false">X20+X13</f>
        <v>7661.92</v>
      </c>
      <c r="Y27" s="76" t="n">
        <f aca="false">Y20+Y13</f>
        <v>7635.53</v>
      </c>
      <c r="Z27" s="76" t="n">
        <f aca="false">Z20+Z13</f>
        <v>7653.37</v>
      </c>
      <c r="AA27" s="76" t="n">
        <f aca="false">AA20+AA13</f>
        <v>7671.21</v>
      </c>
      <c r="AB27" s="76" t="n">
        <f aca="false">AB20+AB13</f>
        <v>7689.03</v>
      </c>
      <c r="AC27" s="76" t="n">
        <f aca="false">AC20+AC13</f>
        <v>7706.87</v>
      </c>
      <c r="AD27" s="76" t="n">
        <f aca="false">AD20+AD13</f>
        <v>7724.71</v>
      </c>
    </row>
    <row r="28" customFormat="false" ht="15" hidden="false" customHeight="false" outlineLevel="0" collapsed="false">
      <c r="B28" s="73" t="s">
        <v>66</v>
      </c>
      <c r="C28" s="76" t="n">
        <f aca="false">C21+C14</f>
        <v>19688.34</v>
      </c>
      <c r="D28" s="76" t="n">
        <f aca="false">D21+D14</f>
        <v>19485.42</v>
      </c>
      <c r="E28" s="76" t="n">
        <f aca="false">E21+E14</f>
        <v>19339</v>
      </c>
      <c r="F28" s="76" t="n">
        <f aca="false">F21+F14</f>
        <v>19196.1</v>
      </c>
      <c r="G28" s="76" t="n">
        <f aca="false">G21+G14</f>
        <v>19053.2</v>
      </c>
      <c r="H28" s="76" t="n">
        <f aca="false">H21+H14</f>
        <v>18948.61</v>
      </c>
      <c r="I28" s="76" t="n">
        <f aca="false">I21+I14</f>
        <v>18844.02</v>
      </c>
      <c r="J28" s="76" t="n">
        <f aca="false">J21+J14</f>
        <v>18739.44</v>
      </c>
      <c r="K28" s="76" t="n">
        <f aca="false">K21+K14</f>
        <v>18794.6</v>
      </c>
      <c r="L28" s="76" t="n">
        <f aca="false">L21+L14</f>
        <v>18849.76</v>
      </c>
      <c r="M28" s="76" t="n">
        <f aca="false">M21+M14</f>
        <v>18904.93</v>
      </c>
      <c r="N28" s="76" t="n">
        <f aca="false">N21+N14</f>
        <v>18960.1</v>
      </c>
      <c r="O28" s="76" t="n">
        <f aca="false">O21+O14</f>
        <v>19015.27</v>
      </c>
      <c r="P28" s="76" t="n">
        <f aca="false">P21+P14</f>
        <v>19096.69</v>
      </c>
      <c r="Q28" s="76" t="n">
        <f aca="false">Q21+Q14</f>
        <v>19178.11</v>
      </c>
      <c r="R28" s="76" t="n">
        <f aca="false">R21+R14</f>
        <v>19259.54</v>
      </c>
      <c r="S28" s="76" t="n">
        <f aca="false">S21+S14</f>
        <v>19340.96</v>
      </c>
      <c r="T28" s="76" t="n">
        <f aca="false">T21+T14</f>
        <v>19422.38</v>
      </c>
      <c r="U28" s="76" t="n">
        <f aca="false">U21+U14</f>
        <v>19542.1</v>
      </c>
      <c r="V28" s="76" t="n">
        <f aca="false">V21+V14</f>
        <v>19661.81</v>
      </c>
      <c r="W28" s="76" t="n">
        <f aca="false">W21+W14</f>
        <v>19781.53</v>
      </c>
      <c r="X28" s="76" t="n">
        <f aca="false">X21+X14</f>
        <v>19901.24</v>
      </c>
      <c r="Y28" s="76" t="n">
        <f aca="false">Y21+Y14</f>
        <v>20020.96</v>
      </c>
      <c r="Z28" s="76" t="n">
        <f aca="false">Z21+Z14</f>
        <v>20161.42</v>
      </c>
      <c r="AA28" s="76" t="n">
        <f aca="false">AA21+AA14</f>
        <v>20301.89</v>
      </c>
      <c r="AB28" s="76" t="n">
        <f aca="false">AB21+AB14</f>
        <v>20442.34</v>
      </c>
      <c r="AC28" s="76" t="n">
        <f aca="false">AC21+AC14</f>
        <v>20582.8</v>
      </c>
      <c r="AD28" s="76" t="n">
        <f aca="false">AD21+AD14</f>
        <v>20723.27</v>
      </c>
    </row>
    <row r="29" customFormat="false" ht="15" hidden="false" customHeight="false" outlineLevel="0" collapsed="false">
      <c r="B29" s="73" t="s">
        <v>67</v>
      </c>
      <c r="C29" s="76" t="n">
        <f aca="false">C22+C15</f>
        <v>1794.3</v>
      </c>
      <c r="D29" s="76" t="n">
        <f aca="false">D22+D15</f>
        <v>1837.96</v>
      </c>
      <c r="E29" s="76" t="n">
        <f aca="false">E22+E15</f>
        <v>2027.99</v>
      </c>
      <c r="F29" s="76" t="n">
        <f aca="false">F22+F15</f>
        <v>2035.87</v>
      </c>
      <c r="G29" s="76" t="n">
        <f aca="false">G22+G15</f>
        <v>2201.76</v>
      </c>
      <c r="H29" s="76" t="n">
        <f aca="false">H22+H15</f>
        <v>2204.27</v>
      </c>
      <c r="I29" s="76" t="n">
        <f aca="false">I22+I15</f>
        <v>2017.3</v>
      </c>
      <c r="J29" s="76" t="n">
        <f aca="false">J22+J15</f>
        <v>2591.69</v>
      </c>
      <c r="K29" s="76" t="n">
        <f aca="false">K22+K15</f>
        <v>2175.76</v>
      </c>
      <c r="L29" s="76" t="n">
        <f aca="false">L22+L15</f>
        <v>2206.16</v>
      </c>
      <c r="M29" s="76" t="n">
        <f aca="false">M22+M15</f>
        <v>2215.69</v>
      </c>
      <c r="N29" s="76" t="n">
        <f aca="false">N22+N15</f>
        <v>2214.74</v>
      </c>
      <c r="O29" s="76" t="n">
        <f aca="false">O22+O15</f>
        <v>2082.65</v>
      </c>
      <c r="P29" s="76" t="n">
        <f aca="false">P22+P15</f>
        <v>2053.27</v>
      </c>
      <c r="Q29" s="76" t="n">
        <f aca="false">Q22+Q15</f>
        <v>2046.93</v>
      </c>
      <c r="R29" s="76" t="n">
        <f aca="false">R22+R15</f>
        <v>2050.71</v>
      </c>
      <c r="S29" s="76" t="n">
        <f aca="false">S22+S15</f>
        <v>2041.07</v>
      </c>
      <c r="T29" s="76" t="n">
        <f aca="false">T22+T15</f>
        <v>2123.52</v>
      </c>
      <c r="U29" s="76" t="n">
        <f aca="false">U22+U15</f>
        <v>2119.21</v>
      </c>
      <c r="V29" s="76" t="n">
        <f aca="false">V22+V15</f>
        <v>2119.83</v>
      </c>
      <c r="W29" s="76" t="n">
        <f aca="false">W22+W15</f>
        <v>2131.64</v>
      </c>
      <c r="X29" s="76" t="n">
        <f aca="false">X22+X15</f>
        <v>2132.43</v>
      </c>
      <c r="Y29" s="76" t="n">
        <f aca="false">Y22+Y15</f>
        <v>2128.8</v>
      </c>
      <c r="Z29" s="76" t="n">
        <f aca="false">Z22+Z15</f>
        <v>2151.37</v>
      </c>
      <c r="AA29" s="76" t="n">
        <f aca="false">AA22+AA15</f>
        <v>2156.45</v>
      </c>
      <c r="AB29" s="76" t="n">
        <f aca="false">AB22+AB15</f>
        <v>2162.68</v>
      </c>
      <c r="AC29" s="76" t="n">
        <f aca="false">AC22+AC15</f>
        <v>2141.89</v>
      </c>
      <c r="AD29" s="76" t="n">
        <f aca="false">AD22+AD15</f>
        <v>2127.19</v>
      </c>
    </row>
    <row r="30" customFormat="false" ht="15" hidden="false" customHeight="false" outlineLevel="0" collapsed="false">
      <c r="B30" s="74" t="s">
        <v>68</v>
      </c>
      <c r="C30" s="75" t="n">
        <f aca="false">C23+C16</f>
        <v>31300.56</v>
      </c>
      <c r="D30" s="75" t="n">
        <f aca="false">D23+D16</f>
        <v>31129.91</v>
      </c>
      <c r="E30" s="75" t="n">
        <f aca="false">E23+E16</f>
        <v>31154.55</v>
      </c>
      <c r="F30" s="75" t="n">
        <f aca="false">F23+F16</f>
        <v>30848.5</v>
      </c>
      <c r="G30" s="75" t="n">
        <f aca="false">G23+G16</f>
        <v>30700.44</v>
      </c>
      <c r="H30" s="75" t="n">
        <f aca="false">H23+H16</f>
        <v>30393.31</v>
      </c>
      <c r="I30" s="75" t="n">
        <f aca="false">I23+I16</f>
        <v>29896.7</v>
      </c>
      <c r="J30" s="75" t="n">
        <f aca="false">J23+J16</f>
        <v>30161.46</v>
      </c>
      <c r="K30" s="75" t="n">
        <f aca="false">K23+K16</f>
        <v>29713.43</v>
      </c>
      <c r="L30" s="75" t="n">
        <f aca="false">L23+L16</f>
        <v>29711.72</v>
      </c>
      <c r="M30" s="75" t="n">
        <f aca="false">M23+M16</f>
        <v>29689.15</v>
      </c>
      <c r="N30" s="75" t="n">
        <f aca="false">N23+N16</f>
        <v>29656.11</v>
      </c>
      <c r="O30" s="75" t="n">
        <f aca="false">O23+O16</f>
        <v>29491.92</v>
      </c>
      <c r="P30" s="75" t="n">
        <f aca="false">P23+P16</f>
        <v>29418.65</v>
      </c>
      <c r="Q30" s="75" t="n">
        <f aca="false">Q23+Q16</f>
        <v>29368.42</v>
      </c>
      <c r="R30" s="75" t="n">
        <f aca="false">R23+R16</f>
        <v>29328.33</v>
      </c>
      <c r="S30" s="75" t="n">
        <f aca="false">S23+S16</f>
        <v>29274.8</v>
      </c>
      <c r="T30" s="75" t="n">
        <f aca="false">T23+T16</f>
        <v>29313.36</v>
      </c>
      <c r="U30" s="75" t="n">
        <f aca="false">U23+U16</f>
        <v>29402.39</v>
      </c>
      <c r="V30" s="75" t="n">
        <f aca="false">V23+V16</f>
        <v>29496.32</v>
      </c>
      <c r="W30" s="75" t="n">
        <f aca="false">W23+W16</f>
        <v>29601.47</v>
      </c>
      <c r="X30" s="75" t="n">
        <f aca="false">X23+X16</f>
        <v>29695.59</v>
      </c>
      <c r="Y30" s="75" t="n">
        <f aca="false">Y23+Y16</f>
        <v>29785.29</v>
      </c>
      <c r="Z30" s="75" t="n">
        <f aca="false">Z23+Z16</f>
        <v>29966.16</v>
      </c>
      <c r="AA30" s="75" t="n">
        <f aca="false">AA23+AA16</f>
        <v>30129.55</v>
      </c>
      <c r="AB30" s="75" t="n">
        <f aca="false">AB23+AB16</f>
        <v>30294.05</v>
      </c>
      <c r="AC30" s="75" t="n">
        <f aca="false">AC23+AC16</f>
        <v>30431.56</v>
      </c>
      <c r="AD30" s="75" t="n">
        <f aca="false">AD23+AD16</f>
        <v>30575.17</v>
      </c>
    </row>
    <row r="31" customFormat="false" ht="15" hidden="false" customHeight="false" outlineLevel="0" collapsed="false">
      <c r="B31" s="74" t="s">
        <v>69</v>
      </c>
      <c r="C31" s="75" t="n">
        <f aca="false">C24+C17</f>
        <v>33375.3383</v>
      </c>
      <c r="D31" s="75" t="n">
        <f aca="false">D24+D17</f>
        <v>33193.2362</v>
      </c>
      <c r="E31" s="75" t="n">
        <f aca="false">E24+E17</f>
        <v>33219.04</v>
      </c>
      <c r="F31" s="75" t="n">
        <f aca="false">F24+F17</f>
        <v>32892.5387</v>
      </c>
      <c r="G31" s="75" t="n">
        <f aca="false">G24+G17</f>
        <v>32734.4753</v>
      </c>
      <c r="H31" s="75" t="n">
        <f aca="false">H24+H17</f>
        <v>32407.093</v>
      </c>
      <c r="I31" s="75" t="n">
        <f aca="false">I24+I17</f>
        <v>31877.7005</v>
      </c>
      <c r="J31" s="75" t="n">
        <f aca="false">J24+J17</f>
        <v>32160.0273</v>
      </c>
      <c r="K31" s="75" t="n">
        <f aca="false">K24+K17</f>
        <v>31682.2334</v>
      </c>
      <c r="L31" s="75" t="n">
        <f aca="false">L24+L17</f>
        <v>31680.2746</v>
      </c>
      <c r="M31" s="75" t="n">
        <f aca="false">M24+M17</f>
        <v>31656.0763</v>
      </c>
      <c r="N31" s="75" t="n">
        <f aca="false">N24+N17</f>
        <v>31620.7157</v>
      </c>
      <c r="O31" s="75" t="n">
        <f aca="false">O24+O17</f>
        <v>31445.5321</v>
      </c>
      <c r="P31" s="75" t="n">
        <f aca="false">P24+P17</f>
        <v>31367.4612</v>
      </c>
      <c r="Q31" s="75" t="n">
        <f aca="false">Q24+Q17</f>
        <v>31313.9537</v>
      </c>
      <c r="R31" s="75" t="n">
        <f aca="false">R24+R17</f>
        <v>31271.2569</v>
      </c>
      <c r="S31" s="75" t="n">
        <f aca="false">S24+S17</f>
        <v>31214.2312</v>
      </c>
      <c r="T31" s="75" t="n">
        <f aca="false">T24+T17</f>
        <v>31255.3856</v>
      </c>
      <c r="U31" s="75" t="n">
        <f aca="false">U24+U17</f>
        <v>31350.3151</v>
      </c>
      <c r="V31" s="75" t="n">
        <f aca="false">V24+V17</f>
        <v>31450.4687</v>
      </c>
      <c r="W31" s="75" t="n">
        <f aca="false">W24+W17</f>
        <v>31562.5842</v>
      </c>
      <c r="X31" s="75" t="n">
        <f aca="false">X24+X17</f>
        <v>31662.9403</v>
      </c>
      <c r="Y31" s="75" t="n">
        <f aca="false">Y24+Y17</f>
        <v>31758.5842</v>
      </c>
      <c r="Z31" s="75" t="n">
        <f aca="false">Z24+Z17</f>
        <v>31951.5057</v>
      </c>
      <c r="AA31" s="75" t="n">
        <f aca="false">AA24+AA17</f>
        <v>32125.7913</v>
      </c>
      <c r="AB31" s="75" t="n">
        <f aca="false">AB24+AB17</f>
        <v>32301.2603</v>
      </c>
      <c r="AC31" s="75" t="n">
        <f aca="false">AC24+AC17</f>
        <v>32447.9544</v>
      </c>
      <c r="AD31" s="75" t="n">
        <f aca="false">AD24+AD17</f>
        <v>32601.1519</v>
      </c>
    </row>
    <row r="32" customFormat="false" ht="15" hidden="false" customHeight="false" outlineLevel="0" collapsed="false">
      <c r="B32" s="68" t="s">
        <v>72</v>
      </c>
      <c r="C32" s="75"/>
      <c r="D32" s="75"/>
      <c r="E32" s="75"/>
      <c r="F32" s="75"/>
      <c r="G32" s="75"/>
      <c r="H32" s="75"/>
      <c r="I32" s="75"/>
      <c r="J32" s="75"/>
      <c r="K32" s="75"/>
      <c r="L32" s="75"/>
      <c r="M32" s="75"/>
      <c r="N32" s="75"/>
      <c r="O32" s="75"/>
      <c r="P32" s="75"/>
      <c r="Q32" s="75"/>
      <c r="R32" s="75"/>
      <c r="S32" s="75"/>
      <c r="T32" s="75"/>
      <c r="U32" s="75"/>
      <c r="V32" s="75"/>
      <c r="W32" s="75"/>
      <c r="X32" s="75"/>
      <c r="Y32" s="75"/>
      <c r="Z32" s="75"/>
      <c r="AA32" s="75"/>
      <c r="AB32" s="75"/>
      <c r="AC32" s="75"/>
      <c r="AD32" s="75"/>
    </row>
    <row r="34" customFormat="false" ht="15" hidden="false" customHeight="false" outlineLevel="0" collapsed="false">
      <c r="B34" s="77" t="s">
        <v>51</v>
      </c>
      <c r="C34" s="78"/>
      <c r="D34" s="78"/>
      <c r="E34" s="78"/>
      <c r="F34" s="78"/>
      <c r="G34" s="78"/>
      <c r="H34" s="78"/>
      <c r="I34" s="78"/>
      <c r="J34" s="78"/>
      <c r="K34" s="78"/>
      <c r="L34" s="78"/>
      <c r="M34" s="78"/>
      <c r="N34" s="78"/>
      <c r="O34" s="78"/>
      <c r="P34" s="78"/>
      <c r="Q34" s="78"/>
      <c r="R34" s="78"/>
      <c r="S34" s="78"/>
      <c r="T34" s="78"/>
      <c r="U34" s="78"/>
    </row>
    <row r="35" s="79" customFormat="true" ht="15" hidden="false" customHeight="false" outlineLevel="0" collapsed="false">
      <c r="B35" s="80" t="s">
        <v>73</v>
      </c>
      <c r="C35" s="81" t="n">
        <v>2023</v>
      </c>
      <c r="D35" s="81" t="n">
        <v>2024</v>
      </c>
      <c r="E35" s="81" t="n">
        <v>2025</v>
      </c>
      <c r="F35" s="81" t="n">
        <v>2026</v>
      </c>
      <c r="G35" s="81" t="n">
        <v>2027</v>
      </c>
      <c r="H35" s="81" t="n">
        <v>2028</v>
      </c>
      <c r="I35" s="81" t="n">
        <v>2029</v>
      </c>
      <c r="J35" s="81" t="n">
        <v>2030</v>
      </c>
      <c r="K35" s="81" t="n">
        <v>2031</v>
      </c>
      <c r="L35" s="81" t="n">
        <v>2032</v>
      </c>
      <c r="M35" s="81" t="n">
        <v>2033</v>
      </c>
      <c r="N35" s="81" t="n">
        <v>2034</v>
      </c>
      <c r="O35" s="81" t="n">
        <v>2035</v>
      </c>
      <c r="P35" s="81" t="n">
        <v>2036</v>
      </c>
      <c r="Q35" s="81" t="n">
        <v>2037</v>
      </c>
      <c r="R35" s="81" t="n">
        <v>2038</v>
      </c>
      <c r="S35" s="81" t="n">
        <v>2039</v>
      </c>
      <c r="T35" s="81" t="n">
        <v>2040</v>
      </c>
      <c r="U35" s="81" t="n">
        <v>2041</v>
      </c>
      <c r="V35" s="81" t="n">
        <v>2042</v>
      </c>
      <c r="W35" s="81" t="n">
        <v>2043</v>
      </c>
      <c r="X35" s="81" t="n">
        <v>2044</v>
      </c>
      <c r="Y35" s="81" t="n">
        <v>2045</v>
      </c>
      <c r="Z35" s="81" t="n">
        <v>2046</v>
      </c>
      <c r="AA35" s="81" t="n">
        <v>2047</v>
      </c>
      <c r="AB35" s="81" t="n">
        <v>2048</v>
      </c>
      <c r="AC35" s="81" t="n">
        <v>2049</v>
      </c>
      <c r="AD35" s="81" t="n">
        <v>2050</v>
      </c>
    </row>
    <row r="36" customFormat="false" ht="15" hidden="false" customHeight="false" outlineLevel="0" collapsed="false">
      <c r="B36" s="82" t="s">
        <v>65</v>
      </c>
      <c r="C36" s="83" t="n">
        <v>8939.19</v>
      </c>
      <c r="D36" s="83" t="n">
        <v>8849.93</v>
      </c>
      <c r="E36" s="83" t="n">
        <v>8760.67</v>
      </c>
      <c r="F36" s="83" t="n">
        <v>8715.77</v>
      </c>
      <c r="G36" s="83" t="n">
        <v>8670.89</v>
      </c>
      <c r="H36" s="83" t="n">
        <v>8626</v>
      </c>
      <c r="I36" s="83" t="n">
        <v>8581.11</v>
      </c>
      <c r="J36" s="83" t="n">
        <v>8536.22</v>
      </c>
      <c r="K36" s="83" t="n">
        <v>8448.34</v>
      </c>
      <c r="L36" s="83" t="n">
        <v>8360.48</v>
      </c>
      <c r="M36" s="83" t="n">
        <v>8272.6</v>
      </c>
      <c r="N36" s="83" t="n">
        <v>8184.73</v>
      </c>
      <c r="O36" s="83" t="n">
        <v>8096.85</v>
      </c>
      <c r="P36" s="83" t="n">
        <v>8024.38</v>
      </c>
      <c r="Q36" s="83" t="n">
        <v>7951.91</v>
      </c>
      <c r="R36" s="83" t="n">
        <v>7879.44</v>
      </c>
      <c r="S36" s="83" t="n">
        <v>7806.97</v>
      </c>
      <c r="T36" s="83" t="n">
        <v>7734.5</v>
      </c>
      <c r="U36" s="83" t="n">
        <v>7686.09</v>
      </c>
      <c r="V36" s="83" t="n">
        <v>7637.68</v>
      </c>
      <c r="W36" s="83" t="n">
        <v>7589.26</v>
      </c>
      <c r="X36" s="83" t="n">
        <v>7540.86</v>
      </c>
      <c r="Y36" s="83" t="n">
        <v>7492.44</v>
      </c>
      <c r="Z36" s="83" t="n">
        <v>7485.87</v>
      </c>
      <c r="AA36" s="83" t="n">
        <v>7479.29</v>
      </c>
      <c r="AB36" s="83" t="n">
        <v>7472.71</v>
      </c>
      <c r="AC36" s="83" t="n">
        <v>7466.13</v>
      </c>
      <c r="AD36" s="83" t="n">
        <v>7459.56</v>
      </c>
      <c r="AE36" s="84"/>
      <c r="AF36" s="84"/>
      <c r="AG36" s="84"/>
      <c r="AH36" s="84"/>
      <c r="AI36" s="84"/>
      <c r="AJ36" s="84"/>
      <c r="AK36" s="84"/>
      <c r="AL36" s="84"/>
      <c r="AM36" s="84"/>
      <c r="AN36" s="84"/>
      <c r="AO36" s="84"/>
    </row>
    <row r="37" customFormat="false" ht="15" hidden="false" customHeight="false" outlineLevel="0" collapsed="false">
      <c r="B37" s="85" t="s">
        <v>66</v>
      </c>
      <c r="C37" s="83" t="n">
        <v>20236.89</v>
      </c>
      <c r="D37" s="83" t="n">
        <v>20317.61</v>
      </c>
      <c r="E37" s="83" t="n">
        <v>20398.33</v>
      </c>
      <c r="F37" s="83" t="n">
        <v>20537.78</v>
      </c>
      <c r="G37" s="83" t="n">
        <v>20677.23</v>
      </c>
      <c r="H37" s="83" t="n">
        <v>20816.67</v>
      </c>
      <c r="I37" s="83" t="n">
        <v>20956.12</v>
      </c>
      <c r="J37" s="83" t="n">
        <v>21095.57</v>
      </c>
      <c r="K37" s="83" t="n">
        <v>21194.15</v>
      </c>
      <c r="L37" s="83" t="n">
        <v>21292.75</v>
      </c>
      <c r="M37" s="83" t="n">
        <v>21391.34</v>
      </c>
      <c r="N37" s="83" t="n">
        <v>21489.93</v>
      </c>
      <c r="O37" s="83" t="n">
        <v>21588.52</v>
      </c>
      <c r="P37" s="83" t="n">
        <v>21831.75</v>
      </c>
      <c r="Q37" s="83" t="n">
        <v>22074.97</v>
      </c>
      <c r="R37" s="83" t="n">
        <v>22318.18</v>
      </c>
      <c r="S37" s="83" t="n">
        <v>22561.4</v>
      </c>
      <c r="T37" s="83" t="n">
        <v>22804.62</v>
      </c>
      <c r="U37" s="83" t="n">
        <v>23140.68</v>
      </c>
      <c r="V37" s="83" t="n">
        <v>23476.74</v>
      </c>
      <c r="W37" s="83" t="n">
        <v>23812.8</v>
      </c>
      <c r="X37" s="83" t="n">
        <v>24148.86</v>
      </c>
      <c r="Y37" s="83" t="n">
        <v>24484.91</v>
      </c>
      <c r="Z37" s="83" t="n">
        <v>24826.44</v>
      </c>
      <c r="AA37" s="83" t="n">
        <v>25167.97</v>
      </c>
      <c r="AB37" s="83" t="n">
        <v>25509.49</v>
      </c>
      <c r="AC37" s="83" t="n">
        <v>25851.02</v>
      </c>
      <c r="AD37" s="83" t="n">
        <v>26192.54</v>
      </c>
      <c r="AE37" s="84"/>
      <c r="AF37" s="84"/>
      <c r="AG37" s="84"/>
      <c r="AH37" s="84"/>
      <c r="AI37" s="84"/>
      <c r="AJ37" s="84"/>
      <c r="AK37" s="84"/>
      <c r="AL37" s="84"/>
      <c r="AM37" s="84"/>
      <c r="AN37" s="84"/>
      <c r="AO37" s="84"/>
    </row>
    <row r="38" customFormat="false" ht="15" hidden="false" customHeight="false" outlineLevel="0" collapsed="false">
      <c r="B38" s="86" t="s">
        <v>68</v>
      </c>
      <c r="C38" s="87" t="n">
        <v>29176.08</v>
      </c>
      <c r="D38" s="87" t="n">
        <v>29167.54</v>
      </c>
      <c r="E38" s="87" t="n">
        <v>29159</v>
      </c>
      <c r="F38" s="87" t="n">
        <v>29253.55</v>
      </c>
      <c r="G38" s="87" t="n">
        <v>29348.12</v>
      </c>
      <c r="H38" s="87" t="n">
        <v>29442.67</v>
      </c>
      <c r="I38" s="87" t="n">
        <v>29537.23</v>
      </c>
      <c r="J38" s="87" t="n">
        <v>29631.79</v>
      </c>
      <c r="K38" s="87" t="n">
        <v>29642.49</v>
      </c>
      <c r="L38" s="87" t="n">
        <v>29653.23</v>
      </c>
      <c r="M38" s="87" t="n">
        <v>29663.94</v>
      </c>
      <c r="N38" s="87" t="n">
        <v>29674.66</v>
      </c>
      <c r="O38" s="87" t="n">
        <v>29685.37</v>
      </c>
      <c r="P38" s="87" t="n">
        <v>29856.13</v>
      </c>
      <c r="Q38" s="87" t="n">
        <v>30026.88</v>
      </c>
      <c r="R38" s="87" t="n">
        <v>30197.62</v>
      </c>
      <c r="S38" s="87" t="n">
        <v>30368.37</v>
      </c>
      <c r="T38" s="87" t="n">
        <v>30539.12</v>
      </c>
      <c r="U38" s="87" t="n">
        <v>30826.77</v>
      </c>
      <c r="V38" s="87" t="n">
        <v>31114.42</v>
      </c>
      <c r="W38" s="87" t="n">
        <v>31402.06</v>
      </c>
      <c r="X38" s="87" t="n">
        <v>31689.72</v>
      </c>
      <c r="Y38" s="87" t="n">
        <v>31977.35</v>
      </c>
      <c r="Z38" s="87" t="n">
        <v>32312.31</v>
      </c>
      <c r="AA38" s="87" t="n">
        <v>32647.26</v>
      </c>
      <c r="AB38" s="87" t="n">
        <v>32982.2</v>
      </c>
      <c r="AC38" s="87" t="n">
        <v>33317.15</v>
      </c>
      <c r="AD38" s="87" t="n">
        <v>33652.1</v>
      </c>
      <c r="AE38" s="84"/>
      <c r="AF38" s="84"/>
      <c r="AG38" s="84"/>
      <c r="AH38" s="84"/>
      <c r="AI38" s="84"/>
      <c r="AJ38" s="84"/>
      <c r="AK38" s="84"/>
      <c r="AL38" s="84"/>
      <c r="AM38" s="84"/>
      <c r="AN38" s="84"/>
      <c r="AO38" s="84"/>
    </row>
    <row r="39" customFormat="false" ht="15" hidden="false" customHeight="false" outlineLevel="0" collapsed="false">
      <c r="B39" s="86" t="s">
        <v>69</v>
      </c>
      <c r="C39" s="87" t="n">
        <v>31119.3969</v>
      </c>
      <c r="D39" s="87" t="n">
        <v>31110.5192</v>
      </c>
      <c r="E39" s="87" t="n">
        <v>31101.6417</v>
      </c>
      <c r="F39" s="87" t="n">
        <v>31202.6304</v>
      </c>
      <c r="G39" s="87" t="n">
        <v>31303.6404</v>
      </c>
      <c r="H39" s="87" t="n">
        <v>31404.6291</v>
      </c>
      <c r="I39" s="87" t="n">
        <v>31505.6285</v>
      </c>
      <c r="J39" s="87" t="n">
        <v>31606.6278</v>
      </c>
      <c r="K39" s="87" t="n">
        <v>31618.2362</v>
      </c>
      <c r="L39" s="87" t="n">
        <v>31629.8871</v>
      </c>
      <c r="M39" s="87" t="n">
        <v>31641.5062</v>
      </c>
      <c r="N39" s="87" t="n">
        <v>31653.1357</v>
      </c>
      <c r="O39" s="87" t="n">
        <v>31664.7548</v>
      </c>
      <c r="P39" s="87" t="n">
        <v>31847.3463</v>
      </c>
      <c r="Q39" s="87" t="n">
        <v>32029.9274</v>
      </c>
      <c r="R39" s="87" t="n">
        <v>32212.4977</v>
      </c>
      <c r="S39" s="87" t="n">
        <v>32395.0787</v>
      </c>
      <c r="T39" s="87" t="n">
        <v>32577.6597</v>
      </c>
      <c r="U39" s="87" t="n">
        <v>32884.9932</v>
      </c>
      <c r="V39" s="87" t="n">
        <v>33192.3268</v>
      </c>
      <c r="W39" s="87" t="n">
        <v>33499.6497</v>
      </c>
      <c r="X39" s="87" t="n">
        <v>33806.9939</v>
      </c>
      <c r="Y39" s="87" t="n">
        <v>34114.3062</v>
      </c>
      <c r="Z39" s="87" t="n">
        <v>34472.0734</v>
      </c>
      <c r="AA39" s="87" t="n">
        <v>34829.83</v>
      </c>
      <c r="AB39" s="87" t="n">
        <v>35187.5758</v>
      </c>
      <c r="AC39" s="87" t="n">
        <v>35545.3324</v>
      </c>
      <c r="AD39" s="87" t="n">
        <v>35903.0889</v>
      </c>
      <c r="AE39" s="84"/>
      <c r="AF39" s="84"/>
      <c r="AG39" s="84"/>
      <c r="AH39" s="84"/>
      <c r="AI39" s="84"/>
      <c r="AJ39" s="84"/>
      <c r="AK39" s="84"/>
      <c r="AL39" s="84"/>
      <c r="AM39" s="84"/>
      <c r="AN39" s="84"/>
      <c r="AO39" s="84"/>
    </row>
    <row r="41" s="16" customFormat="true" ht="17.25" hidden="false" customHeight="false" outlineLevel="0" collapsed="false">
      <c r="B41" s="16" t="s">
        <v>74</v>
      </c>
    </row>
    <row r="43" s="66" customFormat="true" ht="15" hidden="false" customHeight="false" outlineLevel="0" collapsed="false">
      <c r="A43" s="69"/>
      <c r="B43" s="65" t="s">
        <v>64</v>
      </c>
      <c r="C43" s="65" t="n">
        <v>2023</v>
      </c>
      <c r="D43" s="65" t="n">
        <v>2024</v>
      </c>
      <c r="E43" s="65" t="n">
        <v>2025</v>
      </c>
      <c r="F43" s="65" t="n">
        <v>2026</v>
      </c>
      <c r="G43" s="65" t="n">
        <v>2027</v>
      </c>
      <c r="H43" s="65" t="n">
        <v>2028</v>
      </c>
      <c r="I43" s="65" t="n">
        <v>2029</v>
      </c>
      <c r="J43" s="65" t="n">
        <v>2030</v>
      </c>
      <c r="K43" s="65" t="n">
        <v>2031</v>
      </c>
      <c r="L43" s="65" t="n">
        <v>2032</v>
      </c>
      <c r="M43" s="65" t="n">
        <v>2033</v>
      </c>
      <c r="N43" s="65" t="n">
        <v>2034</v>
      </c>
      <c r="O43" s="65" t="n">
        <v>2035</v>
      </c>
      <c r="P43" s="65" t="n">
        <v>2036</v>
      </c>
      <c r="Q43" s="65" t="n">
        <v>2037</v>
      </c>
      <c r="R43" s="65" t="n">
        <v>2038</v>
      </c>
      <c r="S43" s="65" t="n">
        <v>2039</v>
      </c>
      <c r="T43" s="65" t="n">
        <v>2040</v>
      </c>
      <c r="U43" s="65" t="n">
        <v>2041</v>
      </c>
      <c r="V43" s="65" t="n">
        <v>2042</v>
      </c>
      <c r="W43" s="65" t="n">
        <v>2043</v>
      </c>
      <c r="X43" s="65" t="n">
        <v>2044</v>
      </c>
      <c r="Y43" s="65" t="n">
        <v>2045</v>
      </c>
      <c r="Z43" s="65" t="n">
        <v>2046</v>
      </c>
      <c r="AA43" s="65" t="n">
        <v>2047</v>
      </c>
      <c r="AB43" s="65" t="n">
        <v>2048</v>
      </c>
      <c r="AC43" s="65" t="n">
        <v>2049</v>
      </c>
      <c r="AD43" s="65" t="n">
        <v>2050</v>
      </c>
    </row>
    <row r="44" customFormat="false" ht="15" hidden="false" customHeight="false" outlineLevel="0" collapsed="false">
      <c r="A44" s="71"/>
      <c r="B44" s="72" t="s">
        <v>65</v>
      </c>
      <c r="C44" s="50" t="n">
        <v>752.61</v>
      </c>
      <c r="D44" s="50" t="n">
        <v>862.04</v>
      </c>
      <c r="E44" s="50" t="n">
        <v>992.13</v>
      </c>
      <c r="F44" s="50" t="n">
        <v>1118.08</v>
      </c>
      <c r="G44" s="50" t="n">
        <v>1244.03</v>
      </c>
      <c r="H44" s="50" t="n">
        <v>1327.32</v>
      </c>
      <c r="I44" s="50" t="n">
        <v>1410.6</v>
      </c>
      <c r="J44" s="50" t="n">
        <v>1493.89</v>
      </c>
      <c r="K44" s="50" t="n">
        <v>1534.64</v>
      </c>
      <c r="L44" s="50" t="n">
        <v>1575.39</v>
      </c>
      <c r="M44" s="50" t="n">
        <v>1616.14</v>
      </c>
      <c r="N44" s="50" t="n">
        <v>1656.89</v>
      </c>
      <c r="O44" s="50" t="n">
        <v>1697.64</v>
      </c>
      <c r="P44" s="50" t="n">
        <v>1743.49</v>
      </c>
      <c r="Q44" s="50" t="n">
        <v>1789.33</v>
      </c>
      <c r="R44" s="50" t="n">
        <v>1835.17</v>
      </c>
      <c r="S44" s="50" t="n">
        <v>1881.01</v>
      </c>
      <c r="T44" s="50" t="n">
        <v>1926.86</v>
      </c>
      <c r="U44" s="50" t="n">
        <v>1951.01</v>
      </c>
      <c r="V44" s="50" t="n">
        <v>1975.16</v>
      </c>
      <c r="W44" s="50" t="n">
        <v>1999.31</v>
      </c>
      <c r="X44" s="50" t="n">
        <v>2023.47</v>
      </c>
      <c r="Y44" s="50" t="n">
        <v>2047.62</v>
      </c>
      <c r="Z44" s="50" t="n">
        <v>2099.05</v>
      </c>
      <c r="AA44" s="50" t="n">
        <v>2150.47</v>
      </c>
      <c r="AB44" s="50" t="n">
        <v>2201.9</v>
      </c>
      <c r="AC44" s="50" t="n">
        <v>2253.33</v>
      </c>
      <c r="AD44" s="50" t="n">
        <v>2304.75</v>
      </c>
    </row>
    <row r="45" customFormat="false" ht="15" hidden="false" customHeight="false" outlineLevel="0" collapsed="false">
      <c r="A45" s="71"/>
      <c r="B45" s="73" t="s">
        <v>66</v>
      </c>
      <c r="C45" s="50" t="n">
        <v>635.69</v>
      </c>
      <c r="D45" s="50" t="n">
        <v>759.04</v>
      </c>
      <c r="E45" s="50" t="n">
        <v>869.61</v>
      </c>
      <c r="F45" s="50" t="n">
        <v>989.21</v>
      </c>
      <c r="G45" s="50" t="n">
        <v>1108.82</v>
      </c>
      <c r="H45" s="50" t="n">
        <v>1165.14</v>
      </c>
      <c r="I45" s="50" t="n">
        <v>1221.47</v>
      </c>
      <c r="J45" s="50" t="n">
        <v>1277.79</v>
      </c>
      <c r="K45" s="50" t="n">
        <v>1344.52</v>
      </c>
      <c r="L45" s="50" t="n">
        <v>1411.26</v>
      </c>
      <c r="M45" s="50" t="n">
        <v>1477.99</v>
      </c>
      <c r="N45" s="50" t="n">
        <v>1544.73</v>
      </c>
      <c r="O45" s="50" t="n">
        <v>1611.46</v>
      </c>
      <c r="P45" s="50" t="n">
        <v>1646.77</v>
      </c>
      <c r="Q45" s="50" t="n">
        <v>1682.08</v>
      </c>
      <c r="R45" s="50" t="n">
        <v>1717.39</v>
      </c>
      <c r="S45" s="50" t="n">
        <v>1752.7</v>
      </c>
      <c r="T45" s="50" t="n">
        <v>1788.01</v>
      </c>
      <c r="U45" s="50" t="n">
        <v>1810.33</v>
      </c>
      <c r="V45" s="50" t="n">
        <v>1832.65</v>
      </c>
      <c r="W45" s="50" t="n">
        <v>1854.97</v>
      </c>
      <c r="X45" s="50" t="n">
        <v>1877.29</v>
      </c>
      <c r="Y45" s="50" t="n">
        <v>1899.61</v>
      </c>
      <c r="Z45" s="50" t="n">
        <v>1920.58</v>
      </c>
      <c r="AA45" s="50" t="n">
        <v>1941.55</v>
      </c>
      <c r="AB45" s="50" t="n">
        <v>1962.52</v>
      </c>
      <c r="AC45" s="50" t="n">
        <v>1983.49</v>
      </c>
      <c r="AD45" s="50" t="n">
        <v>2004.46</v>
      </c>
    </row>
    <row r="46" customFormat="false" ht="15" hidden="false" customHeight="false" outlineLevel="0" collapsed="false">
      <c r="A46" s="71"/>
      <c r="B46" s="74" t="s">
        <v>68</v>
      </c>
      <c r="C46" s="75" t="n">
        <f aca="false">SUM(C44:C45)</f>
        <v>1388.3</v>
      </c>
      <c r="D46" s="75" t="n">
        <f aca="false">SUM(D44:D45)</f>
        <v>1621.08</v>
      </c>
      <c r="E46" s="75" t="n">
        <f aca="false">SUM(E44:E45)</f>
        <v>1861.74</v>
      </c>
      <c r="F46" s="75" t="n">
        <f aca="false">SUM(F44:F45)</f>
        <v>2107.29</v>
      </c>
      <c r="G46" s="75" t="n">
        <f aca="false">SUM(G44:G45)</f>
        <v>2352.85</v>
      </c>
      <c r="H46" s="75" t="n">
        <f aca="false">SUM(H44:H45)</f>
        <v>2492.46</v>
      </c>
      <c r="I46" s="75" t="n">
        <f aca="false">SUM(I44:I45)</f>
        <v>2632.07</v>
      </c>
      <c r="J46" s="75" t="n">
        <f aca="false">SUM(J44:J45)</f>
        <v>2771.68</v>
      </c>
      <c r="K46" s="75" t="n">
        <f aca="false">SUM(K44:K45)</f>
        <v>2879.16</v>
      </c>
      <c r="L46" s="75" t="n">
        <f aca="false">SUM(L44:L45)</f>
        <v>2986.65</v>
      </c>
      <c r="M46" s="75" t="n">
        <f aca="false">SUM(M44:M45)</f>
        <v>3094.13</v>
      </c>
      <c r="N46" s="75" t="n">
        <f aca="false">SUM(N44:N45)</f>
        <v>3201.62</v>
      </c>
      <c r="O46" s="75" t="n">
        <f aca="false">SUM(O44:O45)</f>
        <v>3309.1</v>
      </c>
      <c r="P46" s="75" t="n">
        <f aca="false">SUM(P44:P45)</f>
        <v>3390.26</v>
      </c>
      <c r="Q46" s="75" t="n">
        <f aca="false">SUM(Q44:Q45)</f>
        <v>3471.41</v>
      </c>
      <c r="R46" s="75" t="n">
        <f aca="false">SUM(R44:R45)</f>
        <v>3552.56</v>
      </c>
      <c r="S46" s="75" t="n">
        <f aca="false">SUM(S44:S45)</f>
        <v>3633.71</v>
      </c>
      <c r="T46" s="75" t="n">
        <f aca="false">SUM(T44:T45)</f>
        <v>3714.87</v>
      </c>
      <c r="U46" s="75" t="n">
        <f aca="false">SUM(U44:U45)</f>
        <v>3761.34</v>
      </c>
      <c r="V46" s="75" t="n">
        <f aca="false">SUM(V44:V45)</f>
        <v>3807.81</v>
      </c>
      <c r="W46" s="75" t="n">
        <f aca="false">SUM(W44:W45)</f>
        <v>3854.28</v>
      </c>
      <c r="X46" s="75" t="n">
        <f aca="false">SUM(X44:X45)</f>
        <v>3900.76</v>
      </c>
      <c r="Y46" s="75" t="n">
        <f aca="false">SUM(Y44:Y45)</f>
        <v>3947.23</v>
      </c>
      <c r="Z46" s="75" t="n">
        <f aca="false">SUM(Z44:Z45)</f>
        <v>4019.63</v>
      </c>
      <c r="AA46" s="75" t="n">
        <f aca="false">SUM(AA44:AA45)</f>
        <v>4092.02</v>
      </c>
      <c r="AB46" s="75" t="n">
        <f aca="false">SUM(AB44:AB45)</f>
        <v>4164.42</v>
      </c>
      <c r="AC46" s="75" t="n">
        <f aca="false">SUM(AC44:AC45)</f>
        <v>4236.82</v>
      </c>
      <c r="AD46" s="75" t="n">
        <f aca="false">SUM(AD44:AD45)</f>
        <v>4309.21</v>
      </c>
    </row>
    <row r="47" customFormat="false" ht="15" hidden="false" customHeight="false" outlineLevel="0" collapsed="false">
      <c r="A47" s="88"/>
      <c r="B47" s="74" t="s">
        <v>69</v>
      </c>
      <c r="C47" s="75" t="n">
        <f aca="false">C46*(1+C6)</f>
        <v>1485.481</v>
      </c>
      <c r="D47" s="75" t="n">
        <f aca="false">D46*(1+D6)</f>
        <v>1734.5556</v>
      </c>
      <c r="E47" s="75" t="n">
        <f aca="false">E46*(1+E6)</f>
        <v>1992.0618</v>
      </c>
      <c r="F47" s="75" t="n">
        <f aca="false">F46*(1+F6)</f>
        <v>2254.8003</v>
      </c>
      <c r="G47" s="75" t="n">
        <f aca="false">G46*(1+G6)</f>
        <v>2517.5495</v>
      </c>
      <c r="H47" s="75" t="n">
        <f aca="false">H46*(1+H6)</f>
        <v>2666.9322</v>
      </c>
      <c r="I47" s="75" t="n">
        <f aca="false">I46*(1+I6)</f>
        <v>2816.3149</v>
      </c>
      <c r="J47" s="75" t="n">
        <f aca="false">J46*(1+J6)</f>
        <v>2965.6976</v>
      </c>
      <c r="K47" s="75" t="n">
        <f aca="false">K46*(1+K6)</f>
        <v>3080.7012</v>
      </c>
      <c r="L47" s="75" t="n">
        <f aca="false">L46*(1+L6)</f>
        <v>3195.7155</v>
      </c>
      <c r="M47" s="75" t="n">
        <f aca="false">M46*(1+M6)</f>
        <v>3310.7191</v>
      </c>
      <c r="N47" s="75" t="n">
        <f aca="false">N46*(1+N6)</f>
        <v>3425.7334</v>
      </c>
      <c r="O47" s="75" t="n">
        <f aca="false">O46*(1+O6)</f>
        <v>3540.737</v>
      </c>
      <c r="P47" s="75" t="n">
        <f aca="false">P46*(1+P6)</f>
        <v>3627.5782</v>
      </c>
      <c r="Q47" s="75" t="n">
        <f aca="false">Q46*(1+Q6)</f>
        <v>3714.4087</v>
      </c>
      <c r="R47" s="75" t="n">
        <f aca="false">R46*(1+R6)</f>
        <v>3801.2392</v>
      </c>
      <c r="S47" s="75" t="n">
        <f aca="false">S46*(1+S6)</f>
        <v>3888.0697</v>
      </c>
      <c r="T47" s="75" t="n">
        <f aca="false">T46*(1+T6)</f>
        <v>3974.9109</v>
      </c>
      <c r="U47" s="75" t="n">
        <f aca="false">U46*(1+U6)</f>
        <v>4024.6338</v>
      </c>
      <c r="V47" s="75" t="n">
        <f aca="false">V46*(1+V6)</f>
        <v>4074.3567</v>
      </c>
      <c r="W47" s="75" t="n">
        <f aca="false">W46*(1+W6)</f>
        <v>4124.0796</v>
      </c>
      <c r="X47" s="75" t="n">
        <f aca="false">X46*(1+X6)</f>
        <v>4173.8132</v>
      </c>
      <c r="Y47" s="75" t="n">
        <f aca="false">Y46*(1+Y6)</f>
        <v>4223.5361</v>
      </c>
      <c r="Z47" s="75" t="n">
        <f aca="false">Z46*(1+Z6)</f>
        <v>4301.0041</v>
      </c>
      <c r="AA47" s="75" t="n">
        <f aca="false">AA46*(1+AA6)</f>
        <v>4378.4614</v>
      </c>
      <c r="AB47" s="75" t="n">
        <f aca="false">AB46*(1+AB6)</f>
        <v>4455.9294</v>
      </c>
      <c r="AC47" s="75" t="n">
        <f aca="false">AC46*(1+AC6)</f>
        <v>4533.3974</v>
      </c>
      <c r="AD47" s="75" t="n">
        <f aca="false">AD46*(1+AD6)</f>
        <v>4610.8547</v>
      </c>
    </row>
    <row r="48" customFormat="false" ht="15" hidden="false" customHeight="false" outlineLevel="0" collapsed="false">
      <c r="A48" s="88"/>
    </row>
    <row r="49" s="66" customFormat="true" ht="15" hidden="false" customHeight="false" outlineLevel="0" collapsed="false">
      <c r="A49" s="69"/>
      <c r="B49" s="65" t="s">
        <v>70</v>
      </c>
      <c r="C49" s="65" t="n">
        <v>2023</v>
      </c>
      <c r="D49" s="65" t="n">
        <v>2024</v>
      </c>
      <c r="E49" s="65" t="n">
        <v>2025</v>
      </c>
      <c r="F49" s="65" t="n">
        <v>2026</v>
      </c>
      <c r="G49" s="65" t="n">
        <v>2027</v>
      </c>
      <c r="H49" s="65" t="n">
        <v>2028</v>
      </c>
      <c r="I49" s="65" t="n">
        <v>2029</v>
      </c>
      <c r="J49" s="65" t="n">
        <v>2030</v>
      </c>
      <c r="K49" s="65" t="n">
        <v>2031</v>
      </c>
      <c r="L49" s="65" t="n">
        <v>2032</v>
      </c>
      <c r="M49" s="65" t="n">
        <v>2033</v>
      </c>
      <c r="N49" s="65" t="n">
        <v>2034</v>
      </c>
      <c r="O49" s="65" t="n">
        <v>2035</v>
      </c>
      <c r="P49" s="65" t="n">
        <v>2036</v>
      </c>
      <c r="Q49" s="65" t="n">
        <v>2037</v>
      </c>
      <c r="R49" s="65" t="n">
        <v>2038</v>
      </c>
      <c r="S49" s="65" t="n">
        <v>2039</v>
      </c>
      <c r="T49" s="65" t="n">
        <v>2040</v>
      </c>
      <c r="U49" s="65" t="n">
        <v>2041</v>
      </c>
      <c r="V49" s="65" t="n">
        <v>2042</v>
      </c>
      <c r="W49" s="65" t="n">
        <v>2043</v>
      </c>
      <c r="X49" s="65" t="n">
        <v>2044</v>
      </c>
      <c r="Y49" s="65" t="n">
        <v>2045</v>
      </c>
      <c r="Z49" s="65" t="n">
        <v>2046</v>
      </c>
      <c r="AA49" s="65" t="n">
        <v>2047</v>
      </c>
      <c r="AB49" s="65" t="n">
        <v>2048</v>
      </c>
      <c r="AC49" s="65" t="n">
        <v>2049</v>
      </c>
      <c r="AD49" s="65" t="n">
        <v>2050</v>
      </c>
    </row>
    <row r="50" customFormat="false" ht="15" hidden="false" customHeight="false" outlineLevel="0" collapsed="false">
      <c r="A50" s="71"/>
      <c r="B50" s="72" t="s">
        <v>65</v>
      </c>
      <c r="C50" s="50" t="n">
        <v>460.36</v>
      </c>
      <c r="D50" s="50" t="n">
        <v>537.52</v>
      </c>
      <c r="E50" s="50" t="n">
        <v>668.88</v>
      </c>
      <c r="F50" s="50" t="n">
        <v>749.31</v>
      </c>
      <c r="G50" s="50" t="n">
        <v>829.74</v>
      </c>
      <c r="H50" s="50" t="n">
        <v>898.92</v>
      </c>
      <c r="I50" s="50" t="n">
        <v>968.1</v>
      </c>
      <c r="J50" s="50" t="n">
        <v>1037.28</v>
      </c>
      <c r="K50" s="50" t="n">
        <v>1079.62</v>
      </c>
      <c r="L50" s="50" t="n">
        <v>1121.95</v>
      </c>
      <c r="M50" s="50" t="n">
        <v>1164.29</v>
      </c>
      <c r="N50" s="50" t="n">
        <v>1206.62</v>
      </c>
      <c r="O50" s="50" t="n">
        <v>1248.96</v>
      </c>
      <c r="P50" s="50" t="n">
        <v>1275</v>
      </c>
      <c r="Q50" s="50" t="n">
        <v>1301.04</v>
      </c>
      <c r="R50" s="50" t="n">
        <v>1327.08</v>
      </c>
      <c r="S50" s="50" t="n">
        <v>1353.12</v>
      </c>
      <c r="T50" s="50" t="n">
        <v>1379.16</v>
      </c>
      <c r="U50" s="50" t="n">
        <v>1395.1</v>
      </c>
      <c r="V50" s="50" t="n">
        <v>1411.04</v>
      </c>
      <c r="W50" s="50" t="n">
        <v>1426.98</v>
      </c>
      <c r="X50" s="50" t="n">
        <v>1442.91</v>
      </c>
      <c r="Y50" s="50" t="n">
        <v>1458.85</v>
      </c>
      <c r="Z50" s="50" t="n">
        <v>1482.59</v>
      </c>
      <c r="AA50" s="50" t="n">
        <v>1506.33</v>
      </c>
      <c r="AB50" s="50" t="n">
        <v>1530.07</v>
      </c>
      <c r="AC50" s="50" t="n">
        <v>1553.81</v>
      </c>
      <c r="AD50" s="50" t="n">
        <v>1577.56</v>
      </c>
    </row>
    <row r="51" customFormat="false" ht="15" hidden="false" customHeight="false" outlineLevel="0" collapsed="false">
      <c r="A51" s="71"/>
      <c r="B51" s="73" t="s">
        <v>66</v>
      </c>
      <c r="C51" s="50" t="n">
        <v>258.3</v>
      </c>
      <c r="D51" s="50" t="n">
        <v>309.23</v>
      </c>
      <c r="E51" s="50" t="n">
        <v>393.32</v>
      </c>
      <c r="F51" s="50" t="n">
        <v>463.69</v>
      </c>
      <c r="G51" s="50" t="n">
        <v>534.06</v>
      </c>
      <c r="H51" s="50" t="n">
        <v>562.01</v>
      </c>
      <c r="I51" s="50" t="n">
        <v>589.97</v>
      </c>
      <c r="J51" s="50" t="n">
        <v>617.92</v>
      </c>
      <c r="K51" s="50" t="n">
        <v>665.97</v>
      </c>
      <c r="L51" s="50" t="n">
        <v>714.01</v>
      </c>
      <c r="M51" s="50" t="n">
        <v>762.05</v>
      </c>
      <c r="N51" s="50" t="n">
        <v>810.09</v>
      </c>
      <c r="O51" s="50" t="n">
        <v>858.13</v>
      </c>
      <c r="P51" s="50" t="n">
        <v>885.74</v>
      </c>
      <c r="Q51" s="50" t="n">
        <v>913.36</v>
      </c>
      <c r="R51" s="50" t="n">
        <v>940.97</v>
      </c>
      <c r="S51" s="50" t="n">
        <v>968.58</v>
      </c>
      <c r="T51" s="50" t="n">
        <v>996.19</v>
      </c>
      <c r="U51" s="50" t="n">
        <v>1017.8</v>
      </c>
      <c r="V51" s="50" t="n">
        <v>1039.41</v>
      </c>
      <c r="W51" s="50" t="n">
        <v>1061.02</v>
      </c>
      <c r="X51" s="50" t="n">
        <v>1082.63</v>
      </c>
      <c r="Y51" s="50" t="n">
        <v>1104.24</v>
      </c>
      <c r="Z51" s="50" t="n">
        <v>1119.93</v>
      </c>
      <c r="AA51" s="50" t="n">
        <v>1135.62</v>
      </c>
      <c r="AB51" s="50" t="n">
        <v>1151.31</v>
      </c>
      <c r="AC51" s="50" t="n">
        <v>1167</v>
      </c>
      <c r="AD51" s="50" t="n">
        <v>1182.69</v>
      </c>
    </row>
    <row r="52" customFormat="false" ht="15" hidden="false" customHeight="false" outlineLevel="0" collapsed="false">
      <c r="A52" s="71"/>
      <c r="B52" s="74" t="s">
        <v>68</v>
      </c>
      <c r="C52" s="75" t="n">
        <f aca="false">SUM(C50:C51)</f>
        <v>718.66</v>
      </c>
      <c r="D52" s="75" t="n">
        <f aca="false">SUM(D50:D51)</f>
        <v>846.75</v>
      </c>
      <c r="E52" s="75" t="n">
        <f aca="false">SUM(E50:E51)</f>
        <v>1062.2</v>
      </c>
      <c r="F52" s="75" t="n">
        <f aca="false">SUM(F50:F51)</f>
        <v>1213</v>
      </c>
      <c r="G52" s="75" t="n">
        <f aca="false">SUM(G50:G51)</f>
        <v>1363.8</v>
      </c>
      <c r="H52" s="75" t="n">
        <f aca="false">SUM(H50:H51)</f>
        <v>1460.93</v>
      </c>
      <c r="I52" s="75" t="n">
        <f aca="false">SUM(I50:I51)</f>
        <v>1558.07</v>
      </c>
      <c r="J52" s="75" t="n">
        <f aca="false">SUM(J50:J51)</f>
        <v>1655.2</v>
      </c>
      <c r="K52" s="75" t="n">
        <f aca="false">SUM(K50:K51)</f>
        <v>1745.59</v>
      </c>
      <c r="L52" s="75" t="n">
        <f aca="false">SUM(L50:L51)</f>
        <v>1835.96</v>
      </c>
      <c r="M52" s="75" t="n">
        <f aca="false">SUM(M50:M51)</f>
        <v>1926.34</v>
      </c>
      <c r="N52" s="75" t="n">
        <f aca="false">SUM(N50:N51)</f>
        <v>2016.71</v>
      </c>
      <c r="O52" s="75" t="n">
        <f aca="false">SUM(O50:O51)</f>
        <v>2107.09</v>
      </c>
      <c r="P52" s="75" t="n">
        <f aca="false">SUM(P50:P51)</f>
        <v>2160.74</v>
      </c>
      <c r="Q52" s="75" t="n">
        <f aca="false">SUM(Q50:Q51)</f>
        <v>2214.4</v>
      </c>
      <c r="R52" s="75" t="n">
        <f aca="false">SUM(R50:R51)</f>
        <v>2268.05</v>
      </c>
      <c r="S52" s="75" t="n">
        <f aca="false">SUM(S50:S51)</f>
        <v>2321.7</v>
      </c>
      <c r="T52" s="75" t="n">
        <f aca="false">SUM(T50:T51)</f>
        <v>2375.35</v>
      </c>
      <c r="U52" s="75" t="n">
        <f aca="false">SUM(U50:U51)</f>
        <v>2412.9</v>
      </c>
      <c r="V52" s="75" t="n">
        <f aca="false">SUM(V50:V51)</f>
        <v>2450.45</v>
      </c>
      <c r="W52" s="75" t="n">
        <f aca="false">SUM(W50:W51)</f>
        <v>2488</v>
      </c>
      <c r="X52" s="75" t="n">
        <f aca="false">SUM(X50:X51)</f>
        <v>2525.54</v>
      </c>
      <c r="Y52" s="75" t="n">
        <f aca="false">SUM(Y50:Y51)</f>
        <v>2563.09</v>
      </c>
      <c r="Z52" s="75" t="n">
        <f aca="false">SUM(Z50:Z51)</f>
        <v>2602.52</v>
      </c>
      <c r="AA52" s="75" t="n">
        <f aca="false">SUM(AA50:AA51)</f>
        <v>2641.95</v>
      </c>
      <c r="AB52" s="75" t="n">
        <f aca="false">SUM(AB50:AB51)</f>
        <v>2681.38</v>
      </c>
      <c r="AC52" s="75" t="n">
        <f aca="false">SUM(AC50:AC51)</f>
        <v>2720.81</v>
      </c>
      <c r="AD52" s="75" t="n">
        <f aca="false">SUM(AD50:AD51)</f>
        <v>2760.25</v>
      </c>
    </row>
    <row r="53" customFormat="false" ht="15" hidden="false" customHeight="false" outlineLevel="0" collapsed="false">
      <c r="A53" s="88"/>
      <c r="B53" s="74" t="s">
        <v>69</v>
      </c>
      <c r="C53" s="75" t="n">
        <f aca="false">C52*(1+C7)</f>
        <v>761.7796</v>
      </c>
      <c r="D53" s="75" t="n">
        <f aca="false">D52*(1+D7)</f>
        <v>897.555</v>
      </c>
      <c r="E53" s="75" t="n">
        <f aca="false">E52*(1+E7)</f>
        <v>1125.932</v>
      </c>
      <c r="F53" s="75" t="n">
        <f aca="false">F52*(1+F7)</f>
        <v>1285.78</v>
      </c>
      <c r="G53" s="75" t="n">
        <f aca="false">G52*(1+G7)</f>
        <v>1445.628</v>
      </c>
      <c r="H53" s="75" t="n">
        <f aca="false">H52*(1+H7)</f>
        <v>1548.5858</v>
      </c>
      <c r="I53" s="75" t="n">
        <f aca="false">I52*(1+I7)</f>
        <v>1651.5542</v>
      </c>
      <c r="J53" s="75" t="n">
        <f aca="false">J52*(1+J7)</f>
        <v>1754.512</v>
      </c>
      <c r="K53" s="75" t="n">
        <f aca="false">K52*(1+K7)</f>
        <v>1850.3254</v>
      </c>
      <c r="L53" s="75" t="n">
        <f aca="false">L52*(1+L7)</f>
        <v>1946.1176</v>
      </c>
      <c r="M53" s="75" t="n">
        <f aca="false">M52*(1+M7)</f>
        <v>2041.9204</v>
      </c>
      <c r="N53" s="75" t="n">
        <f aca="false">N52*(1+N7)</f>
        <v>2137.7126</v>
      </c>
      <c r="O53" s="75" t="n">
        <f aca="false">O52*(1+O7)</f>
        <v>2233.5154</v>
      </c>
      <c r="P53" s="75" t="n">
        <f aca="false">P52*(1+P7)</f>
        <v>2290.3844</v>
      </c>
      <c r="Q53" s="75" t="n">
        <f aca="false">Q52*(1+Q7)</f>
        <v>2347.264</v>
      </c>
      <c r="R53" s="75" t="n">
        <f aca="false">R52*(1+R7)</f>
        <v>2404.133</v>
      </c>
      <c r="S53" s="75" t="n">
        <f aca="false">S52*(1+S7)</f>
        <v>2461.002</v>
      </c>
      <c r="T53" s="75" t="n">
        <f aca="false">T52*(1+T7)</f>
        <v>2517.871</v>
      </c>
      <c r="U53" s="75" t="n">
        <f aca="false">U52*(1+U7)</f>
        <v>2557.674</v>
      </c>
      <c r="V53" s="75" t="n">
        <f aca="false">V52*(1+V7)</f>
        <v>2597.477</v>
      </c>
      <c r="W53" s="75" t="n">
        <f aca="false">W52*(1+W7)</f>
        <v>2637.28</v>
      </c>
      <c r="X53" s="75" t="n">
        <f aca="false">X52*(1+X7)</f>
        <v>2677.0724</v>
      </c>
      <c r="Y53" s="75" t="n">
        <f aca="false">Y52*(1+Y7)</f>
        <v>2716.8754</v>
      </c>
      <c r="Z53" s="75" t="n">
        <f aca="false">Z52*(1+Z7)</f>
        <v>2758.6712</v>
      </c>
      <c r="AA53" s="75" t="n">
        <f aca="false">AA52*(1+AA7)</f>
        <v>2800.467</v>
      </c>
      <c r="AB53" s="75" t="n">
        <f aca="false">AB52*(1+AB7)</f>
        <v>2842.2628</v>
      </c>
      <c r="AC53" s="75" t="n">
        <f aca="false">AC52*(1+AC7)</f>
        <v>2884.0586</v>
      </c>
      <c r="AD53" s="75" t="n">
        <f aca="false">AD52*(1+AD7)</f>
        <v>2925.865</v>
      </c>
    </row>
    <row r="55" s="66" customFormat="true" ht="15" hidden="false" customHeight="false" outlineLevel="0" collapsed="false">
      <c r="A55" s="64"/>
      <c r="B55" s="65" t="s">
        <v>71</v>
      </c>
      <c r="C55" s="65" t="n">
        <v>2023</v>
      </c>
      <c r="D55" s="65" t="n">
        <v>2024</v>
      </c>
      <c r="E55" s="65" t="n">
        <v>2025</v>
      </c>
      <c r="F55" s="65" t="n">
        <v>2026</v>
      </c>
      <c r="G55" s="65" t="n">
        <v>2027</v>
      </c>
      <c r="H55" s="65" t="n">
        <v>2028</v>
      </c>
      <c r="I55" s="65" t="n">
        <v>2029</v>
      </c>
      <c r="J55" s="65" t="n">
        <v>2030</v>
      </c>
      <c r="K55" s="65" t="n">
        <v>2031</v>
      </c>
      <c r="L55" s="65" t="n">
        <v>2032</v>
      </c>
      <c r="M55" s="65" t="n">
        <v>2033</v>
      </c>
      <c r="N55" s="65" t="n">
        <v>2034</v>
      </c>
      <c r="O55" s="65" t="n">
        <v>2035</v>
      </c>
      <c r="P55" s="65" t="n">
        <v>2036</v>
      </c>
      <c r="Q55" s="65" t="n">
        <v>2037</v>
      </c>
      <c r="R55" s="65" t="n">
        <v>2038</v>
      </c>
      <c r="S55" s="65" t="n">
        <v>2039</v>
      </c>
      <c r="T55" s="65" t="n">
        <v>2040</v>
      </c>
      <c r="U55" s="65" t="n">
        <v>2041</v>
      </c>
      <c r="V55" s="65" t="n">
        <v>2042</v>
      </c>
      <c r="W55" s="65" t="n">
        <v>2043</v>
      </c>
      <c r="X55" s="65" t="n">
        <v>2044</v>
      </c>
      <c r="Y55" s="65" t="n">
        <v>2045</v>
      </c>
      <c r="Z55" s="65" t="n">
        <v>2046</v>
      </c>
      <c r="AA55" s="65" t="n">
        <v>2047</v>
      </c>
      <c r="AB55" s="65" t="n">
        <v>2048</v>
      </c>
      <c r="AC55" s="65" t="n">
        <v>2049</v>
      </c>
      <c r="AD55" s="65" t="n">
        <v>2050</v>
      </c>
    </row>
    <row r="56" customFormat="false" ht="15" hidden="false" customHeight="false" outlineLevel="0" collapsed="false">
      <c r="B56" s="72" t="s">
        <v>65</v>
      </c>
      <c r="C56" s="89" t="n">
        <f aca="false">C44+C50</f>
        <v>1212.97</v>
      </c>
      <c r="D56" s="89" t="n">
        <f aca="false">D44+D50</f>
        <v>1399.56</v>
      </c>
      <c r="E56" s="89" t="n">
        <f aca="false">E44+E50</f>
        <v>1661.01</v>
      </c>
      <c r="F56" s="89" t="n">
        <f aca="false">F44+F50</f>
        <v>1867.39</v>
      </c>
      <c r="G56" s="89" t="n">
        <f aca="false">G44+G50</f>
        <v>2073.77</v>
      </c>
      <c r="H56" s="89" t="n">
        <f aca="false">H44+H50</f>
        <v>2226.24</v>
      </c>
      <c r="I56" s="89" t="n">
        <f aca="false">I44+I50</f>
        <v>2378.7</v>
      </c>
      <c r="J56" s="89" t="n">
        <f aca="false">J44+J50</f>
        <v>2531.17</v>
      </c>
      <c r="K56" s="89" t="n">
        <f aca="false">K44+K50</f>
        <v>2614.26</v>
      </c>
      <c r="L56" s="89" t="n">
        <f aca="false">L44+L50</f>
        <v>2697.34</v>
      </c>
      <c r="M56" s="89" t="n">
        <f aca="false">M44+M50</f>
        <v>2780.43</v>
      </c>
      <c r="N56" s="89" t="n">
        <f aca="false">N44+N50</f>
        <v>2863.51</v>
      </c>
      <c r="O56" s="89" t="n">
        <f aca="false">O44+O50</f>
        <v>2946.6</v>
      </c>
      <c r="P56" s="89" t="n">
        <f aca="false">P44+P50</f>
        <v>3018.49</v>
      </c>
      <c r="Q56" s="89" t="n">
        <f aca="false">Q44+Q50</f>
        <v>3090.37</v>
      </c>
      <c r="R56" s="89" t="n">
        <f aca="false">R44+R50</f>
        <v>3162.25</v>
      </c>
      <c r="S56" s="89" t="n">
        <f aca="false">S44+S50</f>
        <v>3234.13</v>
      </c>
      <c r="T56" s="89" t="n">
        <f aca="false">T44+T50</f>
        <v>3306.02</v>
      </c>
      <c r="U56" s="89" t="n">
        <f aca="false">U44+U50</f>
        <v>3346.11</v>
      </c>
      <c r="V56" s="89" t="n">
        <f aca="false">V44+V50</f>
        <v>3386.2</v>
      </c>
      <c r="W56" s="89" t="n">
        <f aca="false">W44+W50</f>
        <v>3426.29</v>
      </c>
      <c r="X56" s="89" t="n">
        <f aca="false">X44+X50</f>
        <v>3466.38</v>
      </c>
      <c r="Y56" s="89" t="n">
        <f aca="false">Y44+Y50</f>
        <v>3506.47</v>
      </c>
      <c r="Z56" s="89" t="n">
        <f aca="false">Z44+Z50</f>
        <v>3581.64</v>
      </c>
      <c r="AA56" s="89" t="n">
        <f aca="false">AA44+AA50</f>
        <v>3656.8</v>
      </c>
      <c r="AB56" s="89" t="n">
        <f aca="false">AB44+AB50</f>
        <v>3731.97</v>
      </c>
      <c r="AC56" s="89" t="n">
        <f aca="false">AC44+AC50</f>
        <v>3807.14</v>
      </c>
      <c r="AD56" s="89" t="n">
        <f aca="false">AD44+AD50</f>
        <v>3882.31</v>
      </c>
    </row>
    <row r="57" customFormat="false" ht="15" hidden="false" customHeight="false" outlineLevel="0" collapsed="false">
      <c r="B57" s="73" t="s">
        <v>66</v>
      </c>
      <c r="C57" s="89" t="n">
        <f aca="false">C51+C45</f>
        <v>893.99</v>
      </c>
      <c r="D57" s="89" t="n">
        <f aca="false">D51+D45</f>
        <v>1068.27</v>
      </c>
      <c r="E57" s="89" t="n">
        <f aca="false">E51+E45</f>
        <v>1262.93</v>
      </c>
      <c r="F57" s="89" t="n">
        <f aca="false">F51+F45</f>
        <v>1452.9</v>
      </c>
      <c r="G57" s="89" t="n">
        <f aca="false">G51+G45</f>
        <v>1642.88</v>
      </c>
      <c r="H57" s="89" t="n">
        <f aca="false">H51+H45</f>
        <v>1727.15</v>
      </c>
      <c r="I57" s="89" t="n">
        <f aca="false">I51+I45</f>
        <v>1811.44</v>
      </c>
      <c r="J57" s="89" t="n">
        <f aca="false">J51+J45</f>
        <v>1895.71</v>
      </c>
      <c r="K57" s="89" t="n">
        <f aca="false">K51+K45</f>
        <v>2010.49</v>
      </c>
      <c r="L57" s="89" t="n">
        <f aca="false">L51+L45</f>
        <v>2125.27</v>
      </c>
      <c r="M57" s="89" t="n">
        <f aca="false">M51+M45</f>
        <v>2240.04</v>
      </c>
      <c r="N57" s="89" t="n">
        <f aca="false">N51+N45</f>
        <v>2354.82</v>
      </c>
      <c r="O57" s="89" t="n">
        <f aca="false">O51+O45</f>
        <v>2469.59</v>
      </c>
      <c r="P57" s="89" t="n">
        <f aca="false">P51+P45</f>
        <v>2532.51</v>
      </c>
      <c r="Q57" s="89" t="n">
        <f aca="false">Q51+Q45</f>
        <v>2595.44</v>
      </c>
      <c r="R57" s="89" t="n">
        <f aca="false">R51+R45</f>
        <v>2658.36</v>
      </c>
      <c r="S57" s="89" t="n">
        <f aca="false">S51+S45</f>
        <v>2721.28</v>
      </c>
      <c r="T57" s="89" t="n">
        <f aca="false">T51+T45</f>
        <v>2784.2</v>
      </c>
      <c r="U57" s="89" t="n">
        <f aca="false">U51+U45</f>
        <v>2828.13</v>
      </c>
      <c r="V57" s="89" t="n">
        <f aca="false">V51+V45</f>
        <v>2872.06</v>
      </c>
      <c r="W57" s="89" t="n">
        <f aca="false">W51+W45</f>
        <v>2915.99</v>
      </c>
      <c r="X57" s="89" t="n">
        <f aca="false">X51+X45</f>
        <v>2959.92</v>
      </c>
      <c r="Y57" s="89" t="n">
        <f aca="false">Y51+Y45</f>
        <v>3003.85</v>
      </c>
      <c r="Z57" s="89" t="n">
        <f aca="false">Z51+Z45</f>
        <v>3040.51</v>
      </c>
      <c r="AA57" s="89" t="n">
        <f aca="false">AA51+AA45</f>
        <v>3077.17</v>
      </c>
      <c r="AB57" s="89" t="n">
        <f aca="false">AB51+AB45</f>
        <v>3113.83</v>
      </c>
      <c r="AC57" s="89" t="n">
        <f aca="false">AC51+AC45</f>
        <v>3150.49</v>
      </c>
      <c r="AD57" s="89" t="n">
        <f aca="false">AD51+AD45</f>
        <v>3187.15</v>
      </c>
    </row>
    <row r="58" customFormat="false" ht="15" hidden="false" customHeight="false" outlineLevel="0" collapsed="false">
      <c r="B58" s="74" t="s">
        <v>68</v>
      </c>
      <c r="C58" s="75" t="n">
        <f aca="false">C52+C46</f>
        <v>2106.96</v>
      </c>
      <c r="D58" s="75" t="n">
        <f aca="false">D52+D46</f>
        <v>2467.83</v>
      </c>
      <c r="E58" s="75" t="n">
        <f aca="false">E52+E46</f>
        <v>2923.94</v>
      </c>
      <c r="F58" s="75" t="n">
        <f aca="false">F52+F46</f>
        <v>3320.29</v>
      </c>
      <c r="G58" s="75" t="n">
        <f aca="false">G52+G46</f>
        <v>3716.65</v>
      </c>
      <c r="H58" s="75" t="n">
        <f aca="false">H52+H46</f>
        <v>3953.39</v>
      </c>
      <c r="I58" s="75" t="n">
        <f aca="false">I52+I46</f>
        <v>4190.14</v>
      </c>
      <c r="J58" s="75" t="n">
        <f aca="false">J52+J46</f>
        <v>4426.88</v>
      </c>
      <c r="K58" s="75" t="n">
        <f aca="false">K52+K46</f>
        <v>4624.75</v>
      </c>
      <c r="L58" s="75" t="n">
        <f aca="false">L52+L46</f>
        <v>4822.61</v>
      </c>
      <c r="M58" s="75" t="n">
        <f aca="false">M52+M46</f>
        <v>5020.47</v>
      </c>
      <c r="N58" s="75" t="n">
        <f aca="false">N52+N46</f>
        <v>5218.33</v>
      </c>
      <c r="O58" s="75" t="n">
        <f aca="false">O52+O46</f>
        <v>5416.19</v>
      </c>
      <c r="P58" s="75" t="n">
        <f aca="false">P52+P46</f>
        <v>5551</v>
      </c>
      <c r="Q58" s="75" t="n">
        <f aca="false">Q52+Q46</f>
        <v>5685.81</v>
      </c>
      <c r="R58" s="75" t="n">
        <f aca="false">R52+R46</f>
        <v>5820.61</v>
      </c>
      <c r="S58" s="75" t="n">
        <f aca="false">S52+S46</f>
        <v>5955.41</v>
      </c>
      <c r="T58" s="75" t="n">
        <f aca="false">T52+T46</f>
        <v>6090.22</v>
      </c>
      <c r="U58" s="75" t="n">
        <f aca="false">U52+U46</f>
        <v>6174.24</v>
      </c>
      <c r="V58" s="75" t="n">
        <f aca="false">V52+V46</f>
        <v>6258.26</v>
      </c>
      <c r="W58" s="75" t="n">
        <f aca="false">W52+W46</f>
        <v>6342.28</v>
      </c>
      <c r="X58" s="75" t="n">
        <f aca="false">X52+X46</f>
        <v>6426.3</v>
      </c>
      <c r="Y58" s="75" t="n">
        <f aca="false">Y52+Y46</f>
        <v>6510.32</v>
      </c>
      <c r="Z58" s="75" t="n">
        <f aca="false">Z52+Z46</f>
        <v>6622.15</v>
      </c>
      <c r="AA58" s="75" t="n">
        <f aca="false">AA52+AA46</f>
        <v>6733.97</v>
      </c>
      <c r="AB58" s="75" t="n">
        <f aca="false">AB52+AB46</f>
        <v>6845.8</v>
      </c>
      <c r="AC58" s="75" t="n">
        <f aca="false">AC52+AC46</f>
        <v>6957.63</v>
      </c>
      <c r="AD58" s="75" t="n">
        <f aca="false">AD52+AD46</f>
        <v>7069.46</v>
      </c>
    </row>
    <row r="59" customFormat="false" ht="15" hidden="false" customHeight="false" outlineLevel="0" collapsed="false">
      <c r="B59" s="74" t="s">
        <v>69</v>
      </c>
      <c r="C59" s="75" t="n">
        <f aca="false">C53+C47</f>
        <v>2247.2606</v>
      </c>
      <c r="D59" s="75" t="n">
        <f aca="false">D53+D47</f>
        <v>2632.1106</v>
      </c>
      <c r="E59" s="75" t="n">
        <f aca="false">E53+E47</f>
        <v>3117.9938</v>
      </c>
      <c r="F59" s="75" t="n">
        <f aca="false">F53+F47</f>
        <v>3540.5803</v>
      </c>
      <c r="G59" s="75" t="n">
        <f aca="false">G53+G47</f>
        <v>3963.1775</v>
      </c>
      <c r="H59" s="75" t="n">
        <f aca="false">H53+H47</f>
        <v>4215.518</v>
      </c>
      <c r="I59" s="75" t="n">
        <f aca="false">I53+I47</f>
        <v>4467.8691</v>
      </c>
      <c r="J59" s="75" t="n">
        <f aca="false">J53+J47</f>
        <v>4720.2096</v>
      </c>
      <c r="K59" s="75" t="n">
        <f aca="false">K53+K47</f>
        <v>4931.0266</v>
      </c>
      <c r="L59" s="75" t="n">
        <f aca="false">L53+L47</f>
        <v>5141.8331</v>
      </c>
      <c r="M59" s="75" t="n">
        <f aca="false">M53+M47</f>
        <v>5352.6395</v>
      </c>
      <c r="N59" s="75" t="n">
        <f aca="false">N53+N47</f>
        <v>5563.446</v>
      </c>
      <c r="O59" s="75" t="n">
        <f aca="false">O53+O47</f>
        <v>5774.2524</v>
      </c>
      <c r="P59" s="75" t="n">
        <f aca="false">P53+P47</f>
        <v>5917.9626</v>
      </c>
      <c r="Q59" s="75" t="n">
        <f aca="false">Q53+Q47</f>
        <v>6061.6727</v>
      </c>
      <c r="R59" s="75" t="n">
        <f aca="false">R53+R47</f>
        <v>6205.3722</v>
      </c>
      <c r="S59" s="75" t="n">
        <f aca="false">S53+S47</f>
        <v>6349.0717</v>
      </c>
      <c r="T59" s="75" t="n">
        <f aca="false">T53+T47</f>
        <v>6492.7819</v>
      </c>
      <c r="U59" s="75" t="n">
        <f aca="false">U53+U47</f>
        <v>6582.3078</v>
      </c>
      <c r="V59" s="75" t="n">
        <f aca="false">V53+V47</f>
        <v>6671.8337</v>
      </c>
      <c r="W59" s="75" t="n">
        <f aca="false">W53+W47</f>
        <v>6761.3596</v>
      </c>
      <c r="X59" s="75" t="n">
        <f aca="false">X53+X47</f>
        <v>6850.8856</v>
      </c>
      <c r="Y59" s="75" t="n">
        <f aca="false">Y53+Y47</f>
        <v>6940.4115</v>
      </c>
      <c r="Z59" s="75" t="n">
        <f aca="false">Z53+Z47</f>
        <v>7059.6753</v>
      </c>
      <c r="AA59" s="75" t="n">
        <f aca="false">AA53+AA47</f>
        <v>7178.9284</v>
      </c>
      <c r="AB59" s="75" t="n">
        <f aca="false">AB53+AB47</f>
        <v>7298.1922</v>
      </c>
      <c r="AC59" s="75" t="n">
        <f aca="false">AC53+AC47</f>
        <v>7417.456</v>
      </c>
      <c r="AD59" s="75" t="n">
        <f aca="false">AD53+AD47</f>
        <v>7536.7197</v>
      </c>
    </row>
    <row r="61" customFormat="false" ht="15" hidden="false" customHeight="false" outlineLevel="0" collapsed="false">
      <c r="B61" s="77" t="s">
        <v>51</v>
      </c>
      <c r="C61" s="78"/>
      <c r="D61" s="78"/>
      <c r="E61" s="78"/>
      <c r="F61" s="78"/>
      <c r="G61" s="78"/>
      <c r="H61" s="78"/>
      <c r="I61" s="78"/>
      <c r="J61" s="78"/>
      <c r="K61" s="78"/>
      <c r="L61" s="78"/>
      <c r="M61" s="78"/>
      <c r="N61" s="78"/>
      <c r="O61" s="78"/>
      <c r="P61" s="78"/>
      <c r="Q61" s="78"/>
      <c r="R61" s="78"/>
      <c r="S61" s="78"/>
      <c r="T61" s="78"/>
      <c r="U61" s="78"/>
    </row>
    <row r="62" s="79" customFormat="true" ht="15" hidden="false" customHeight="false" outlineLevel="0" collapsed="false">
      <c r="B62" s="80" t="s">
        <v>73</v>
      </c>
      <c r="C62" s="81" t="n">
        <v>2023</v>
      </c>
      <c r="D62" s="81" t="n">
        <v>2024</v>
      </c>
      <c r="E62" s="81" t="n">
        <v>2025</v>
      </c>
      <c r="F62" s="81" t="n">
        <v>2026</v>
      </c>
      <c r="G62" s="81" t="n">
        <v>2027</v>
      </c>
      <c r="H62" s="81" t="n">
        <v>2028</v>
      </c>
      <c r="I62" s="81" t="n">
        <v>2029</v>
      </c>
      <c r="J62" s="81" t="n">
        <v>2030</v>
      </c>
      <c r="K62" s="81" t="n">
        <v>2031</v>
      </c>
      <c r="L62" s="81" t="n">
        <v>2032</v>
      </c>
      <c r="M62" s="81" t="n">
        <v>2033</v>
      </c>
      <c r="N62" s="81" t="n">
        <v>2034</v>
      </c>
      <c r="O62" s="81" t="n">
        <v>2035</v>
      </c>
      <c r="P62" s="81" t="n">
        <v>2036</v>
      </c>
      <c r="Q62" s="81" t="n">
        <v>2037</v>
      </c>
      <c r="R62" s="81" t="n">
        <v>2038</v>
      </c>
      <c r="S62" s="81" t="n">
        <v>2039</v>
      </c>
      <c r="T62" s="81" t="n">
        <v>2040</v>
      </c>
      <c r="U62" s="81" t="n">
        <v>2041</v>
      </c>
      <c r="V62" s="81" t="n">
        <v>2042</v>
      </c>
      <c r="W62" s="81" t="n">
        <v>2043</v>
      </c>
      <c r="X62" s="81" t="n">
        <v>2044</v>
      </c>
      <c r="Y62" s="81" t="n">
        <v>2045</v>
      </c>
      <c r="Z62" s="81" t="n">
        <v>2046</v>
      </c>
      <c r="AA62" s="81" t="n">
        <v>2047</v>
      </c>
      <c r="AB62" s="81" t="n">
        <v>2048</v>
      </c>
      <c r="AC62" s="81" t="n">
        <v>2049</v>
      </c>
      <c r="AD62" s="81" t="n">
        <v>2050</v>
      </c>
    </row>
    <row r="63" customFormat="false" ht="15" hidden="false" customHeight="false" outlineLevel="0" collapsed="false">
      <c r="B63" s="82" t="s">
        <v>65</v>
      </c>
      <c r="C63" s="83" t="n">
        <v>1428.18</v>
      </c>
      <c r="D63" s="83" t="n">
        <v>1511.46</v>
      </c>
      <c r="E63" s="83" t="n">
        <v>1594.74</v>
      </c>
      <c r="F63" s="83" t="n">
        <v>1868.15</v>
      </c>
      <c r="G63" s="83" t="n">
        <v>2141.55</v>
      </c>
      <c r="H63" s="83" t="n">
        <v>2414.95</v>
      </c>
      <c r="I63" s="83" t="n">
        <v>2688.37</v>
      </c>
      <c r="J63" s="83" t="n">
        <v>2961.77</v>
      </c>
      <c r="K63" s="83" t="n">
        <v>3010.92</v>
      </c>
      <c r="L63" s="83" t="n">
        <v>3060.08</v>
      </c>
      <c r="M63" s="83" t="n">
        <v>3109.23</v>
      </c>
      <c r="N63" s="83" t="n">
        <v>3158.39</v>
      </c>
      <c r="O63" s="83" t="n">
        <v>3207.54</v>
      </c>
      <c r="P63" s="83" t="n">
        <v>3309.98</v>
      </c>
      <c r="Q63" s="83" t="n">
        <v>3412.41</v>
      </c>
      <c r="R63" s="83" t="n">
        <v>3514.84</v>
      </c>
      <c r="S63" s="83" t="n">
        <v>3617.28</v>
      </c>
      <c r="T63" s="83" t="n">
        <v>3719.72</v>
      </c>
      <c r="U63" s="83" t="n">
        <v>3727.57</v>
      </c>
      <c r="V63" s="83" t="n">
        <v>3735.41</v>
      </c>
      <c r="W63" s="83" t="n">
        <v>3743.25</v>
      </c>
      <c r="X63" s="83" t="n">
        <v>3751.09</v>
      </c>
      <c r="Y63" s="83" t="n">
        <v>3758.94</v>
      </c>
      <c r="Z63" s="83" t="n">
        <v>3745.94</v>
      </c>
      <c r="AA63" s="83" t="n">
        <v>3732.94</v>
      </c>
      <c r="AB63" s="83" t="n">
        <v>3719.95</v>
      </c>
      <c r="AC63" s="83" t="n">
        <v>3706.95</v>
      </c>
      <c r="AD63" s="83" t="n">
        <v>3693.95</v>
      </c>
      <c r="AE63" s="84"/>
      <c r="AF63" s="84"/>
      <c r="AG63" s="84"/>
      <c r="AH63" s="84"/>
      <c r="AI63" s="84"/>
      <c r="AJ63" s="84"/>
      <c r="AK63" s="84"/>
      <c r="AL63" s="84"/>
      <c r="AM63" s="84"/>
      <c r="AN63" s="84"/>
      <c r="AO63" s="84"/>
      <c r="AP63" s="84"/>
      <c r="AQ63" s="84"/>
    </row>
    <row r="64" customFormat="false" ht="15" hidden="false" customHeight="false" outlineLevel="0" collapsed="false">
      <c r="B64" s="85" t="s">
        <v>66</v>
      </c>
      <c r="C64" s="83" t="n">
        <v>805.13</v>
      </c>
      <c r="D64" s="83" t="n">
        <v>877.19</v>
      </c>
      <c r="E64" s="83" t="n">
        <v>949.27</v>
      </c>
      <c r="F64" s="83" t="n">
        <v>1114.49</v>
      </c>
      <c r="G64" s="83" t="n">
        <v>1279.71</v>
      </c>
      <c r="H64" s="83" t="n">
        <v>1444.93</v>
      </c>
      <c r="I64" s="83" t="n">
        <v>1610.15</v>
      </c>
      <c r="J64" s="83" t="n">
        <v>1775.38</v>
      </c>
      <c r="K64" s="83" t="n">
        <v>1834.68</v>
      </c>
      <c r="L64" s="83" t="n">
        <v>1893.99</v>
      </c>
      <c r="M64" s="83" t="n">
        <v>1953.3</v>
      </c>
      <c r="N64" s="83" t="n">
        <v>2012.61</v>
      </c>
      <c r="O64" s="83" t="n">
        <v>2071.91</v>
      </c>
      <c r="P64" s="83" t="n">
        <v>2116.47</v>
      </c>
      <c r="Q64" s="83" t="n">
        <v>2161.02</v>
      </c>
      <c r="R64" s="83" t="n">
        <v>2205.58</v>
      </c>
      <c r="S64" s="83" t="n">
        <v>2250.12</v>
      </c>
      <c r="T64" s="83" t="n">
        <v>2294.68</v>
      </c>
      <c r="U64" s="83" t="n">
        <v>2313.54</v>
      </c>
      <c r="V64" s="83" t="n">
        <v>2332.39</v>
      </c>
      <c r="W64" s="83" t="n">
        <v>2351.25</v>
      </c>
      <c r="X64" s="83" t="n">
        <v>2370.1</v>
      </c>
      <c r="Y64" s="83" t="n">
        <v>2388.96</v>
      </c>
      <c r="Z64" s="83" t="n">
        <v>2391.47</v>
      </c>
      <c r="AA64" s="83" t="n">
        <v>2393.98</v>
      </c>
      <c r="AB64" s="83" t="n">
        <v>2396.48</v>
      </c>
      <c r="AC64" s="83" t="n">
        <v>2398.98</v>
      </c>
      <c r="AD64" s="83" t="n">
        <v>2401.47</v>
      </c>
      <c r="AE64" s="84"/>
      <c r="AF64" s="84"/>
      <c r="AG64" s="84"/>
      <c r="AH64" s="84"/>
      <c r="AI64" s="84"/>
      <c r="AJ64" s="84"/>
      <c r="AK64" s="84"/>
      <c r="AL64" s="84"/>
      <c r="AM64" s="84"/>
      <c r="AN64" s="84"/>
      <c r="AO64" s="84"/>
      <c r="AP64" s="84"/>
      <c r="AQ64" s="84"/>
    </row>
    <row r="65" customFormat="false" ht="15" hidden="false" customHeight="false" outlineLevel="0" collapsed="false">
      <c r="B65" s="86" t="s">
        <v>68</v>
      </c>
      <c r="C65" s="87" t="n">
        <v>2233.31</v>
      </c>
      <c r="D65" s="87" t="n">
        <v>2388.65</v>
      </c>
      <c r="E65" s="87" t="n">
        <v>2544.01</v>
      </c>
      <c r="F65" s="87" t="n">
        <v>2982.64</v>
      </c>
      <c r="G65" s="87" t="n">
        <v>3421.26</v>
      </c>
      <c r="H65" s="87" t="n">
        <v>3859.88</v>
      </c>
      <c r="I65" s="87" t="n">
        <v>4298.52</v>
      </c>
      <c r="J65" s="87" t="n">
        <v>4737.15</v>
      </c>
      <c r="K65" s="87" t="n">
        <v>4845.6</v>
      </c>
      <c r="L65" s="87" t="n">
        <v>4954.07</v>
      </c>
      <c r="M65" s="87" t="n">
        <v>5062.53</v>
      </c>
      <c r="N65" s="87" t="n">
        <v>5171</v>
      </c>
      <c r="O65" s="87" t="n">
        <v>5279.45</v>
      </c>
      <c r="P65" s="87" t="n">
        <v>5426.45</v>
      </c>
      <c r="Q65" s="87" t="n">
        <v>5573.43</v>
      </c>
      <c r="R65" s="87" t="n">
        <v>5720.42</v>
      </c>
      <c r="S65" s="87" t="n">
        <v>5867.4</v>
      </c>
      <c r="T65" s="87" t="n">
        <v>6014.4</v>
      </c>
      <c r="U65" s="87" t="n">
        <v>6041.11</v>
      </c>
      <c r="V65" s="87" t="n">
        <v>6067.8</v>
      </c>
      <c r="W65" s="87" t="n">
        <v>6094.5</v>
      </c>
      <c r="X65" s="87" t="n">
        <v>6121.19</v>
      </c>
      <c r="Y65" s="87" t="n">
        <v>6147.9</v>
      </c>
      <c r="Z65" s="87" t="n">
        <v>6137.41</v>
      </c>
      <c r="AA65" s="87" t="n">
        <v>6126.92</v>
      </c>
      <c r="AB65" s="87" t="n">
        <v>6116.43</v>
      </c>
      <c r="AC65" s="87" t="n">
        <v>6105.93</v>
      </c>
      <c r="AD65" s="87" t="n">
        <v>6095.42</v>
      </c>
      <c r="AE65" s="84"/>
      <c r="AF65" s="84"/>
      <c r="AG65" s="84"/>
      <c r="AH65" s="84"/>
      <c r="AI65" s="84"/>
      <c r="AJ65" s="84"/>
      <c r="AK65" s="84"/>
      <c r="AL65" s="84"/>
      <c r="AM65" s="84"/>
      <c r="AN65" s="84"/>
      <c r="AO65" s="84"/>
      <c r="AP65" s="84"/>
      <c r="AQ65" s="84"/>
    </row>
    <row r="66" customFormat="false" ht="15" hidden="false" customHeight="false" outlineLevel="0" collapsed="false">
      <c r="B66" s="86" t="s">
        <v>69</v>
      </c>
      <c r="C66" s="87" t="n">
        <v>2382.2368</v>
      </c>
      <c r="D66" s="87" t="n">
        <v>2547.9283</v>
      </c>
      <c r="E66" s="87" t="n">
        <v>2713.6411</v>
      </c>
      <c r="F66" s="87" t="n">
        <v>3181.5008</v>
      </c>
      <c r="G66" s="87" t="n">
        <v>3649.3498</v>
      </c>
      <c r="H66" s="87" t="n">
        <v>4117.1988</v>
      </c>
      <c r="I66" s="87" t="n">
        <v>4585.069</v>
      </c>
      <c r="J66" s="87" t="n">
        <v>5052.9287</v>
      </c>
      <c r="K66" s="87" t="n">
        <v>5168.5493</v>
      </c>
      <c r="L66" s="87" t="n">
        <v>5284.1913</v>
      </c>
      <c r="M66" s="87" t="n">
        <v>5399.8225</v>
      </c>
      <c r="N66" s="87" t="n">
        <v>5515.4644</v>
      </c>
      <c r="O66" s="87" t="n">
        <v>5631.085</v>
      </c>
      <c r="P66" s="87" t="n">
        <v>5787.9107</v>
      </c>
      <c r="Q66" s="87" t="n">
        <v>5944.7153</v>
      </c>
      <c r="R66" s="87" t="n">
        <v>6101.5303</v>
      </c>
      <c r="S66" s="87" t="n">
        <v>6258.3348</v>
      </c>
      <c r="T66" s="87" t="n">
        <v>6415.1606</v>
      </c>
      <c r="U66" s="87" t="n">
        <v>6443.7233</v>
      </c>
      <c r="V66" s="87" t="n">
        <v>6472.2647</v>
      </c>
      <c r="W66" s="87" t="n">
        <v>6500.8168</v>
      </c>
      <c r="X66" s="87" t="n">
        <v>6529.3582</v>
      </c>
      <c r="Y66" s="87" t="n">
        <v>6557.9209</v>
      </c>
      <c r="Z66" s="87" t="n">
        <v>6547.2177</v>
      </c>
      <c r="AA66" s="87" t="n">
        <v>6536.5147</v>
      </c>
      <c r="AB66" s="87" t="n">
        <v>6525.8115</v>
      </c>
      <c r="AC66" s="87" t="n">
        <v>6515.0978</v>
      </c>
      <c r="AD66" s="87" t="n">
        <v>6504.3733</v>
      </c>
      <c r="AE66" s="84"/>
      <c r="AF66" s="84"/>
      <c r="AG66" s="84"/>
      <c r="AH66" s="84"/>
      <c r="AI66" s="84"/>
      <c r="AJ66" s="84"/>
      <c r="AK66" s="84"/>
      <c r="AL66" s="84"/>
      <c r="AM66" s="84"/>
      <c r="AN66" s="84"/>
      <c r="AO66" s="84"/>
      <c r="AP66" s="84"/>
      <c r="AQ66" s="84"/>
    </row>
    <row r="68" s="16" customFormat="true" ht="17.25" hidden="false" customHeight="false" outlineLevel="0" collapsed="false">
      <c r="B68" s="16" t="s">
        <v>75</v>
      </c>
    </row>
    <row r="69" s="91" customFormat="true" ht="15" hidden="false" customHeight="false" outlineLevel="0" collapsed="false">
      <c r="A69" s="90"/>
      <c r="B69" s="90"/>
      <c r="C69" s="90"/>
      <c r="D69" s="90"/>
      <c r="E69" s="90"/>
      <c r="F69" s="90"/>
      <c r="G69" s="90"/>
      <c r="H69" s="90"/>
      <c r="I69" s="90"/>
      <c r="J69" s="90"/>
      <c r="K69" s="90"/>
      <c r="L69" s="90"/>
      <c r="M69" s="90"/>
      <c r="N69" s="90"/>
      <c r="O69" s="90"/>
      <c r="P69" s="90"/>
      <c r="Q69" s="90"/>
      <c r="R69" s="90"/>
      <c r="S69" s="90"/>
      <c r="T69" s="90"/>
      <c r="U69" s="90"/>
    </row>
    <row r="70" s="92" customFormat="true" ht="15" hidden="false" customHeight="false" outlineLevel="0" collapsed="false">
      <c r="B70" s="92" t="s">
        <v>76</v>
      </c>
    </row>
    <row r="71" s="93" customFormat="true" ht="15" hidden="false" customHeight="false" outlineLevel="0" collapsed="false">
      <c r="B71" s="94"/>
    </row>
    <row r="72" s="91" customFormat="true" ht="15" hidden="false" customHeight="false" outlineLevel="0" collapsed="false">
      <c r="A72" s="69"/>
      <c r="B72" s="95" t="s">
        <v>77</v>
      </c>
      <c r="C72" s="65" t="n">
        <v>2023</v>
      </c>
      <c r="D72" s="65" t="n">
        <v>2024</v>
      </c>
      <c r="E72" s="65" t="n">
        <v>2025</v>
      </c>
      <c r="F72" s="65" t="n">
        <v>2026</v>
      </c>
      <c r="G72" s="65" t="n">
        <v>2027</v>
      </c>
      <c r="H72" s="65" t="n">
        <v>2028</v>
      </c>
      <c r="I72" s="65" t="n">
        <v>2029</v>
      </c>
      <c r="J72" s="65" t="n">
        <v>2030</v>
      </c>
      <c r="K72" s="65" t="n">
        <v>2031</v>
      </c>
      <c r="L72" s="65" t="n">
        <v>2032</v>
      </c>
      <c r="M72" s="65" t="n">
        <v>2033</v>
      </c>
      <c r="N72" s="65" t="n">
        <v>2034</v>
      </c>
      <c r="O72" s="65" t="n">
        <v>2035</v>
      </c>
      <c r="P72" s="65" t="n">
        <v>2036</v>
      </c>
      <c r="Q72" s="65" t="n">
        <v>2037</v>
      </c>
      <c r="R72" s="65" t="n">
        <v>2038</v>
      </c>
      <c r="S72" s="65" t="n">
        <v>2039</v>
      </c>
      <c r="T72" s="65" t="n">
        <v>2040</v>
      </c>
      <c r="U72" s="65" t="n">
        <v>2041</v>
      </c>
      <c r="V72" s="65" t="n">
        <v>2042</v>
      </c>
      <c r="W72" s="65" t="n">
        <v>2043</v>
      </c>
      <c r="X72" s="65" t="n">
        <v>2044</v>
      </c>
      <c r="Y72" s="65" t="n">
        <v>2045</v>
      </c>
      <c r="Z72" s="65" t="n">
        <v>2046</v>
      </c>
      <c r="AA72" s="65" t="n">
        <v>2047</v>
      </c>
      <c r="AB72" s="65" t="n">
        <v>2048</v>
      </c>
      <c r="AC72" s="65" t="n">
        <v>2049</v>
      </c>
      <c r="AD72" s="65" t="n">
        <v>2050</v>
      </c>
    </row>
    <row r="73" s="91" customFormat="true" ht="15" hidden="false" customHeight="false" outlineLevel="0" collapsed="false">
      <c r="A73" s="69"/>
      <c r="B73" s="96" t="s">
        <v>78</v>
      </c>
      <c r="C73" s="50" t="n">
        <v>32.18</v>
      </c>
      <c r="D73" s="50" t="n">
        <v>39.33</v>
      </c>
      <c r="E73" s="50" t="n">
        <v>65.36</v>
      </c>
      <c r="F73" s="50" t="n">
        <v>77.05</v>
      </c>
      <c r="G73" s="50" t="n">
        <v>106.41</v>
      </c>
      <c r="H73" s="50" t="n">
        <v>144.56</v>
      </c>
      <c r="I73" s="50" t="n">
        <v>198.13</v>
      </c>
      <c r="J73" s="50" t="n">
        <v>242.64</v>
      </c>
      <c r="K73" s="50" t="n">
        <v>280.86</v>
      </c>
      <c r="L73" s="50" t="n">
        <v>292.54</v>
      </c>
      <c r="M73" s="50" t="n">
        <v>316.42</v>
      </c>
      <c r="N73" s="50" t="n">
        <v>326.79</v>
      </c>
      <c r="O73" s="50" t="n">
        <v>337.16</v>
      </c>
      <c r="P73" s="50" t="n">
        <v>345.78</v>
      </c>
      <c r="Q73" s="50" t="n">
        <v>360.4</v>
      </c>
      <c r="R73" s="50" t="n">
        <v>369.02</v>
      </c>
      <c r="S73" s="50" t="n">
        <v>377.64</v>
      </c>
      <c r="T73" s="50" t="n">
        <v>392.26</v>
      </c>
      <c r="U73" s="50" t="n">
        <v>393.58</v>
      </c>
      <c r="V73" s="50" t="n">
        <v>393.58</v>
      </c>
      <c r="W73" s="50" t="n">
        <v>393.58</v>
      </c>
      <c r="X73" s="50" t="n">
        <v>393.58</v>
      </c>
      <c r="Y73" s="50" t="n">
        <v>393.58</v>
      </c>
      <c r="Z73" s="50" t="n">
        <v>393.58</v>
      </c>
      <c r="AA73" s="50" t="n">
        <v>393.58</v>
      </c>
      <c r="AB73" s="50" t="n">
        <v>393.58</v>
      </c>
      <c r="AC73" s="50" t="n">
        <v>393.58</v>
      </c>
      <c r="AD73" s="50" t="n">
        <v>393.58</v>
      </c>
      <c r="AF73" s="97"/>
      <c r="AG73" s="97"/>
      <c r="AH73" s="97"/>
      <c r="AI73" s="97"/>
      <c r="AJ73" s="97"/>
      <c r="AK73" s="97"/>
      <c r="AL73" s="97"/>
      <c r="AM73" s="97"/>
      <c r="AN73" s="97"/>
      <c r="AO73" s="97"/>
      <c r="AP73" s="97"/>
      <c r="AQ73" s="97"/>
      <c r="AR73" s="97"/>
      <c r="AS73" s="97"/>
      <c r="AT73" s="97"/>
      <c r="AU73" s="97"/>
      <c r="AV73" s="97"/>
      <c r="AW73" s="97"/>
      <c r="AX73" s="97"/>
      <c r="AY73" s="97"/>
      <c r="AZ73" s="97"/>
      <c r="BA73" s="97"/>
      <c r="BB73" s="97"/>
      <c r="BC73" s="97"/>
      <c r="BD73" s="97"/>
      <c r="BE73" s="97"/>
      <c r="BF73" s="97"/>
      <c r="BG73" s="97"/>
      <c r="BH73" s="97"/>
    </row>
    <row r="74" s="91" customFormat="true" ht="15" hidden="false" customHeight="false" outlineLevel="0" collapsed="false">
      <c r="A74" s="69"/>
      <c r="B74" s="91" t="s">
        <v>79</v>
      </c>
      <c r="C74" s="50" t="n">
        <v>94.76</v>
      </c>
      <c r="D74" s="50" t="n">
        <v>114.79</v>
      </c>
      <c r="E74" s="50" t="n">
        <v>137.24</v>
      </c>
      <c r="F74" s="50" t="n">
        <v>183.63</v>
      </c>
      <c r="G74" s="50" t="n">
        <v>208.67</v>
      </c>
      <c r="H74" s="50" t="n">
        <v>217.04</v>
      </c>
      <c r="I74" s="50" t="n">
        <v>228.35</v>
      </c>
      <c r="J74" s="50" t="n">
        <v>239.62</v>
      </c>
      <c r="K74" s="50" t="n">
        <v>242.42</v>
      </c>
      <c r="L74" s="50" t="n">
        <v>242.42</v>
      </c>
      <c r="M74" s="50" t="n">
        <v>242.42</v>
      </c>
      <c r="N74" s="50" t="n">
        <v>242.42</v>
      </c>
      <c r="O74" s="50" t="n">
        <v>242.42</v>
      </c>
      <c r="P74" s="50" t="n">
        <v>246</v>
      </c>
      <c r="Q74" s="50" t="n">
        <v>249.58</v>
      </c>
      <c r="R74" s="50" t="n">
        <v>255.05</v>
      </c>
      <c r="S74" s="50" t="n">
        <v>258.8</v>
      </c>
      <c r="T74" s="50" t="n">
        <v>261.24</v>
      </c>
      <c r="U74" s="50" t="n">
        <v>270.42</v>
      </c>
      <c r="V74" s="50" t="n">
        <v>277.33</v>
      </c>
      <c r="W74" s="50" t="n">
        <v>284.05</v>
      </c>
      <c r="X74" s="50" t="n">
        <v>290.93</v>
      </c>
      <c r="Y74" s="50" t="n">
        <v>299.09</v>
      </c>
      <c r="Z74" s="50" t="n">
        <v>306.16</v>
      </c>
      <c r="AA74" s="50" t="n">
        <v>310.06</v>
      </c>
      <c r="AB74" s="50" t="n">
        <v>314.09</v>
      </c>
      <c r="AC74" s="50" t="n">
        <v>317.82</v>
      </c>
      <c r="AD74" s="50" t="n">
        <v>323.17</v>
      </c>
      <c r="AF74" s="97"/>
      <c r="AG74" s="97"/>
      <c r="AH74" s="97"/>
      <c r="AI74" s="97"/>
      <c r="AJ74" s="97"/>
      <c r="AK74" s="97"/>
      <c r="AL74" s="97"/>
      <c r="AM74" s="97"/>
      <c r="AN74" s="97"/>
      <c r="AO74" s="97"/>
      <c r="AP74" s="97"/>
      <c r="AQ74" s="97"/>
      <c r="AR74" s="97"/>
      <c r="AS74" s="97"/>
      <c r="AT74" s="97"/>
      <c r="AU74" s="97"/>
      <c r="AV74" s="97"/>
      <c r="AW74" s="97"/>
      <c r="AX74" s="97"/>
      <c r="AY74" s="97"/>
      <c r="AZ74" s="97"/>
      <c r="BA74" s="97"/>
      <c r="BB74" s="97"/>
      <c r="BC74" s="97"/>
      <c r="BD74" s="97"/>
      <c r="BE74" s="97"/>
      <c r="BF74" s="97"/>
      <c r="BG74" s="97"/>
      <c r="BH74" s="97"/>
    </row>
    <row r="75" s="91" customFormat="true" ht="15" hidden="false" customHeight="false" outlineLevel="0" collapsed="false">
      <c r="A75" s="98"/>
      <c r="B75" s="99" t="s">
        <v>80</v>
      </c>
      <c r="C75" s="100" t="n">
        <f aca="false">C73+C74</f>
        <v>126.94</v>
      </c>
      <c r="D75" s="100" t="n">
        <f aca="false">D73+D74</f>
        <v>154.12</v>
      </c>
      <c r="E75" s="100" t="n">
        <f aca="false">E73+E74</f>
        <v>202.6</v>
      </c>
      <c r="F75" s="100" t="n">
        <f aca="false">F73+F74</f>
        <v>260.68</v>
      </c>
      <c r="G75" s="100" t="n">
        <f aca="false">G73+G74</f>
        <v>315.08</v>
      </c>
      <c r="H75" s="100" t="n">
        <f aca="false">H73+H74</f>
        <v>361.6</v>
      </c>
      <c r="I75" s="100" t="n">
        <f aca="false">I73+I74</f>
        <v>426.48</v>
      </c>
      <c r="J75" s="100" t="n">
        <f aca="false">J73+J74</f>
        <v>482.26</v>
      </c>
      <c r="K75" s="100" t="n">
        <f aca="false">K73+K74</f>
        <v>523.28</v>
      </c>
      <c r="L75" s="100" t="n">
        <f aca="false">L73+L74</f>
        <v>534.96</v>
      </c>
      <c r="M75" s="100" t="n">
        <f aca="false">M73+M74</f>
        <v>558.84</v>
      </c>
      <c r="N75" s="100" t="n">
        <f aca="false">N73+N74</f>
        <v>569.21</v>
      </c>
      <c r="O75" s="100" t="n">
        <f aca="false">O73+O74</f>
        <v>579.58</v>
      </c>
      <c r="P75" s="100" t="n">
        <f aca="false">P73+P74</f>
        <v>591.78</v>
      </c>
      <c r="Q75" s="100" t="n">
        <f aca="false">Q73+Q74</f>
        <v>609.98</v>
      </c>
      <c r="R75" s="100" t="n">
        <f aca="false">R73+R74</f>
        <v>624.07</v>
      </c>
      <c r="S75" s="100" t="n">
        <f aca="false">S73+S74</f>
        <v>636.44</v>
      </c>
      <c r="T75" s="100" t="n">
        <f aca="false">T73+T74</f>
        <v>653.5</v>
      </c>
      <c r="U75" s="100" t="n">
        <f aca="false">U73+U74</f>
        <v>664</v>
      </c>
      <c r="V75" s="100" t="n">
        <f aca="false">V73+V74</f>
        <v>670.91</v>
      </c>
      <c r="W75" s="100" t="n">
        <f aca="false">W73+W74</f>
        <v>677.63</v>
      </c>
      <c r="X75" s="100" t="n">
        <f aca="false">X73+X74</f>
        <v>684.51</v>
      </c>
      <c r="Y75" s="100" t="n">
        <f aca="false">Y73+Y74</f>
        <v>692.67</v>
      </c>
      <c r="Z75" s="100" t="n">
        <f aca="false">Z73+Z74</f>
        <v>699.74</v>
      </c>
      <c r="AA75" s="100" t="n">
        <f aca="false">AA73+AA74</f>
        <v>703.64</v>
      </c>
      <c r="AB75" s="100" t="n">
        <f aca="false">AB73+AB74</f>
        <v>707.67</v>
      </c>
      <c r="AC75" s="100" t="n">
        <f aca="false">AC73+AC74</f>
        <v>711.4</v>
      </c>
      <c r="AD75" s="100" t="n">
        <f aca="false">AD73+AD74</f>
        <v>716.75</v>
      </c>
    </row>
    <row r="76" s="91" customFormat="true" ht="15" hidden="false" customHeight="false" outlineLevel="0" collapsed="false">
      <c r="A76" s="98"/>
      <c r="B76" s="101"/>
      <c r="C76" s="102"/>
      <c r="D76" s="102"/>
      <c r="E76" s="102"/>
      <c r="F76" s="102"/>
      <c r="G76" s="102"/>
      <c r="H76" s="102"/>
      <c r="I76" s="102"/>
      <c r="J76" s="102"/>
      <c r="K76" s="102"/>
      <c r="L76" s="102"/>
      <c r="M76" s="102"/>
      <c r="N76" s="102"/>
      <c r="O76" s="102"/>
      <c r="P76" s="102"/>
      <c r="Q76" s="102"/>
      <c r="R76" s="102"/>
      <c r="S76" s="102"/>
      <c r="T76" s="102"/>
      <c r="U76" s="102"/>
      <c r="V76" s="103"/>
      <c r="W76" s="103"/>
      <c r="X76" s="103"/>
    </row>
    <row r="77" s="91" customFormat="true" ht="15" hidden="false" customHeight="false" outlineLevel="0" collapsed="false">
      <c r="A77" s="69"/>
      <c r="B77" s="95" t="s">
        <v>81</v>
      </c>
      <c r="C77" s="65" t="n">
        <v>2023</v>
      </c>
      <c r="D77" s="65" t="n">
        <v>2024</v>
      </c>
      <c r="E77" s="65" t="n">
        <v>2025</v>
      </c>
      <c r="F77" s="65" t="n">
        <v>2026</v>
      </c>
      <c r="G77" s="65" t="n">
        <v>2027</v>
      </c>
      <c r="H77" s="65" t="n">
        <v>2028</v>
      </c>
      <c r="I77" s="65" t="n">
        <v>2029</v>
      </c>
      <c r="J77" s="65" t="n">
        <v>2030</v>
      </c>
      <c r="K77" s="65" t="n">
        <v>2031</v>
      </c>
      <c r="L77" s="65" t="n">
        <v>2032</v>
      </c>
      <c r="M77" s="65" t="n">
        <v>2033</v>
      </c>
      <c r="N77" s="65" t="n">
        <v>2034</v>
      </c>
      <c r="O77" s="65" t="n">
        <v>2035</v>
      </c>
      <c r="P77" s="65" t="n">
        <v>2036</v>
      </c>
      <c r="Q77" s="65" t="n">
        <v>2037</v>
      </c>
      <c r="R77" s="65" t="n">
        <v>2038</v>
      </c>
      <c r="S77" s="65" t="n">
        <v>2039</v>
      </c>
      <c r="T77" s="65" t="n">
        <v>2040</v>
      </c>
      <c r="U77" s="65" t="n">
        <v>2041</v>
      </c>
      <c r="V77" s="65" t="n">
        <v>2042</v>
      </c>
      <c r="W77" s="65" t="n">
        <v>2043</v>
      </c>
      <c r="X77" s="65" t="n">
        <v>2044</v>
      </c>
      <c r="Y77" s="65" t="n">
        <v>2045</v>
      </c>
      <c r="Z77" s="65" t="n">
        <v>2046</v>
      </c>
      <c r="AA77" s="65" t="n">
        <v>2047</v>
      </c>
      <c r="AB77" s="65" t="n">
        <v>2048</v>
      </c>
      <c r="AC77" s="65" t="n">
        <v>2049</v>
      </c>
      <c r="AD77" s="65" t="n">
        <v>2050</v>
      </c>
    </row>
    <row r="78" s="91" customFormat="true" ht="15" hidden="false" customHeight="false" outlineLevel="0" collapsed="false">
      <c r="A78" s="69"/>
      <c r="B78" s="96" t="s">
        <v>78</v>
      </c>
      <c r="C78" s="50" t="n">
        <v>14.57</v>
      </c>
      <c r="D78" s="50" t="n">
        <v>22.2</v>
      </c>
      <c r="E78" s="50" t="n">
        <v>61.08</v>
      </c>
      <c r="F78" s="50" t="n">
        <v>105.68</v>
      </c>
      <c r="G78" s="50" t="n">
        <v>184.29</v>
      </c>
      <c r="H78" s="50" t="n">
        <v>227.66</v>
      </c>
      <c r="I78" s="50" t="n">
        <v>290.98</v>
      </c>
      <c r="J78" s="50" t="n">
        <v>337.08</v>
      </c>
      <c r="K78" s="50" t="n">
        <v>350.6</v>
      </c>
      <c r="L78" s="50" t="n">
        <v>360.4</v>
      </c>
      <c r="M78" s="50" t="n">
        <v>387.84</v>
      </c>
      <c r="N78" s="50" t="n">
        <v>397.64</v>
      </c>
      <c r="O78" s="50" t="n">
        <v>397.64</v>
      </c>
      <c r="P78" s="50" t="n">
        <v>405.09</v>
      </c>
      <c r="Q78" s="50" t="n">
        <v>405.09</v>
      </c>
      <c r="R78" s="50" t="n">
        <v>405.09</v>
      </c>
      <c r="S78" s="50" t="n">
        <v>405.09</v>
      </c>
      <c r="T78" s="50" t="n">
        <v>405.09</v>
      </c>
      <c r="U78" s="50" t="n">
        <v>405.12</v>
      </c>
      <c r="V78" s="50" t="n">
        <v>405.14</v>
      </c>
      <c r="W78" s="50" t="n">
        <v>405.17</v>
      </c>
      <c r="X78" s="50" t="n">
        <v>405.19</v>
      </c>
      <c r="Y78" s="50" t="n">
        <v>405.22</v>
      </c>
      <c r="Z78" s="50" t="n">
        <v>405.22</v>
      </c>
      <c r="AA78" s="50" t="n">
        <v>405.22</v>
      </c>
      <c r="AB78" s="50" t="n">
        <v>405.22</v>
      </c>
      <c r="AC78" s="50" t="n">
        <v>410.19</v>
      </c>
      <c r="AD78" s="50" t="n">
        <v>410.19</v>
      </c>
    </row>
    <row r="79" s="91" customFormat="true" ht="15" hidden="false" customHeight="false" outlineLevel="0" collapsed="false">
      <c r="A79" s="69"/>
      <c r="B79" s="91" t="s">
        <v>79</v>
      </c>
      <c r="C79" s="50" t="n">
        <v>25.37</v>
      </c>
      <c r="D79" s="50" t="n">
        <v>28.35</v>
      </c>
      <c r="E79" s="50" t="n">
        <v>40.81</v>
      </c>
      <c r="F79" s="50" t="n">
        <v>67.02</v>
      </c>
      <c r="G79" s="50" t="n">
        <v>79.13</v>
      </c>
      <c r="H79" s="50" t="n">
        <v>91.95</v>
      </c>
      <c r="I79" s="50" t="n">
        <v>98.33</v>
      </c>
      <c r="J79" s="50" t="n">
        <v>110.7</v>
      </c>
      <c r="K79" s="50" t="n">
        <v>110.7</v>
      </c>
      <c r="L79" s="50" t="n">
        <v>110.99</v>
      </c>
      <c r="M79" s="50" t="n">
        <v>112.31</v>
      </c>
      <c r="N79" s="50" t="n">
        <v>112.31</v>
      </c>
      <c r="O79" s="50" t="n">
        <v>113.63</v>
      </c>
      <c r="P79" s="50" t="n">
        <v>114.48</v>
      </c>
      <c r="Q79" s="50" t="n">
        <v>114.95</v>
      </c>
      <c r="R79" s="50" t="n">
        <v>116.74</v>
      </c>
      <c r="S79" s="50" t="n">
        <v>117.38</v>
      </c>
      <c r="T79" s="50" t="n">
        <v>117.85</v>
      </c>
      <c r="U79" s="50" t="n">
        <v>118.4</v>
      </c>
      <c r="V79" s="50" t="n">
        <v>118.67</v>
      </c>
      <c r="W79" s="50" t="n">
        <v>121.57</v>
      </c>
      <c r="X79" s="50" t="n">
        <v>121.84</v>
      </c>
      <c r="Y79" s="50" t="n">
        <v>122.13</v>
      </c>
      <c r="Z79" s="50" t="n">
        <v>128.96</v>
      </c>
      <c r="AA79" s="50" t="n">
        <v>130.88</v>
      </c>
      <c r="AB79" s="50" t="n">
        <v>131.49</v>
      </c>
      <c r="AC79" s="50" t="n">
        <v>132.09</v>
      </c>
      <c r="AD79" s="50" t="n">
        <v>132.7</v>
      </c>
    </row>
    <row r="80" s="91" customFormat="true" ht="15" hidden="false" customHeight="false" outlineLevel="0" collapsed="false">
      <c r="A80" s="90"/>
      <c r="B80" s="99" t="s">
        <v>82</v>
      </c>
      <c r="C80" s="100" t="n">
        <f aca="false">C78+C79</f>
        <v>39.94</v>
      </c>
      <c r="D80" s="100" t="n">
        <f aca="false">D78+D79</f>
        <v>50.55</v>
      </c>
      <c r="E80" s="100" t="n">
        <f aca="false">E78+E79</f>
        <v>101.89</v>
      </c>
      <c r="F80" s="100" t="n">
        <f aca="false">F78+F79</f>
        <v>172.7</v>
      </c>
      <c r="G80" s="100" t="n">
        <f aca="false">G78+G79</f>
        <v>263.42</v>
      </c>
      <c r="H80" s="100" t="n">
        <f aca="false">H78+H79</f>
        <v>319.61</v>
      </c>
      <c r="I80" s="100" t="n">
        <f aca="false">I78+I79</f>
        <v>389.31</v>
      </c>
      <c r="J80" s="100" t="n">
        <f aca="false">J78+J79</f>
        <v>447.78</v>
      </c>
      <c r="K80" s="100" t="n">
        <f aca="false">K78+K79</f>
        <v>461.3</v>
      </c>
      <c r="L80" s="100" t="n">
        <f aca="false">L78+L79</f>
        <v>471.39</v>
      </c>
      <c r="M80" s="100" t="n">
        <f aca="false">M78+M79</f>
        <v>500.15</v>
      </c>
      <c r="N80" s="100" t="n">
        <f aca="false">N78+N79</f>
        <v>509.95</v>
      </c>
      <c r="O80" s="100" t="n">
        <f aca="false">O78+O79</f>
        <v>511.27</v>
      </c>
      <c r="P80" s="100" t="n">
        <f aca="false">P78+P79</f>
        <v>519.57</v>
      </c>
      <c r="Q80" s="100" t="n">
        <f aca="false">Q78+Q79</f>
        <v>520.04</v>
      </c>
      <c r="R80" s="100" t="n">
        <f aca="false">R78+R79</f>
        <v>521.83</v>
      </c>
      <c r="S80" s="100" t="n">
        <f aca="false">S78+S79</f>
        <v>522.47</v>
      </c>
      <c r="T80" s="100" t="n">
        <f aca="false">T78+T79</f>
        <v>522.94</v>
      </c>
      <c r="U80" s="100" t="n">
        <f aca="false">U78+U79</f>
        <v>523.52</v>
      </c>
      <c r="V80" s="100" t="n">
        <f aca="false">V78+V79</f>
        <v>523.81</v>
      </c>
      <c r="W80" s="100" t="n">
        <f aca="false">W78+W79</f>
        <v>526.74</v>
      </c>
      <c r="X80" s="100" t="n">
        <f aca="false">X78+X79</f>
        <v>527.03</v>
      </c>
      <c r="Y80" s="100" t="n">
        <f aca="false">Y78+Y79</f>
        <v>527.35</v>
      </c>
      <c r="Z80" s="100" t="n">
        <f aca="false">Z78+Z79</f>
        <v>534.18</v>
      </c>
      <c r="AA80" s="100" t="n">
        <f aca="false">AA78+AA79</f>
        <v>536.1</v>
      </c>
      <c r="AB80" s="100" t="n">
        <f aca="false">AB78+AB79</f>
        <v>536.71</v>
      </c>
      <c r="AC80" s="100" t="n">
        <f aca="false">AC78+AC79</f>
        <v>542.28</v>
      </c>
      <c r="AD80" s="100" t="n">
        <f aca="false">AD78+AD79</f>
        <v>542.89</v>
      </c>
    </row>
    <row r="81" s="91" customFormat="true" ht="15" hidden="false" customHeight="false" outlineLevel="0" collapsed="false">
      <c r="A81" s="90"/>
      <c r="C81" s="102"/>
      <c r="D81" s="102"/>
      <c r="E81" s="102"/>
      <c r="F81" s="102"/>
      <c r="G81" s="102"/>
      <c r="H81" s="102"/>
      <c r="I81" s="102"/>
      <c r="J81" s="102"/>
      <c r="K81" s="102"/>
      <c r="L81" s="102"/>
      <c r="M81" s="102"/>
      <c r="N81" s="102"/>
      <c r="O81" s="102"/>
      <c r="P81" s="102"/>
      <c r="Q81" s="102"/>
      <c r="R81" s="102"/>
      <c r="S81" s="102"/>
      <c r="T81" s="102"/>
      <c r="U81" s="102"/>
      <c r="V81" s="103"/>
      <c r="W81" s="103"/>
      <c r="X81" s="103"/>
    </row>
    <row r="82" s="91" customFormat="true" ht="15" hidden="false" customHeight="false" outlineLevel="0" collapsed="false">
      <c r="A82" s="90"/>
      <c r="B82" s="95" t="s">
        <v>83</v>
      </c>
      <c r="C82" s="65" t="n">
        <v>2023</v>
      </c>
      <c r="D82" s="65" t="n">
        <v>2024</v>
      </c>
      <c r="E82" s="65" t="n">
        <v>2025</v>
      </c>
      <c r="F82" s="65" t="n">
        <v>2026</v>
      </c>
      <c r="G82" s="65" t="n">
        <v>2027</v>
      </c>
      <c r="H82" s="65" t="n">
        <v>2028</v>
      </c>
      <c r="I82" s="65" t="n">
        <v>2029</v>
      </c>
      <c r="J82" s="65" t="n">
        <v>2030</v>
      </c>
      <c r="K82" s="65" t="n">
        <v>2031</v>
      </c>
      <c r="L82" s="65" t="n">
        <v>2032</v>
      </c>
      <c r="M82" s="65" t="n">
        <v>2033</v>
      </c>
      <c r="N82" s="65" t="n">
        <v>2034</v>
      </c>
      <c r="O82" s="65" t="n">
        <v>2035</v>
      </c>
      <c r="P82" s="65" t="n">
        <v>2036</v>
      </c>
      <c r="Q82" s="65" t="n">
        <v>2037</v>
      </c>
      <c r="R82" s="65" t="n">
        <v>2038</v>
      </c>
      <c r="S82" s="65" t="n">
        <v>2039</v>
      </c>
      <c r="T82" s="65" t="n">
        <v>2040</v>
      </c>
      <c r="U82" s="65" t="n">
        <v>2041</v>
      </c>
      <c r="V82" s="65" t="n">
        <v>2042</v>
      </c>
      <c r="W82" s="65" t="n">
        <v>2043</v>
      </c>
      <c r="X82" s="65" t="n">
        <v>2044</v>
      </c>
      <c r="Y82" s="65" t="n">
        <v>2045</v>
      </c>
      <c r="Z82" s="65" t="n">
        <v>2046</v>
      </c>
      <c r="AA82" s="65" t="n">
        <v>2047</v>
      </c>
      <c r="AB82" s="65" t="n">
        <v>2048</v>
      </c>
      <c r="AC82" s="65" t="n">
        <v>2049</v>
      </c>
      <c r="AD82" s="65" t="n">
        <v>2050</v>
      </c>
    </row>
    <row r="83" s="91" customFormat="true" ht="15" hidden="false" customHeight="false" outlineLevel="0" collapsed="false">
      <c r="A83" s="90"/>
      <c r="B83" s="96" t="s">
        <v>78</v>
      </c>
      <c r="C83" s="76" t="n">
        <f aca="false">C73+C78</f>
        <v>46.75</v>
      </c>
      <c r="D83" s="76" t="n">
        <f aca="false">D73+D78</f>
        <v>61.53</v>
      </c>
      <c r="E83" s="76" t="n">
        <f aca="false">E73+E78</f>
        <v>126.44</v>
      </c>
      <c r="F83" s="76" t="n">
        <f aca="false">F73+F78</f>
        <v>182.73</v>
      </c>
      <c r="G83" s="76" t="n">
        <f aca="false">G73+G78</f>
        <v>290.7</v>
      </c>
      <c r="H83" s="76" t="n">
        <f aca="false">H73+H78</f>
        <v>372.22</v>
      </c>
      <c r="I83" s="76" t="n">
        <f aca="false">I73+I78</f>
        <v>489.11</v>
      </c>
      <c r="J83" s="76" t="n">
        <f aca="false">J73+J78</f>
        <v>579.72</v>
      </c>
      <c r="K83" s="76" t="n">
        <f aca="false">K73+K78</f>
        <v>631.46</v>
      </c>
      <c r="L83" s="76" t="n">
        <f aca="false">L73+L78</f>
        <v>652.94</v>
      </c>
      <c r="M83" s="76" t="n">
        <f aca="false">M73+M78</f>
        <v>704.26</v>
      </c>
      <c r="N83" s="76" t="n">
        <f aca="false">N73+N78</f>
        <v>724.43</v>
      </c>
      <c r="O83" s="76" t="n">
        <f aca="false">O73+O78</f>
        <v>734.8</v>
      </c>
      <c r="P83" s="76" t="n">
        <f aca="false">P73+P78</f>
        <v>750.87</v>
      </c>
      <c r="Q83" s="76" t="n">
        <f aca="false">Q73+Q78</f>
        <v>765.49</v>
      </c>
      <c r="R83" s="76" t="n">
        <f aca="false">R73+R78</f>
        <v>774.11</v>
      </c>
      <c r="S83" s="76" t="n">
        <f aca="false">S73+S78</f>
        <v>782.73</v>
      </c>
      <c r="T83" s="76" t="n">
        <f aca="false">T73+T78</f>
        <v>797.35</v>
      </c>
      <c r="U83" s="76" t="n">
        <f aca="false">U73+U78</f>
        <v>798.7</v>
      </c>
      <c r="V83" s="76" t="n">
        <f aca="false">V73+V78</f>
        <v>798.72</v>
      </c>
      <c r="W83" s="76" t="n">
        <f aca="false">W73+W78</f>
        <v>798.75</v>
      </c>
      <c r="X83" s="76" t="n">
        <f aca="false">X73+X78</f>
        <v>798.77</v>
      </c>
      <c r="Y83" s="76" t="n">
        <f aca="false">Y73+Y78</f>
        <v>798.8</v>
      </c>
      <c r="Z83" s="76" t="n">
        <f aca="false">Z73+Z78</f>
        <v>798.8</v>
      </c>
      <c r="AA83" s="76" t="n">
        <f aca="false">AA73+AA78</f>
        <v>798.8</v>
      </c>
      <c r="AB83" s="76" t="n">
        <f aca="false">AB73+AB78</f>
        <v>798.8</v>
      </c>
      <c r="AC83" s="76" t="n">
        <f aca="false">AC73+AC78</f>
        <v>803.77</v>
      </c>
      <c r="AD83" s="76" t="n">
        <f aca="false">AD73+AD78</f>
        <v>803.77</v>
      </c>
    </row>
    <row r="84" s="91" customFormat="true" ht="15" hidden="false" customHeight="false" outlineLevel="0" collapsed="false">
      <c r="A84" s="90"/>
      <c r="B84" s="91" t="s">
        <v>79</v>
      </c>
      <c r="C84" s="76" t="n">
        <f aca="false">C74+C79</f>
        <v>120.13</v>
      </c>
      <c r="D84" s="76" t="n">
        <f aca="false">D74+D79</f>
        <v>143.14</v>
      </c>
      <c r="E84" s="76" t="n">
        <f aca="false">E74+E79</f>
        <v>178.05</v>
      </c>
      <c r="F84" s="76" t="n">
        <f aca="false">F74+F79</f>
        <v>250.65</v>
      </c>
      <c r="G84" s="76" t="n">
        <f aca="false">G74+G79</f>
        <v>287.8</v>
      </c>
      <c r="H84" s="76" t="n">
        <f aca="false">H74+H79</f>
        <v>308.99</v>
      </c>
      <c r="I84" s="76" t="n">
        <f aca="false">I74+I79</f>
        <v>326.68</v>
      </c>
      <c r="J84" s="76" t="n">
        <f aca="false">J74+J79</f>
        <v>350.32</v>
      </c>
      <c r="K84" s="76" t="n">
        <f aca="false">K74+K79</f>
        <v>353.12</v>
      </c>
      <c r="L84" s="76" t="n">
        <f aca="false">L74+L79</f>
        <v>353.41</v>
      </c>
      <c r="M84" s="76" t="n">
        <f aca="false">M74+M79</f>
        <v>354.73</v>
      </c>
      <c r="N84" s="76" t="n">
        <f aca="false">N74+N79</f>
        <v>354.73</v>
      </c>
      <c r="O84" s="76" t="n">
        <f aca="false">O74+O79</f>
        <v>356.05</v>
      </c>
      <c r="P84" s="76" t="n">
        <f aca="false">P74+P79</f>
        <v>360.48</v>
      </c>
      <c r="Q84" s="76" t="n">
        <f aca="false">Q74+Q79</f>
        <v>364.53</v>
      </c>
      <c r="R84" s="76" t="n">
        <f aca="false">R74+R79</f>
        <v>371.79</v>
      </c>
      <c r="S84" s="76" t="n">
        <f aca="false">S74+S79</f>
        <v>376.18</v>
      </c>
      <c r="T84" s="76" t="n">
        <f aca="false">T74+T79</f>
        <v>379.09</v>
      </c>
      <c r="U84" s="76" t="n">
        <f aca="false">U74+U79</f>
        <v>388.82</v>
      </c>
      <c r="V84" s="76" t="n">
        <f aca="false">V74+V79</f>
        <v>396</v>
      </c>
      <c r="W84" s="76" t="n">
        <f aca="false">W74+W79</f>
        <v>405.62</v>
      </c>
      <c r="X84" s="76" t="n">
        <f aca="false">X74+X79</f>
        <v>412.77</v>
      </c>
      <c r="Y84" s="76" t="n">
        <f aca="false">Y74+Y79</f>
        <v>421.22</v>
      </c>
      <c r="Z84" s="76" t="n">
        <f aca="false">Z74+Z79</f>
        <v>435.12</v>
      </c>
      <c r="AA84" s="76" t="n">
        <f aca="false">AA74+AA79</f>
        <v>440.94</v>
      </c>
      <c r="AB84" s="76" t="n">
        <f aca="false">AB74+AB79</f>
        <v>445.58</v>
      </c>
      <c r="AC84" s="76" t="n">
        <f aca="false">AC74+AC79</f>
        <v>449.91</v>
      </c>
      <c r="AD84" s="76" t="n">
        <f aca="false">AD74+AD79</f>
        <v>455.87</v>
      </c>
    </row>
    <row r="85" s="91" customFormat="true" ht="15" hidden="false" customHeight="false" outlineLevel="0" collapsed="false">
      <c r="B85" s="99" t="s">
        <v>84</v>
      </c>
      <c r="C85" s="100" t="n">
        <f aca="false">C75+C80</f>
        <v>166.88</v>
      </c>
      <c r="D85" s="100" t="n">
        <f aca="false">D75+D80</f>
        <v>204.67</v>
      </c>
      <c r="E85" s="100" t="n">
        <f aca="false">E75+E80</f>
        <v>304.49</v>
      </c>
      <c r="F85" s="100" t="n">
        <f aca="false">F75+F80</f>
        <v>433.38</v>
      </c>
      <c r="G85" s="100" t="n">
        <f aca="false">G75+G80</f>
        <v>578.5</v>
      </c>
      <c r="H85" s="100" t="n">
        <f aca="false">H75+H80</f>
        <v>681.21</v>
      </c>
      <c r="I85" s="100" t="n">
        <f aca="false">I75+I80</f>
        <v>815.79</v>
      </c>
      <c r="J85" s="100" t="n">
        <f aca="false">J75+J80</f>
        <v>930.04</v>
      </c>
      <c r="K85" s="100" t="n">
        <f aca="false">K75+K80</f>
        <v>984.58</v>
      </c>
      <c r="L85" s="100" t="n">
        <f aca="false">L75+L80</f>
        <v>1006.35</v>
      </c>
      <c r="M85" s="100" t="n">
        <f aca="false">M75+M80</f>
        <v>1058.99</v>
      </c>
      <c r="N85" s="100" t="n">
        <f aca="false">N75+N80</f>
        <v>1079.16</v>
      </c>
      <c r="O85" s="100" t="n">
        <f aca="false">O75+O80</f>
        <v>1090.85</v>
      </c>
      <c r="P85" s="100" t="n">
        <f aca="false">P75+P80</f>
        <v>1111.35</v>
      </c>
      <c r="Q85" s="100" t="n">
        <f aca="false">Q75+Q80</f>
        <v>1130.02</v>
      </c>
      <c r="R85" s="100" t="n">
        <f aca="false">R75+R80</f>
        <v>1145.9</v>
      </c>
      <c r="S85" s="100" t="n">
        <f aca="false">S75+S80</f>
        <v>1158.91</v>
      </c>
      <c r="T85" s="100" t="n">
        <f aca="false">T75+T80</f>
        <v>1176.44</v>
      </c>
      <c r="U85" s="100" t="n">
        <f aca="false">U75+U80</f>
        <v>1187.52</v>
      </c>
      <c r="V85" s="100" t="n">
        <f aca="false">V75+V80</f>
        <v>1194.72</v>
      </c>
      <c r="W85" s="100" t="n">
        <f aca="false">W75+W80</f>
        <v>1204.37</v>
      </c>
      <c r="X85" s="100" t="n">
        <f aca="false">X75+X80</f>
        <v>1211.54</v>
      </c>
      <c r="Y85" s="100" t="n">
        <f aca="false">Y75+Y80</f>
        <v>1220.02</v>
      </c>
      <c r="Z85" s="100" t="n">
        <f aca="false">Z75+Z80</f>
        <v>1233.92</v>
      </c>
      <c r="AA85" s="100" t="n">
        <f aca="false">AA75+AA80</f>
        <v>1239.74</v>
      </c>
      <c r="AB85" s="100" t="n">
        <f aca="false">AB75+AB80</f>
        <v>1244.38</v>
      </c>
      <c r="AC85" s="100" t="n">
        <f aca="false">AC75+AC80</f>
        <v>1253.68</v>
      </c>
      <c r="AD85" s="100" t="n">
        <f aca="false">AD75+AD80</f>
        <v>1259.64</v>
      </c>
    </row>
    <row r="86" s="91" customFormat="true" ht="15" hidden="false" customHeight="false" outlineLevel="0" collapsed="false">
      <c r="A86" s="90"/>
      <c r="B86" s="104" t="s">
        <v>85</v>
      </c>
      <c r="C86" s="105"/>
    </row>
    <row r="87" s="91" customFormat="true" ht="15" hidden="false" customHeight="false" outlineLevel="0" collapsed="false">
      <c r="A87" s="90"/>
      <c r="B87" s="104"/>
      <c r="C87" s="105"/>
    </row>
    <row r="88" s="91" customFormat="true" ht="15" hidden="false" customHeight="false" outlineLevel="0" collapsed="false">
      <c r="A88" s="90"/>
      <c r="B88" s="106" t="s">
        <v>51</v>
      </c>
      <c r="C88" s="107"/>
      <c r="D88" s="108"/>
      <c r="E88" s="108"/>
      <c r="F88" s="108"/>
      <c r="G88" s="108"/>
      <c r="H88" s="108"/>
      <c r="I88" s="108"/>
      <c r="J88" s="108"/>
      <c r="K88" s="108"/>
      <c r="L88" s="108"/>
      <c r="M88" s="108"/>
      <c r="N88" s="108"/>
      <c r="O88" s="108"/>
      <c r="P88" s="108"/>
      <c r="Q88" s="108"/>
      <c r="R88" s="108"/>
      <c r="S88" s="108"/>
      <c r="T88" s="108"/>
      <c r="U88" s="108"/>
    </row>
    <row r="89" s="91" customFormat="true" ht="15" hidden="false" customHeight="false" outlineLevel="0" collapsed="false">
      <c r="A89" s="90"/>
      <c r="B89" s="109" t="s">
        <v>83</v>
      </c>
      <c r="C89" s="81" t="n">
        <v>2023</v>
      </c>
      <c r="D89" s="81" t="n">
        <v>2024</v>
      </c>
      <c r="E89" s="81" t="n">
        <v>2025</v>
      </c>
      <c r="F89" s="81" t="n">
        <v>2026</v>
      </c>
      <c r="G89" s="81" t="n">
        <v>2027</v>
      </c>
      <c r="H89" s="81" t="n">
        <v>2028</v>
      </c>
      <c r="I89" s="81" t="n">
        <v>2029</v>
      </c>
      <c r="J89" s="81" t="n">
        <v>2030</v>
      </c>
      <c r="K89" s="81" t="n">
        <v>2031</v>
      </c>
      <c r="L89" s="81" t="n">
        <v>2032</v>
      </c>
      <c r="M89" s="81" t="n">
        <v>2033</v>
      </c>
      <c r="N89" s="81" t="n">
        <v>2034</v>
      </c>
      <c r="O89" s="81" t="n">
        <v>2035</v>
      </c>
      <c r="P89" s="81" t="n">
        <v>2036</v>
      </c>
      <c r="Q89" s="81" t="n">
        <v>2037</v>
      </c>
      <c r="R89" s="81" t="n">
        <v>2038</v>
      </c>
      <c r="S89" s="81" t="n">
        <v>2039</v>
      </c>
      <c r="T89" s="81" t="n">
        <v>2040</v>
      </c>
      <c r="U89" s="81" t="n">
        <v>2041</v>
      </c>
      <c r="V89" s="81" t="n">
        <v>2042</v>
      </c>
      <c r="W89" s="81" t="n">
        <v>2043</v>
      </c>
      <c r="X89" s="81" t="n">
        <v>2044</v>
      </c>
      <c r="Y89" s="81" t="n">
        <v>2045</v>
      </c>
      <c r="Z89" s="81" t="n">
        <v>2046</v>
      </c>
      <c r="AA89" s="81" t="n">
        <v>2047</v>
      </c>
      <c r="AB89" s="81" t="n">
        <v>2048</v>
      </c>
      <c r="AC89" s="81" t="n">
        <v>2049</v>
      </c>
      <c r="AD89" s="81" t="n">
        <v>2050</v>
      </c>
    </row>
    <row r="90" s="91" customFormat="true" ht="15" hidden="false" customHeight="false" outlineLevel="0" collapsed="false">
      <c r="A90" s="90"/>
      <c r="B90" s="108" t="s">
        <v>78</v>
      </c>
      <c r="C90" s="83" t="n">
        <v>45.75</v>
      </c>
      <c r="D90" s="83" t="n">
        <v>60.52</v>
      </c>
      <c r="E90" s="83" t="n">
        <v>75.93</v>
      </c>
      <c r="F90" s="83" t="n">
        <v>140.01</v>
      </c>
      <c r="G90" s="83" t="n">
        <v>159.01</v>
      </c>
      <c r="H90" s="83" t="n">
        <v>182.32</v>
      </c>
      <c r="I90" s="83" t="n">
        <v>257.33</v>
      </c>
      <c r="J90" s="83" t="n">
        <v>372.54</v>
      </c>
      <c r="K90" s="83" t="n">
        <v>458.45</v>
      </c>
      <c r="L90" s="83" t="n">
        <v>470.87</v>
      </c>
      <c r="M90" s="83" t="n">
        <v>507.19</v>
      </c>
      <c r="N90" s="83" t="n">
        <v>508.82</v>
      </c>
      <c r="O90" s="83" t="n">
        <v>512.77</v>
      </c>
      <c r="P90" s="83" t="n">
        <v>519.72</v>
      </c>
      <c r="Q90" s="83" t="n">
        <v>522.34</v>
      </c>
      <c r="R90" s="83" t="n">
        <v>553.27</v>
      </c>
      <c r="S90" s="83" t="n">
        <v>555.9</v>
      </c>
      <c r="T90" s="83" t="n">
        <v>560.24</v>
      </c>
      <c r="U90" s="83" t="n">
        <v>562.87</v>
      </c>
      <c r="V90" s="83" t="n">
        <v>566.08</v>
      </c>
      <c r="W90" s="83" t="n">
        <v>568.9</v>
      </c>
      <c r="X90" s="83" t="n">
        <v>571.54</v>
      </c>
      <c r="Y90" s="83" t="n">
        <v>571.54</v>
      </c>
      <c r="Z90" s="83" t="n">
        <v>575.77</v>
      </c>
      <c r="AA90" s="83" t="n">
        <v>578.4</v>
      </c>
      <c r="AB90" s="83" t="n">
        <v>582.4</v>
      </c>
      <c r="AC90" s="83" t="n">
        <v>586.75</v>
      </c>
      <c r="AD90" s="83" t="n">
        <v>589.38</v>
      </c>
      <c r="AE90" s="97"/>
      <c r="AF90" s="97"/>
      <c r="AG90" s="97"/>
      <c r="AH90" s="97"/>
      <c r="AI90" s="97"/>
      <c r="AJ90" s="97"/>
      <c r="AK90" s="97"/>
      <c r="AL90" s="97"/>
      <c r="AM90" s="97"/>
      <c r="AN90" s="97"/>
      <c r="AO90" s="97"/>
      <c r="AP90" s="97"/>
      <c r="AQ90" s="97"/>
      <c r="AR90" s="97"/>
      <c r="AS90" s="97"/>
      <c r="AT90" s="97"/>
      <c r="AU90" s="97"/>
    </row>
    <row r="91" s="91" customFormat="true" ht="15" hidden="false" customHeight="false" outlineLevel="0" collapsed="false">
      <c r="A91" s="90"/>
      <c r="B91" s="108" t="s">
        <v>79</v>
      </c>
      <c r="C91" s="83" t="n">
        <v>133.53</v>
      </c>
      <c r="D91" s="83" t="n">
        <v>206.38</v>
      </c>
      <c r="E91" s="83" t="n">
        <v>229.05</v>
      </c>
      <c r="F91" s="83" t="n">
        <v>261.99</v>
      </c>
      <c r="G91" s="83" t="n">
        <v>277.82</v>
      </c>
      <c r="H91" s="83" t="n">
        <v>316.63</v>
      </c>
      <c r="I91" s="83" t="n">
        <v>332.12</v>
      </c>
      <c r="J91" s="83" t="n">
        <v>371.29</v>
      </c>
      <c r="K91" s="83" t="n">
        <v>399.42</v>
      </c>
      <c r="L91" s="83" t="n">
        <v>413.57</v>
      </c>
      <c r="M91" s="83" t="n">
        <v>435.47</v>
      </c>
      <c r="N91" s="83" t="n">
        <v>447.31</v>
      </c>
      <c r="O91" s="83" t="n">
        <v>463.88</v>
      </c>
      <c r="P91" s="83" t="n">
        <v>479.3</v>
      </c>
      <c r="Q91" s="83" t="n">
        <v>490.96</v>
      </c>
      <c r="R91" s="83" t="n">
        <v>503.9</v>
      </c>
      <c r="S91" s="83" t="n">
        <v>518.2</v>
      </c>
      <c r="T91" s="83" t="n">
        <v>531.79</v>
      </c>
      <c r="U91" s="83" t="n">
        <v>534.44</v>
      </c>
      <c r="V91" s="83" t="n">
        <v>534.44</v>
      </c>
      <c r="W91" s="83" t="n">
        <v>539.07</v>
      </c>
      <c r="X91" s="83" t="n">
        <v>541.91</v>
      </c>
      <c r="Y91" s="83" t="n">
        <v>544.78</v>
      </c>
      <c r="Z91" s="83" t="n">
        <v>546.29</v>
      </c>
      <c r="AA91" s="83" t="n">
        <v>549.1</v>
      </c>
      <c r="AB91" s="83" t="n">
        <v>551.34</v>
      </c>
      <c r="AC91" s="83" t="n">
        <v>551.34</v>
      </c>
      <c r="AD91" s="83" t="n">
        <v>551.34</v>
      </c>
      <c r="AE91" s="97"/>
      <c r="AF91" s="97"/>
      <c r="AG91" s="97"/>
      <c r="AH91" s="97"/>
      <c r="AI91" s="97"/>
      <c r="AJ91" s="97"/>
      <c r="AK91" s="97"/>
      <c r="AL91" s="97"/>
      <c r="AM91" s="97"/>
      <c r="AN91" s="97"/>
      <c r="AO91" s="97"/>
      <c r="AP91" s="97"/>
      <c r="AQ91" s="97"/>
      <c r="AR91" s="97"/>
      <c r="AS91" s="97"/>
      <c r="AT91" s="97"/>
      <c r="AU91" s="97"/>
    </row>
    <row r="92" s="91" customFormat="true" ht="15" hidden="false" customHeight="false" outlineLevel="0" collapsed="false">
      <c r="A92" s="90"/>
      <c r="B92" s="109" t="s">
        <v>84</v>
      </c>
      <c r="C92" s="87" t="n">
        <v>179.28</v>
      </c>
      <c r="D92" s="87" t="n">
        <v>266.9</v>
      </c>
      <c r="E92" s="87" t="n">
        <v>304.98</v>
      </c>
      <c r="F92" s="87" t="n">
        <v>402</v>
      </c>
      <c r="G92" s="87" t="n">
        <v>436.83</v>
      </c>
      <c r="H92" s="87" t="n">
        <v>498.95</v>
      </c>
      <c r="I92" s="87" t="n">
        <v>589.45</v>
      </c>
      <c r="J92" s="87" t="n">
        <v>743.83</v>
      </c>
      <c r="K92" s="87" t="n">
        <v>857.87</v>
      </c>
      <c r="L92" s="87" t="n">
        <v>884.44</v>
      </c>
      <c r="M92" s="87" t="n">
        <v>942.66</v>
      </c>
      <c r="N92" s="87" t="n">
        <v>956.13</v>
      </c>
      <c r="O92" s="87" t="n">
        <v>976.65</v>
      </c>
      <c r="P92" s="87" t="n">
        <v>999.02</v>
      </c>
      <c r="Q92" s="87" t="n">
        <v>1013.3</v>
      </c>
      <c r="R92" s="87" t="n">
        <v>1057.17</v>
      </c>
      <c r="S92" s="87" t="n">
        <v>1074.1</v>
      </c>
      <c r="T92" s="87" t="n">
        <v>1092.03</v>
      </c>
      <c r="U92" s="87" t="n">
        <v>1097.31</v>
      </c>
      <c r="V92" s="87" t="n">
        <v>1100.52</v>
      </c>
      <c r="W92" s="87" t="n">
        <v>1107.97</v>
      </c>
      <c r="X92" s="87" t="n">
        <v>1113.45</v>
      </c>
      <c r="Y92" s="87" t="n">
        <v>1116.32</v>
      </c>
      <c r="Z92" s="87" t="n">
        <v>1122.06</v>
      </c>
      <c r="AA92" s="87" t="n">
        <v>1127.5</v>
      </c>
      <c r="AB92" s="87" t="n">
        <v>1133.74</v>
      </c>
      <c r="AC92" s="87" t="n">
        <v>1138.09</v>
      </c>
      <c r="AD92" s="87" t="n">
        <v>1140.72</v>
      </c>
      <c r="AE92" s="97"/>
      <c r="AF92" s="97"/>
      <c r="AG92" s="97"/>
      <c r="AH92" s="97"/>
      <c r="AI92" s="97"/>
      <c r="AJ92" s="97"/>
      <c r="AK92" s="97"/>
      <c r="AL92" s="97"/>
      <c r="AM92" s="97"/>
      <c r="AN92" s="97"/>
      <c r="AO92" s="97"/>
      <c r="AP92" s="97"/>
      <c r="AQ92" s="97"/>
      <c r="AR92" s="97"/>
      <c r="AS92" s="97"/>
      <c r="AT92" s="97"/>
      <c r="AU92" s="97"/>
    </row>
    <row r="93" customFormat="false" ht="15" hidden="false" customHeight="false" outlineLevel="0" collapsed="false">
      <c r="C93" s="110"/>
      <c r="D93" s="110"/>
      <c r="E93" s="110"/>
      <c r="F93" s="110"/>
      <c r="G93" s="110"/>
      <c r="H93" s="110"/>
      <c r="I93" s="110"/>
      <c r="J93" s="110"/>
      <c r="K93" s="110"/>
      <c r="L93" s="110"/>
      <c r="M93" s="110"/>
      <c r="N93" s="110"/>
      <c r="O93" s="110"/>
      <c r="P93" s="110"/>
      <c r="Q93" s="110"/>
      <c r="R93" s="110"/>
      <c r="S93" s="110"/>
      <c r="T93" s="110"/>
      <c r="U93" s="110"/>
    </row>
    <row r="94" s="92" customFormat="true" ht="15" hidden="false" customHeight="false" outlineLevel="0" collapsed="false">
      <c r="B94" s="92" t="s">
        <v>10</v>
      </c>
    </row>
    <row r="95" s="93" customFormat="true" ht="15" hidden="false" customHeight="false" outlineLevel="0" collapsed="false">
      <c r="B95" s="94"/>
    </row>
    <row r="96" s="91" customFormat="true" ht="15" hidden="false" customHeight="false" outlineLevel="0" collapsed="false">
      <c r="A96" s="69"/>
      <c r="B96" s="65" t="s">
        <v>86</v>
      </c>
      <c r="C96" s="65" t="n">
        <v>2023</v>
      </c>
      <c r="D96" s="65" t="n">
        <v>2024</v>
      </c>
      <c r="E96" s="65" t="n">
        <v>2025</v>
      </c>
      <c r="F96" s="65" t="n">
        <v>2026</v>
      </c>
      <c r="G96" s="65" t="n">
        <v>2027</v>
      </c>
      <c r="H96" s="65" t="n">
        <v>2028</v>
      </c>
      <c r="I96" s="65" t="n">
        <v>2029</v>
      </c>
      <c r="J96" s="65" t="n">
        <v>2030</v>
      </c>
      <c r="K96" s="65" t="n">
        <v>2031</v>
      </c>
      <c r="L96" s="65" t="n">
        <v>2032</v>
      </c>
      <c r="M96" s="65" t="n">
        <v>2033</v>
      </c>
      <c r="N96" s="65" t="n">
        <v>2034</v>
      </c>
      <c r="O96" s="65" t="n">
        <v>2035</v>
      </c>
      <c r="P96" s="65" t="n">
        <v>2036</v>
      </c>
      <c r="Q96" s="65" t="n">
        <v>2037</v>
      </c>
      <c r="R96" s="65" t="n">
        <v>2038</v>
      </c>
      <c r="S96" s="65" t="n">
        <v>2039</v>
      </c>
      <c r="T96" s="65" t="n">
        <v>2040</v>
      </c>
      <c r="U96" s="65" t="n">
        <v>2041</v>
      </c>
      <c r="V96" s="65" t="n">
        <v>2042</v>
      </c>
      <c r="W96" s="65" t="n">
        <v>2043</v>
      </c>
      <c r="X96" s="65" t="n">
        <v>2044</v>
      </c>
      <c r="Y96" s="65" t="n">
        <v>2045</v>
      </c>
      <c r="Z96" s="65" t="n">
        <v>2046</v>
      </c>
      <c r="AA96" s="65" t="n">
        <v>2047</v>
      </c>
      <c r="AB96" s="65" t="n">
        <v>2048</v>
      </c>
      <c r="AC96" s="65" t="n">
        <v>2049</v>
      </c>
      <c r="AD96" s="65" t="n">
        <v>2050</v>
      </c>
    </row>
    <row r="97" s="91" customFormat="true" ht="15" hidden="false" customHeight="false" outlineLevel="0" collapsed="false">
      <c r="A97" s="69"/>
      <c r="B97" s="96" t="s">
        <v>78</v>
      </c>
      <c r="C97" s="50" t="n">
        <v>140</v>
      </c>
      <c r="D97" s="50" t="n">
        <v>119</v>
      </c>
      <c r="E97" s="50" t="n">
        <v>256</v>
      </c>
      <c r="F97" s="50" t="n">
        <v>329</v>
      </c>
      <c r="G97" s="50" t="n">
        <v>480</v>
      </c>
      <c r="H97" s="50" t="n">
        <v>672</v>
      </c>
      <c r="I97" s="50" t="n">
        <v>917</v>
      </c>
      <c r="J97" s="50" t="n">
        <v>1109</v>
      </c>
      <c r="K97" s="50" t="n">
        <v>1301</v>
      </c>
      <c r="L97" s="50" t="n">
        <v>1341</v>
      </c>
      <c r="M97" s="50" t="n">
        <v>1424</v>
      </c>
      <c r="N97" s="50" t="n">
        <v>1460</v>
      </c>
      <c r="O97" s="50" t="n">
        <v>1507</v>
      </c>
      <c r="P97" s="50" t="n">
        <v>1531</v>
      </c>
      <c r="Q97" s="50" t="n">
        <v>1600</v>
      </c>
      <c r="R97" s="50" t="n">
        <v>1667</v>
      </c>
      <c r="S97" s="50" t="n">
        <v>1684</v>
      </c>
      <c r="T97" s="50" t="n">
        <v>1735</v>
      </c>
      <c r="U97" s="50" t="n">
        <v>1741</v>
      </c>
      <c r="V97" s="50" t="n">
        <v>1749</v>
      </c>
      <c r="W97" s="50" t="n">
        <v>1750</v>
      </c>
      <c r="X97" s="50" t="n">
        <v>1753</v>
      </c>
      <c r="Y97" s="50" t="n">
        <v>1762</v>
      </c>
      <c r="Z97" s="50" t="n">
        <v>1760</v>
      </c>
      <c r="AA97" s="50" t="n">
        <v>1761</v>
      </c>
      <c r="AB97" s="50" t="n">
        <v>1762</v>
      </c>
      <c r="AC97" s="50" t="n">
        <v>1759</v>
      </c>
      <c r="AD97" s="50" t="n">
        <v>1771</v>
      </c>
      <c r="AF97" s="97"/>
      <c r="AG97" s="97"/>
      <c r="AH97" s="97"/>
      <c r="AI97" s="97"/>
      <c r="AJ97" s="97"/>
      <c r="AK97" s="97"/>
      <c r="AL97" s="97"/>
      <c r="AM97" s="97"/>
      <c r="AN97" s="97"/>
      <c r="AO97" s="97"/>
      <c r="AP97" s="97"/>
      <c r="AQ97" s="97"/>
      <c r="AR97" s="97"/>
      <c r="AS97" s="97"/>
      <c r="AT97" s="97"/>
      <c r="AU97" s="97"/>
      <c r="AV97" s="97"/>
      <c r="AW97" s="97"/>
      <c r="AX97" s="97"/>
      <c r="AY97" s="97"/>
      <c r="AZ97" s="97"/>
      <c r="BA97" s="97"/>
      <c r="BB97" s="97"/>
      <c r="BC97" s="97"/>
      <c r="BD97" s="97"/>
      <c r="BE97" s="97"/>
      <c r="BF97" s="97"/>
      <c r="BG97" s="97"/>
      <c r="BH97" s="97"/>
    </row>
    <row r="98" s="91" customFormat="true" ht="15" hidden="false" customHeight="false" outlineLevel="0" collapsed="false">
      <c r="A98" s="69"/>
      <c r="B98" s="91" t="s">
        <v>79</v>
      </c>
      <c r="C98" s="50" t="n">
        <v>480</v>
      </c>
      <c r="D98" s="50" t="n">
        <v>493</v>
      </c>
      <c r="E98" s="50" t="n">
        <v>534</v>
      </c>
      <c r="F98" s="50" t="n">
        <v>714</v>
      </c>
      <c r="G98" s="50" t="n">
        <v>831</v>
      </c>
      <c r="H98" s="50" t="n">
        <v>929</v>
      </c>
      <c r="I98" s="50" t="n">
        <v>1058</v>
      </c>
      <c r="J98" s="50" t="n">
        <v>1143</v>
      </c>
      <c r="K98" s="50" t="n">
        <v>1155</v>
      </c>
      <c r="L98" s="50" t="n">
        <v>1156</v>
      </c>
      <c r="M98" s="50" t="n">
        <v>1149</v>
      </c>
      <c r="N98" s="50" t="n">
        <v>1142</v>
      </c>
      <c r="O98" s="50" t="n">
        <v>1145</v>
      </c>
      <c r="P98" s="50" t="n">
        <v>1163</v>
      </c>
      <c r="Q98" s="50" t="n">
        <v>1176</v>
      </c>
      <c r="R98" s="50" t="n">
        <v>1202</v>
      </c>
      <c r="S98" s="50" t="n">
        <v>1212</v>
      </c>
      <c r="T98" s="50" t="n">
        <v>1225</v>
      </c>
      <c r="U98" s="50" t="n">
        <v>1278</v>
      </c>
      <c r="V98" s="50" t="n">
        <v>1311</v>
      </c>
      <c r="W98" s="50" t="n">
        <v>1345</v>
      </c>
      <c r="X98" s="50" t="n">
        <v>1374</v>
      </c>
      <c r="Y98" s="50" t="n">
        <v>1412</v>
      </c>
      <c r="Z98" s="50" t="n">
        <v>1444</v>
      </c>
      <c r="AA98" s="50" t="n">
        <v>1468</v>
      </c>
      <c r="AB98" s="50" t="n">
        <v>1493</v>
      </c>
      <c r="AC98" s="50" t="n">
        <v>1505</v>
      </c>
      <c r="AD98" s="50" t="n">
        <v>1535</v>
      </c>
      <c r="AF98" s="97"/>
      <c r="AG98" s="97"/>
      <c r="AH98" s="97"/>
      <c r="AI98" s="97"/>
      <c r="AJ98" s="97"/>
      <c r="AK98" s="97"/>
      <c r="AL98" s="97"/>
      <c r="AM98" s="97"/>
      <c r="AN98" s="97"/>
      <c r="AO98" s="97"/>
      <c r="AP98" s="97"/>
      <c r="AQ98" s="97"/>
      <c r="AR98" s="97"/>
      <c r="AS98" s="97"/>
      <c r="AT98" s="97"/>
      <c r="AU98" s="97"/>
      <c r="AV98" s="97"/>
      <c r="AW98" s="97"/>
      <c r="AX98" s="97"/>
      <c r="AY98" s="97"/>
      <c r="AZ98" s="97"/>
      <c r="BA98" s="97"/>
      <c r="BB98" s="97"/>
      <c r="BC98" s="97"/>
      <c r="BD98" s="97"/>
      <c r="BE98" s="97"/>
      <c r="BF98" s="97"/>
      <c r="BG98" s="97"/>
      <c r="BH98" s="97"/>
    </row>
    <row r="99" s="91" customFormat="true" ht="15" hidden="false" customHeight="false" outlineLevel="0" collapsed="false">
      <c r="A99" s="90"/>
      <c r="B99" s="99" t="s">
        <v>80</v>
      </c>
      <c r="C99" s="100" t="n">
        <f aca="false">C97+C98</f>
        <v>620</v>
      </c>
      <c r="D99" s="100" t="n">
        <f aca="false">D97+D98</f>
        <v>612</v>
      </c>
      <c r="E99" s="100" t="n">
        <f aca="false">E97+E98</f>
        <v>790</v>
      </c>
      <c r="F99" s="100" t="n">
        <f aca="false">F97+F98</f>
        <v>1043</v>
      </c>
      <c r="G99" s="100" t="n">
        <f aca="false">G97+G98</f>
        <v>1311</v>
      </c>
      <c r="H99" s="100" t="n">
        <f aca="false">H97+H98</f>
        <v>1601</v>
      </c>
      <c r="I99" s="100" t="n">
        <f aca="false">I97+I98</f>
        <v>1975</v>
      </c>
      <c r="J99" s="100" t="n">
        <f aca="false">J97+J98</f>
        <v>2252</v>
      </c>
      <c r="K99" s="100" t="n">
        <f aca="false">K97+K98</f>
        <v>2456</v>
      </c>
      <c r="L99" s="100" t="n">
        <f aca="false">L97+L98</f>
        <v>2497</v>
      </c>
      <c r="M99" s="100" t="n">
        <f aca="false">M97+M98</f>
        <v>2573</v>
      </c>
      <c r="N99" s="100" t="n">
        <f aca="false">N97+N98</f>
        <v>2602</v>
      </c>
      <c r="O99" s="100" t="n">
        <f aca="false">O97+O98</f>
        <v>2652</v>
      </c>
      <c r="P99" s="100" t="n">
        <f aca="false">P97+P98</f>
        <v>2694</v>
      </c>
      <c r="Q99" s="100" t="n">
        <f aca="false">Q97+Q98</f>
        <v>2776</v>
      </c>
      <c r="R99" s="100" t="n">
        <f aca="false">R97+R98</f>
        <v>2869</v>
      </c>
      <c r="S99" s="100" t="n">
        <f aca="false">S97+S98</f>
        <v>2896</v>
      </c>
      <c r="T99" s="100" t="n">
        <f aca="false">T97+T98</f>
        <v>2960</v>
      </c>
      <c r="U99" s="100" t="n">
        <f aca="false">U97+U98</f>
        <v>3019</v>
      </c>
      <c r="V99" s="100" t="n">
        <f aca="false">V97+V98</f>
        <v>3060</v>
      </c>
      <c r="W99" s="100" t="n">
        <f aca="false">W97+W98</f>
        <v>3095</v>
      </c>
      <c r="X99" s="100" t="n">
        <f aca="false">X97+X98</f>
        <v>3127</v>
      </c>
      <c r="Y99" s="100" t="n">
        <f aca="false">Y97+Y98</f>
        <v>3174</v>
      </c>
      <c r="Z99" s="100" t="n">
        <f aca="false">Z97+Z98</f>
        <v>3204</v>
      </c>
      <c r="AA99" s="100" t="n">
        <f aca="false">AA97+AA98</f>
        <v>3229</v>
      </c>
      <c r="AB99" s="100" t="n">
        <f aca="false">AB97+AB98</f>
        <v>3255</v>
      </c>
      <c r="AC99" s="100" t="n">
        <f aca="false">AC97+AC98</f>
        <v>3264</v>
      </c>
      <c r="AD99" s="100" t="n">
        <f aca="false">AD97+AD98</f>
        <v>3306</v>
      </c>
    </row>
    <row r="100" s="91" customFormat="true" ht="15" hidden="false" customHeight="false" outlineLevel="0" collapsed="false">
      <c r="A100" s="90"/>
      <c r="B100" s="101"/>
      <c r="C100" s="102"/>
      <c r="D100" s="102"/>
      <c r="E100" s="102"/>
      <c r="F100" s="102"/>
      <c r="G100" s="102"/>
      <c r="H100" s="102"/>
      <c r="I100" s="102"/>
      <c r="J100" s="102"/>
      <c r="K100" s="102"/>
      <c r="L100" s="102"/>
      <c r="M100" s="102"/>
      <c r="N100" s="102"/>
      <c r="O100" s="102"/>
      <c r="P100" s="102"/>
      <c r="Q100" s="102"/>
      <c r="R100" s="102"/>
      <c r="S100" s="102"/>
      <c r="T100" s="102"/>
      <c r="U100" s="102"/>
      <c r="V100" s="111"/>
      <c r="W100" s="111"/>
      <c r="X100" s="111"/>
    </row>
    <row r="101" s="91" customFormat="true" ht="15" hidden="false" customHeight="false" outlineLevel="0" collapsed="false">
      <c r="A101" s="69"/>
      <c r="B101" s="65" t="s">
        <v>87</v>
      </c>
      <c r="C101" s="65" t="n">
        <v>2023</v>
      </c>
      <c r="D101" s="65" t="n">
        <v>2024</v>
      </c>
      <c r="E101" s="65" t="n">
        <v>2025</v>
      </c>
      <c r="F101" s="65" t="n">
        <v>2026</v>
      </c>
      <c r="G101" s="65" t="n">
        <v>2027</v>
      </c>
      <c r="H101" s="65" t="n">
        <v>2028</v>
      </c>
      <c r="I101" s="65" t="n">
        <v>2029</v>
      </c>
      <c r="J101" s="65" t="n">
        <v>2030</v>
      </c>
      <c r="K101" s="65" t="n">
        <v>2031</v>
      </c>
      <c r="L101" s="65" t="n">
        <v>2032</v>
      </c>
      <c r="M101" s="65" t="n">
        <v>2033</v>
      </c>
      <c r="N101" s="65" t="n">
        <v>2034</v>
      </c>
      <c r="O101" s="65" t="n">
        <v>2035</v>
      </c>
      <c r="P101" s="65" t="n">
        <v>2036</v>
      </c>
      <c r="Q101" s="65" t="n">
        <v>2037</v>
      </c>
      <c r="R101" s="65" t="n">
        <v>2038</v>
      </c>
      <c r="S101" s="65" t="n">
        <v>2039</v>
      </c>
      <c r="T101" s="65" t="n">
        <v>2040</v>
      </c>
      <c r="U101" s="65" t="n">
        <v>2041</v>
      </c>
      <c r="V101" s="65" t="n">
        <v>2042</v>
      </c>
      <c r="W101" s="65" t="n">
        <v>2043</v>
      </c>
      <c r="X101" s="65" t="n">
        <v>2044</v>
      </c>
      <c r="Y101" s="65" t="n">
        <v>2045</v>
      </c>
      <c r="Z101" s="65" t="n">
        <v>2046</v>
      </c>
      <c r="AA101" s="65" t="n">
        <v>2047</v>
      </c>
      <c r="AB101" s="65" t="n">
        <v>2048</v>
      </c>
      <c r="AC101" s="65" t="n">
        <v>2049</v>
      </c>
      <c r="AD101" s="65" t="n">
        <v>2050</v>
      </c>
    </row>
    <row r="102" s="91" customFormat="true" ht="15" hidden="false" customHeight="false" outlineLevel="0" collapsed="false">
      <c r="A102" s="69"/>
      <c r="B102" s="96" t="s">
        <v>78</v>
      </c>
      <c r="C102" s="50" t="n">
        <v>80</v>
      </c>
      <c r="D102" s="50" t="n">
        <v>92</v>
      </c>
      <c r="E102" s="50" t="n">
        <v>280</v>
      </c>
      <c r="F102" s="50" t="n">
        <v>511</v>
      </c>
      <c r="G102" s="50" t="n">
        <v>807</v>
      </c>
      <c r="H102" s="50" t="n">
        <v>1008</v>
      </c>
      <c r="I102" s="50" t="n">
        <v>1342</v>
      </c>
      <c r="J102" s="50" t="n">
        <v>1520</v>
      </c>
      <c r="K102" s="50" t="n">
        <v>1636</v>
      </c>
      <c r="L102" s="50" t="n">
        <v>1670</v>
      </c>
      <c r="M102" s="50" t="n">
        <v>1746</v>
      </c>
      <c r="N102" s="50" t="n">
        <v>1883</v>
      </c>
      <c r="O102" s="50" t="n">
        <v>1890</v>
      </c>
      <c r="P102" s="50" t="n">
        <v>1913</v>
      </c>
      <c r="Q102" s="50" t="n">
        <v>1911</v>
      </c>
      <c r="R102" s="50" t="n">
        <v>1910</v>
      </c>
      <c r="S102" s="50" t="n">
        <v>1904</v>
      </c>
      <c r="T102" s="50" t="n">
        <v>1898</v>
      </c>
      <c r="U102" s="50" t="n">
        <v>1912</v>
      </c>
      <c r="V102" s="50" t="n">
        <v>1916</v>
      </c>
      <c r="W102" s="50" t="n">
        <v>1920</v>
      </c>
      <c r="X102" s="50" t="n">
        <v>1922</v>
      </c>
      <c r="Y102" s="50" t="n">
        <v>1989</v>
      </c>
      <c r="Z102" s="50" t="n">
        <v>1987</v>
      </c>
      <c r="AA102" s="50" t="n">
        <v>1995</v>
      </c>
      <c r="AB102" s="50" t="n">
        <v>1996</v>
      </c>
      <c r="AC102" s="50" t="n">
        <v>2015</v>
      </c>
      <c r="AD102" s="50" t="n">
        <v>2014</v>
      </c>
    </row>
    <row r="103" s="91" customFormat="true" ht="15" hidden="false" customHeight="false" outlineLevel="0" collapsed="false">
      <c r="A103" s="69"/>
      <c r="B103" s="91" t="s">
        <v>79</v>
      </c>
      <c r="C103" s="50" t="n">
        <v>134</v>
      </c>
      <c r="D103" s="50" t="n">
        <v>133</v>
      </c>
      <c r="E103" s="50" t="n">
        <v>190</v>
      </c>
      <c r="F103" s="50" t="n">
        <v>308</v>
      </c>
      <c r="G103" s="50" t="n">
        <v>361</v>
      </c>
      <c r="H103" s="50" t="n">
        <v>444</v>
      </c>
      <c r="I103" s="50" t="n">
        <v>510</v>
      </c>
      <c r="J103" s="50" t="n">
        <v>578</v>
      </c>
      <c r="K103" s="50" t="n">
        <v>591</v>
      </c>
      <c r="L103" s="50" t="n">
        <v>585</v>
      </c>
      <c r="M103" s="50" t="n">
        <v>584</v>
      </c>
      <c r="N103" s="50" t="n">
        <v>580</v>
      </c>
      <c r="O103" s="50" t="n">
        <v>582</v>
      </c>
      <c r="P103" s="50" t="n">
        <v>585</v>
      </c>
      <c r="Q103" s="50" t="n">
        <v>586</v>
      </c>
      <c r="R103" s="50" t="n">
        <v>590</v>
      </c>
      <c r="S103" s="50" t="n">
        <v>593</v>
      </c>
      <c r="T103" s="50" t="n">
        <v>596</v>
      </c>
      <c r="U103" s="50" t="n">
        <v>595</v>
      </c>
      <c r="V103" s="50" t="n">
        <v>602</v>
      </c>
      <c r="W103" s="50" t="n">
        <v>616</v>
      </c>
      <c r="X103" s="50" t="n">
        <v>618</v>
      </c>
      <c r="Y103" s="50" t="n">
        <v>617</v>
      </c>
      <c r="Z103" s="50" t="n">
        <v>645</v>
      </c>
      <c r="AA103" s="50" t="n">
        <v>657</v>
      </c>
      <c r="AB103" s="50" t="n">
        <v>664</v>
      </c>
      <c r="AC103" s="50" t="n">
        <v>668</v>
      </c>
      <c r="AD103" s="50" t="n">
        <v>672</v>
      </c>
    </row>
    <row r="104" s="91" customFormat="true" ht="15" hidden="false" customHeight="false" outlineLevel="0" collapsed="false">
      <c r="A104" s="90"/>
      <c r="B104" s="99" t="s">
        <v>82</v>
      </c>
      <c r="C104" s="100" t="n">
        <f aca="false">C102+C103</f>
        <v>214</v>
      </c>
      <c r="D104" s="100" t="n">
        <f aca="false">D102+D103</f>
        <v>225</v>
      </c>
      <c r="E104" s="100" t="n">
        <f aca="false">E102+E103</f>
        <v>470</v>
      </c>
      <c r="F104" s="100" t="n">
        <f aca="false">F102+F103</f>
        <v>819</v>
      </c>
      <c r="G104" s="100" t="n">
        <f aca="false">G102+G103</f>
        <v>1168</v>
      </c>
      <c r="H104" s="100" t="n">
        <f aca="false">H102+H103</f>
        <v>1452</v>
      </c>
      <c r="I104" s="100" t="n">
        <f aca="false">I102+I103</f>
        <v>1852</v>
      </c>
      <c r="J104" s="100" t="n">
        <f aca="false">J102+J103</f>
        <v>2098</v>
      </c>
      <c r="K104" s="100" t="n">
        <f aca="false">K102+K103</f>
        <v>2227</v>
      </c>
      <c r="L104" s="100" t="n">
        <f aca="false">L102+L103</f>
        <v>2255</v>
      </c>
      <c r="M104" s="100" t="n">
        <f aca="false">M102+M103</f>
        <v>2330</v>
      </c>
      <c r="N104" s="100" t="n">
        <f aca="false">N102+N103</f>
        <v>2463</v>
      </c>
      <c r="O104" s="100" t="n">
        <f aca="false">O102+O103</f>
        <v>2472</v>
      </c>
      <c r="P104" s="100" t="n">
        <f aca="false">P102+P103</f>
        <v>2498</v>
      </c>
      <c r="Q104" s="100" t="n">
        <f aca="false">Q102+Q103</f>
        <v>2497</v>
      </c>
      <c r="R104" s="100" t="n">
        <f aca="false">R102+R103</f>
        <v>2500</v>
      </c>
      <c r="S104" s="100" t="n">
        <f aca="false">S102+S103</f>
        <v>2497</v>
      </c>
      <c r="T104" s="100" t="n">
        <f aca="false">T102+T103</f>
        <v>2494</v>
      </c>
      <c r="U104" s="100" t="n">
        <f aca="false">U102+U103</f>
        <v>2507</v>
      </c>
      <c r="V104" s="100" t="n">
        <f aca="false">V102+V103</f>
        <v>2518</v>
      </c>
      <c r="W104" s="100" t="n">
        <f aca="false">W102+W103</f>
        <v>2536</v>
      </c>
      <c r="X104" s="100" t="n">
        <f aca="false">X102+X103</f>
        <v>2540</v>
      </c>
      <c r="Y104" s="100" t="n">
        <f aca="false">Y102+Y103</f>
        <v>2606</v>
      </c>
      <c r="Z104" s="100" t="n">
        <f aca="false">Z102+Z103</f>
        <v>2632</v>
      </c>
      <c r="AA104" s="100" t="n">
        <f aca="false">AA102+AA103</f>
        <v>2652</v>
      </c>
      <c r="AB104" s="100" t="n">
        <f aca="false">AB102+AB103</f>
        <v>2660</v>
      </c>
      <c r="AC104" s="100" t="n">
        <f aca="false">AC102+AC103</f>
        <v>2683</v>
      </c>
      <c r="AD104" s="100" t="n">
        <f aca="false">AD102+AD103</f>
        <v>2686</v>
      </c>
    </row>
    <row r="105" s="91" customFormat="true" ht="15" hidden="false" customHeight="false" outlineLevel="0" collapsed="false">
      <c r="A105" s="90"/>
      <c r="C105" s="102"/>
      <c r="D105" s="102"/>
      <c r="E105" s="102"/>
      <c r="F105" s="102"/>
      <c r="G105" s="102"/>
      <c r="H105" s="102"/>
      <c r="I105" s="102"/>
      <c r="J105" s="102"/>
      <c r="K105" s="102"/>
      <c r="L105" s="102"/>
      <c r="M105" s="102"/>
      <c r="N105" s="102"/>
      <c r="O105" s="102"/>
      <c r="P105" s="102"/>
      <c r="Q105" s="102"/>
      <c r="R105" s="102"/>
      <c r="S105" s="102"/>
      <c r="T105" s="102"/>
      <c r="U105" s="102"/>
      <c r="V105" s="103"/>
      <c r="W105" s="103"/>
      <c r="X105" s="103"/>
    </row>
    <row r="106" s="91" customFormat="true" ht="15" hidden="false" customHeight="false" outlineLevel="0" collapsed="false">
      <c r="A106" s="90"/>
      <c r="B106" s="65" t="s">
        <v>88</v>
      </c>
      <c r="C106" s="65" t="n">
        <v>2023</v>
      </c>
      <c r="D106" s="65" t="n">
        <v>2024</v>
      </c>
      <c r="E106" s="65" t="n">
        <v>2025</v>
      </c>
      <c r="F106" s="65" t="n">
        <v>2026</v>
      </c>
      <c r="G106" s="65" t="n">
        <v>2027</v>
      </c>
      <c r="H106" s="65" t="n">
        <v>2028</v>
      </c>
      <c r="I106" s="65" t="n">
        <v>2029</v>
      </c>
      <c r="J106" s="65" t="n">
        <v>2030</v>
      </c>
      <c r="K106" s="65" t="n">
        <v>2031</v>
      </c>
      <c r="L106" s="65" t="n">
        <v>2032</v>
      </c>
      <c r="M106" s="65" t="n">
        <v>2033</v>
      </c>
      <c r="N106" s="65" t="n">
        <v>2034</v>
      </c>
      <c r="O106" s="65" t="n">
        <v>2035</v>
      </c>
      <c r="P106" s="65" t="n">
        <v>2036</v>
      </c>
      <c r="Q106" s="65" t="n">
        <v>2037</v>
      </c>
      <c r="R106" s="65" t="n">
        <v>2038</v>
      </c>
      <c r="S106" s="65" t="n">
        <v>2039</v>
      </c>
      <c r="T106" s="65" t="n">
        <v>2040</v>
      </c>
      <c r="U106" s="65" t="n">
        <v>2041</v>
      </c>
      <c r="V106" s="65" t="n">
        <v>2042</v>
      </c>
      <c r="W106" s="65" t="n">
        <v>2043</v>
      </c>
      <c r="X106" s="65" t="n">
        <v>2044</v>
      </c>
      <c r="Y106" s="65" t="n">
        <v>2045</v>
      </c>
      <c r="Z106" s="65" t="n">
        <v>2046</v>
      </c>
      <c r="AA106" s="65" t="n">
        <v>2047</v>
      </c>
      <c r="AB106" s="65" t="n">
        <v>2048</v>
      </c>
      <c r="AC106" s="65" t="n">
        <v>2049</v>
      </c>
      <c r="AD106" s="65" t="n">
        <v>2050</v>
      </c>
    </row>
    <row r="107" s="91" customFormat="true" ht="15" hidden="false" customHeight="false" outlineLevel="0" collapsed="false">
      <c r="A107" s="90"/>
      <c r="B107" s="96" t="s">
        <v>78</v>
      </c>
      <c r="C107" s="76" t="n">
        <f aca="false">C102+C97</f>
        <v>220</v>
      </c>
      <c r="D107" s="76" t="n">
        <f aca="false">D102+D97</f>
        <v>211</v>
      </c>
      <c r="E107" s="76" t="n">
        <f aca="false">E102+E97</f>
        <v>536</v>
      </c>
      <c r="F107" s="76" t="n">
        <f aca="false">F102+F97</f>
        <v>840</v>
      </c>
      <c r="G107" s="76" t="n">
        <f aca="false">G102+G97</f>
        <v>1287</v>
      </c>
      <c r="H107" s="76" t="n">
        <f aca="false">H102+H97</f>
        <v>1680</v>
      </c>
      <c r="I107" s="76" t="n">
        <f aca="false">I102+I97</f>
        <v>2259</v>
      </c>
      <c r="J107" s="76" t="n">
        <f aca="false">J102+J97</f>
        <v>2629</v>
      </c>
      <c r="K107" s="76" t="n">
        <f aca="false">K102+K97</f>
        <v>2937</v>
      </c>
      <c r="L107" s="76" t="n">
        <f aca="false">L102+L97</f>
        <v>3011</v>
      </c>
      <c r="M107" s="76" t="n">
        <f aca="false">M102+M97</f>
        <v>3170</v>
      </c>
      <c r="N107" s="76" t="n">
        <f aca="false">N102+N97</f>
        <v>3343</v>
      </c>
      <c r="O107" s="76" t="n">
        <f aca="false">O102+O97</f>
        <v>3397</v>
      </c>
      <c r="P107" s="76" t="n">
        <f aca="false">P102+P97</f>
        <v>3444</v>
      </c>
      <c r="Q107" s="76" t="n">
        <f aca="false">Q102+Q97</f>
        <v>3511</v>
      </c>
      <c r="R107" s="76" t="n">
        <f aca="false">R102+R97</f>
        <v>3577</v>
      </c>
      <c r="S107" s="76" t="n">
        <f aca="false">S102+S97</f>
        <v>3588</v>
      </c>
      <c r="T107" s="76" t="n">
        <f aca="false">T102+T97</f>
        <v>3633</v>
      </c>
      <c r="U107" s="76" t="n">
        <f aca="false">U102+U97</f>
        <v>3653</v>
      </c>
      <c r="V107" s="76" t="n">
        <f aca="false">V102+V97</f>
        <v>3665</v>
      </c>
      <c r="W107" s="76" t="n">
        <f aca="false">W102+W97</f>
        <v>3670</v>
      </c>
      <c r="X107" s="76" t="n">
        <f aca="false">X102+X97</f>
        <v>3675</v>
      </c>
      <c r="Y107" s="76" t="n">
        <f aca="false">Y102+Y97</f>
        <v>3751</v>
      </c>
      <c r="Z107" s="76" t="n">
        <f aca="false">Z102+Z97</f>
        <v>3747</v>
      </c>
      <c r="AA107" s="76" t="n">
        <f aca="false">AA102+AA97</f>
        <v>3756</v>
      </c>
      <c r="AB107" s="76" t="n">
        <f aca="false">AB102+AB97</f>
        <v>3758</v>
      </c>
      <c r="AC107" s="76" t="n">
        <f aca="false">AC102+AC97</f>
        <v>3774</v>
      </c>
      <c r="AD107" s="76" t="n">
        <f aca="false">AD102+AD97</f>
        <v>3785</v>
      </c>
    </row>
    <row r="108" s="91" customFormat="true" ht="15" hidden="false" customHeight="false" outlineLevel="0" collapsed="false">
      <c r="A108" s="90"/>
      <c r="B108" s="91" t="s">
        <v>79</v>
      </c>
      <c r="C108" s="76" t="n">
        <f aca="false">C103+C98</f>
        <v>614</v>
      </c>
      <c r="D108" s="76" t="n">
        <f aca="false">D103+D98</f>
        <v>626</v>
      </c>
      <c r="E108" s="76" t="n">
        <f aca="false">E103+E98</f>
        <v>724</v>
      </c>
      <c r="F108" s="76" t="n">
        <f aca="false">F103+F98</f>
        <v>1022</v>
      </c>
      <c r="G108" s="76" t="n">
        <f aca="false">G103+G98</f>
        <v>1192</v>
      </c>
      <c r="H108" s="76" t="n">
        <f aca="false">H103+H98</f>
        <v>1373</v>
      </c>
      <c r="I108" s="76" t="n">
        <f aca="false">I103+I98</f>
        <v>1568</v>
      </c>
      <c r="J108" s="76" t="n">
        <f aca="false">J103+J98</f>
        <v>1721</v>
      </c>
      <c r="K108" s="76" t="n">
        <f aca="false">K103+K98</f>
        <v>1746</v>
      </c>
      <c r="L108" s="76" t="n">
        <f aca="false">L103+L98</f>
        <v>1741</v>
      </c>
      <c r="M108" s="76" t="n">
        <f aca="false">M103+M98</f>
        <v>1733</v>
      </c>
      <c r="N108" s="76" t="n">
        <f aca="false">N103+N98</f>
        <v>1722</v>
      </c>
      <c r="O108" s="76" t="n">
        <f aca="false">O103+O98</f>
        <v>1727</v>
      </c>
      <c r="P108" s="76" t="n">
        <f aca="false">P103+P98</f>
        <v>1748</v>
      </c>
      <c r="Q108" s="76" t="n">
        <f aca="false">Q103+Q98</f>
        <v>1762</v>
      </c>
      <c r="R108" s="76" t="n">
        <f aca="false">R103+R98</f>
        <v>1792</v>
      </c>
      <c r="S108" s="76" t="n">
        <f aca="false">S103+S98</f>
        <v>1805</v>
      </c>
      <c r="T108" s="76" t="n">
        <f aca="false">T103+T98</f>
        <v>1821</v>
      </c>
      <c r="U108" s="76" t="n">
        <f aca="false">U103+U98</f>
        <v>1873</v>
      </c>
      <c r="V108" s="76" t="n">
        <f aca="false">V103+V98</f>
        <v>1913</v>
      </c>
      <c r="W108" s="76" t="n">
        <f aca="false">W103+W98</f>
        <v>1961</v>
      </c>
      <c r="X108" s="76" t="n">
        <f aca="false">X103+X98</f>
        <v>1992</v>
      </c>
      <c r="Y108" s="76" t="n">
        <f aca="false">Y103+Y98</f>
        <v>2029</v>
      </c>
      <c r="Z108" s="76" t="n">
        <f aca="false">Z103+Z98</f>
        <v>2089</v>
      </c>
      <c r="AA108" s="76" t="n">
        <f aca="false">AA103+AA98</f>
        <v>2125</v>
      </c>
      <c r="AB108" s="76" t="n">
        <f aca="false">AB103+AB98</f>
        <v>2157</v>
      </c>
      <c r="AC108" s="76" t="n">
        <f aca="false">AC103+AC98</f>
        <v>2173</v>
      </c>
      <c r="AD108" s="76" t="n">
        <f aca="false">AD103+AD98</f>
        <v>2207</v>
      </c>
    </row>
    <row r="109" s="91" customFormat="true" ht="15" hidden="false" customHeight="false" outlineLevel="0" collapsed="false">
      <c r="B109" s="99" t="s">
        <v>84</v>
      </c>
      <c r="C109" s="100" t="n">
        <f aca="false">C107+C108</f>
        <v>834</v>
      </c>
      <c r="D109" s="100" t="n">
        <f aca="false">D107+D108</f>
        <v>837</v>
      </c>
      <c r="E109" s="100" t="n">
        <f aca="false">E107+E108</f>
        <v>1260</v>
      </c>
      <c r="F109" s="100" t="n">
        <f aca="false">F107+F108</f>
        <v>1862</v>
      </c>
      <c r="G109" s="100" t="n">
        <f aca="false">G107+G108</f>
        <v>2479</v>
      </c>
      <c r="H109" s="100" t="n">
        <f aca="false">H107+H108</f>
        <v>3053</v>
      </c>
      <c r="I109" s="100" t="n">
        <f aca="false">I107+I108</f>
        <v>3827</v>
      </c>
      <c r="J109" s="100" t="n">
        <f aca="false">J107+J108</f>
        <v>4350</v>
      </c>
      <c r="K109" s="100" t="n">
        <f aca="false">K107+K108</f>
        <v>4683</v>
      </c>
      <c r="L109" s="100" t="n">
        <f aca="false">L107+L108</f>
        <v>4752</v>
      </c>
      <c r="M109" s="100" t="n">
        <f aca="false">M107+M108</f>
        <v>4903</v>
      </c>
      <c r="N109" s="100" t="n">
        <f aca="false">N107+N108</f>
        <v>5065</v>
      </c>
      <c r="O109" s="100" t="n">
        <f aca="false">O107+O108</f>
        <v>5124</v>
      </c>
      <c r="P109" s="100" t="n">
        <f aca="false">P107+P108</f>
        <v>5192</v>
      </c>
      <c r="Q109" s="100" t="n">
        <f aca="false">Q107+Q108</f>
        <v>5273</v>
      </c>
      <c r="R109" s="100" t="n">
        <f aca="false">R107+R108</f>
        <v>5369</v>
      </c>
      <c r="S109" s="100" t="n">
        <f aca="false">S107+S108</f>
        <v>5393</v>
      </c>
      <c r="T109" s="100" t="n">
        <f aca="false">T107+T108</f>
        <v>5454</v>
      </c>
      <c r="U109" s="100" t="n">
        <f aca="false">U107+U108</f>
        <v>5526</v>
      </c>
      <c r="V109" s="100" t="n">
        <f aca="false">V107+V108</f>
        <v>5578</v>
      </c>
      <c r="W109" s="100" t="n">
        <f aca="false">W107+W108</f>
        <v>5631</v>
      </c>
      <c r="X109" s="100" t="n">
        <f aca="false">X107+X108</f>
        <v>5667</v>
      </c>
      <c r="Y109" s="100" t="n">
        <f aca="false">Y107+Y108</f>
        <v>5780</v>
      </c>
      <c r="Z109" s="100" t="n">
        <f aca="false">Z107+Z108</f>
        <v>5836</v>
      </c>
      <c r="AA109" s="100" t="n">
        <f aca="false">AA107+AA108</f>
        <v>5881</v>
      </c>
      <c r="AB109" s="100" t="n">
        <f aca="false">AB107+AB108</f>
        <v>5915</v>
      </c>
      <c r="AC109" s="100" t="n">
        <f aca="false">AC107+AC108</f>
        <v>5947</v>
      </c>
      <c r="AD109" s="100" t="n">
        <f aca="false">AD107+AD108</f>
        <v>5992</v>
      </c>
    </row>
    <row r="110" s="91" customFormat="true" ht="15" hidden="false" customHeight="false" outlineLevel="0" collapsed="false">
      <c r="A110" s="90"/>
      <c r="B110" s="104" t="s">
        <v>85</v>
      </c>
      <c r="C110" s="105"/>
    </row>
    <row r="111" s="91" customFormat="true" ht="15" hidden="false" customHeight="false" outlineLevel="0" collapsed="false">
      <c r="A111" s="90"/>
      <c r="B111" s="104"/>
      <c r="C111" s="105"/>
    </row>
    <row r="112" s="91" customFormat="true" ht="15" hidden="false" customHeight="false" outlineLevel="0" collapsed="false">
      <c r="A112" s="90"/>
      <c r="B112" s="77" t="s">
        <v>51</v>
      </c>
      <c r="C112" s="107"/>
      <c r="D112" s="108"/>
      <c r="E112" s="108"/>
      <c r="F112" s="108"/>
      <c r="G112" s="108"/>
      <c r="H112" s="108"/>
      <c r="I112" s="108"/>
      <c r="J112" s="108"/>
      <c r="K112" s="108"/>
      <c r="L112" s="108"/>
      <c r="M112" s="108"/>
      <c r="N112" s="108"/>
      <c r="O112" s="108"/>
      <c r="P112" s="108"/>
      <c r="Q112" s="108"/>
      <c r="R112" s="108"/>
      <c r="S112" s="108"/>
      <c r="T112" s="108"/>
      <c r="U112" s="108"/>
    </row>
    <row r="113" s="91" customFormat="true" ht="15" hidden="false" customHeight="false" outlineLevel="0" collapsed="false">
      <c r="A113" s="90"/>
      <c r="B113" s="77" t="s">
        <v>89</v>
      </c>
      <c r="C113" s="81" t="n">
        <v>2023</v>
      </c>
      <c r="D113" s="81" t="n">
        <v>2024</v>
      </c>
      <c r="E113" s="81" t="n">
        <v>2025</v>
      </c>
      <c r="F113" s="81" t="n">
        <v>2026</v>
      </c>
      <c r="G113" s="81" t="n">
        <v>2027</v>
      </c>
      <c r="H113" s="81" t="n">
        <v>2028</v>
      </c>
      <c r="I113" s="81" t="n">
        <v>2029</v>
      </c>
      <c r="J113" s="81" t="n">
        <v>2030</v>
      </c>
      <c r="K113" s="81" t="n">
        <v>2031</v>
      </c>
      <c r="L113" s="81" t="n">
        <v>2032</v>
      </c>
      <c r="M113" s="81" t="n">
        <v>2033</v>
      </c>
      <c r="N113" s="81" t="n">
        <v>2034</v>
      </c>
      <c r="O113" s="81" t="n">
        <v>2035</v>
      </c>
      <c r="P113" s="81" t="n">
        <v>2036</v>
      </c>
      <c r="Q113" s="81" t="n">
        <v>2037</v>
      </c>
      <c r="R113" s="81" t="n">
        <v>2038</v>
      </c>
      <c r="S113" s="81" t="n">
        <v>2039</v>
      </c>
      <c r="T113" s="81" t="n">
        <v>2040</v>
      </c>
      <c r="U113" s="81" t="n">
        <v>2041</v>
      </c>
      <c r="V113" s="81" t="n">
        <v>2042</v>
      </c>
      <c r="W113" s="81" t="n">
        <v>2043</v>
      </c>
      <c r="X113" s="81" t="n">
        <v>2044</v>
      </c>
      <c r="Y113" s="81" t="n">
        <v>2045</v>
      </c>
      <c r="Z113" s="81" t="n">
        <v>2046</v>
      </c>
      <c r="AA113" s="81" t="n">
        <v>2047</v>
      </c>
      <c r="AB113" s="81" t="n">
        <v>2048</v>
      </c>
      <c r="AC113" s="81" t="n">
        <v>2049</v>
      </c>
      <c r="AD113" s="81" t="n">
        <v>2050</v>
      </c>
    </row>
    <row r="114" s="99" customFormat="true" ht="15" hidden="false" customHeight="false" outlineLevel="0" collapsed="false">
      <c r="A114" s="112"/>
      <c r="B114" s="113" t="s">
        <v>60</v>
      </c>
      <c r="C114" s="87" t="n">
        <v>555.5</v>
      </c>
      <c r="D114" s="87" t="n">
        <v>632.16</v>
      </c>
      <c r="E114" s="87" t="n">
        <v>700.12</v>
      </c>
      <c r="F114" s="87" t="n">
        <v>849.43</v>
      </c>
      <c r="G114" s="87" t="n">
        <v>965.65</v>
      </c>
      <c r="H114" s="87" t="n">
        <v>1361.94</v>
      </c>
      <c r="I114" s="87" t="n">
        <v>1573.2</v>
      </c>
      <c r="J114" s="87" t="n">
        <v>1983.26</v>
      </c>
      <c r="K114" s="87" t="n">
        <v>2410.83</v>
      </c>
      <c r="L114" s="87" t="n">
        <v>2478.39</v>
      </c>
      <c r="M114" s="87" t="n">
        <v>2645.21</v>
      </c>
      <c r="N114" s="87" t="n">
        <v>2737.42</v>
      </c>
      <c r="O114" s="87" t="n">
        <v>2867.63</v>
      </c>
      <c r="P114" s="87" t="n">
        <v>2981.84</v>
      </c>
      <c r="Q114" s="87" t="n">
        <v>3080.47</v>
      </c>
      <c r="R114" s="87" t="n">
        <v>3348.84</v>
      </c>
      <c r="S114" s="87" t="n">
        <v>3445.47</v>
      </c>
      <c r="T114" s="87" t="n">
        <v>3547.33</v>
      </c>
      <c r="U114" s="87" t="n">
        <v>3582.02</v>
      </c>
      <c r="V114" s="87" t="n">
        <v>3614.34</v>
      </c>
      <c r="W114" s="87" t="n">
        <v>3645.44</v>
      </c>
      <c r="X114" s="87" t="n">
        <v>3676.1</v>
      </c>
      <c r="Y114" s="87" t="n">
        <v>3701.59</v>
      </c>
      <c r="Z114" s="87" t="n">
        <v>3721.9</v>
      </c>
      <c r="AA114" s="87" t="n">
        <v>3778.91</v>
      </c>
      <c r="AB114" s="87" t="n">
        <v>3812.16</v>
      </c>
      <c r="AC114" s="87" t="n">
        <v>3844.38</v>
      </c>
      <c r="AD114" s="87" t="n">
        <v>3878.23</v>
      </c>
      <c r="AE114" s="114"/>
      <c r="AF114" s="114"/>
      <c r="AG114" s="114"/>
      <c r="AH114" s="114"/>
      <c r="AI114" s="114"/>
      <c r="AJ114" s="114"/>
      <c r="AK114" s="114"/>
      <c r="AL114" s="114"/>
      <c r="AM114" s="114"/>
      <c r="AN114" s="114"/>
      <c r="AO114" s="114"/>
      <c r="AP114" s="114"/>
      <c r="AQ114" s="114"/>
      <c r="AR114" s="114"/>
      <c r="AS114" s="114"/>
      <c r="AT114" s="114"/>
      <c r="AU114" s="114"/>
      <c r="AV114" s="114"/>
      <c r="AW114" s="114"/>
      <c r="AX114" s="114"/>
      <c r="AY114" s="114"/>
      <c r="AZ114" s="114"/>
      <c r="BA114" s="114"/>
      <c r="BB114" s="114"/>
      <c r="BC114" s="114"/>
      <c r="BD114" s="114"/>
      <c r="BE114" s="114"/>
      <c r="BF114" s="114"/>
      <c r="BG114" s="114"/>
    </row>
    <row r="115" s="91" customFormat="true" ht="15" hidden="false" customHeight="false" outlineLevel="0" collapsed="false">
      <c r="A115" s="90"/>
      <c r="B115" s="115" t="s">
        <v>78</v>
      </c>
      <c r="C115" s="83" t="n">
        <v>117.2</v>
      </c>
      <c r="D115" s="83" t="n">
        <v>155.14</v>
      </c>
      <c r="E115" s="83" t="n">
        <v>176.23</v>
      </c>
      <c r="F115" s="83" t="n">
        <v>210.78</v>
      </c>
      <c r="G115" s="83" t="n">
        <v>258.37</v>
      </c>
      <c r="H115" s="83" t="n">
        <v>429.07</v>
      </c>
      <c r="I115" s="83" t="n">
        <v>582.82</v>
      </c>
      <c r="J115" s="83" t="n">
        <v>764.92</v>
      </c>
      <c r="K115" s="83" t="n">
        <v>1017.51</v>
      </c>
      <c r="L115" s="83" t="n">
        <v>1034.68</v>
      </c>
      <c r="M115" s="83" t="n">
        <v>1065.83</v>
      </c>
      <c r="N115" s="83" t="n">
        <v>1093.9</v>
      </c>
      <c r="O115" s="83" t="n">
        <v>1136.8</v>
      </c>
      <c r="P115" s="83" t="n">
        <v>1189.22</v>
      </c>
      <c r="Q115" s="83" t="n">
        <v>1226.16</v>
      </c>
      <c r="R115" s="83" t="n">
        <v>1421.72</v>
      </c>
      <c r="S115" s="83" t="n">
        <v>1448.77</v>
      </c>
      <c r="T115" s="83" t="n">
        <v>1489.99</v>
      </c>
      <c r="U115" s="83" t="n">
        <v>1504.97</v>
      </c>
      <c r="V115" s="83" t="n">
        <v>1524.42</v>
      </c>
      <c r="W115" s="83" t="n">
        <v>1535.22</v>
      </c>
      <c r="X115" s="83" t="n">
        <v>1551.56</v>
      </c>
      <c r="Y115" s="83" t="n">
        <v>1560.97</v>
      </c>
      <c r="Z115" s="83" t="n">
        <v>1572.21</v>
      </c>
      <c r="AA115" s="83" t="n">
        <v>1610.99</v>
      </c>
      <c r="AB115" s="83" t="n">
        <v>1631.19</v>
      </c>
      <c r="AC115" s="83" t="n">
        <v>1655.47</v>
      </c>
      <c r="AD115" s="83" t="n">
        <v>1679.73</v>
      </c>
      <c r="AE115" s="114"/>
      <c r="AF115" s="114"/>
      <c r="AG115" s="114"/>
      <c r="AH115" s="114"/>
      <c r="AI115" s="114"/>
      <c r="AJ115" s="114"/>
      <c r="AK115" s="114"/>
      <c r="AL115" s="114"/>
      <c r="AM115" s="114"/>
      <c r="AN115" s="114"/>
      <c r="AO115" s="114"/>
      <c r="AP115" s="114"/>
      <c r="AQ115" s="114"/>
      <c r="AR115" s="114"/>
      <c r="AS115" s="114"/>
      <c r="AT115" s="114"/>
      <c r="AU115" s="114"/>
      <c r="AV115" s="114"/>
      <c r="AW115" s="114"/>
      <c r="AX115" s="114"/>
      <c r="AY115" s="114"/>
      <c r="AZ115" s="114"/>
      <c r="BA115" s="114"/>
      <c r="BB115" s="114"/>
      <c r="BC115" s="114"/>
      <c r="BD115" s="114"/>
      <c r="BE115" s="114"/>
      <c r="BF115" s="114"/>
      <c r="BG115" s="114"/>
    </row>
    <row r="116" s="91" customFormat="true" ht="15" hidden="false" customHeight="false" outlineLevel="0" collapsed="false">
      <c r="A116" s="90"/>
      <c r="B116" s="115" t="s">
        <v>79</v>
      </c>
      <c r="C116" s="83" t="n">
        <v>438.29</v>
      </c>
      <c r="D116" s="83" t="n">
        <v>477.03</v>
      </c>
      <c r="E116" s="83" t="n">
        <v>523.89</v>
      </c>
      <c r="F116" s="83" t="n">
        <v>638.66</v>
      </c>
      <c r="G116" s="83" t="n">
        <v>707.28</v>
      </c>
      <c r="H116" s="83" t="n">
        <v>932.87</v>
      </c>
      <c r="I116" s="83" t="n">
        <v>990.38</v>
      </c>
      <c r="J116" s="83" t="n">
        <v>1218.34</v>
      </c>
      <c r="K116" s="83" t="n">
        <v>1393.32</v>
      </c>
      <c r="L116" s="83" t="n">
        <v>1443.71</v>
      </c>
      <c r="M116" s="83" t="n">
        <v>1579.38</v>
      </c>
      <c r="N116" s="83" t="n">
        <v>1643.52</v>
      </c>
      <c r="O116" s="83" t="n">
        <v>1730.84</v>
      </c>
      <c r="P116" s="83" t="n">
        <v>1792.62</v>
      </c>
      <c r="Q116" s="83" t="n">
        <v>1854.31</v>
      </c>
      <c r="R116" s="83" t="n">
        <v>1927.12</v>
      </c>
      <c r="S116" s="83" t="n">
        <v>1996.7</v>
      </c>
      <c r="T116" s="83" t="n">
        <v>2057.35</v>
      </c>
      <c r="U116" s="83" t="n">
        <v>2077.05</v>
      </c>
      <c r="V116" s="83" t="n">
        <v>2089.92</v>
      </c>
      <c r="W116" s="83" t="n">
        <v>2110.22</v>
      </c>
      <c r="X116" s="83" t="n">
        <v>2124.54</v>
      </c>
      <c r="Y116" s="83" t="n">
        <v>2140.62</v>
      </c>
      <c r="Z116" s="83" t="n">
        <v>2149.69</v>
      </c>
      <c r="AA116" s="83" t="n">
        <v>2167.91</v>
      </c>
      <c r="AB116" s="83" t="n">
        <v>2180.97</v>
      </c>
      <c r="AC116" s="83" t="n">
        <v>2188.91</v>
      </c>
      <c r="AD116" s="83" t="n">
        <v>2198.5</v>
      </c>
      <c r="AE116" s="114"/>
      <c r="AF116" s="114"/>
      <c r="AG116" s="114"/>
      <c r="AH116" s="114"/>
      <c r="AI116" s="114"/>
      <c r="AJ116" s="114"/>
      <c r="AK116" s="114"/>
      <c r="AL116" s="114"/>
      <c r="AM116" s="114"/>
      <c r="AN116" s="114"/>
      <c r="AO116" s="114"/>
      <c r="AP116" s="114"/>
      <c r="AQ116" s="114"/>
      <c r="AR116" s="114"/>
      <c r="AS116" s="114"/>
      <c r="AT116" s="114"/>
      <c r="AU116" s="114"/>
      <c r="AV116" s="114"/>
      <c r="AW116" s="114"/>
      <c r="AX116" s="114"/>
      <c r="AY116" s="114"/>
      <c r="AZ116" s="114"/>
      <c r="BA116" s="114"/>
      <c r="BB116" s="114"/>
      <c r="BC116" s="114"/>
      <c r="BD116" s="114"/>
      <c r="BE116" s="114"/>
      <c r="BF116" s="114"/>
      <c r="BG116" s="114"/>
    </row>
    <row r="117" s="99" customFormat="true" ht="15" hidden="false" customHeight="false" outlineLevel="0" collapsed="false">
      <c r="A117" s="112"/>
      <c r="B117" s="113" t="s">
        <v>61</v>
      </c>
      <c r="C117" s="87" t="n">
        <v>121.11</v>
      </c>
      <c r="D117" s="87" t="n">
        <v>227.78</v>
      </c>
      <c r="E117" s="87" t="n">
        <v>286.11</v>
      </c>
      <c r="F117" s="87" t="n">
        <v>461.29</v>
      </c>
      <c r="G117" s="87" t="n">
        <v>582.37</v>
      </c>
      <c r="H117" s="87" t="n">
        <v>767.2</v>
      </c>
      <c r="I117" s="87" t="n">
        <v>915.48</v>
      </c>
      <c r="J117" s="87" t="n">
        <v>1262.28</v>
      </c>
      <c r="K117" s="87" t="n">
        <v>1334.23</v>
      </c>
      <c r="L117" s="87" t="n">
        <v>1394.99</v>
      </c>
      <c r="M117" s="87" t="n">
        <v>1503.37</v>
      </c>
      <c r="N117" s="87" t="n">
        <v>1579.97</v>
      </c>
      <c r="O117" s="87" t="n">
        <v>1632.88</v>
      </c>
      <c r="P117" s="87" t="n">
        <v>1741.05</v>
      </c>
      <c r="Q117" s="87" t="n">
        <v>1797.57</v>
      </c>
      <c r="R117" s="87" t="n">
        <v>1858.59</v>
      </c>
      <c r="S117" s="87" t="n">
        <v>1944.22</v>
      </c>
      <c r="T117" s="87" t="n">
        <v>2087.68</v>
      </c>
      <c r="U117" s="87" t="n">
        <v>2100.17</v>
      </c>
      <c r="V117" s="87" t="n">
        <v>2106.32</v>
      </c>
      <c r="W117" s="87" t="n">
        <v>2121.11</v>
      </c>
      <c r="X117" s="87" t="n">
        <v>2131.02</v>
      </c>
      <c r="Y117" s="87" t="n">
        <v>2140.96</v>
      </c>
      <c r="Z117" s="87" t="n">
        <v>2150.83</v>
      </c>
      <c r="AA117" s="87" t="n">
        <v>2166.42</v>
      </c>
      <c r="AB117" s="87" t="n">
        <v>2181.4</v>
      </c>
      <c r="AC117" s="87" t="n">
        <v>2185.29</v>
      </c>
      <c r="AD117" s="87" t="n">
        <v>2196.73</v>
      </c>
      <c r="AE117" s="114"/>
      <c r="AF117" s="114"/>
      <c r="AG117" s="114"/>
      <c r="AH117" s="114"/>
      <c r="AI117" s="114"/>
      <c r="AJ117" s="114"/>
      <c r="AK117" s="114"/>
      <c r="AL117" s="114"/>
      <c r="AM117" s="114"/>
      <c r="AN117" s="114"/>
      <c r="AO117" s="114"/>
      <c r="AP117" s="114"/>
      <c r="AQ117" s="114"/>
      <c r="AR117" s="114"/>
      <c r="AS117" s="114"/>
      <c r="AT117" s="114"/>
      <c r="AU117" s="114"/>
      <c r="AV117" s="114"/>
      <c r="AW117" s="114"/>
      <c r="AX117" s="114"/>
      <c r="AY117" s="114"/>
      <c r="AZ117" s="114"/>
      <c r="BA117" s="114"/>
      <c r="BB117" s="114"/>
      <c r="BC117" s="114"/>
      <c r="BD117" s="114"/>
      <c r="BE117" s="114"/>
      <c r="BF117" s="114"/>
      <c r="BG117" s="114"/>
    </row>
    <row r="118" s="91" customFormat="true" ht="15" hidden="false" customHeight="false" outlineLevel="0" collapsed="false">
      <c r="A118" s="90"/>
      <c r="B118" s="115" t="s">
        <v>78</v>
      </c>
      <c r="C118" s="83" t="n">
        <v>12.36</v>
      </c>
      <c r="D118" s="83" t="n">
        <v>33.19</v>
      </c>
      <c r="E118" s="83" t="n">
        <v>52.65</v>
      </c>
      <c r="F118" s="83" t="n">
        <v>141.64</v>
      </c>
      <c r="G118" s="83" t="n">
        <v>192.39</v>
      </c>
      <c r="H118" s="83" t="n">
        <v>272.16</v>
      </c>
      <c r="I118" s="83" t="n">
        <v>366.02</v>
      </c>
      <c r="J118" s="83" t="n">
        <v>611.74</v>
      </c>
      <c r="K118" s="83" t="n">
        <v>653.73</v>
      </c>
      <c r="L118" s="83" t="n">
        <v>671.28</v>
      </c>
      <c r="M118" s="83" t="n">
        <v>730.38</v>
      </c>
      <c r="N118" s="83" t="n">
        <v>784.36</v>
      </c>
      <c r="O118" s="83" t="n">
        <v>800.65</v>
      </c>
      <c r="P118" s="83" t="n">
        <v>862.03</v>
      </c>
      <c r="Q118" s="83" t="n">
        <v>900.69</v>
      </c>
      <c r="R118" s="83" t="n">
        <v>940.62</v>
      </c>
      <c r="S118" s="83" t="n">
        <v>998.99</v>
      </c>
      <c r="T118" s="83" t="n">
        <v>1122.22</v>
      </c>
      <c r="U118" s="83" t="n">
        <v>1132.72</v>
      </c>
      <c r="V118" s="83" t="n">
        <v>1136.52</v>
      </c>
      <c r="W118" s="83" t="n">
        <v>1149.83</v>
      </c>
      <c r="X118" s="83" t="n">
        <v>1153.64</v>
      </c>
      <c r="Y118" s="83" t="n">
        <v>1160.2</v>
      </c>
      <c r="Z118" s="83" t="n">
        <v>1164.09</v>
      </c>
      <c r="AA118" s="83" t="n">
        <v>1176.21</v>
      </c>
      <c r="AB118" s="83" t="n">
        <v>1182.15</v>
      </c>
      <c r="AC118" s="83" t="n">
        <v>1184.58</v>
      </c>
      <c r="AD118" s="83" t="n">
        <v>1192.21</v>
      </c>
      <c r="AE118" s="114"/>
      <c r="AF118" s="114"/>
      <c r="AG118" s="114"/>
      <c r="AH118" s="114"/>
      <c r="AI118" s="114"/>
      <c r="AJ118" s="114"/>
      <c r="AK118" s="114"/>
      <c r="AL118" s="114"/>
      <c r="AM118" s="114"/>
      <c r="AN118" s="114"/>
      <c r="AO118" s="114"/>
      <c r="AP118" s="114"/>
      <c r="AQ118" s="114"/>
      <c r="AR118" s="114"/>
      <c r="AS118" s="114"/>
      <c r="AT118" s="114"/>
      <c r="AU118" s="114"/>
      <c r="AV118" s="114"/>
      <c r="AW118" s="114"/>
      <c r="AX118" s="114"/>
      <c r="AY118" s="114"/>
      <c r="AZ118" s="114"/>
      <c r="BA118" s="114"/>
      <c r="BB118" s="114"/>
      <c r="BC118" s="114"/>
      <c r="BD118" s="114"/>
      <c r="BE118" s="114"/>
      <c r="BF118" s="114"/>
      <c r="BG118" s="114"/>
    </row>
    <row r="119" s="91" customFormat="true" ht="15" hidden="false" customHeight="false" outlineLevel="0" collapsed="false">
      <c r="A119" s="90"/>
      <c r="B119" s="115" t="s">
        <v>79</v>
      </c>
      <c r="C119" s="83" t="n">
        <v>108.75</v>
      </c>
      <c r="D119" s="83" t="n">
        <v>194.6</v>
      </c>
      <c r="E119" s="83" t="n">
        <v>233.47</v>
      </c>
      <c r="F119" s="83" t="n">
        <v>319.65</v>
      </c>
      <c r="G119" s="83" t="n">
        <v>389.98</v>
      </c>
      <c r="H119" s="83" t="n">
        <v>495.04</v>
      </c>
      <c r="I119" s="83" t="n">
        <v>549.46</v>
      </c>
      <c r="J119" s="83" t="n">
        <v>650.54</v>
      </c>
      <c r="K119" s="83" t="n">
        <v>680.5</v>
      </c>
      <c r="L119" s="83" t="n">
        <v>723.71</v>
      </c>
      <c r="M119" s="83" t="n">
        <v>772.98</v>
      </c>
      <c r="N119" s="83" t="n">
        <v>795.61</v>
      </c>
      <c r="O119" s="83" t="n">
        <v>832.24</v>
      </c>
      <c r="P119" s="83" t="n">
        <v>879.02</v>
      </c>
      <c r="Q119" s="83" t="n">
        <v>896.88</v>
      </c>
      <c r="R119" s="83" t="n">
        <v>917.97</v>
      </c>
      <c r="S119" s="83" t="n">
        <v>945.23</v>
      </c>
      <c r="T119" s="83" t="n">
        <v>965.45</v>
      </c>
      <c r="U119" s="83" t="n">
        <v>967.44</v>
      </c>
      <c r="V119" s="83" t="n">
        <v>969.8</v>
      </c>
      <c r="W119" s="83" t="n">
        <v>971.28</v>
      </c>
      <c r="X119" s="83" t="n">
        <v>977.38</v>
      </c>
      <c r="Y119" s="83" t="n">
        <v>980.76</v>
      </c>
      <c r="Z119" s="83" t="n">
        <v>986.74</v>
      </c>
      <c r="AA119" s="83" t="n">
        <v>990.22</v>
      </c>
      <c r="AB119" s="83" t="n">
        <v>999.25</v>
      </c>
      <c r="AC119" s="83" t="n">
        <v>1000.71</v>
      </c>
      <c r="AD119" s="83" t="n">
        <v>1004.52</v>
      </c>
      <c r="AE119" s="114"/>
      <c r="AF119" s="114"/>
      <c r="AG119" s="114"/>
      <c r="AH119" s="114"/>
      <c r="AI119" s="114"/>
      <c r="AJ119" s="114"/>
      <c r="AK119" s="114"/>
      <c r="AL119" s="114"/>
      <c r="AM119" s="114"/>
      <c r="AN119" s="114"/>
      <c r="AO119" s="114"/>
      <c r="AP119" s="114"/>
      <c r="AQ119" s="114"/>
      <c r="AR119" s="114"/>
      <c r="AS119" s="114"/>
      <c r="AT119" s="114"/>
      <c r="AU119" s="114"/>
      <c r="AV119" s="114"/>
      <c r="AW119" s="114"/>
      <c r="AX119" s="114"/>
      <c r="AY119" s="114"/>
      <c r="AZ119" s="114"/>
      <c r="BA119" s="114"/>
      <c r="BB119" s="114"/>
      <c r="BC119" s="114"/>
      <c r="BD119" s="114"/>
      <c r="BE119" s="114"/>
      <c r="BF119" s="114"/>
      <c r="BG119" s="114"/>
    </row>
    <row r="120" s="99" customFormat="true" ht="15" hidden="false" customHeight="false" outlineLevel="0" collapsed="false">
      <c r="A120" s="112"/>
      <c r="B120" s="113" t="s">
        <v>84</v>
      </c>
      <c r="C120" s="87" t="n">
        <v>676.61</v>
      </c>
      <c r="D120" s="87" t="n">
        <v>859.95</v>
      </c>
      <c r="E120" s="87" t="n">
        <v>986.23</v>
      </c>
      <c r="F120" s="87" t="n">
        <v>1310.72</v>
      </c>
      <c r="G120" s="87" t="n">
        <v>1548.01</v>
      </c>
      <c r="H120" s="87" t="n">
        <v>2129.14</v>
      </c>
      <c r="I120" s="87" t="n">
        <v>2488.68</v>
      </c>
      <c r="J120" s="87" t="n">
        <v>3245.53</v>
      </c>
      <c r="K120" s="87" t="n">
        <v>3745.06</v>
      </c>
      <c r="L120" s="87" t="n">
        <v>3873.38</v>
      </c>
      <c r="M120" s="87" t="n">
        <v>4148.58</v>
      </c>
      <c r="N120" s="87" t="n">
        <v>4317.4</v>
      </c>
      <c r="O120" s="87" t="n">
        <v>4500.52</v>
      </c>
      <c r="P120" s="87" t="n">
        <v>4722.89</v>
      </c>
      <c r="Q120" s="87" t="n">
        <v>4878.05</v>
      </c>
      <c r="R120" s="87" t="n">
        <v>5207.44</v>
      </c>
      <c r="S120" s="87" t="n">
        <v>5389.69</v>
      </c>
      <c r="T120" s="87" t="n">
        <v>5635.01</v>
      </c>
      <c r="U120" s="87" t="n">
        <v>5682.19</v>
      </c>
      <c r="V120" s="87" t="n">
        <v>5720.66</v>
      </c>
      <c r="W120" s="87" t="n">
        <v>5766.55</v>
      </c>
      <c r="X120" s="87" t="n">
        <v>5807.13</v>
      </c>
      <c r="Y120" s="87" t="n">
        <v>5842.55</v>
      </c>
      <c r="Z120" s="87" t="n">
        <v>5872.73</v>
      </c>
      <c r="AA120" s="87" t="n">
        <v>5945.33</v>
      </c>
      <c r="AB120" s="87" t="n">
        <v>5993.56</v>
      </c>
      <c r="AC120" s="87" t="n">
        <v>6029.67</v>
      </c>
      <c r="AD120" s="87" t="n">
        <v>6074.96</v>
      </c>
      <c r="AE120" s="114"/>
      <c r="AF120" s="114"/>
      <c r="AG120" s="114"/>
      <c r="AH120" s="114"/>
      <c r="AI120" s="114"/>
      <c r="AJ120" s="114"/>
      <c r="AK120" s="114"/>
      <c r="AL120" s="114"/>
      <c r="AM120" s="114"/>
      <c r="AN120" s="114"/>
      <c r="AO120" s="114"/>
      <c r="AP120" s="114"/>
      <c r="AQ120" s="114"/>
      <c r="AR120" s="114"/>
      <c r="AS120" s="114"/>
      <c r="AT120" s="114"/>
      <c r="AU120" s="114"/>
      <c r="AV120" s="114"/>
      <c r="AW120" s="114"/>
      <c r="AX120" s="114"/>
      <c r="AY120" s="114"/>
      <c r="AZ120" s="114"/>
      <c r="BA120" s="114"/>
      <c r="BB120" s="114"/>
      <c r="BC120" s="114"/>
      <c r="BD120" s="114"/>
      <c r="BE120" s="114"/>
      <c r="BF120" s="114"/>
      <c r="BG120" s="114"/>
    </row>
    <row r="122" s="16" customFormat="true" ht="17.25" hidden="false" customHeight="false" outlineLevel="0" collapsed="false">
      <c r="B122" s="16" t="s">
        <v>90</v>
      </c>
    </row>
    <row r="123" customFormat="false" ht="15" hidden="false" customHeight="false" outlineLevel="0" collapsed="false">
      <c r="A123" s="71"/>
      <c r="B123" s="101"/>
    </row>
    <row r="124" s="66" customFormat="true" ht="15" hidden="false" customHeight="false" outlineLevel="0" collapsed="false">
      <c r="A124" s="69"/>
      <c r="B124" s="65" t="s">
        <v>91</v>
      </c>
      <c r="C124" s="65" t="n">
        <v>2023</v>
      </c>
      <c r="D124" s="65" t="n">
        <v>2024</v>
      </c>
      <c r="E124" s="65" t="n">
        <v>2025</v>
      </c>
      <c r="F124" s="65" t="n">
        <v>2026</v>
      </c>
      <c r="G124" s="65" t="n">
        <v>2027</v>
      </c>
      <c r="H124" s="65" t="n">
        <v>2028</v>
      </c>
      <c r="I124" s="65" t="n">
        <v>2029</v>
      </c>
      <c r="J124" s="65" t="n">
        <v>2030</v>
      </c>
      <c r="K124" s="65" t="n">
        <v>2031</v>
      </c>
      <c r="L124" s="65" t="n">
        <v>2032</v>
      </c>
      <c r="M124" s="65" t="n">
        <v>2033</v>
      </c>
      <c r="N124" s="65" t="n">
        <v>2034</v>
      </c>
      <c r="O124" s="65" t="n">
        <v>2035</v>
      </c>
      <c r="P124" s="65" t="n">
        <v>2036</v>
      </c>
      <c r="Q124" s="65" t="n">
        <v>2037</v>
      </c>
      <c r="R124" s="65" t="n">
        <v>2038</v>
      </c>
      <c r="S124" s="65" t="n">
        <v>2039</v>
      </c>
      <c r="T124" s="65" t="n">
        <v>2040</v>
      </c>
      <c r="U124" s="65" t="n">
        <v>2041</v>
      </c>
      <c r="V124" s="65" t="n">
        <v>2042</v>
      </c>
      <c r="W124" s="65" t="n">
        <v>2043</v>
      </c>
      <c r="X124" s="65" t="n">
        <v>2044</v>
      </c>
      <c r="Y124" s="65" t="n">
        <v>2045</v>
      </c>
      <c r="Z124" s="65" t="n">
        <v>2046</v>
      </c>
      <c r="AA124" s="65" t="n">
        <v>2047</v>
      </c>
      <c r="AB124" s="65" t="n">
        <v>2048</v>
      </c>
      <c r="AC124" s="65" t="n">
        <v>2049</v>
      </c>
      <c r="AD124" s="65" t="n">
        <v>2050</v>
      </c>
    </row>
    <row r="125" customFormat="false" ht="15" hidden="false" customHeight="false" outlineLevel="0" collapsed="false">
      <c r="A125" s="69"/>
      <c r="B125" s="61" t="s">
        <v>60</v>
      </c>
      <c r="C125" s="50" t="n">
        <v>984.85</v>
      </c>
      <c r="D125" s="50" t="n">
        <v>1238.85</v>
      </c>
      <c r="E125" s="50" t="n">
        <v>1579.85</v>
      </c>
      <c r="F125" s="50" t="n">
        <v>1593.19</v>
      </c>
      <c r="G125" s="50" t="n">
        <v>1606.43</v>
      </c>
      <c r="H125" s="50" t="n">
        <v>1617.43</v>
      </c>
      <c r="I125" s="50" t="n">
        <v>1629.96</v>
      </c>
      <c r="J125" s="50" t="n">
        <v>1693.7</v>
      </c>
      <c r="K125" s="50" t="n">
        <v>1694.2</v>
      </c>
      <c r="L125" s="50" t="n">
        <v>1694.2</v>
      </c>
      <c r="M125" s="50" t="n">
        <v>1694.2</v>
      </c>
      <c r="N125" s="50" t="n">
        <v>1694.2</v>
      </c>
      <c r="O125" s="50" t="n">
        <v>1694.2</v>
      </c>
      <c r="P125" s="50" t="n">
        <v>1778.38</v>
      </c>
      <c r="Q125" s="50" t="n">
        <v>1778.38</v>
      </c>
      <c r="R125" s="50" t="n">
        <v>1856.38</v>
      </c>
      <c r="S125" s="50" t="n">
        <v>1856.38</v>
      </c>
      <c r="T125" s="50" t="n">
        <v>1856.38</v>
      </c>
      <c r="U125" s="50" t="n">
        <v>1857.39</v>
      </c>
      <c r="V125" s="50" t="n">
        <v>1857.39</v>
      </c>
      <c r="W125" s="50" t="n">
        <v>1857.39</v>
      </c>
      <c r="X125" s="50" t="n">
        <v>1857.9</v>
      </c>
      <c r="Y125" s="50" t="n">
        <v>1858.4</v>
      </c>
      <c r="Z125" s="50" t="n">
        <v>1861.2</v>
      </c>
      <c r="AA125" s="50" t="n">
        <v>1862.18</v>
      </c>
      <c r="AB125" s="50" t="n">
        <v>1863.45</v>
      </c>
      <c r="AC125" s="50" t="n">
        <v>1864.43</v>
      </c>
      <c r="AD125" s="50" t="n">
        <v>1870.67</v>
      </c>
      <c r="AF125" s="116"/>
      <c r="AG125" s="116"/>
      <c r="AH125" s="116"/>
      <c r="AI125" s="116"/>
      <c r="AJ125" s="116"/>
      <c r="AK125" s="116"/>
      <c r="AL125" s="116"/>
      <c r="AM125" s="116"/>
      <c r="AN125" s="116"/>
      <c r="AO125" s="116"/>
      <c r="AP125" s="116"/>
      <c r="AQ125" s="116"/>
      <c r="AR125" s="116"/>
      <c r="AS125" s="116"/>
      <c r="AT125" s="116"/>
      <c r="AU125" s="116"/>
      <c r="AV125" s="116"/>
      <c r="AW125" s="116"/>
      <c r="AX125" s="116"/>
      <c r="AY125" s="116"/>
      <c r="AZ125" s="116"/>
      <c r="BA125" s="116"/>
      <c r="BB125" s="116"/>
      <c r="BC125" s="116"/>
      <c r="BD125" s="116"/>
      <c r="BE125" s="116"/>
      <c r="BF125" s="116"/>
      <c r="BG125" s="116"/>
      <c r="BH125" s="116"/>
    </row>
    <row r="126" customFormat="false" ht="15" hidden="false" customHeight="false" outlineLevel="0" collapsed="false">
      <c r="A126" s="69"/>
      <c r="B126" s="61" t="s">
        <v>61</v>
      </c>
      <c r="C126" s="50" t="n">
        <v>332.5</v>
      </c>
      <c r="D126" s="50" t="n">
        <v>381.5</v>
      </c>
      <c r="E126" s="50" t="n">
        <v>478.85</v>
      </c>
      <c r="F126" s="50" t="n">
        <v>788.4</v>
      </c>
      <c r="G126" s="50" t="n">
        <v>792.76</v>
      </c>
      <c r="H126" s="50" t="n">
        <v>799.64</v>
      </c>
      <c r="I126" s="50" t="n">
        <v>816.3</v>
      </c>
      <c r="J126" s="50" t="n">
        <v>840.63</v>
      </c>
      <c r="K126" s="50" t="n">
        <v>842.55</v>
      </c>
      <c r="L126" s="50" t="n">
        <v>842.55</v>
      </c>
      <c r="M126" s="50" t="n">
        <v>842.55</v>
      </c>
      <c r="N126" s="50" t="n">
        <v>942.55</v>
      </c>
      <c r="O126" s="50" t="n">
        <v>942.55</v>
      </c>
      <c r="P126" s="50" t="n">
        <v>956.12</v>
      </c>
      <c r="Q126" s="50" t="n">
        <v>956.61</v>
      </c>
      <c r="R126" s="50" t="n">
        <v>957.1</v>
      </c>
      <c r="S126" s="50" t="n">
        <v>957.58</v>
      </c>
      <c r="T126" s="50" t="n">
        <v>958.07</v>
      </c>
      <c r="U126" s="50" t="n">
        <v>958.07</v>
      </c>
      <c r="V126" s="50" t="n">
        <v>968.21</v>
      </c>
      <c r="W126" s="50" t="n">
        <v>968.21</v>
      </c>
      <c r="X126" s="50" t="n">
        <v>968.21</v>
      </c>
      <c r="Y126" s="50" t="n">
        <v>968.21</v>
      </c>
      <c r="Z126" s="50" t="n">
        <v>978.92</v>
      </c>
      <c r="AA126" s="50" t="n">
        <v>995.21</v>
      </c>
      <c r="AB126" s="50" t="n">
        <v>1000.24</v>
      </c>
      <c r="AC126" s="50" t="n">
        <v>1000.81</v>
      </c>
      <c r="AD126" s="50" t="n">
        <v>1006.35</v>
      </c>
      <c r="AF126" s="116"/>
      <c r="AG126" s="116"/>
      <c r="AH126" s="116"/>
      <c r="AI126" s="116"/>
      <c r="AJ126" s="116"/>
      <c r="AK126" s="116"/>
      <c r="AL126" s="116"/>
      <c r="AM126" s="116"/>
      <c r="AN126" s="116"/>
      <c r="AO126" s="116"/>
      <c r="AP126" s="116"/>
      <c r="AQ126" s="116"/>
      <c r="AR126" s="116"/>
      <c r="AS126" s="116"/>
      <c r="AT126" s="116"/>
      <c r="AU126" s="116"/>
      <c r="AV126" s="116"/>
      <c r="AW126" s="116"/>
      <c r="AX126" s="116"/>
      <c r="AY126" s="116"/>
      <c r="AZ126" s="116"/>
      <c r="BA126" s="116"/>
      <c r="BB126" s="116"/>
      <c r="BC126" s="116"/>
      <c r="BD126" s="116"/>
      <c r="BE126" s="116"/>
      <c r="BF126" s="116"/>
      <c r="BG126" s="116"/>
      <c r="BH126" s="116"/>
    </row>
    <row r="127" s="74" customFormat="true" ht="15" hidden="false" customHeight="false" outlineLevel="0" collapsed="false">
      <c r="B127" s="74" t="s">
        <v>84</v>
      </c>
      <c r="C127" s="117" t="n">
        <f aca="false">C125+C126</f>
        <v>1317.35</v>
      </c>
      <c r="D127" s="117" t="n">
        <f aca="false">D125+D126</f>
        <v>1620.35</v>
      </c>
      <c r="E127" s="117" t="n">
        <f aca="false">E125+E126</f>
        <v>2058.7</v>
      </c>
      <c r="F127" s="117" t="n">
        <f aca="false">F125+F126</f>
        <v>2381.59</v>
      </c>
      <c r="G127" s="117" t="n">
        <f aca="false">G125+G126</f>
        <v>2399.19</v>
      </c>
      <c r="H127" s="117" t="n">
        <f aca="false">H125+H126</f>
        <v>2417.07</v>
      </c>
      <c r="I127" s="117" t="n">
        <f aca="false">I125+I126</f>
        <v>2446.26</v>
      </c>
      <c r="J127" s="117" t="n">
        <f aca="false">J125+J126</f>
        <v>2534.33</v>
      </c>
      <c r="K127" s="117" t="n">
        <f aca="false">K125+K126</f>
        <v>2536.75</v>
      </c>
      <c r="L127" s="117" t="n">
        <f aca="false">L125+L126</f>
        <v>2536.75</v>
      </c>
      <c r="M127" s="117" t="n">
        <f aca="false">M125+M126</f>
        <v>2536.75</v>
      </c>
      <c r="N127" s="117" t="n">
        <f aca="false">N125+N126</f>
        <v>2636.75</v>
      </c>
      <c r="O127" s="117" t="n">
        <f aca="false">O125+O126</f>
        <v>2636.75</v>
      </c>
      <c r="P127" s="117" t="n">
        <f aca="false">P125+P126</f>
        <v>2734.5</v>
      </c>
      <c r="Q127" s="117" t="n">
        <f aca="false">Q125+Q126</f>
        <v>2734.99</v>
      </c>
      <c r="R127" s="117" t="n">
        <f aca="false">R125+R126</f>
        <v>2813.48</v>
      </c>
      <c r="S127" s="117" t="n">
        <f aca="false">S125+S126</f>
        <v>2813.96</v>
      </c>
      <c r="T127" s="117" t="n">
        <f aca="false">T125+T126</f>
        <v>2814.45</v>
      </c>
      <c r="U127" s="117" t="n">
        <f aca="false">U125+U126</f>
        <v>2815.46</v>
      </c>
      <c r="V127" s="117" t="n">
        <f aca="false">V125+V126</f>
        <v>2825.6</v>
      </c>
      <c r="W127" s="117" t="n">
        <f aca="false">W125+W126</f>
        <v>2825.6</v>
      </c>
      <c r="X127" s="117" t="n">
        <f aca="false">X125+X126</f>
        <v>2826.11</v>
      </c>
      <c r="Y127" s="117" t="n">
        <f aca="false">Y125+Y126</f>
        <v>2826.61</v>
      </c>
      <c r="Z127" s="117" t="n">
        <f aca="false">Z125+Z126</f>
        <v>2840.12</v>
      </c>
      <c r="AA127" s="117" t="n">
        <f aca="false">AA125+AA126</f>
        <v>2857.39</v>
      </c>
      <c r="AB127" s="117" t="n">
        <f aca="false">AB125+AB126</f>
        <v>2863.69</v>
      </c>
      <c r="AC127" s="117" t="n">
        <f aca="false">AC125+AC126</f>
        <v>2865.24</v>
      </c>
      <c r="AD127" s="117" t="n">
        <f aca="false">AD125+AD126</f>
        <v>2877.02</v>
      </c>
    </row>
    <row r="129" customFormat="false" ht="15" hidden="false" customHeight="false" outlineLevel="0" collapsed="false">
      <c r="B129" s="65" t="s">
        <v>92</v>
      </c>
      <c r="C129" s="65" t="n">
        <v>2023</v>
      </c>
      <c r="D129" s="65" t="n">
        <v>2024</v>
      </c>
      <c r="E129" s="65" t="n">
        <v>2025</v>
      </c>
      <c r="F129" s="65" t="n">
        <v>2026</v>
      </c>
      <c r="G129" s="65" t="n">
        <v>2027</v>
      </c>
      <c r="H129" s="65" t="n">
        <v>2028</v>
      </c>
      <c r="I129" s="65" t="n">
        <v>2029</v>
      </c>
      <c r="J129" s="65" t="n">
        <v>2030</v>
      </c>
      <c r="K129" s="65" t="n">
        <v>2031</v>
      </c>
      <c r="L129" s="65" t="n">
        <v>2032</v>
      </c>
      <c r="M129" s="65" t="n">
        <v>2033</v>
      </c>
      <c r="N129" s="65" t="n">
        <v>2034</v>
      </c>
      <c r="O129" s="65" t="n">
        <v>2035</v>
      </c>
      <c r="P129" s="65" t="n">
        <v>2036</v>
      </c>
      <c r="Q129" s="65" t="n">
        <v>2037</v>
      </c>
      <c r="R129" s="65" t="n">
        <v>2038</v>
      </c>
      <c r="S129" s="65" t="n">
        <v>2039</v>
      </c>
      <c r="T129" s="65" t="n">
        <v>2040</v>
      </c>
      <c r="U129" s="65" t="n">
        <v>2041</v>
      </c>
      <c r="V129" s="65" t="n">
        <v>2042</v>
      </c>
      <c r="W129" s="65" t="n">
        <v>2043</v>
      </c>
      <c r="X129" s="65" t="n">
        <v>2044</v>
      </c>
      <c r="Y129" s="65" t="n">
        <v>2045</v>
      </c>
      <c r="Z129" s="65" t="n">
        <v>2046</v>
      </c>
      <c r="AA129" s="65" t="n">
        <v>2047</v>
      </c>
      <c r="AB129" s="65" t="n">
        <v>2048</v>
      </c>
      <c r="AC129" s="65" t="n">
        <v>2049</v>
      </c>
      <c r="AD129" s="65" t="n">
        <v>2050</v>
      </c>
    </row>
    <row r="130" customFormat="false" ht="15" hidden="false" customHeight="false" outlineLevel="0" collapsed="false">
      <c r="B130" s="61" t="s">
        <v>60</v>
      </c>
      <c r="C130" s="50" t="n">
        <v>1200</v>
      </c>
      <c r="D130" s="50" t="n">
        <v>1200</v>
      </c>
      <c r="E130" s="50" t="n">
        <v>1200</v>
      </c>
      <c r="F130" s="50" t="n">
        <v>1200</v>
      </c>
      <c r="G130" s="50" t="n">
        <v>1200</v>
      </c>
      <c r="H130" s="50" t="n">
        <v>1200</v>
      </c>
      <c r="I130" s="50" t="n">
        <v>1200</v>
      </c>
      <c r="J130" s="50" t="n">
        <v>1200</v>
      </c>
      <c r="K130" s="50" t="n">
        <v>1200</v>
      </c>
      <c r="L130" s="50" t="n">
        <v>1200</v>
      </c>
      <c r="M130" s="50" t="n">
        <v>1200</v>
      </c>
      <c r="N130" s="50" t="n">
        <v>1200</v>
      </c>
      <c r="O130" s="50" t="n">
        <v>1200</v>
      </c>
      <c r="P130" s="50" t="n">
        <v>1200</v>
      </c>
      <c r="Q130" s="50" t="n">
        <v>1200</v>
      </c>
      <c r="R130" s="50" t="n">
        <v>1200</v>
      </c>
      <c r="S130" s="50" t="n">
        <v>1200</v>
      </c>
      <c r="T130" s="50" t="n">
        <v>1200</v>
      </c>
      <c r="U130" s="50" t="n">
        <v>1200</v>
      </c>
      <c r="V130" s="50" t="n">
        <v>1200</v>
      </c>
      <c r="W130" s="50" t="n">
        <v>1200</v>
      </c>
      <c r="X130" s="50" t="n">
        <v>1200</v>
      </c>
      <c r="Y130" s="50" t="n">
        <v>1200</v>
      </c>
      <c r="Z130" s="50" t="n">
        <v>1200</v>
      </c>
      <c r="AA130" s="50" t="n">
        <v>1200</v>
      </c>
      <c r="AB130" s="50" t="n">
        <v>1200</v>
      </c>
      <c r="AC130" s="50" t="n">
        <v>1200</v>
      </c>
      <c r="AD130" s="50" t="n">
        <v>1200</v>
      </c>
    </row>
    <row r="131" customFormat="false" ht="15" hidden="false" customHeight="false" outlineLevel="0" collapsed="false">
      <c r="B131" s="61" t="s">
        <v>61</v>
      </c>
      <c r="C131" s="50" t="n">
        <v>600</v>
      </c>
      <c r="D131" s="50" t="n">
        <v>600</v>
      </c>
      <c r="E131" s="50" t="n">
        <v>600</v>
      </c>
      <c r="F131" s="50" t="n">
        <v>600</v>
      </c>
      <c r="G131" s="50" t="n">
        <v>600</v>
      </c>
      <c r="H131" s="50" t="n">
        <v>600</v>
      </c>
      <c r="I131" s="50" t="n">
        <v>600</v>
      </c>
      <c r="J131" s="50" t="n">
        <v>600</v>
      </c>
      <c r="K131" s="50" t="n">
        <v>600</v>
      </c>
      <c r="L131" s="50" t="n">
        <v>600</v>
      </c>
      <c r="M131" s="50" t="n">
        <v>600</v>
      </c>
      <c r="N131" s="50" t="n">
        <v>600</v>
      </c>
      <c r="O131" s="50" t="n">
        <v>600</v>
      </c>
      <c r="P131" s="50" t="n">
        <v>600</v>
      </c>
      <c r="Q131" s="50" t="n">
        <v>600</v>
      </c>
      <c r="R131" s="50" t="n">
        <v>600</v>
      </c>
      <c r="S131" s="50" t="n">
        <v>600</v>
      </c>
      <c r="T131" s="50" t="n">
        <v>600</v>
      </c>
      <c r="U131" s="50" t="n">
        <v>600</v>
      </c>
      <c r="V131" s="50" t="n">
        <v>600</v>
      </c>
      <c r="W131" s="50" t="n">
        <v>600</v>
      </c>
      <c r="X131" s="50" t="n">
        <v>600</v>
      </c>
      <c r="Y131" s="50" t="n">
        <v>600</v>
      </c>
      <c r="Z131" s="50" t="n">
        <v>600</v>
      </c>
      <c r="AA131" s="50" t="n">
        <v>600</v>
      </c>
      <c r="AB131" s="50" t="n">
        <v>600</v>
      </c>
      <c r="AC131" s="50" t="n">
        <v>600</v>
      </c>
      <c r="AD131" s="50" t="n">
        <v>600</v>
      </c>
    </row>
    <row r="133" s="66" customFormat="true" ht="15" hidden="false" customHeight="false" outlineLevel="0" collapsed="false">
      <c r="A133" s="64"/>
      <c r="B133" s="65" t="s">
        <v>93</v>
      </c>
      <c r="C133" s="65" t="n">
        <v>2023</v>
      </c>
      <c r="D133" s="65" t="n">
        <v>2024</v>
      </c>
      <c r="E133" s="65" t="n">
        <v>2025</v>
      </c>
      <c r="F133" s="65" t="n">
        <v>2026</v>
      </c>
      <c r="G133" s="65" t="n">
        <v>2027</v>
      </c>
      <c r="H133" s="65" t="n">
        <v>2028</v>
      </c>
      <c r="I133" s="65" t="n">
        <v>2029</v>
      </c>
      <c r="J133" s="65" t="n">
        <v>2030</v>
      </c>
      <c r="K133" s="65" t="n">
        <v>2031</v>
      </c>
      <c r="L133" s="65" t="n">
        <v>2032</v>
      </c>
      <c r="M133" s="65" t="n">
        <v>2033</v>
      </c>
      <c r="N133" s="65" t="n">
        <v>2034</v>
      </c>
      <c r="O133" s="65" t="n">
        <v>2035</v>
      </c>
      <c r="P133" s="65" t="n">
        <v>2036</v>
      </c>
      <c r="Q133" s="65" t="n">
        <v>2037</v>
      </c>
      <c r="R133" s="65" t="n">
        <v>2038</v>
      </c>
      <c r="S133" s="65" t="n">
        <v>2039</v>
      </c>
      <c r="T133" s="65" t="n">
        <v>2040</v>
      </c>
      <c r="U133" s="65" t="n">
        <v>2041</v>
      </c>
      <c r="V133" s="65" t="n">
        <v>2042</v>
      </c>
      <c r="W133" s="65" t="n">
        <v>2043</v>
      </c>
      <c r="X133" s="65" t="n">
        <v>2044</v>
      </c>
      <c r="Y133" s="65" t="n">
        <v>2045</v>
      </c>
      <c r="Z133" s="65" t="n">
        <v>2046</v>
      </c>
      <c r="AA133" s="65" t="n">
        <v>2047</v>
      </c>
      <c r="AB133" s="65" t="n">
        <v>2048</v>
      </c>
      <c r="AC133" s="65" t="n">
        <v>2049</v>
      </c>
      <c r="AD133" s="65" t="n">
        <v>2050</v>
      </c>
    </row>
    <row r="134" customFormat="false" ht="15" hidden="false" customHeight="false" outlineLevel="0" collapsed="false">
      <c r="B134" s="61" t="s">
        <v>60</v>
      </c>
      <c r="C134" s="76" t="n">
        <f aca="false">C125*C130/1000</f>
        <v>1181.82</v>
      </c>
      <c r="D134" s="76" t="n">
        <f aca="false">D125*D130/1000</f>
        <v>1486.62</v>
      </c>
      <c r="E134" s="76" t="n">
        <f aca="false">E125*E130/1000</f>
        <v>1895.82</v>
      </c>
      <c r="F134" s="76" t="n">
        <f aca="false">F125*F130/1000</f>
        <v>1911.828</v>
      </c>
      <c r="G134" s="76" t="n">
        <f aca="false">G125*G130/1000</f>
        <v>1927.716</v>
      </c>
      <c r="H134" s="76" t="n">
        <f aca="false">H125*H130/1000</f>
        <v>1940.916</v>
      </c>
      <c r="I134" s="76" t="n">
        <f aca="false">I125*I130/1000</f>
        <v>1955.952</v>
      </c>
      <c r="J134" s="76" t="n">
        <f aca="false">J125*J130/1000</f>
        <v>2032.44</v>
      </c>
      <c r="K134" s="76" t="n">
        <f aca="false">K125*K130/1000</f>
        <v>2033.04</v>
      </c>
      <c r="L134" s="76" t="n">
        <f aca="false">L125*L130/1000</f>
        <v>2033.04</v>
      </c>
      <c r="M134" s="76" t="n">
        <f aca="false">M125*M130/1000</f>
        <v>2033.04</v>
      </c>
      <c r="N134" s="76" t="n">
        <f aca="false">N125*N130/1000</f>
        <v>2033.04</v>
      </c>
      <c r="O134" s="76" t="n">
        <f aca="false">O125*O130/1000</f>
        <v>2033.04</v>
      </c>
      <c r="P134" s="76" t="n">
        <f aca="false">P125*P130/1000</f>
        <v>2134.056</v>
      </c>
      <c r="Q134" s="76" t="n">
        <f aca="false">Q125*Q130/1000</f>
        <v>2134.056</v>
      </c>
      <c r="R134" s="76" t="n">
        <f aca="false">R125*R130/1000</f>
        <v>2227.656</v>
      </c>
      <c r="S134" s="76" t="n">
        <f aca="false">S125*S130/1000</f>
        <v>2227.656</v>
      </c>
      <c r="T134" s="76" t="n">
        <f aca="false">T125*T130/1000</f>
        <v>2227.656</v>
      </c>
      <c r="U134" s="76" t="n">
        <f aca="false">U125*U130/1000</f>
        <v>2228.868</v>
      </c>
      <c r="V134" s="76" t="n">
        <f aca="false">V125*V130/1000</f>
        <v>2228.868</v>
      </c>
      <c r="W134" s="76" t="n">
        <f aca="false">W125*W130/1000</f>
        <v>2228.868</v>
      </c>
      <c r="X134" s="76" t="n">
        <f aca="false">X125*X130/1000</f>
        <v>2229.48</v>
      </c>
      <c r="Y134" s="76" t="n">
        <f aca="false">Y125*Y130/1000</f>
        <v>2230.08</v>
      </c>
      <c r="Z134" s="76" t="n">
        <f aca="false">Z125*Z130/1000</f>
        <v>2233.44</v>
      </c>
      <c r="AA134" s="76" t="n">
        <f aca="false">AA125*AA130/1000</f>
        <v>2234.616</v>
      </c>
      <c r="AB134" s="76" t="n">
        <f aca="false">AB125*AB130/1000</f>
        <v>2236.14</v>
      </c>
      <c r="AC134" s="76" t="n">
        <f aca="false">AC125*AC130/1000</f>
        <v>2237.316</v>
      </c>
      <c r="AD134" s="76" t="n">
        <f aca="false">AD125*AD130/1000</f>
        <v>2244.804</v>
      </c>
    </row>
    <row r="135" customFormat="false" ht="15" hidden="false" customHeight="false" outlineLevel="0" collapsed="false">
      <c r="B135" s="61" t="s">
        <v>61</v>
      </c>
      <c r="C135" s="76" t="n">
        <f aca="false">C126*C131/1000</f>
        <v>199.5</v>
      </c>
      <c r="D135" s="76" t="n">
        <f aca="false">D126*D131/1000</f>
        <v>228.9</v>
      </c>
      <c r="E135" s="76" t="n">
        <f aca="false">E126*E131/1000</f>
        <v>287.31</v>
      </c>
      <c r="F135" s="76" t="n">
        <f aca="false">F126*F131/1000</f>
        <v>473.04</v>
      </c>
      <c r="G135" s="76" t="n">
        <f aca="false">G126*G131/1000</f>
        <v>475.656</v>
      </c>
      <c r="H135" s="76" t="n">
        <f aca="false">H126*H131/1000</f>
        <v>479.784</v>
      </c>
      <c r="I135" s="76" t="n">
        <f aca="false">I126*I131/1000</f>
        <v>489.78</v>
      </c>
      <c r="J135" s="76" t="n">
        <f aca="false">J126*J131/1000</f>
        <v>504.378</v>
      </c>
      <c r="K135" s="76" t="n">
        <f aca="false">K126*K131/1000</f>
        <v>505.53</v>
      </c>
      <c r="L135" s="76" t="n">
        <f aca="false">L126*L131/1000</f>
        <v>505.53</v>
      </c>
      <c r="M135" s="76" t="n">
        <f aca="false">M126*M131/1000</f>
        <v>505.53</v>
      </c>
      <c r="N135" s="76" t="n">
        <f aca="false">N126*N131/1000</f>
        <v>565.53</v>
      </c>
      <c r="O135" s="76" t="n">
        <f aca="false">O126*O131/1000</f>
        <v>565.53</v>
      </c>
      <c r="P135" s="76" t="n">
        <f aca="false">P126*P131/1000</f>
        <v>573.672</v>
      </c>
      <c r="Q135" s="76" t="n">
        <f aca="false">Q126*Q131/1000</f>
        <v>573.966</v>
      </c>
      <c r="R135" s="76" t="n">
        <f aca="false">R126*R131/1000</f>
        <v>574.26</v>
      </c>
      <c r="S135" s="76" t="n">
        <f aca="false">S126*S131/1000</f>
        <v>574.548</v>
      </c>
      <c r="T135" s="76" t="n">
        <f aca="false">T126*T131/1000</f>
        <v>574.842</v>
      </c>
      <c r="U135" s="76" t="n">
        <f aca="false">U126*U131/1000</f>
        <v>574.842</v>
      </c>
      <c r="V135" s="76" t="n">
        <f aca="false">V126*V131/1000</f>
        <v>580.926</v>
      </c>
      <c r="W135" s="76" t="n">
        <f aca="false">W126*W131/1000</f>
        <v>580.926</v>
      </c>
      <c r="X135" s="76" t="n">
        <f aca="false">X126*X131/1000</f>
        <v>580.926</v>
      </c>
      <c r="Y135" s="76" t="n">
        <f aca="false">Y126*Y131/1000</f>
        <v>580.926</v>
      </c>
      <c r="Z135" s="76" t="n">
        <f aca="false">Z126*Z131/1000</f>
        <v>587.352</v>
      </c>
      <c r="AA135" s="76" t="n">
        <f aca="false">AA126*AA131/1000</f>
        <v>597.126</v>
      </c>
      <c r="AB135" s="76" t="n">
        <f aca="false">AB126*AB131/1000</f>
        <v>600.144</v>
      </c>
      <c r="AC135" s="76" t="n">
        <f aca="false">AC126*AC131/1000</f>
        <v>600.486</v>
      </c>
      <c r="AD135" s="76" t="n">
        <f aca="false">AD126*AD131/1000</f>
        <v>603.81</v>
      </c>
    </row>
    <row r="136" s="74" customFormat="true" ht="15" hidden="false" customHeight="false" outlineLevel="0" collapsed="false">
      <c r="B136" s="74" t="s">
        <v>84</v>
      </c>
      <c r="C136" s="100" t="n">
        <f aca="false">C134+C135</f>
        <v>1381.32</v>
      </c>
      <c r="D136" s="100" t="n">
        <f aca="false">D134+D135</f>
        <v>1715.52</v>
      </c>
      <c r="E136" s="100" t="n">
        <f aca="false">E134+E135</f>
        <v>2183.13</v>
      </c>
      <c r="F136" s="100" t="n">
        <f aca="false">F134+F135</f>
        <v>2384.868</v>
      </c>
      <c r="G136" s="100" t="n">
        <f aca="false">G134+G135</f>
        <v>2403.372</v>
      </c>
      <c r="H136" s="100" t="n">
        <f aca="false">H134+H135</f>
        <v>2420.7</v>
      </c>
      <c r="I136" s="100" t="n">
        <f aca="false">I134+I135</f>
        <v>2445.732</v>
      </c>
      <c r="J136" s="100" t="n">
        <f aca="false">J134+J135</f>
        <v>2536.818</v>
      </c>
      <c r="K136" s="100" t="n">
        <f aca="false">K134+K135</f>
        <v>2538.57</v>
      </c>
      <c r="L136" s="100" t="n">
        <f aca="false">L134+L135</f>
        <v>2538.57</v>
      </c>
      <c r="M136" s="100" t="n">
        <f aca="false">M134+M135</f>
        <v>2538.57</v>
      </c>
      <c r="N136" s="100" t="n">
        <f aca="false">N134+N135</f>
        <v>2598.57</v>
      </c>
      <c r="O136" s="100" t="n">
        <f aca="false">O134+O135</f>
        <v>2598.57</v>
      </c>
      <c r="P136" s="100" t="n">
        <f aca="false">P134+P135</f>
        <v>2707.728</v>
      </c>
      <c r="Q136" s="100" t="n">
        <f aca="false">Q134+Q135</f>
        <v>2708.022</v>
      </c>
      <c r="R136" s="100" t="n">
        <f aca="false">R134+R135</f>
        <v>2801.916</v>
      </c>
      <c r="S136" s="100" t="n">
        <f aca="false">S134+S135</f>
        <v>2802.204</v>
      </c>
      <c r="T136" s="100" t="n">
        <f aca="false">T134+T135</f>
        <v>2802.498</v>
      </c>
      <c r="U136" s="100" t="n">
        <f aca="false">U134+U135</f>
        <v>2803.71</v>
      </c>
      <c r="V136" s="100" t="n">
        <f aca="false">V134+V135</f>
        <v>2809.794</v>
      </c>
      <c r="W136" s="100" t="n">
        <f aca="false">W134+W135</f>
        <v>2809.794</v>
      </c>
      <c r="X136" s="100" t="n">
        <f aca="false">X134+X135</f>
        <v>2810.406</v>
      </c>
      <c r="Y136" s="100" t="n">
        <f aca="false">Y134+Y135</f>
        <v>2811.006</v>
      </c>
      <c r="Z136" s="100" t="n">
        <f aca="false">Z134+Z135</f>
        <v>2820.792</v>
      </c>
      <c r="AA136" s="100" t="n">
        <f aca="false">AA134+AA135</f>
        <v>2831.742</v>
      </c>
      <c r="AB136" s="100" t="n">
        <f aca="false">AB134+AB135</f>
        <v>2836.284</v>
      </c>
      <c r="AC136" s="100" t="n">
        <f aca="false">AC134+AC135</f>
        <v>2837.802</v>
      </c>
      <c r="AD136" s="100" t="n">
        <f aca="false">AD134+AD135</f>
        <v>2848.614</v>
      </c>
    </row>
    <row r="137" s="74" customFormat="true" ht="15" hidden="false" customHeight="false" outlineLevel="0" collapsed="false">
      <c r="B137" s="104" t="s">
        <v>94</v>
      </c>
      <c r="C137" s="118"/>
      <c r="D137" s="118"/>
      <c r="E137" s="118"/>
      <c r="F137" s="118"/>
      <c r="G137" s="118"/>
      <c r="H137" s="118"/>
      <c r="I137" s="118"/>
      <c r="J137" s="118"/>
      <c r="K137" s="118"/>
      <c r="L137" s="118"/>
      <c r="M137" s="118"/>
      <c r="N137" s="118"/>
      <c r="O137" s="118"/>
      <c r="P137" s="118"/>
      <c r="Q137" s="118"/>
      <c r="R137" s="118"/>
      <c r="S137" s="118"/>
      <c r="T137" s="118"/>
      <c r="U137" s="118"/>
      <c r="V137" s="118"/>
      <c r="W137" s="118"/>
      <c r="X137" s="118"/>
      <c r="Y137" s="118"/>
      <c r="Z137" s="118"/>
      <c r="AA137" s="118"/>
      <c r="AB137" s="118"/>
      <c r="AC137" s="118"/>
      <c r="AD137" s="118"/>
    </row>
    <row r="138" customFormat="false" ht="15" hidden="false" customHeight="false" outlineLevel="0" collapsed="false">
      <c r="C138" s="119"/>
      <c r="D138" s="119"/>
      <c r="E138" s="119"/>
      <c r="F138" s="119"/>
      <c r="G138" s="119"/>
      <c r="H138" s="119"/>
      <c r="I138" s="119"/>
      <c r="J138" s="119"/>
      <c r="K138" s="119"/>
      <c r="L138" s="119"/>
      <c r="M138" s="119"/>
      <c r="N138" s="119"/>
      <c r="O138" s="119"/>
      <c r="P138" s="119"/>
      <c r="Q138" s="119"/>
      <c r="R138" s="119"/>
      <c r="S138" s="119"/>
      <c r="T138" s="119"/>
      <c r="U138" s="119"/>
    </row>
    <row r="139" customFormat="false" ht="15" hidden="false" customHeight="false" outlineLevel="0" collapsed="false">
      <c r="B139" s="77" t="s">
        <v>51</v>
      </c>
      <c r="C139" s="120"/>
      <c r="D139" s="120"/>
      <c r="E139" s="120"/>
      <c r="F139" s="120"/>
      <c r="G139" s="120"/>
      <c r="H139" s="120"/>
      <c r="I139" s="120"/>
      <c r="J139" s="120"/>
      <c r="K139" s="120"/>
      <c r="L139" s="120"/>
      <c r="M139" s="120"/>
      <c r="N139" s="120"/>
      <c r="O139" s="120"/>
      <c r="P139" s="120"/>
      <c r="Q139" s="120"/>
      <c r="R139" s="120"/>
      <c r="S139" s="120"/>
      <c r="T139" s="120"/>
      <c r="U139" s="120"/>
    </row>
    <row r="140" s="121" customFormat="true" ht="15" hidden="false" customHeight="false" outlineLevel="0" collapsed="false">
      <c r="B140" s="122" t="s">
        <v>91</v>
      </c>
      <c r="C140" s="81" t="n">
        <v>2023</v>
      </c>
      <c r="D140" s="81" t="n">
        <v>2024</v>
      </c>
      <c r="E140" s="81" t="n">
        <v>2025</v>
      </c>
      <c r="F140" s="81" t="n">
        <v>2026</v>
      </c>
      <c r="G140" s="81" t="n">
        <v>2027</v>
      </c>
      <c r="H140" s="81" t="n">
        <v>2028</v>
      </c>
      <c r="I140" s="81" t="n">
        <v>2029</v>
      </c>
      <c r="J140" s="81" t="n">
        <v>2030</v>
      </c>
      <c r="K140" s="81" t="n">
        <v>2031</v>
      </c>
      <c r="L140" s="81" t="n">
        <v>2032</v>
      </c>
      <c r="M140" s="81" t="n">
        <v>2033</v>
      </c>
      <c r="N140" s="81" t="n">
        <v>2034</v>
      </c>
      <c r="O140" s="81" t="n">
        <v>2035</v>
      </c>
      <c r="P140" s="81" t="n">
        <v>2036</v>
      </c>
      <c r="Q140" s="81" t="n">
        <v>2037</v>
      </c>
      <c r="R140" s="81" t="n">
        <v>2038</v>
      </c>
      <c r="S140" s="81" t="n">
        <v>2039</v>
      </c>
      <c r="T140" s="81" t="n">
        <v>2040</v>
      </c>
      <c r="U140" s="81" t="n">
        <v>2041</v>
      </c>
      <c r="V140" s="81" t="n">
        <v>2042</v>
      </c>
      <c r="W140" s="81" t="n">
        <v>2043</v>
      </c>
      <c r="X140" s="81" t="n">
        <v>2044</v>
      </c>
      <c r="Y140" s="81" t="n">
        <v>2045</v>
      </c>
      <c r="Z140" s="81" t="n">
        <v>2046</v>
      </c>
      <c r="AA140" s="81" t="n">
        <v>2047</v>
      </c>
      <c r="AB140" s="81" t="n">
        <v>2048</v>
      </c>
      <c r="AC140" s="81" t="n">
        <v>2049</v>
      </c>
      <c r="AD140" s="81" t="n">
        <v>2050</v>
      </c>
    </row>
    <row r="141" customFormat="false" ht="15" hidden="false" customHeight="false" outlineLevel="0" collapsed="false">
      <c r="B141" s="82" t="s">
        <v>60</v>
      </c>
      <c r="C141" s="123" t="n">
        <v>962.55</v>
      </c>
      <c r="D141" s="123" t="n">
        <v>1236.63</v>
      </c>
      <c r="E141" s="123" t="n">
        <v>1436.71</v>
      </c>
      <c r="F141" s="123" t="n">
        <v>1508.05</v>
      </c>
      <c r="G141" s="123" t="n">
        <v>1618.23</v>
      </c>
      <c r="H141" s="123" t="n">
        <v>1683.59</v>
      </c>
      <c r="I141" s="123" t="n">
        <v>1697.93</v>
      </c>
      <c r="J141" s="123" t="n">
        <v>1734.58</v>
      </c>
      <c r="K141" s="123" t="n">
        <v>1741.2</v>
      </c>
      <c r="L141" s="123" t="n">
        <v>1759.47</v>
      </c>
      <c r="M141" s="123" t="n">
        <v>1766.08</v>
      </c>
      <c r="N141" s="123" t="n">
        <v>1784.36</v>
      </c>
      <c r="O141" s="123" t="n">
        <v>1790.97</v>
      </c>
      <c r="P141" s="123" t="n">
        <v>1793.32</v>
      </c>
      <c r="Q141" s="123" t="n">
        <v>1794.46</v>
      </c>
      <c r="R141" s="123" t="n">
        <v>1821.97</v>
      </c>
      <c r="S141" s="123" t="n">
        <v>1824.52</v>
      </c>
      <c r="T141" s="123" t="n">
        <v>1825.66</v>
      </c>
      <c r="U141" s="123" t="n">
        <v>1827.18</v>
      </c>
      <c r="V141" s="123" t="n">
        <v>1827.69</v>
      </c>
      <c r="W141" s="123" t="n">
        <v>1828.9</v>
      </c>
      <c r="X141" s="123" t="n">
        <v>1839.55</v>
      </c>
      <c r="Y141" s="123" t="n">
        <v>1844.72</v>
      </c>
      <c r="Z141" s="123" t="n">
        <v>1844.72</v>
      </c>
      <c r="AA141" s="123" t="n">
        <v>1860.14</v>
      </c>
      <c r="AB141" s="123" t="n">
        <v>1860.14</v>
      </c>
      <c r="AC141" s="123" t="n">
        <v>1860.65</v>
      </c>
      <c r="AD141" s="123" t="n">
        <v>1862.37</v>
      </c>
      <c r="AE141" s="116"/>
      <c r="AF141" s="116"/>
      <c r="AG141" s="116"/>
      <c r="AH141" s="116"/>
      <c r="AI141" s="116"/>
      <c r="AJ141" s="116"/>
      <c r="AK141" s="116"/>
      <c r="AL141" s="116"/>
      <c r="AM141" s="116"/>
      <c r="AN141" s="116"/>
      <c r="AO141" s="116"/>
      <c r="AP141" s="116"/>
      <c r="AQ141" s="116"/>
      <c r="AR141" s="116"/>
      <c r="AS141" s="116"/>
      <c r="AT141" s="116"/>
      <c r="AU141" s="116"/>
      <c r="AV141" s="116"/>
      <c r="AW141" s="116"/>
      <c r="AX141" s="116"/>
      <c r="AY141" s="116"/>
      <c r="AZ141" s="116"/>
      <c r="BA141" s="116"/>
      <c r="BB141" s="116"/>
      <c r="BC141" s="116"/>
      <c r="BD141" s="116"/>
      <c r="BE141" s="116"/>
      <c r="BF141" s="116"/>
      <c r="BG141" s="116"/>
    </row>
    <row r="142" customFormat="false" ht="15" hidden="false" customHeight="false" outlineLevel="0" collapsed="false">
      <c r="B142" s="82" t="s">
        <v>61</v>
      </c>
      <c r="C142" s="123" t="n">
        <v>335</v>
      </c>
      <c r="D142" s="123" t="n">
        <v>351.28</v>
      </c>
      <c r="E142" s="123" t="n">
        <v>369.69</v>
      </c>
      <c r="F142" s="123" t="n">
        <v>613.15</v>
      </c>
      <c r="G142" s="123" t="n">
        <v>647.9</v>
      </c>
      <c r="H142" s="123" t="n">
        <v>662.36</v>
      </c>
      <c r="I142" s="123" t="n">
        <v>697.11</v>
      </c>
      <c r="J142" s="123" t="n">
        <v>932.87</v>
      </c>
      <c r="K142" s="123" t="n">
        <v>969.26</v>
      </c>
      <c r="L142" s="123" t="n">
        <v>975.22</v>
      </c>
      <c r="M142" s="123" t="n">
        <v>984.63</v>
      </c>
      <c r="N142" s="123" t="n">
        <v>990.6</v>
      </c>
      <c r="O142" s="123" t="n">
        <v>998.39</v>
      </c>
      <c r="P142" s="123" t="n">
        <v>1000.58</v>
      </c>
      <c r="Q142" s="123" t="n">
        <v>1002.77</v>
      </c>
      <c r="R142" s="123" t="n">
        <v>1004.96</v>
      </c>
      <c r="S142" s="123" t="n">
        <v>1008.37</v>
      </c>
      <c r="T142" s="123" t="n">
        <v>1010.56</v>
      </c>
      <c r="U142" s="123" t="n">
        <v>1010.56</v>
      </c>
      <c r="V142" s="123" t="n">
        <v>1010.56</v>
      </c>
      <c r="W142" s="123" t="n">
        <v>1010.56</v>
      </c>
      <c r="X142" s="123" t="n">
        <v>1010.56</v>
      </c>
      <c r="Y142" s="123" t="n">
        <v>1010.56</v>
      </c>
      <c r="Z142" s="123" t="n">
        <v>1010.56</v>
      </c>
      <c r="AA142" s="123" t="n">
        <v>1020.7</v>
      </c>
      <c r="AB142" s="123" t="n">
        <v>1021.71</v>
      </c>
      <c r="AC142" s="123" t="n">
        <v>1021.71</v>
      </c>
      <c r="AD142" s="123" t="n">
        <v>1021.71</v>
      </c>
      <c r="AE142" s="116"/>
      <c r="AF142" s="116"/>
      <c r="AG142" s="116"/>
      <c r="AH142" s="116"/>
      <c r="AI142" s="116"/>
      <c r="AJ142" s="116"/>
      <c r="AK142" s="116"/>
      <c r="AL142" s="116"/>
      <c r="AM142" s="116"/>
      <c r="AN142" s="116"/>
      <c r="AO142" s="116"/>
      <c r="AP142" s="116"/>
      <c r="AQ142" s="116"/>
      <c r="AR142" s="116"/>
      <c r="AS142" s="116"/>
      <c r="AT142" s="116"/>
      <c r="AU142" s="116"/>
      <c r="AV142" s="116"/>
      <c r="AW142" s="116"/>
      <c r="AX142" s="116"/>
      <c r="AY142" s="116"/>
      <c r="AZ142" s="116"/>
      <c r="BA142" s="116"/>
      <c r="BB142" s="116"/>
      <c r="BC142" s="116"/>
      <c r="BD142" s="116"/>
      <c r="BE142" s="116"/>
      <c r="BF142" s="116"/>
      <c r="BG142" s="116"/>
    </row>
    <row r="143" s="74" customFormat="true" ht="15" hidden="false" customHeight="false" outlineLevel="0" collapsed="false">
      <c r="B143" s="86" t="s">
        <v>84</v>
      </c>
      <c r="C143" s="124" t="n">
        <v>1297.55</v>
      </c>
      <c r="D143" s="124" t="n">
        <v>1587.91</v>
      </c>
      <c r="E143" s="124" t="n">
        <v>1806.4</v>
      </c>
      <c r="F143" s="124" t="n">
        <v>2121.2</v>
      </c>
      <c r="G143" s="124" t="n">
        <v>2266.13</v>
      </c>
      <c r="H143" s="124" t="n">
        <v>2345.95</v>
      </c>
      <c r="I143" s="124" t="n">
        <v>2395.04</v>
      </c>
      <c r="J143" s="124" t="n">
        <v>2667.45</v>
      </c>
      <c r="K143" s="124" t="n">
        <v>2710.46</v>
      </c>
      <c r="L143" s="124" t="n">
        <v>2734.69</v>
      </c>
      <c r="M143" s="124" t="n">
        <v>2750.71</v>
      </c>
      <c r="N143" s="124" t="n">
        <v>2774.96</v>
      </c>
      <c r="O143" s="124" t="n">
        <v>2789.36</v>
      </c>
      <c r="P143" s="124" t="n">
        <v>2793.9</v>
      </c>
      <c r="Q143" s="124" t="n">
        <v>2797.23</v>
      </c>
      <c r="R143" s="124" t="n">
        <v>2826.93</v>
      </c>
      <c r="S143" s="124" t="n">
        <v>2832.89</v>
      </c>
      <c r="T143" s="124" t="n">
        <v>2836.22</v>
      </c>
      <c r="U143" s="124" t="n">
        <v>2837.74</v>
      </c>
      <c r="V143" s="124" t="n">
        <v>2838.25</v>
      </c>
      <c r="W143" s="124" t="n">
        <v>2839.46</v>
      </c>
      <c r="X143" s="124" t="n">
        <v>2850.11</v>
      </c>
      <c r="Y143" s="124" t="n">
        <v>2855.28</v>
      </c>
      <c r="Z143" s="124" t="n">
        <v>2855.28</v>
      </c>
      <c r="AA143" s="124" t="n">
        <v>2880.84</v>
      </c>
      <c r="AB143" s="124" t="n">
        <v>2881.85</v>
      </c>
      <c r="AC143" s="124" t="n">
        <v>2882.36</v>
      </c>
      <c r="AD143" s="124" t="n">
        <v>2884.08</v>
      </c>
      <c r="AE143" s="116"/>
      <c r="AF143" s="116"/>
      <c r="AG143" s="116"/>
      <c r="AH143" s="116"/>
      <c r="AI143" s="116"/>
      <c r="AJ143" s="116"/>
      <c r="AK143" s="116"/>
      <c r="AL143" s="116"/>
      <c r="AM143" s="116"/>
      <c r="AN143" s="116"/>
      <c r="AO143" s="116"/>
      <c r="AP143" s="116"/>
      <c r="AQ143" s="116"/>
      <c r="AR143" s="116"/>
      <c r="AS143" s="116"/>
      <c r="AT143" s="116"/>
      <c r="AU143" s="116"/>
      <c r="AV143" s="116"/>
      <c r="AW143" s="116"/>
      <c r="AX143" s="116"/>
      <c r="AY143" s="116"/>
      <c r="AZ143" s="116"/>
      <c r="BA143" s="116"/>
      <c r="BB143" s="116"/>
      <c r="BC143" s="116"/>
      <c r="BD143" s="116"/>
      <c r="BE143" s="116"/>
      <c r="BF143" s="116"/>
      <c r="BG143" s="116"/>
    </row>
    <row r="144" s="74" customFormat="true" ht="15" hidden="false" customHeight="false" outlineLevel="0" collapsed="false">
      <c r="B144" s="86"/>
      <c r="C144" s="124"/>
      <c r="D144" s="124"/>
      <c r="E144" s="124"/>
      <c r="F144" s="124"/>
      <c r="G144" s="124"/>
      <c r="H144" s="124"/>
      <c r="I144" s="124"/>
      <c r="J144" s="124"/>
      <c r="K144" s="124"/>
      <c r="L144" s="124"/>
      <c r="M144" s="124"/>
      <c r="N144" s="124"/>
      <c r="O144" s="124"/>
      <c r="P144" s="124"/>
      <c r="Q144" s="124"/>
      <c r="R144" s="124"/>
      <c r="S144" s="124"/>
      <c r="T144" s="124"/>
      <c r="U144" s="124"/>
      <c r="V144" s="124"/>
      <c r="W144" s="124"/>
      <c r="X144" s="124"/>
      <c r="Y144" s="124"/>
      <c r="Z144" s="124"/>
      <c r="AA144" s="124"/>
      <c r="AB144" s="124"/>
      <c r="AC144" s="124"/>
      <c r="AD144" s="124"/>
    </row>
    <row r="145" s="74" customFormat="true" ht="15" hidden="false" customHeight="false" outlineLevel="0" collapsed="false">
      <c r="B145" s="122" t="s">
        <v>93</v>
      </c>
      <c r="C145" s="81" t="n">
        <v>2023</v>
      </c>
      <c r="D145" s="81" t="n">
        <v>2024</v>
      </c>
      <c r="E145" s="81" t="n">
        <v>2025</v>
      </c>
      <c r="F145" s="81" t="n">
        <v>2026</v>
      </c>
      <c r="G145" s="81" t="n">
        <v>2027</v>
      </c>
      <c r="H145" s="81" t="n">
        <v>2028</v>
      </c>
      <c r="I145" s="81" t="n">
        <v>2029</v>
      </c>
      <c r="J145" s="81" t="n">
        <v>2030</v>
      </c>
      <c r="K145" s="81" t="n">
        <v>2031</v>
      </c>
      <c r="L145" s="81" t="n">
        <v>2032</v>
      </c>
      <c r="M145" s="81" t="n">
        <v>2033</v>
      </c>
      <c r="N145" s="81" t="n">
        <v>2034</v>
      </c>
      <c r="O145" s="81" t="n">
        <v>2035</v>
      </c>
      <c r="P145" s="81" t="n">
        <v>2036</v>
      </c>
      <c r="Q145" s="81" t="n">
        <v>2037</v>
      </c>
      <c r="R145" s="81" t="n">
        <v>2038</v>
      </c>
      <c r="S145" s="81" t="n">
        <v>2039</v>
      </c>
      <c r="T145" s="81" t="n">
        <v>2040</v>
      </c>
      <c r="U145" s="81" t="n">
        <v>2041</v>
      </c>
      <c r="V145" s="81" t="n">
        <v>2042</v>
      </c>
      <c r="W145" s="81" t="n">
        <v>2043</v>
      </c>
      <c r="X145" s="81" t="n">
        <v>2044</v>
      </c>
      <c r="Y145" s="81" t="n">
        <v>2045</v>
      </c>
      <c r="Z145" s="81" t="n">
        <v>2046</v>
      </c>
      <c r="AA145" s="81" t="n">
        <v>2047</v>
      </c>
      <c r="AB145" s="81" t="n">
        <v>2048</v>
      </c>
      <c r="AC145" s="81" t="n">
        <v>2049</v>
      </c>
      <c r="AD145" s="81" t="n">
        <v>2050</v>
      </c>
    </row>
    <row r="146" s="74" customFormat="true" ht="15" hidden="false" customHeight="false" outlineLevel="0" collapsed="false">
      <c r="B146" s="82" t="s">
        <v>60</v>
      </c>
      <c r="C146" s="123" t="n">
        <v>1155.06</v>
      </c>
      <c r="D146" s="123" t="n">
        <v>1483.96</v>
      </c>
      <c r="E146" s="123" t="n">
        <v>1724.05</v>
      </c>
      <c r="F146" s="123" t="n">
        <v>1809.66</v>
      </c>
      <c r="G146" s="123" t="n">
        <v>1941.88</v>
      </c>
      <c r="H146" s="123" t="n">
        <v>2020.31</v>
      </c>
      <c r="I146" s="123" t="n">
        <v>2037.52</v>
      </c>
      <c r="J146" s="123" t="n">
        <v>2081.5</v>
      </c>
      <c r="K146" s="123" t="n">
        <v>2089.44</v>
      </c>
      <c r="L146" s="123" t="n">
        <v>2111.36</v>
      </c>
      <c r="M146" s="123" t="n">
        <v>2119.3</v>
      </c>
      <c r="N146" s="123" t="n">
        <v>2141.23</v>
      </c>
      <c r="O146" s="123" t="n">
        <v>2149.16</v>
      </c>
      <c r="P146" s="123" t="n">
        <v>2151.98</v>
      </c>
      <c r="Q146" s="123" t="n">
        <v>2153.35</v>
      </c>
      <c r="R146" s="123" t="n">
        <v>2186.36</v>
      </c>
      <c r="S146" s="123" t="n">
        <v>2189.42</v>
      </c>
      <c r="T146" s="123" t="n">
        <v>2190.79</v>
      </c>
      <c r="U146" s="123" t="n">
        <v>2192.62</v>
      </c>
      <c r="V146" s="123" t="n">
        <v>2193.23</v>
      </c>
      <c r="W146" s="123" t="n">
        <v>2194.68</v>
      </c>
      <c r="X146" s="123" t="n">
        <v>2207.46</v>
      </c>
      <c r="Y146" s="123" t="n">
        <v>2213.66</v>
      </c>
      <c r="Z146" s="123" t="n">
        <v>2213.66</v>
      </c>
      <c r="AA146" s="123" t="n">
        <v>2232.17</v>
      </c>
      <c r="AB146" s="123" t="n">
        <v>2232.17</v>
      </c>
      <c r="AC146" s="123" t="n">
        <v>2232.78</v>
      </c>
      <c r="AD146" s="123" t="n">
        <v>2234.84</v>
      </c>
      <c r="AF146" s="125"/>
      <c r="AG146" s="125"/>
      <c r="AH146" s="125"/>
      <c r="AI146" s="125"/>
      <c r="AJ146" s="125"/>
      <c r="AK146" s="125"/>
      <c r="AL146" s="125"/>
      <c r="AM146" s="125"/>
      <c r="AN146" s="125"/>
      <c r="AO146" s="125"/>
      <c r="AP146" s="125"/>
      <c r="AQ146" s="125"/>
      <c r="AR146" s="125"/>
      <c r="AS146" s="125"/>
      <c r="AT146" s="125"/>
      <c r="AU146" s="125"/>
      <c r="AV146" s="125"/>
      <c r="AW146" s="125"/>
      <c r="AX146" s="125"/>
      <c r="AY146" s="125"/>
      <c r="AZ146" s="125"/>
      <c r="BA146" s="125"/>
      <c r="BB146" s="125"/>
      <c r="BC146" s="125"/>
      <c r="BD146" s="125"/>
      <c r="BE146" s="125"/>
      <c r="BF146" s="125"/>
      <c r="BG146" s="125"/>
    </row>
    <row r="147" s="74" customFormat="true" ht="15" hidden="false" customHeight="false" outlineLevel="0" collapsed="false">
      <c r="B147" s="82" t="s">
        <v>61</v>
      </c>
      <c r="C147" s="123" t="n">
        <v>201</v>
      </c>
      <c r="D147" s="123" t="n">
        <v>210.77</v>
      </c>
      <c r="E147" s="123" t="n">
        <v>221.81</v>
      </c>
      <c r="F147" s="123" t="n">
        <v>367.89</v>
      </c>
      <c r="G147" s="123" t="n">
        <v>388.74</v>
      </c>
      <c r="H147" s="123" t="n">
        <v>397.42</v>
      </c>
      <c r="I147" s="123" t="n">
        <v>418.27</v>
      </c>
      <c r="J147" s="123" t="n">
        <v>559.72</v>
      </c>
      <c r="K147" s="123" t="n">
        <v>581.56</v>
      </c>
      <c r="L147" s="123" t="n">
        <v>585.13</v>
      </c>
      <c r="M147" s="123" t="n">
        <v>590.78</v>
      </c>
      <c r="N147" s="123" t="n">
        <v>594.36</v>
      </c>
      <c r="O147" s="123" t="n">
        <v>599.03</v>
      </c>
      <c r="P147" s="123" t="n">
        <v>600.35</v>
      </c>
      <c r="Q147" s="123" t="n">
        <v>601.66</v>
      </c>
      <c r="R147" s="123" t="n">
        <v>602.98</v>
      </c>
      <c r="S147" s="123" t="n">
        <v>605.02</v>
      </c>
      <c r="T147" s="123" t="n">
        <v>606.33</v>
      </c>
      <c r="U147" s="123" t="n">
        <v>606.33</v>
      </c>
      <c r="V147" s="123" t="n">
        <v>606.33</v>
      </c>
      <c r="W147" s="123" t="n">
        <v>606.33</v>
      </c>
      <c r="X147" s="123" t="n">
        <v>606.33</v>
      </c>
      <c r="Y147" s="123" t="n">
        <v>606.33</v>
      </c>
      <c r="Z147" s="123" t="n">
        <v>606.33</v>
      </c>
      <c r="AA147" s="123" t="n">
        <v>612.42</v>
      </c>
      <c r="AB147" s="123" t="n">
        <v>613.03</v>
      </c>
      <c r="AC147" s="123" t="n">
        <v>613.03</v>
      </c>
      <c r="AD147" s="123" t="n">
        <v>613.03</v>
      </c>
      <c r="AF147" s="125"/>
      <c r="AG147" s="125"/>
      <c r="AH147" s="125"/>
      <c r="AI147" s="125"/>
      <c r="AJ147" s="125"/>
      <c r="AK147" s="125"/>
      <c r="AL147" s="125"/>
      <c r="AM147" s="125"/>
      <c r="AN147" s="125"/>
      <c r="AO147" s="125"/>
      <c r="AP147" s="125"/>
      <c r="AQ147" s="125"/>
      <c r="AR147" s="125"/>
      <c r="AS147" s="125"/>
      <c r="AT147" s="125"/>
      <c r="AU147" s="125"/>
      <c r="AV147" s="125"/>
      <c r="AW147" s="125"/>
      <c r="AX147" s="125"/>
      <c r="AY147" s="125"/>
      <c r="AZ147" s="125"/>
      <c r="BA147" s="125"/>
      <c r="BB147" s="125"/>
      <c r="BC147" s="125"/>
      <c r="BD147" s="125"/>
      <c r="BE147" s="125"/>
      <c r="BF147" s="125"/>
      <c r="BG147" s="125"/>
    </row>
    <row r="148" s="74" customFormat="true" ht="15" hidden="false" customHeight="false" outlineLevel="0" collapsed="false">
      <c r="B148" s="86" t="s">
        <v>84</v>
      </c>
      <c r="C148" s="124" t="n">
        <v>1356.06</v>
      </c>
      <c r="D148" s="124" t="n">
        <v>1694.72</v>
      </c>
      <c r="E148" s="124" t="n">
        <v>1945.86</v>
      </c>
      <c r="F148" s="124" t="n">
        <v>2177.55</v>
      </c>
      <c r="G148" s="124" t="n">
        <v>2330.62</v>
      </c>
      <c r="H148" s="124" t="n">
        <v>2417.73</v>
      </c>
      <c r="I148" s="124" t="n">
        <v>2455.78</v>
      </c>
      <c r="J148" s="124" t="n">
        <v>2641.22</v>
      </c>
      <c r="K148" s="124" t="n">
        <v>2671</v>
      </c>
      <c r="L148" s="124" t="n">
        <v>2696.5</v>
      </c>
      <c r="M148" s="124" t="n">
        <v>2710.08</v>
      </c>
      <c r="N148" s="124" t="n">
        <v>2735.59</v>
      </c>
      <c r="O148" s="124" t="n">
        <v>2748.2</v>
      </c>
      <c r="P148" s="124" t="n">
        <v>2752.33</v>
      </c>
      <c r="Q148" s="124" t="n">
        <v>2755.01</v>
      </c>
      <c r="R148" s="124" t="n">
        <v>2789.34</v>
      </c>
      <c r="S148" s="124" t="n">
        <v>2794.44</v>
      </c>
      <c r="T148" s="124" t="n">
        <v>2797.13</v>
      </c>
      <c r="U148" s="124" t="n">
        <v>2798.95</v>
      </c>
      <c r="V148" s="124" t="n">
        <v>2799.56</v>
      </c>
      <c r="W148" s="124" t="n">
        <v>2801.01</v>
      </c>
      <c r="X148" s="124" t="n">
        <v>2813.79</v>
      </c>
      <c r="Y148" s="124" t="n">
        <v>2820</v>
      </c>
      <c r="Z148" s="124" t="n">
        <v>2820</v>
      </c>
      <c r="AA148" s="124" t="n">
        <v>2844.59</v>
      </c>
      <c r="AB148" s="124" t="n">
        <v>2845.2</v>
      </c>
      <c r="AC148" s="124" t="n">
        <v>2845.81</v>
      </c>
      <c r="AD148" s="124" t="n">
        <v>2847.87</v>
      </c>
      <c r="AF148" s="125"/>
      <c r="AG148" s="125"/>
      <c r="AH148" s="125"/>
      <c r="AI148" s="125"/>
      <c r="AJ148" s="125"/>
      <c r="AK148" s="125"/>
      <c r="AL148" s="125"/>
      <c r="AM148" s="125"/>
      <c r="AN148" s="125"/>
      <c r="AO148" s="125"/>
      <c r="AP148" s="125"/>
      <c r="AQ148" s="125"/>
      <c r="AR148" s="125"/>
      <c r="AS148" s="125"/>
      <c r="AT148" s="125"/>
      <c r="AU148" s="125"/>
      <c r="AV148" s="125"/>
      <c r="AW148" s="125"/>
      <c r="AX148" s="125"/>
      <c r="AY148" s="125"/>
      <c r="AZ148" s="125"/>
      <c r="BA148" s="125"/>
      <c r="BB148" s="125"/>
      <c r="BC148" s="125"/>
      <c r="BD148" s="125"/>
      <c r="BE148" s="125"/>
      <c r="BF148" s="125"/>
      <c r="BG148" s="125"/>
    </row>
    <row r="149" s="74" customFormat="true" ht="15" hidden="false" customHeight="false" outlineLevel="0" collapsed="false">
      <c r="B149" s="104" t="s">
        <v>94</v>
      </c>
      <c r="C149" s="124"/>
      <c r="D149" s="124"/>
      <c r="E149" s="124"/>
      <c r="F149" s="124"/>
      <c r="G149" s="124"/>
      <c r="H149" s="124"/>
      <c r="I149" s="124"/>
      <c r="J149" s="124"/>
      <c r="K149" s="124"/>
      <c r="L149" s="124"/>
      <c r="M149" s="124"/>
      <c r="N149" s="124"/>
      <c r="O149" s="124"/>
      <c r="P149" s="124"/>
      <c r="Q149" s="124"/>
      <c r="R149" s="124"/>
      <c r="S149" s="124"/>
      <c r="T149" s="124"/>
      <c r="U149" s="124"/>
    </row>
    <row r="151" s="16" customFormat="true" ht="17.25" hidden="false" customHeight="false" outlineLevel="0" collapsed="false">
      <c r="B151" s="16" t="s">
        <v>95</v>
      </c>
    </row>
    <row r="153" s="66" customFormat="true" ht="15" hidden="false" customHeight="false" outlineLevel="0" collapsed="false">
      <c r="A153" s="71"/>
      <c r="B153" s="95" t="s">
        <v>93</v>
      </c>
      <c r="C153" s="65" t="n">
        <v>2023</v>
      </c>
      <c r="D153" s="65" t="n">
        <v>2024</v>
      </c>
      <c r="E153" s="65" t="n">
        <v>2025</v>
      </c>
      <c r="F153" s="65" t="n">
        <v>2026</v>
      </c>
      <c r="G153" s="65" t="n">
        <v>2027</v>
      </c>
      <c r="H153" s="65" t="n">
        <v>2028</v>
      </c>
      <c r="I153" s="65" t="n">
        <v>2029</v>
      </c>
      <c r="J153" s="65" t="n">
        <v>2030</v>
      </c>
      <c r="K153" s="65" t="n">
        <v>2031</v>
      </c>
      <c r="L153" s="65" t="n">
        <v>2032</v>
      </c>
      <c r="M153" s="65" t="n">
        <v>2033</v>
      </c>
      <c r="N153" s="65" t="n">
        <v>2034</v>
      </c>
      <c r="O153" s="65" t="n">
        <v>2035</v>
      </c>
      <c r="P153" s="65" t="n">
        <v>2036</v>
      </c>
      <c r="Q153" s="65" t="n">
        <v>2037</v>
      </c>
      <c r="R153" s="65" t="n">
        <v>2038</v>
      </c>
      <c r="S153" s="65" t="n">
        <v>2039</v>
      </c>
      <c r="T153" s="65" t="n">
        <v>2040</v>
      </c>
      <c r="U153" s="65" t="n">
        <v>2041</v>
      </c>
      <c r="V153" s="65" t="n">
        <v>2042</v>
      </c>
      <c r="W153" s="65" t="n">
        <v>2043</v>
      </c>
      <c r="X153" s="65" t="n">
        <v>2044</v>
      </c>
      <c r="Y153" s="65" t="n">
        <v>2045</v>
      </c>
      <c r="Z153" s="65" t="n">
        <v>2046</v>
      </c>
      <c r="AA153" s="65" t="n">
        <v>2047</v>
      </c>
      <c r="AB153" s="65" t="n">
        <v>2048</v>
      </c>
      <c r="AC153" s="65" t="n">
        <v>2049</v>
      </c>
      <c r="AD153" s="65" t="n">
        <v>2050</v>
      </c>
    </row>
    <row r="154" customFormat="false" ht="15" hidden="false" customHeight="false" outlineLevel="0" collapsed="false">
      <c r="A154" s="71"/>
      <c r="B154" s="61" t="s">
        <v>60</v>
      </c>
      <c r="C154" s="50" t="n">
        <v>2038.74</v>
      </c>
      <c r="D154" s="50" t="n">
        <v>2917.88</v>
      </c>
      <c r="E154" s="50" t="n">
        <v>4188.81</v>
      </c>
      <c r="F154" s="50" t="n">
        <v>5101.17</v>
      </c>
      <c r="G154" s="50" t="n">
        <v>6451.52</v>
      </c>
      <c r="H154" s="50" t="n">
        <v>7748.44</v>
      </c>
      <c r="I154" s="50" t="n">
        <v>9045.36</v>
      </c>
      <c r="J154" s="50" t="n">
        <v>9882.38</v>
      </c>
      <c r="K154" s="50" t="n">
        <v>10690.49</v>
      </c>
      <c r="L154" s="50" t="n">
        <v>11060.6</v>
      </c>
      <c r="M154" s="50" t="n">
        <v>11202.95</v>
      </c>
      <c r="N154" s="50" t="n">
        <v>11345.3</v>
      </c>
      <c r="O154" s="50" t="n">
        <v>11487.65</v>
      </c>
      <c r="P154" s="50" t="n">
        <v>11630</v>
      </c>
      <c r="Q154" s="50" t="n">
        <v>11772.35</v>
      </c>
      <c r="R154" s="50" t="n">
        <v>11887.32</v>
      </c>
      <c r="S154" s="50" t="n">
        <v>11974.92</v>
      </c>
      <c r="T154" s="50" t="n">
        <v>12062.52</v>
      </c>
      <c r="U154" s="50" t="n">
        <v>12150.12</v>
      </c>
      <c r="V154" s="50" t="n">
        <v>12237.72</v>
      </c>
      <c r="W154" s="50" t="n">
        <v>12325.32</v>
      </c>
      <c r="X154" s="50" t="n">
        <v>12412.92</v>
      </c>
      <c r="Y154" s="50" t="n">
        <v>12412.92</v>
      </c>
      <c r="Z154" s="50" t="n">
        <v>12412.92</v>
      </c>
      <c r="AA154" s="50" t="n">
        <v>12412.92</v>
      </c>
      <c r="AB154" s="50" t="n">
        <v>12412.92</v>
      </c>
      <c r="AC154" s="50" t="n">
        <v>12412.92</v>
      </c>
      <c r="AD154" s="50" t="n">
        <v>12412.92</v>
      </c>
    </row>
    <row r="155" customFormat="false" ht="15" hidden="false" customHeight="false" outlineLevel="0" collapsed="false">
      <c r="A155" s="71"/>
      <c r="B155" s="61" t="s">
        <v>61</v>
      </c>
      <c r="C155" s="50" t="n">
        <v>63.92</v>
      </c>
      <c r="D155" s="50" t="n">
        <v>147.11</v>
      </c>
      <c r="E155" s="50" t="n">
        <v>228.86</v>
      </c>
      <c r="F155" s="50" t="n">
        <v>421.74</v>
      </c>
      <c r="G155" s="50" t="n">
        <v>614.62</v>
      </c>
      <c r="H155" s="50" t="n">
        <v>754.95</v>
      </c>
      <c r="I155" s="50" t="n">
        <v>872.5</v>
      </c>
      <c r="J155" s="50" t="n">
        <v>990.04</v>
      </c>
      <c r="K155" s="50" t="n">
        <v>1132.23</v>
      </c>
      <c r="L155" s="50" t="n">
        <v>1274.42</v>
      </c>
      <c r="M155" s="50" t="n">
        <v>1416.6</v>
      </c>
      <c r="N155" s="50" t="n">
        <v>1558.79</v>
      </c>
      <c r="O155" s="50" t="n">
        <v>1700.97</v>
      </c>
      <c r="P155" s="50" t="n">
        <v>1843.16</v>
      </c>
      <c r="Q155" s="50" t="n">
        <v>1985.34</v>
      </c>
      <c r="R155" s="50" t="n">
        <v>2121.12</v>
      </c>
      <c r="S155" s="50" t="n">
        <v>2256.9</v>
      </c>
      <c r="T155" s="50" t="n">
        <v>2392.68</v>
      </c>
      <c r="U155" s="50" t="n">
        <v>2528.46</v>
      </c>
      <c r="V155" s="50" t="n">
        <v>2553.1</v>
      </c>
      <c r="W155" s="50" t="n">
        <v>2577.74</v>
      </c>
      <c r="X155" s="50" t="n">
        <v>2602.38</v>
      </c>
      <c r="Y155" s="50" t="n">
        <v>2627.01</v>
      </c>
      <c r="Z155" s="50" t="n">
        <v>2651.65</v>
      </c>
      <c r="AA155" s="50" t="n">
        <v>2651.65</v>
      </c>
      <c r="AB155" s="50" t="n">
        <v>2651.65</v>
      </c>
      <c r="AC155" s="50" t="n">
        <v>2651.65</v>
      </c>
      <c r="AD155" s="50" t="n">
        <v>2651.65</v>
      </c>
    </row>
    <row r="156" s="74" customFormat="true" ht="15" hidden="false" customHeight="false" outlineLevel="0" collapsed="false">
      <c r="B156" s="74" t="s">
        <v>84</v>
      </c>
      <c r="C156" s="100" t="n">
        <f aca="false">SUM(C154:C155)</f>
        <v>2102.66</v>
      </c>
      <c r="D156" s="100" t="n">
        <f aca="false">SUM(D154:D155)</f>
        <v>3064.99</v>
      </c>
      <c r="E156" s="100" t="n">
        <f aca="false">SUM(E154:E155)</f>
        <v>4417.67</v>
      </c>
      <c r="F156" s="100" t="n">
        <f aca="false">SUM(F154:F155)</f>
        <v>5522.91</v>
      </c>
      <c r="G156" s="100" t="n">
        <f aca="false">SUM(G154:G155)</f>
        <v>7066.14</v>
      </c>
      <c r="H156" s="100" t="n">
        <f aca="false">SUM(H154:H155)</f>
        <v>8503.39</v>
      </c>
      <c r="I156" s="100" t="n">
        <f aca="false">SUM(I154:I155)</f>
        <v>9917.86</v>
      </c>
      <c r="J156" s="100" t="n">
        <f aca="false">SUM(J154:J155)</f>
        <v>10872.42</v>
      </c>
      <c r="K156" s="100" t="n">
        <f aca="false">SUM(K154:K155)</f>
        <v>11822.72</v>
      </c>
      <c r="L156" s="100" t="n">
        <f aca="false">SUM(L154:L155)</f>
        <v>12335.02</v>
      </c>
      <c r="M156" s="100" t="n">
        <f aca="false">SUM(M154:M155)</f>
        <v>12619.55</v>
      </c>
      <c r="N156" s="100" t="n">
        <f aca="false">SUM(N154:N155)</f>
        <v>12904.09</v>
      </c>
      <c r="O156" s="100" t="n">
        <f aca="false">SUM(O154:O155)</f>
        <v>13188.62</v>
      </c>
      <c r="P156" s="100" t="n">
        <f aca="false">SUM(P154:P155)</f>
        <v>13473.16</v>
      </c>
      <c r="Q156" s="100" t="n">
        <f aca="false">SUM(Q154:Q155)</f>
        <v>13757.69</v>
      </c>
      <c r="R156" s="100" t="n">
        <f aca="false">SUM(R154:R155)</f>
        <v>14008.44</v>
      </c>
      <c r="S156" s="100" t="n">
        <f aca="false">SUM(S154:S155)</f>
        <v>14231.82</v>
      </c>
      <c r="T156" s="100" t="n">
        <f aca="false">SUM(T154:T155)</f>
        <v>14455.2</v>
      </c>
      <c r="U156" s="100" t="n">
        <f aca="false">SUM(U154:U155)</f>
        <v>14678.58</v>
      </c>
      <c r="V156" s="100" t="n">
        <f aca="false">SUM(V154:V155)</f>
        <v>14790.82</v>
      </c>
      <c r="W156" s="100" t="n">
        <f aca="false">SUM(W154:W155)</f>
        <v>14903.06</v>
      </c>
      <c r="X156" s="100" t="n">
        <f aca="false">SUM(X154:X155)</f>
        <v>15015.3</v>
      </c>
      <c r="Y156" s="100" t="n">
        <f aca="false">SUM(Y154:Y155)</f>
        <v>15039.93</v>
      </c>
      <c r="Z156" s="100" t="n">
        <f aca="false">SUM(Z154:Z155)</f>
        <v>15064.57</v>
      </c>
      <c r="AA156" s="100" t="n">
        <f aca="false">SUM(AA154:AA155)</f>
        <v>15064.57</v>
      </c>
      <c r="AB156" s="100" t="n">
        <f aca="false">SUM(AB154:AB155)</f>
        <v>15064.57</v>
      </c>
      <c r="AC156" s="100" t="n">
        <f aca="false">SUM(AC154:AC155)</f>
        <v>15064.57</v>
      </c>
      <c r="AD156" s="100" t="n">
        <f aca="false">SUM(AD154:AD155)</f>
        <v>15064.57</v>
      </c>
    </row>
    <row r="157" customFormat="false" ht="15" hidden="false" customHeight="false" outlineLevel="0" collapsed="false">
      <c r="C157" s="119"/>
      <c r="D157" s="119"/>
      <c r="E157" s="119"/>
      <c r="F157" s="119"/>
      <c r="G157" s="119"/>
      <c r="H157" s="119"/>
      <c r="I157" s="119"/>
      <c r="J157" s="119"/>
      <c r="K157" s="119"/>
      <c r="L157" s="119"/>
      <c r="M157" s="119"/>
      <c r="N157" s="119"/>
      <c r="O157" s="119"/>
      <c r="P157" s="119"/>
      <c r="Q157" s="119"/>
      <c r="R157" s="119"/>
      <c r="S157" s="119"/>
      <c r="T157" s="119"/>
      <c r="U157" s="119"/>
    </row>
    <row r="158" customFormat="false" ht="15" hidden="false" customHeight="false" outlineLevel="0" collapsed="false">
      <c r="B158" s="77" t="s">
        <v>51</v>
      </c>
      <c r="C158" s="120"/>
      <c r="D158" s="120"/>
      <c r="E158" s="120"/>
      <c r="F158" s="120"/>
      <c r="G158" s="120"/>
      <c r="H158" s="120"/>
      <c r="I158" s="120"/>
      <c r="J158" s="120"/>
      <c r="K158" s="120"/>
      <c r="L158" s="120"/>
      <c r="M158" s="120"/>
      <c r="N158" s="120"/>
      <c r="O158" s="120"/>
      <c r="P158" s="120"/>
      <c r="Q158" s="120"/>
      <c r="R158" s="120"/>
      <c r="S158" s="120"/>
      <c r="T158" s="120"/>
      <c r="U158" s="120"/>
    </row>
    <row r="159" s="79" customFormat="true" ht="15" hidden="false" customHeight="false" outlineLevel="0" collapsed="false">
      <c r="B159" s="80" t="s">
        <v>93</v>
      </c>
      <c r="C159" s="81" t="n">
        <v>2023</v>
      </c>
      <c r="D159" s="81" t="n">
        <v>2024</v>
      </c>
      <c r="E159" s="81" t="n">
        <v>2025</v>
      </c>
      <c r="F159" s="81" t="n">
        <v>2026</v>
      </c>
      <c r="G159" s="81" t="n">
        <v>2027</v>
      </c>
      <c r="H159" s="81" t="n">
        <v>2028</v>
      </c>
      <c r="I159" s="81" t="n">
        <v>2029</v>
      </c>
      <c r="J159" s="81" t="n">
        <v>2030</v>
      </c>
      <c r="K159" s="81" t="n">
        <v>2031</v>
      </c>
      <c r="L159" s="81" t="n">
        <v>2032</v>
      </c>
      <c r="M159" s="81" t="n">
        <v>2033</v>
      </c>
      <c r="N159" s="81" t="n">
        <v>2034</v>
      </c>
      <c r="O159" s="81" t="n">
        <v>2035</v>
      </c>
      <c r="P159" s="81" t="n">
        <v>2036</v>
      </c>
      <c r="Q159" s="81" t="n">
        <v>2037</v>
      </c>
      <c r="R159" s="81" t="n">
        <v>2038</v>
      </c>
      <c r="S159" s="81" t="n">
        <v>2039</v>
      </c>
      <c r="T159" s="81" t="n">
        <v>2040</v>
      </c>
      <c r="U159" s="81" t="n">
        <v>2041</v>
      </c>
      <c r="V159" s="81" t="n">
        <v>2042</v>
      </c>
      <c r="W159" s="81" t="n">
        <v>2043</v>
      </c>
      <c r="X159" s="81" t="n">
        <v>2044</v>
      </c>
      <c r="Y159" s="81" t="n">
        <v>2045</v>
      </c>
      <c r="Z159" s="81" t="n">
        <v>2046</v>
      </c>
      <c r="AA159" s="81" t="n">
        <v>2047</v>
      </c>
      <c r="AB159" s="81" t="n">
        <v>2048</v>
      </c>
      <c r="AC159" s="81" t="n">
        <v>2049</v>
      </c>
      <c r="AD159" s="81" t="n">
        <v>2050</v>
      </c>
    </row>
    <row r="160" customFormat="false" ht="15" hidden="false" customHeight="false" outlineLevel="0" collapsed="false">
      <c r="B160" s="78" t="s">
        <v>60</v>
      </c>
      <c r="C160" s="83" t="n">
        <v>1843.28</v>
      </c>
      <c r="D160" s="83" t="n">
        <v>2482.48</v>
      </c>
      <c r="E160" s="83" t="n">
        <v>3719.51</v>
      </c>
      <c r="F160" s="83" t="n">
        <v>4838.16</v>
      </c>
      <c r="G160" s="83" t="n">
        <v>6163.26</v>
      </c>
      <c r="H160" s="83" t="n">
        <v>7310.82</v>
      </c>
      <c r="I160" s="83" t="n">
        <v>8458.38</v>
      </c>
      <c r="J160" s="83" t="n">
        <v>9255.54</v>
      </c>
      <c r="K160" s="83" t="n">
        <v>10080.08</v>
      </c>
      <c r="L160" s="83" t="n">
        <v>10422.81</v>
      </c>
      <c r="M160" s="83" t="n">
        <v>10537.79</v>
      </c>
      <c r="N160" s="83" t="n">
        <v>10652.76</v>
      </c>
      <c r="O160" s="83" t="n">
        <v>10767.74</v>
      </c>
      <c r="P160" s="83" t="n">
        <v>10882.71</v>
      </c>
      <c r="Q160" s="83" t="n">
        <v>10997.69</v>
      </c>
      <c r="R160" s="83" t="n">
        <v>11112.66</v>
      </c>
      <c r="S160" s="83" t="n">
        <v>11227.64</v>
      </c>
      <c r="T160" s="83" t="n">
        <v>11342.61</v>
      </c>
      <c r="U160" s="83" t="n">
        <v>11457.59</v>
      </c>
      <c r="V160" s="83" t="n">
        <v>11572.56</v>
      </c>
      <c r="W160" s="83" t="n">
        <v>11687.54</v>
      </c>
      <c r="X160" s="83" t="n">
        <v>11802.51</v>
      </c>
      <c r="Y160" s="83" t="n">
        <v>11829.89</v>
      </c>
      <c r="Z160" s="83" t="n">
        <v>11857.26</v>
      </c>
      <c r="AA160" s="83" t="n">
        <v>11857.26</v>
      </c>
      <c r="AB160" s="83" t="n">
        <v>11857.26</v>
      </c>
      <c r="AC160" s="83" t="n">
        <v>11857.26</v>
      </c>
      <c r="AD160" s="83" t="n">
        <v>11857.26</v>
      </c>
      <c r="AE160" s="116"/>
      <c r="AF160" s="116"/>
      <c r="AG160" s="116"/>
      <c r="AH160" s="116"/>
      <c r="AI160" s="116"/>
      <c r="AJ160" s="116"/>
      <c r="AK160" s="116"/>
      <c r="AL160" s="116"/>
      <c r="AM160" s="116"/>
      <c r="AN160" s="116"/>
      <c r="AO160" s="116"/>
      <c r="AP160" s="116"/>
      <c r="AQ160" s="116"/>
      <c r="AR160" s="116"/>
      <c r="AS160" s="116"/>
      <c r="AT160" s="116"/>
    </row>
    <row r="161" customFormat="false" ht="15" hidden="false" customHeight="false" outlineLevel="0" collapsed="false">
      <c r="B161" s="78" t="s">
        <v>61</v>
      </c>
      <c r="C161" s="83" t="n">
        <v>68.65</v>
      </c>
      <c r="D161" s="83" t="n">
        <v>144.32</v>
      </c>
      <c r="E161" s="83" t="n">
        <v>225.13</v>
      </c>
      <c r="F161" s="83" t="n">
        <v>407.23</v>
      </c>
      <c r="G161" s="83" t="n">
        <v>589.33</v>
      </c>
      <c r="H161" s="83" t="n">
        <v>718.87</v>
      </c>
      <c r="I161" s="83" t="n">
        <v>825.63</v>
      </c>
      <c r="J161" s="83" t="n">
        <v>932.39</v>
      </c>
      <c r="K161" s="83" t="n">
        <v>1088.43</v>
      </c>
      <c r="L161" s="83" t="n">
        <v>1244.47</v>
      </c>
      <c r="M161" s="83" t="n">
        <v>1400.51</v>
      </c>
      <c r="N161" s="83" t="n">
        <v>1556.54</v>
      </c>
      <c r="O161" s="83" t="n">
        <v>1712.58</v>
      </c>
      <c r="P161" s="83" t="n">
        <v>1846.72</v>
      </c>
      <c r="Q161" s="83" t="n">
        <v>1980.86</v>
      </c>
      <c r="R161" s="83" t="n">
        <v>2109.52</v>
      </c>
      <c r="S161" s="83" t="n">
        <v>2238.18</v>
      </c>
      <c r="T161" s="83" t="n">
        <v>2366.84</v>
      </c>
      <c r="U161" s="83" t="n">
        <v>2495.51</v>
      </c>
      <c r="V161" s="83" t="n">
        <v>2522.88</v>
      </c>
      <c r="W161" s="83" t="n">
        <v>2550.26</v>
      </c>
      <c r="X161" s="83" t="n">
        <v>2577.63</v>
      </c>
      <c r="Y161" s="83" t="n">
        <v>2605.01</v>
      </c>
      <c r="Z161" s="83" t="n">
        <v>2632.38</v>
      </c>
      <c r="AA161" s="83" t="n">
        <v>2632.38</v>
      </c>
      <c r="AB161" s="83" t="n">
        <v>2632.38</v>
      </c>
      <c r="AC161" s="83" t="n">
        <v>2632.38</v>
      </c>
      <c r="AD161" s="83" t="n">
        <v>2632.38</v>
      </c>
      <c r="AE161" s="116"/>
      <c r="AF161" s="116"/>
      <c r="AG161" s="116"/>
      <c r="AH161" s="116"/>
      <c r="AI161" s="116"/>
      <c r="AJ161" s="116"/>
      <c r="AK161" s="116"/>
      <c r="AL161" s="116"/>
      <c r="AM161" s="116"/>
      <c r="AN161" s="116"/>
      <c r="AO161" s="116"/>
      <c r="AP161" s="116"/>
      <c r="AQ161" s="116"/>
      <c r="AR161" s="116"/>
      <c r="AS161" s="116"/>
      <c r="AT161" s="116"/>
    </row>
    <row r="162" s="74" customFormat="true" ht="15" hidden="false" customHeight="false" outlineLevel="0" collapsed="false">
      <c r="B162" s="86" t="s">
        <v>84</v>
      </c>
      <c r="C162" s="87" t="n">
        <v>1911.93</v>
      </c>
      <c r="D162" s="87" t="n">
        <v>2626.8</v>
      </c>
      <c r="E162" s="87" t="n">
        <v>3944.64</v>
      </c>
      <c r="F162" s="87" t="n">
        <v>5245.39</v>
      </c>
      <c r="G162" s="87" t="n">
        <v>6752.59</v>
      </c>
      <c r="H162" s="87" t="n">
        <v>8029.69</v>
      </c>
      <c r="I162" s="87" t="n">
        <v>9284.01</v>
      </c>
      <c r="J162" s="87" t="n">
        <v>10187.93</v>
      </c>
      <c r="K162" s="87" t="n">
        <v>11168.51</v>
      </c>
      <c r="L162" s="87" t="n">
        <v>11667.28</v>
      </c>
      <c r="M162" s="87" t="n">
        <v>11938.3</v>
      </c>
      <c r="N162" s="87" t="n">
        <v>12209.3</v>
      </c>
      <c r="O162" s="87" t="n">
        <v>12480.32</v>
      </c>
      <c r="P162" s="87" t="n">
        <v>12729.43</v>
      </c>
      <c r="Q162" s="87" t="n">
        <v>12978.55</v>
      </c>
      <c r="R162" s="87" t="n">
        <v>13222.18</v>
      </c>
      <c r="S162" s="87" t="n">
        <v>13465.82</v>
      </c>
      <c r="T162" s="87" t="n">
        <v>13709.45</v>
      </c>
      <c r="U162" s="87" t="n">
        <v>13953.1</v>
      </c>
      <c r="V162" s="87" t="n">
        <v>14095.44</v>
      </c>
      <c r="W162" s="87" t="n">
        <v>14237.8</v>
      </c>
      <c r="X162" s="87" t="n">
        <v>14380.14</v>
      </c>
      <c r="Y162" s="87" t="n">
        <v>14434.9</v>
      </c>
      <c r="Z162" s="87" t="n">
        <v>14489.64</v>
      </c>
      <c r="AA162" s="87" t="n">
        <v>14489.64</v>
      </c>
      <c r="AB162" s="87" t="n">
        <v>14489.64</v>
      </c>
      <c r="AC162" s="87" t="n">
        <v>14489.64</v>
      </c>
      <c r="AD162" s="87" t="n">
        <v>14489.64</v>
      </c>
      <c r="AE162" s="116"/>
      <c r="AF162" s="116"/>
      <c r="AG162" s="116"/>
      <c r="AH162" s="116"/>
      <c r="AI162" s="116"/>
      <c r="AJ162" s="116"/>
      <c r="AK162" s="116"/>
      <c r="AL162" s="116"/>
      <c r="AM162" s="116"/>
      <c r="AN162" s="116"/>
      <c r="AO162" s="116"/>
      <c r="AP162" s="116"/>
      <c r="AQ162" s="116"/>
      <c r="AR162" s="116"/>
      <c r="AS162" s="116"/>
      <c r="AT162" s="116"/>
    </row>
    <row r="164" s="16" customFormat="true" ht="17.25" hidden="false" customHeight="false" outlineLevel="0" collapsed="false">
      <c r="B164" s="16" t="s">
        <v>96</v>
      </c>
      <c r="C164" s="126"/>
      <c r="D164" s="126"/>
      <c r="E164" s="126"/>
      <c r="F164" s="126"/>
    </row>
    <row r="165" customFormat="false" ht="15" hidden="false" customHeight="false" outlineLevel="0" collapsed="false">
      <c r="A165" s="71"/>
      <c r="B165" s="71"/>
      <c r="C165" s="71"/>
      <c r="D165" s="71"/>
      <c r="N165" s="116"/>
      <c r="O165" s="116"/>
      <c r="P165" s="116"/>
      <c r="Q165" s="116"/>
      <c r="R165" s="116"/>
      <c r="S165" s="116"/>
      <c r="T165" s="116"/>
      <c r="U165" s="116"/>
      <c r="V165" s="116"/>
      <c r="W165" s="116"/>
      <c r="X165" s="116"/>
      <c r="Y165" s="116"/>
      <c r="Z165" s="116"/>
      <c r="AA165" s="116"/>
      <c r="AB165" s="116"/>
      <c r="AC165" s="116"/>
      <c r="AD165" s="116"/>
    </row>
    <row r="166" customFormat="false" ht="15" hidden="false" customHeight="false" outlineLevel="0" collapsed="false">
      <c r="A166" s="71"/>
      <c r="B166" s="127" t="s">
        <v>97</v>
      </c>
      <c r="C166" s="128" t="n">
        <v>2023</v>
      </c>
      <c r="D166" s="128" t="n">
        <v>2024</v>
      </c>
      <c r="E166" s="128" t="n">
        <v>2025</v>
      </c>
      <c r="F166" s="128" t="n">
        <v>2026</v>
      </c>
      <c r="G166" s="128" t="n">
        <v>2027</v>
      </c>
      <c r="H166" s="128" t="n">
        <v>2028</v>
      </c>
      <c r="I166" s="128" t="n">
        <v>2029</v>
      </c>
      <c r="J166" s="128" t="n">
        <v>2030</v>
      </c>
      <c r="K166" s="128" t="n">
        <v>2031</v>
      </c>
      <c r="L166" s="128" t="n">
        <v>2032</v>
      </c>
      <c r="M166" s="128" t="n">
        <v>2033</v>
      </c>
      <c r="N166" s="128" t="n">
        <v>2034</v>
      </c>
      <c r="O166" s="128" t="n">
        <v>2035</v>
      </c>
      <c r="P166" s="128" t="n">
        <v>2036</v>
      </c>
      <c r="Q166" s="128" t="n">
        <v>2037</v>
      </c>
      <c r="R166" s="128" t="n">
        <v>2038</v>
      </c>
      <c r="S166" s="128" t="n">
        <v>2039</v>
      </c>
      <c r="T166" s="128" t="n">
        <v>2040</v>
      </c>
      <c r="U166" s="128" t="n">
        <v>2041</v>
      </c>
      <c r="V166" s="128" t="n">
        <v>2042</v>
      </c>
      <c r="W166" s="128" t="n">
        <v>2043</v>
      </c>
      <c r="X166" s="128" t="n">
        <v>2044</v>
      </c>
      <c r="Y166" s="128" t="n">
        <v>2045</v>
      </c>
      <c r="Z166" s="128" t="n">
        <v>2046</v>
      </c>
      <c r="AA166" s="128" t="n">
        <v>2047</v>
      </c>
      <c r="AB166" s="128" t="n">
        <v>2048</v>
      </c>
      <c r="AC166" s="128" t="n">
        <v>2049</v>
      </c>
      <c r="AD166" s="128" t="n">
        <v>2050</v>
      </c>
    </row>
    <row r="167" customFormat="false" ht="15" hidden="false" customHeight="false" outlineLevel="0" collapsed="false">
      <c r="A167" s="71"/>
      <c r="B167" s="61" t="s">
        <v>98</v>
      </c>
      <c r="C167" s="50" t="n">
        <v>5</v>
      </c>
      <c r="D167" s="50" t="n">
        <v>109</v>
      </c>
      <c r="E167" s="50" t="n">
        <v>222</v>
      </c>
      <c r="F167" s="50" t="n">
        <v>794</v>
      </c>
      <c r="G167" s="50" t="n">
        <v>1051.5</v>
      </c>
      <c r="H167" s="50" t="n">
        <v>1901</v>
      </c>
      <c r="I167" s="50" t="n">
        <v>2625.5</v>
      </c>
      <c r="J167" s="50" t="n">
        <v>2625.5</v>
      </c>
      <c r="K167" s="50" t="n">
        <v>3982</v>
      </c>
      <c r="L167" s="50" t="n">
        <v>3982</v>
      </c>
      <c r="M167" s="50" t="n">
        <v>3982</v>
      </c>
      <c r="N167" s="50" t="n">
        <v>3982</v>
      </c>
      <c r="O167" s="50" t="n">
        <v>3982</v>
      </c>
      <c r="P167" s="50" t="n">
        <v>3982</v>
      </c>
      <c r="Q167" s="50" t="n">
        <v>3982</v>
      </c>
      <c r="R167" s="50" t="n">
        <v>3982</v>
      </c>
      <c r="S167" s="50" t="n">
        <v>3982</v>
      </c>
      <c r="T167" s="50" t="n">
        <v>3982</v>
      </c>
      <c r="U167" s="50" t="n">
        <v>3982</v>
      </c>
      <c r="V167" s="50" t="n">
        <v>3982</v>
      </c>
      <c r="W167" s="50" t="n">
        <v>3982</v>
      </c>
      <c r="X167" s="50" t="n">
        <v>3982</v>
      </c>
      <c r="Y167" s="50" t="n">
        <v>3982</v>
      </c>
      <c r="Z167" s="50" t="n">
        <v>3982</v>
      </c>
      <c r="AA167" s="50" t="n">
        <v>3982</v>
      </c>
      <c r="AB167" s="50" t="n">
        <v>3982</v>
      </c>
      <c r="AC167" s="50" t="n">
        <v>3982</v>
      </c>
      <c r="AD167" s="50" t="n">
        <v>3982</v>
      </c>
    </row>
    <row r="168" customFormat="false" ht="15" hidden="false" customHeight="false" outlineLevel="0" collapsed="false">
      <c r="A168" s="71"/>
      <c r="B168" s="61" t="s">
        <v>99</v>
      </c>
      <c r="C168" s="50" t="n">
        <v>0</v>
      </c>
      <c r="D168" s="50" t="n">
        <v>0</v>
      </c>
      <c r="E168" s="50" t="n">
        <v>31</v>
      </c>
      <c r="F168" s="50" t="n">
        <v>81</v>
      </c>
      <c r="G168" s="50" t="n">
        <v>278</v>
      </c>
      <c r="H168" s="50" t="n">
        <v>278</v>
      </c>
      <c r="I168" s="50" t="n">
        <v>278</v>
      </c>
      <c r="J168" s="50" t="n">
        <v>438</v>
      </c>
      <c r="K168" s="50" t="n">
        <v>848</v>
      </c>
      <c r="L168" s="50" t="n">
        <v>848</v>
      </c>
      <c r="M168" s="50" t="n">
        <v>848</v>
      </c>
      <c r="N168" s="50" t="n">
        <v>848</v>
      </c>
      <c r="O168" s="50" t="n">
        <v>848</v>
      </c>
      <c r="P168" s="50" t="n">
        <v>848</v>
      </c>
      <c r="Q168" s="50" t="n">
        <v>848</v>
      </c>
      <c r="R168" s="50" t="n">
        <v>848</v>
      </c>
      <c r="S168" s="50" t="n">
        <v>848</v>
      </c>
      <c r="T168" s="50" t="n">
        <v>848</v>
      </c>
      <c r="U168" s="50" t="n">
        <v>848</v>
      </c>
      <c r="V168" s="50" t="n">
        <v>848</v>
      </c>
      <c r="W168" s="50" t="n">
        <v>848</v>
      </c>
      <c r="X168" s="50" t="n">
        <v>848</v>
      </c>
      <c r="Y168" s="50" t="n">
        <v>848</v>
      </c>
      <c r="Z168" s="50" t="n">
        <v>848</v>
      </c>
      <c r="AA168" s="50" t="n">
        <v>848</v>
      </c>
      <c r="AB168" s="50" t="n">
        <v>848</v>
      </c>
      <c r="AC168" s="50" t="n">
        <v>848</v>
      </c>
      <c r="AD168" s="50" t="n">
        <v>848</v>
      </c>
    </row>
    <row r="169" customFormat="false" ht="15" hidden="false" customHeight="false" outlineLevel="0" collapsed="false">
      <c r="A169" s="71"/>
      <c r="B169" s="61" t="s">
        <v>100</v>
      </c>
      <c r="C169" s="50" t="n">
        <v>0</v>
      </c>
      <c r="D169" s="50" t="n">
        <v>0</v>
      </c>
      <c r="E169" s="50" t="n">
        <v>0</v>
      </c>
      <c r="F169" s="50" t="n">
        <v>0</v>
      </c>
      <c r="G169" s="50" t="n">
        <v>0</v>
      </c>
      <c r="H169" s="50" t="n">
        <v>0</v>
      </c>
      <c r="I169" s="50" t="n">
        <v>0</v>
      </c>
      <c r="J169" s="50" t="n">
        <v>0</v>
      </c>
      <c r="K169" s="50" t="n">
        <v>0</v>
      </c>
      <c r="L169" s="50" t="n">
        <v>0</v>
      </c>
      <c r="M169" s="50" t="n">
        <v>1600</v>
      </c>
      <c r="N169" s="50" t="n">
        <v>1600</v>
      </c>
      <c r="O169" s="50" t="n">
        <v>1600</v>
      </c>
      <c r="P169" s="50" t="n">
        <v>1600</v>
      </c>
      <c r="Q169" s="50" t="n">
        <v>1600</v>
      </c>
      <c r="R169" s="50" t="n">
        <v>1600</v>
      </c>
      <c r="S169" s="50" t="n">
        <v>1600</v>
      </c>
      <c r="T169" s="50" t="n">
        <v>1600</v>
      </c>
      <c r="U169" s="50" t="n">
        <v>1600</v>
      </c>
      <c r="V169" s="50" t="n">
        <v>1600</v>
      </c>
      <c r="W169" s="50" t="n">
        <v>1600</v>
      </c>
      <c r="X169" s="50" t="n">
        <v>1600</v>
      </c>
      <c r="Y169" s="50" t="n">
        <v>1600</v>
      </c>
      <c r="Z169" s="50" t="n">
        <v>1600</v>
      </c>
      <c r="AA169" s="50" t="n">
        <v>1600</v>
      </c>
      <c r="AB169" s="50" t="n">
        <v>1600</v>
      </c>
      <c r="AC169" s="50" t="n">
        <v>1600</v>
      </c>
      <c r="AD169" s="50" t="n">
        <v>1600</v>
      </c>
    </row>
    <row r="170" customFormat="false" ht="15" hidden="false" customHeight="false" outlineLevel="0" collapsed="false">
      <c r="A170" s="71"/>
      <c r="B170" s="61" t="s">
        <v>101</v>
      </c>
      <c r="C170" s="50" t="n">
        <v>0</v>
      </c>
      <c r="D170" s="50" t="n">
        <v>0</v>
      </c>
      <c r="E170" s="50" t="n">
        <v>0</v>
      </c>
      <c r="F170" s="50" t="n">
        <v>0</v>
      </c>
      <c r="G170" s="50" t="n">
        <v>0</v>
      </c>
      <c r="H170" s="50" t="n">
        <v>0</v>
      </c>
      <c r="I170" s="50" t="n">
        <v>0</v>
      </c>
      <c r="J170" s="50" t="n">
        <v>100</v>
      </c>
      <c r="K170" s="50" t="n">
        <v>100</v>
      </c>
      <c r="L170" s="50" t="n">
        <v>100</v>
      </c>
      <c r="M170" s="50" t="n">
        <v>500</v>
      </c>
      <c r="N170" s="50" t="n">
        <v>500</v>
      </c>
      <c r="O170" s="50" t="n">
        <v>500</v>
      </c>
      <c r="P170" s="50" t="n">
        <v>500</v>
      </c>
      <c r="Q170" s="50" t="n">
        <v>500</v>
      </c>
      <c r="R170" s="50" t="n">
        <v>500</v>
      </c>
      <c r="S170" s="50" t="n">
        <v>500</v>
      </c>
      <c r="T170" s="50" t="n">
        <v>500</v>
      </c>
      <c r="U170" s="50" t="n">
        <v>500</v>
      </c>
      <c r="V170" s="50" t="n">
        <v>500</v>
      </c>
      <c r="W170" s="50" t="n">
        <v>500</v>
      </c>
      <c r="X170" s="50" t="n">
        <v>500</v>
      </c>
      <c r="Y170" s="50" t="n">
        <v>500</v>
      </c>
      <c r="Z170" s="50" t="n">
        <v>500</v>
      </c>
      <c r="AA170" s="50" t="n">
        <v>500</v>
      </c>
      <c r="AB170" s="50" t="n">
        <v>500</v>
      </c>
      <c r="AC170" s="50" t="n">
        <v>500</v>
      </c>
      <c r="AD170" s="50" t="n">
        <v>500</v>
      </c>
    </row>
    <row r="171" customFormat="false" ht="15" hidden="false" customHeight="false" outlineLevel="0" collapsed="false">
      <c r="A171" s="71"/>
      <c r="B171" s="61" t="s">
        <v>102</v>
      </c>
      <c r="C171" s="50" t="n">
        <v>0</v>
      </c>
      <c r="D171" s="50" t="n">
        <v>0</v>
      </c>
      <c r="E171" s="50" t="n">
        <v>0</v>
      </c>
      <c r="F171" s="50" t="n">
        <v>0</v>
      </c>
      <c r="G171" s="50" t="n">
        <v>0</v>
      </c>
      <c r="H171" s="50" t="n">
        <v>0</v>
      </c>
      <c r="I171" s="50" t="n">
        <v>0</v>
      </c>
      <c r="J171" s="50" t="n">
        <v>0</v>
      </c>
      <c r="K171" s="50" t="n">
        <v>0</v>
      </c>
      <c r="L171" s="50" t="n">
        <v>0</v>
      </c>
      <c r="M171" s="50" t="n">
        <v>400</v>
      </c>
      <c r="N171" s="50" t="n">
        <v>400</v>
      </c>
      <c r="O171" s="50" t="n">
        <v>400</v>
      </c>
      <c r="P171" s="50" t="n">
        <v>400</v>
      </c>
      <c r="Q171" s="50" t="n">
        <v>400</v>
      </c>
      <c r="R171" s="50" t="n">
        <v>400</v>
      </c>
      <c r="S171" s="50" t="n">
        <v>400</v>
      </c>
      <c r="T171" s="50" t="n">
        <v>400</v>
      </c>
      <c r="U171" s="50" t="n">
        <v>400</v>
      </c>
      <c r="V171" s="50" t="n">
        <v>400</v>
      </c>
      <c r="W171" s="50" t="n">
        <v>400</v>
      </c>
      <c r="X171" s="50" t="n">
        <v>400</v>
      </c>
      <c r="Y171" s="50" t="n">
        <v>400</v>
      </c>
      <c r="Z171" s="50" t="n">
        <v>400</v>
      </c>
      <c r="AA171" s="50" t="n">
        <v>400</v>
      </c>
      <c r="AB171" s="50" t="n">
        <v>400</v>
      </c>
      <c r="AC171" s="50" t="n">
        <v>400</v>
      </c>
      <c r="AD171" s="50" t="n">
        <v>400</v>
      </c>
    </row>
    <row r="172" customFormat="false" ht="15" hidden="false" customHeight="false" outlineLevel="0" collapsed="false">
      <c r="A172" s="71"/>
      <c r="B172" s="61" t="s">
        <v>103</v>
      </c>
      <c r="C172" s="50" t="n">
        <v>0</v>
      </c>
      <c r="D172" s="50" t="n">
        <v>0</v>
      </c>
      <c r="E172" s="50" t="n">
        <v>0</v>
      </c>
      <c r="F172" s="50" t="n">
        <v>0</v>
      </c>
      <c r="G172" s="50" t="n">
        <v>0</v>
      </c>
      <c r="H172" s="50" t="n">
        <v>0</v>
      </c>
      <c r="I172" s="50" t="n">
        <v>0</v>
      </c>
      <c r="J172" s="50" t="n">
        <v>0</v>
      </c>
      <c r="K172" s="50" t="n">
        <v>0</v>
      </c>
      <c r="L172" s="50" t="n">
        <v>0</v>
      </c>
      <c r="M172" s="50" t="n">
        <v>0</v>
      </c>
      <c r="N172" s="50" t="n">
        <v>0</v>
      </c>
      <c r="O172" s="50" t="n">
        <v>3000</v>
      </c>
      <c r="P172" s="50" t="n">
        <v>3000</v>
      </c>
      <c r="Q172" s="50" t="n">
        <v>3000</v>
      </c>
      <c r="R172" s="50" t="n">
        <v>3000</v>
      </c>
      <c r="S172" s="50" t="n">
        <v>3000</v>
      </c>
      <c r="T172" s="50" t="n">
        <v>7000</v>
      </c>
      <c r="U172" s="50" t="n">
        <v>7000</v>
      </c>
      <c r="V172" s="50" t="n">
        <v>7000</v>
      </c>
      <c r="W172" s="50" t="n">
        <v>7000</v>
      </c>
      <c r="X172" s="50" t="n">
        <v>7000</v>
      </c>
      <c r="Y172" s="50" t="n">
        <v>7000</v>
      </c>
      <c r="Z172" s="50" t="n">
        <v>7000</v>
      </c>
      <c r="AA172" s="50" t="n">
        <v>7000</v>
      </c>
      <c r="AB172" s="50" t="n">
        <v>7000</v>
      </c>
      <c r="AC172" s="50" t="n">
        <v>7000</v>
      </c>
      <c r="AD172" s="50" t="n">
        <v>7000</v>
      </c>
    </row>
    <row r="173" customFormat="false" ht="15" hidden="false" customHeight="false" outlineLevel="0" collapsed="false">
      <c r="A173" s="71"/>
      <c r="B173" s="61" t="s">
        <v>104</v>
      </c>
      <c r="C173" s="50" t="n">
        <v>0</v>
      </c>
      <c r="D173" s="50" t="n">
        <v>0</v>
      </c>
      <c r="E173" s="50" t="n">
        <v>0</v>
      </c>
      <c r="F173" s="50" t="n">
        <v>0</v>
      </c>
      <c r="G173" s="50" t="n">
        <v>0</v>
      </c>
      <c r="H173" s="50" t="n">
        <v>0</v>
      </c>
      <c r="I173" s="50" t="n">
        <v>0</v>
      </c>
      <c r="J173" s="50" t="n">
        <v>0</v>
      </c>
      <c r="K173" s="50" t="n">
        <v>0</v>
      </c>
      <c r="L173" s="50" t="n">
        <v>350</v>
      </c>
      <c r="M173" s="50" t="n">
        <v>350</v>
      </c>
      <c r="N173" s="50" t="n">
        <v>700</v>
      </c>
      <c r="O173" s="50" t="n">
        <v>1050</v>
      </c>
      <c r="P173" s="50" t="n">
        <v>1550</v>
      </c>
      <c r="Q173" s="50" t="n">
        <v>2050</v>
      </c>
      <c r="R173" s="50" t="n">
        <v>2550</v>
      </c>
      <c r="S173" s="50" t="n">
        <v>3050</v>
      </c>
      <c r="T173" s="50" t="n">
        <v>3050</v>
      </c>
      <c r="U173" s="50" t="n">
        <v>4550</v>
      </c>
      <c r="V173" s="50" t="n">
        <v>6050</v>
      </c>
      <c r="W173" s="50" t="n">
        <v>7550</v>
      </c>
      <c r="X173" s="50" t="n">
        <v>9050</v>
      </c>
      <c r="Y173" s="50" t="n">
        <v>10550</v>
      </c>
      <c r="Z173" s="50" t="n">
        <v>12050</v>
      </c>
      <c r="AA173" s="50" t="n">
        <v>13550</v>
      </c>
      <c r="AB173" s="50" t="n">
        <v>15050</v>
      </c>
      <c r="AC173" s="50" t="n">
        <v>16550</v>
      </c>
      <c r="AD173" s="50" t="n">
        <v>18050</v>
      </c>
    </row>
    <row r="174" customFormat="false" ht="15" hidden="false" customHeight="false" outlineLevel="0" collapsed="false">
      <c r="A174" s="71"/>
      <c r="B174" s="129" t="s">
        <v>105</v>
      </c>
      <c r="C174" s="50" t="n">
        <v>0</v>
      </c>
      <c r="D174" s="50" t="n">
        <v>0</v>
      </c>
      <c r="E174" s="50" t="n">
        <v>0</v>
      </c>
      <c r="F174" s="50" t="n">
        <v>0</v>
      </c>
      <c r="G174" s="50" t="n">
        <v>0</v>
      </c>
      <c r="H174" s="50" t="n">
        <v>0</v>
      </c>
      <c r="I174" s="50" t="n">
        <v>0</v>
      </c>
      <c r="J174" s="50" t="n">
        <v>0</v>
      </c>
      <c r="K174" s="50" t="n">
        <v>0</v>
      </c>
      <c r="L174" s="50" t="n">
        <v>0</v>
      </c>
      <c r="M174" s="50" t="n">
        <v>0</v>
      </c>
      <c r="N174" s="50" t="n">
        <v>0</v>
      </c>
      <c r="O174" s="50" t="n">
        <v>0</v>
      </c>
      <c r="P174" s="50" t="n">
        <v>0</v>
      </c>
      <c r="Q174" s="50" t="n">
        <v>0</v>
      </c>
      <c r="R174" s="50" t="n">
        <v>0</v>
      </c>
      <c r="S174" s="50" t="n">
        <v>0</v>
      </c>
      <c r="T174" s="50" t="n">
        <v>0</v>
      </c>
      <c r="U174" s="50" t="n">
        <v>750</v>
      </c>
      <c r="V174" s="50" t="n">
        <v>1500</v>
      </c>
      <c r="W174" s="50" t="n">
        <v>2250</v>
      </c>
      <c r="X174" s="50" t="n">
        <v>3000</v>
      </c>
      <c r="Y174" s="50" t="n">
        <v>3750</v>
      </c>
      <c r="Z174" s="50" t="n">
        <v>4500</v>
      </c>
      <c r="AA174" s="50" t="n">
        <v>5250</v>
      </c>
      <c r="AB174" s="50" t="n">
        <v>6000</v>
      </c>
      <c r="AC174" s="50" t="n">
        <v>6750</v>
      </c>
      <c r="AD174" s="50" t="n">
        <v>7500</v>
      </c>
    </row>
    <row r="175" customFormat="false" ht="15" hidden="false" customHeight="false" outlineLevel="0" collapsed="false">
      <c r="A175" s="71"/>
      <c r="B175" s="61" t="s">
        <v>106</v>
      </c>
      <c r="C175" s="50" t="n">
        <v>0</v>
      </c>
      <c r="D175" s="50" t="n">
        <v>0</v>
      </c>
      <c r="E175" s="50" t="n">
        <v>0</v>
      </c>
      <c r="F175" s="50" t="n">
        <v>0</v>
      </c>
      <c r="G175" s="50" t="n">
        <v>0</v>
      </c>
      <c r="H175" s="50" t="n">
        <v>0</v>
      </c>
      <c r="I175" s="50" t="n">
        <v>0</v>
      </c>
      <c r="J175" s="50" t="n">
        <v>0</v>
      </c>
      <c r="K175" s="50" t="n">
        <v>0</v>
      </c>
      <c r="L175" s="50" t="n">
        <v>150</v>
      </c>
      <c r="M175" s="50" t="n">
        <v>150</v>
      </c>
      <c r="N175" s="50" t="n">
        <v>300</v>
      </c>
      <c r="O175" s="50" t="n">
        <v>450</v>
      </c>
      <c r="P175" s="50" t="n">
        <v>450</v>
      </c>
      <c r="Q175" s="50" t="n">
        <v>450</v>
      </c>
      <c r="R175" s="50" t="n">
        <v>450</v>
      </c>
      <c r="S175" s="50" t="n">
        <v>450</v>
      </c>
      <c r="T175" s="50" t="n">
        <v>450</v>
      </c>
      <c r="U175" s="50" t="n">
        <v>450</v>
      </c>
      <c r="V175" s="50" t="n">
        <v>450</v>
      </c>
      <c r="W175" s="50" t="n">
        <v>450</v>
      </c>
      <c r="X175" s="50" t="n">
        <v>450</v>
      </c>
      <c r="Y175" s="50" t="n">
        <v>450</v>
      </c>
      <c r="Z175" s="50" t="n">
        <v>450</v>
      </c>
      <c r="AA175" s="50" t="n">
        <v>450</v>
      </c>
      <c r="AB175" s="50" t="n">
        <v>450</v>
      </c>
      <c r="AC175" s="50" t="n">
        <v>450</v>
      </c>
      <c r="AD175" s="50" t="n">
        <v>450</v>
      </c>
    </row>
    <row r="176" customFormat="false" ht="15" hidden="false" customHeight="false" outlineLevel="0" collapsed="false">
      <c r="A176" s="71"/>
      <c r="B176" s="129" t="s">
        <v>105</v>
      </c>
      <c r="C176" s="50" t="n">
        <v>0</v>
      </c>
      <c r="D176" s="50" t="n">
        <v>0</v>
      </c>
      <c r="E176" s="50" t="n">
        <v>0</v>
      </c>
      <c r="F176" s="50" t="n">
        <v>0</v>
      </c>
      <c r="G176" s="50" t="n">
        <v>0</v>
      </c>
      <c r="H176" s="50" t="n">
        <v>0</v>
      </c>
      <c r="I176" s="50" t="n">
        <v>0</v>
      </c>
      <c r="J176" s="50" t="n">
        <v>0</v>
      </c>
      <c r="K176" s="50" t="n">
        <v>0</v>
      </c>
      <c r="L176" s="50" t="n">
        <v>0</v>
      </c>
      <c r="M176" s="50" t="n">
        <v>0</v>
      </c>
      <c r="N176" s="50" t="n">
        <v>0</v>
      </c>
      <c r="O176" s="50" t="n">
        <v>0</v>
      </c>
      <c r="P176" s="50" t="n">
        <v>0</v>
      </c>
      <c r="Q176" s="50" t="n">
        <v>0</v>
      </c>
      <c r="R176" s="50" t="n">
        <v>0</v>
      </c>
      <c r="S176" s="50" t="n">
        <v>0</v>
      </c>
      <c r="T176" s="50" t="n">
        <v>0</v>
      </c>
      <c r="U176" s="50" t="n">
        <v>0</v>
      </c>
      <c r="V176" s="50" t="n">
        <v>0</v>
      </c>
      <c r="W176" s="50" t="n">
        <v>0</v>
      </c>
      <c r="X176" s="50" t="n">
        <v>0</v>
      </c>
      <c r="Y176" s="50" t="n">
        <v>0</v>
      </c>
      <c r="Z176" s="50" t="n">
        <v>0</v>
      </c>
      <c r="AA176" s="50" t="n">
        <v>0</v>
      </c>
      <c r="AB176" s="50" t="n">
        <v>0</v>
      </c>
      <c r="AC176" s="50" t="n">
        <v>0</v>
      </c>
      <c r="AD176" s="50" t="n">
        <v>0</v>
      </c>
    </row>
    <row r="177" customFormat="false" ht="15" hidden="false" customHeight="false" outlineLevel="0" collapsed="false">
      <c r="B177" s="74" t="s">
        <v>84</v>
      </c>
      <c r="C177" s="100" t="n">
        <f aca="false">C167+C168+C169+C170+C171+C172+C173+C175</f>
        <v>5</v>
      </c>
      <c r="D177" s="100" t="n">
        <f aca="false">D167+D168+D169+D170+D171+D172+D173+D175</f>
        <v>109</v>
      </c>
      <c r="E177" s="100" t="n">
        <f aca="false">E167+E168+E169+E170+E171+E172+E173+E175</f>
        <v>253</v>
      </c>
      <c r="F177" s="100" t="n">
        <f aca="false">F167+F168+F169+F170+F171+F172+F173+F175</f>
        <v>875</v>
      </c>
      <c r="G177" s="100" t="n">
        <f aca="false">G167+G168+G169+G170+G171+G172+G173+G175</f>
        <v>1329.5</v>
      </c>
      <c r="H177" s="100" t="n">
        <f aca="false">H167+H168+H169+H170+H171+H172+H173+H175</f>
        <v>2179</v>
      </c>
      <c r="I177" s="100" t="n">
        <f aca="false">I167+I168+I169+I170+I171+I172+I173+I175</f>
        <v>2903.5</v>
      </c>
      <c r="J177" s="100" t="n">
        <f aca="false">J167+J168+J169+J170+J171+J172+J173+J175</f>
        <v>3163.5</v>
      </c>
      <c r="K177" s="100" t="n">
        <f aca="false">K167+K168+K169+K170+K171+K172+K173+K175</f>
        <v>4930</v>
      </c>
      <c r="L177" s="100" t="n">
        <f aca="false">L167+L168+L169+L170+L171+L172+L173+L175</f>
        <v>5430</v>
      </c>
      <c r="M177" s="100" t="n">
        <f aca="false">M167+M168+M169+M170+M171+M172+M173+M175</f>
        <v>7830</v>
      </c>
      <c r="N177" s="100" t="n">
        <f aca="false">N167+N168+N169+N170+N171+N172+N173+N175</f>
        <v>8330</v>
      </c>
      <c r="O177" s="100" t="n">
        <f aca="false">O167+O168+O169+O170+O171+O172+O173+O175</f>
        <v>11830</v>
      </c>
      <c r="P177" s="100" t="n">
        <f aca="false">P167+P168+P169+P170+P171+P172+P173+P175</f>
        <v>12330</v>
      </c>
      <c r="Q177" s="100" t="n">
        <f aca="false">Q167+Q168+Q169+Q170+Q171+Q172+Q173+Q175</f>
        <v>12830</v>
      </c>
      <c r="R177" s="100" t="n">
        <f aca="false">R167+R168+R169+R170+R171+R172+R173+R175</f>
        <v>13330</v>
      </c>
      <c r="S177" s="100" t="n">
        <f aca="false">S167+S168+S169+S170+S171+S172+S173+S175</f>
        <v>13830</v>
      </c>
      <c r="T177" s="100" t="n">
        <f aca="false">T167+T168+T169+T170+T171+T172+T173+T175</f>
        <v>17830</v>
      </c>
      <c r="U177" s="100" t="n">
        <f aca="false">U167+U168+U169+U170+U171+U172+U173+U175</f>
        <v>19330</v>
      </c>
      <c r="V177" s="100" t="n">
        <f aca="false">V167+V168+V169+V170+V171+V172+V173+V175</f>
        <v>20830</v>
      </c>
      <c r="W177" s="100" t="n">
        <f aca="false">W167+W168+W169+W170+W171+W172+W173+W175</f>
        <v>22330</v>
      </c>
      <c r="X177" s="100" t="n">
        <f aca="false">X167+X168+X169+X170+X171+X172+X173+X175</f>
        <v>23830</v>
      </c>
      <c r="Y177" s="100" t="n">
        <f aca="false">Y167+Y168+Y169+Y170+Y171+Y172+Y173+Y175</f>
        <v>25330</v>
      </c>
      <c r="Z177" s="100" t="n">
        <f aca="false">Z167+Z168+Z169+Z170+Z171+Z172+Z173+Z175</f>
        <v>26830</v>
      </c>
      <c r="AA177" s="100" t="n">
        <f aca="false">AA167+AA168+AA169+AA170+AA171+AA172+AA173+AA175</f>
        <v>28330</v>
      </c>
      <c r="AB177" s="100" t="n">
        <f aca="false">AB167+AB168+AB169+AB170+AB171+AB172+AB173+AB175</f>
        <v>29830</v>
      </c>
      <c r="AC177" s="100" t="n">
        <f aca="false">AC167+AC168+AC169+AC170+AC171+AC172+AC173+AC175</f>
        <v>31330</v>
      </c>
      <c r="AD177" s="100" t="n">
        <f aca="false">AD167+AD168+AD169+AD170+AD171+AD172+AD173+AD175</f>
        <v>32830</v>
      </c>
    </row>
    <row r="178" customFormat="false" ht="15" hidden="false" customHeight="false" outlineLevel="0" collapsed="false">
      <c r="A178" s="71"/>
      <c r="B178" s="71"/>
      <c r="C178" s="71"/>
      <c r="D178" s="71"/>
      <c r="N178" s="116"/>
      <c r="O178" s="116"/>
      <c r="P178" s="116"/>
      <c r="Q178" s="116"/>
      <c r="R178" s="116"/>
      <c r="S178" s="116"/>
      <c r="T178" s="116"/>
      <c r="U178" s="116"/>
      <c r="V178" s="116"/>
      <c r="W178" s="116"/>
      <c r="X178" s="116"/>
      <c r="Y178" s="116"/>
      <c r="Z178" s="116"/>
      <c r="AA178" s="116"/>
      <c r="AB178" s="116"/>
      <c r="AC178" s="116"/>
      <c r="AD178" s="116"/>
    </row>
    <row r="179" customFormat="false" ht="15" hidden="false" customHeight="false" outlineLevel="0" collapsed="false">
      <c r="A179" s="71"/>
      <c r="B179" s="127" t="s">
        <v>93</v>
      </c>
      <c r="C179" s="128" t="n">
        <v>2023</v>
      </c>
      <c r="D179" s="128" t="n">
        <v>2024</v>
      </c>
      <c r="E179" s="128" t="n">
        <v>2025</v>
      </c>
      <c r="F179" s="128" t="n">
        <v>2026</v>
      </c>
      <c r="G179" s="128" t="n">
        <v>2027</v>
      </c>
      <c r="H179" s="128" t="n">
        <v>2028</v>
      </c>
      <c r="I179" s="128" t="n">
        <v>2029</v>
      </c>
      <c r="J179" s="128" t="n">
        <v>2030</v>
      </c>
      <c r="K179" s="128" t="n">
        <v>2031</v>
      </c>
      <c r="L179" s="128" t="n">
        <v>2032</v>
      </c>
      <c r="M179" s="128" t="n">
        <v>2033</v>
      </c>
      <c r="N179" s="128" t="n">
        <v>2034</v>
      </c>
      <c r="O179" s="128" t="n">
        <v>2035</v>
      </c>
      <c r="P179" s="128" t="n">
        <v>2036</v>
      </c>
      <c r="Q179" s="128" t="n">
        <v>2037</v>
      </c>
      <c r="R179" s="128" t="n">
        <v>2038</v>
      </c>
      <c r="S179" s="128" t="n">
        <v>2039</v>
      </c>
      <c r="T179" s="128" t="n">
        <v>2040</v>
      </c>
      <c r="U179" s="128" t="n">
        <v>2041</v>
      </c>
      <c r="V179" s="128" t="n">
        <v>2042</v>
      </c>
      <c r="W179" s="128" t="n">
        <v>2043</v>
      </c>
      <c r="X179" s="128" t="n">
        <v>2044</v>
      </c>
      <c r="Y179" s="128" t="n">
        <v>2045</v>
      </c>
      <c r="Z179" s="128" t="n">
        <v>2046</v>
      </c>
      <c r="AA179" s="128" t="n">
        <v>2047</v>
      </c>
      <c r="AB179" s="128" t="n">
        <v>2048</v>
      </c>
      <c r="AC179" s="128" t="n">
        <v>2049</v>
      </c>
      <c r="AD179" s="128" t="n">
        <v>2050</v>
      </c>
    </row>
    <row r="180" customFormat="false" ht="15" hidden="false" customHeight="false" outlineLevel="0" collapsed="false">
      <c r="A180" s="71"/>
      <c r="B180" s="61" t="s">
        <v>98</v>
      </c>
      <c r="C180" s="50" t="n">
        <v>25</v>
      </c>
      <c r="D180" s="50" t="n">
        <v>545</v>
      </c>
      <c r="E180" s="50" t="n">
        <v>1110</v>
      </c>
      <c r="F180" s="50" t="n">
        <v>3970</v>
      </c>
      <c r="G180" s="50" t="n">
        <v>5257.5</v>
      </c>
      <c r="H180" s="50" t="n">
        <v>9505</v>
      </c>
      <c r="I180" s="50" t="n">
        <v>13127.5</v>
      </c>
      <c r="J180" s="50" t="n">
        <v>13127.5</v>
      </c>
      <c r="K180" s="50" t="n">
        <v>19910</v>
      </c>
      <c r="L180" s="50" t="n">
        <v>19910</v>
      </c>
      <c r="M180" s="50" t="n">
        <v>19910</v>
      </c>
      <c r="N180" s="50" t="n">
        <v>19910</v>
      </c>
      <c r="O180" s="50" t="n">
        <v>19910</v>
      </c>
      <c r="P180" s="50" t="n">
        <v>19910</v>
      </c>
      <c r="Q180" s="50" t="n">
        <v>19910</v>
      </c>
      <c r="R180" s="50" t="n">
        <v>19910</v>
      </c>
      <c r="S180" s="50" t="n">
        <v>19910</v>
      </c>
      <c r="T180" s="50" t="n">
        <v>19910</v>
      </c>
      <c r="U180" s="50" t="n">
        <v>19910</v>
      </c>
      <c r="V180" s="50" t="n">
        <v>19910</v>
      </c>
      <c r="W180" s="50" t="n">
        <v>19910</v>
      </c>
      <c r="X180" s="50" t="n">
        <v>19910</v>
      </c>
      <c r="Y180" s="50" t="n">
        <v>19910</v>
      </c>
      <c r="Z180" s="50" t="n">
        <v>19910</v>
      </c>
      <c r="AA180" s="50" t="n">
        <v>19910</v>
      </c>
      <c r="AB180" s="50" t="n">
        <v>19910</v>
      </c>
      <c r="AC180" s="50" t="n">
        <v>19910</v>
      </c>
      <c r="AD180" s="50" t="n">
        <v>19910</v>
      </c>
    </row>
    <row r="181" customFormat="false" ht="15" hidden="false" customHeight="false" outlineLevel="0" collapsed="false">
      <c r="A181" s="71"/>
      <c r="B181" s="61" t="s">
        <v>99</v>
      </c>
      <c r="C181" s="50" t="n">
        <v>0</v>
      </c>
      <c r="D181" s="50" t="n">
        <v>0</v>
      </c>
      <c r="E181" s="50" t="n">
        <v>155</v>
      </c>
      <c r="F181" s="50" t="n">
        <v>405</v>
      </c>
      <c r="G181" s="50" t="n">
        <v>1390</v>
      </c>
      <c r="H181" s="50" t="n">
        <v>1390</v>
      </c>
      <c r="I181" s="50" t="n">
        <v>1390</v>
      </c>
      <c r="J181" s="50" t="n">
        <v>2190</v>
      </c>
      <c r="K181" s="50" t="n">
        <v>4240</v>
      </c>
      <c r="L181" s="50" t="n">
        <v>4240</v>
      </c>
      <c r="M181" s="50" t="n">
        <v>4240</v>
      </c>
      <c r="N181" s="50" t="n">
        <v>4240</v>
      </c>
      <c r="O181" s="50" t="n">
        <v>4240</v>
      </c>
      <c r="P181" s="50" t="n">
        <v>4240</v>
      </c>
      <c r="Q181" s="50" t="n">
        <v>4240</v>
      </c>
      <c r="R181" s="50" t="n">
        <v>4240</v>
      </c>
      <c r="S181" s="50" t="n">
        <v>4240</v>
      </c>
      <c r="T181" s="50" t="n">
        <v>4240</v>
      </c>
      <c r="U181" s="50" t="n">
        <v>4240</v>
      </c>
      <c r="V181" s="50" t="n">
        <v>4240</v>
      </c>
      <c r="W181" s="50" t="n">
        <v>4240</v>
      </c>
      <c r="X181" s="50" t="n">
        <v>4240</v>
      </c>
      <c r="Y181" s="50" t="n">
        <v>4240</v>
      </c>
      <c r="Z181" s="50" t="n">
        <v>4240</v>
      </c>
      <c r="AA181" s="50" t="n">
        <v>4240</v>
      </c>
      <c r="AB181" s="50" t="n">
        <v>4240</v>
      </c>
      <c r="AC181" s="50" t="n">
        <v>4240</v>
      </c>
      <c r="AD181" s="50" t="n">
        <v>4240</v>
      </c>
    </row>
    <row r="182" customFormat="false" ht="15" hidden="false" customHeight="false" outlineLevel="0" collapsed="false">
      <c r="A182" s="71"/>
      <c r="B182" s="61" t="s">
        <v>100</v>
      </c>
      <c r="C182" s="50" t="n">
        <v>0</v>
      </c>
      <c r="D182" s="50" t="n">
        <v>0</v>
      </c>
      <c r="E182" s="50" t="n">
        <v>0</v>
      </c>
      <c r="F182" s="50" t="n">
        <v>0</v>
      </c>
      <c r="G182" s="50" t="n">
        <v>0</v>
      </c>
      <c r="H182" s="50" t="n">
        <v>0</v>
      </c>
      <c r="I182" s="50" t="n">
        <v>0</v>
      </c>
      <c r="J182" s="50" t="n">
        <v>0</v>
      </c>
      <c r="K182" s="50" t="n">
        <v>0</v>
      </c>
      <c r="L182" s="50" t="n">
        <v>0</v>
      </c>
      <c r="M182" s="50" t="n">
        <v>8000</v>
      </c>
      <c r="N182" s="50" t="n">
        <v>8000</v>
      </c>
      <c r="O182" s="50" t="n">
        <v>8000</v>
      </c>
      <c r="P182" s="50" t="n">
        <v>8000</v>
      </c>
      <c r="Q182" s="50" t="n">
        <v>8000</v>
      </c>
      <c r="R182" s="50" t="n">
        <v>8000</v>
      </c>
      <c r="S182" s="50" t="n">
        <v>8000</v>
      </c>
      <c r="T182" s="50" t="n">
        <v>8000</v>
      </c>
      <c r="U182" s="50" t="n">
        <v>8000</v>
      </c>
      <c r="V182" s="50" t="n">
        <v>8000</v>
      </c>
      <c r="W182" s="50" t="n">
        <v>8000</v>
      </c>
      <c r="X182" s="50" t="n">
        <v>8000</v>
      </c>
      <c r="Y182" s="50" t="n">
        <v>8000</v>
      </c>
      <c r="Z182" s="50" t="n">
        <v>8000</v>
      </c>
      <c r="AA182" s="50" t="n">
        <v>8000</v>
      </c>
      <c r="AB182" s="50" t="n">
        <v>8000</v>
      </c>
      <c r="AC182" s="50" t="n">
        <v>8000</v>
      </c>
      <c r="AD182" s="50" t="n">
        <v>8000</v>
      </c>
    </row>
    <row r="183" customFormat="false" ht="15" hidden="false" customHeight="false" outlineLevel="0" collapsed="false">
      <c r="A183" s="71"/>
      <c r="B183" s="61" t="s">
        <v>101</v>
      </c>
      <c r="C183" s="50" t="n">
        <v>0</v>
      </c>
      <c r="D183" s="50" t="n">
        <v>0</v>
      </c>
      <c r="E183" s="50" t="n">
        <v>0</v>
      </c>
      <c r="F183" s="50" t="n">
        <v>0</v>
      </c>
      <c r="G183" s="50" t="n">
        <v>0</v>
      </c>
      <c r="H183" s="50" t="n">
        <v>0</v>
      </c>
      <c r="I183" s="50" t="n">
        <v>0</v>
      </c>
      <c r="J183" s="50" t="n">
        <v>500</v>
      </c>
      <c r="K183" s="50" t="n">
        <v>500</v>
      </c>
      <c r="L183" s="50" t="n">
        <v>500</v>
      </c>
      <c r="M183" s="50" t="n">
        <v>2500</v>
      </c>
      <c r="N183" s="50" t="n">
        <v>2500</v>
      </c>
      <c r="O183" s="50" t="n">
        <v>2500</v>
      </c>
      <c r="P183" s="50" t="n">
        <v>2500</v>
      </c>
      <c r="Q183" s="50" t="n">
        <v>2500</v>
      </c>
      <c r="R183" s="50" t="n">
        <v>2500</v>
      </c>
      <c r="S183" s="50" t="n">
        <v>2500</v>
      </c>
      <c r="T183" s="50" t="n">
        <v>2500</v>
      </c>
      <c r="U183" s="50" t="n">
        <v>2500</v>
      </c>
      <c r="V183" s="50" t="n">
        <v>2500</v>
      </c>
      <c r="W183" s="50" t="n">
        <v>2500</v>
      </c>
      <c r="X183" s="50" t="n">
        <v>2500</v>
      </c>
      <c r="Y183" s="50" t="n">
        <v>2500</v>
      </c>
      <c r="Z183" s="50" t="n">
        <v>2500</v>
      </c>
      <c r="AA183" s="50" t="n">
        <v>2500</v>
      </c>
      <c r="AB183" s="50" t="n">
        <v>2500</v>
      </c>
      <c r="AC183" s="50" t="n">
        <v>2500</v>
      </c>
      <c r="AD183" s="50" t="n">
        <v>2500</v>
      </c>
    </row>
    <row r="184" customFormat="false" ht="15" hidden="false" customHeight="false" outlineLevel="0" collapsed="false">
      <c r="A184" s="71"/>
      <c r="B184" s="61" t="s">
        <v>102</v>
      </c>
      <c r="C184" s="50" t="n">
        <v>0</v>
      </c>
      <c r="D184" s="50" t="n">
        <v>0</v>
      </c>
      <c r="E184" s="50" t="n">
        <v>0</v>
      </c>
      <c r="F184" s="50" t="n">
        <v>0</v>
      </c>
      <c r="G184" s="50" t="n">
        <v>0</v>
      </c>
      <c r="H184" s="50" t="n">
        <v>0</v>
      </c>
      <c r="I184" s="50" t="n">
        <v>0</v>
      </c>
      <c r="J184" s="50" t="n">
        <v>0</v>
      </c>
      <c r="K184" s="50" t="n">
        <v>0</v>
      </c>
      <c r="L184" s="50" t="n">
        <v>0</v>
      </c>
      <c r="M184" s="50" t="n">
        <v>2000</v>
      </c>
      <c r="N184" s="50" t="n">
        <v>2000</v>
      </c>
      <c r="O184" s="50" t="n">
        <v>2000</v>
      </c>
      <c r="P184" s="50" t="n">
        <v>2000</v>
      </c>
      <c r="Q184" s="50" t="n">
        <v>2000</v>
      </c>
      <c r="R184" s="50" t="n">
        <v>2000</v>
      </c>
      <c r="S184" s="50" t="n">
        <v>2000</v>
      </c>
      <c r="T184" s="50" t="n">
        <v>2000</v>
      </c>
      <c r="U184" s="50" t="n">
        <v>2000</v>
      </c>
      <c r="V184" s="50" t="n">
        <v>2000</v>
      </c>
      <c r="W184" s="50" t="n">
        <v>2000</v>
      </c>
      <c r="X184" s="50" t="n">
        <v>2000</v>
      </c>
      <c r="Y184" s="50" t="n">
        <v>2000</v>
      </c>
      <c r="Z184" s="50" t="n">
        <v>2000</v>
      </c>
      <c r="AA184" s="50" t="n">
        <v>2000</v>
      </c>
      <c r="AB184" s="50" t="n">
        <v>2000</v>
      </c>
      <c r="AC184" s="50" t="n">
        <v>2000</v>
      </c>
      <c r="AD184" s="50" t="n">
        <v>2000</v>
      </c>
    </row>
    <row r="185" customFormat="false" ht="15" hidden="false" customHeight="false" outlineLevel="0" collapsed="false">
      <c r="A185" s="71"/>
      <c r="B185" s="61" t="s">
        <v>103</v>
      </c>
      <c r="C185" s="50" t="n">
        <v>0</v>
      </c>
      <c r="D185" s="50" t="n">
        <v>0</v>
      </c>
      <c r="E185" s="50" t="n">
        <v>0</v>
      </c>
      <c r="F185" s="50" t="n">
        <v>0</v>
      </c>
      <c r="G185" s="50" t="n">
        <v>0</v>
      </c>
      <c r="H185" s="50" t="n">
        <v>0</v>
      </c>
      <c r="I185" s="50" t="n">
        <v>0</v>
      </c>
      <c r="J185" s="50" t="n">
        <v>0</v>
      </c>
      <c r="K185" s="50" t="n">
        <v>0</v>
      </c>
      <c r="L185" s="50" t="n">
        <v>0</v>
      </c>
      <c r="M185" s="50" t="n">
        <v>0</v>
      </c>
      <c r="N185" s="50" t="n">
        <v>0</v>
      </c>
      <c r="O185" s="50" t="n">
        <v>15000</v>
      </c>
      <c r="P185" s="50" t="n">
        <v>15000</v>
      </c>
      <c r="Q185" s="50" t="n">
        <v>15000</v>
      </c>
      <c r="R185" s="50" t="n">
        <v>15000</v>
      </c>
      <c r="S185" s="50" t="n">
        <v>15000</v>
      </c>
      <c r="T185" s="50" t="n">
        <v>35000</v>
      </c>
      <c r="U185" s="50" t="n">
        <v>35000</v>
      </c>
      <c r="V185" s="50" t="n">
        <v>35000</v>
      </c>
      <c r="W185" s="50" t="n">
        <v>35000</v>
      </c>
      <c r="X185" s="50" t="n">
        <v>35000</v>
      </c>
      <c r="Y185" s="50" t="n">
        <v>35000</v>
      </c>
      <c r="Z185" s="50" t="n">
        <v>35000</v>
      </c>
      <c r="AA185" s="50" t="n">
        <v>35000</v>
      </c>
      <c r="AB185" s="50" t="n">
        <v>35000</v>
      </c>
      <c r="AC185" s="50" t="n">
        <v>35000</v>
      </c>
      <c r="AD185" s="50" t="n">
        <v>35000</v>
      </c>
    </row>
    <row r="186" customFormat="false" ht="15" hidden="false" customHeight="false" outlineLevel="0" collapsed="false">
      <c r="A186" s="71"/>
      <c r="B186" s="61" t="s">
        <v>104</v>
      </c>
      <c r="C186" s="50" t="n">
        <v>0</v>
      </c>
      <c r="D186" s="50" t="n">
        <v>0</v>
      </c>
      <c r="E186" s="50" t="n">
        <v>0</v>
      </c>
      <c r="F186" s="50" t="n">
        <v>0</v>
      </c>
      <c r="G186" s="50" t="n">
        <v>0</v>
      </c>
      <c r="H186" s="50" t="n">
        <v>0</v>
      </c>
      <c r="I186" s="50" t="n">
        <v>0</v>
      </c>
      <c r="J186" s="50" t="n">
        <v>0</v>
      </c>
      <c r="K186" s="50" t="n">
        <v>0</v>
      </c>
      <c r="L186" s="50" t="n">
        <v>1750</v>
      </c>
      <c r="M186" s="50" t="n">
        <v>1750</v>
      </c>
      <c r="N186" s="50" t="n">
        <v>3500</v>
      </c>
      <c r="O186" s="50" t="n">
        <v>5250</v>
      </c>
      <c r="P186" s="50" t="n">
        <v>7750</v>
      </c>
      <c r="Q186" s="50" t="n">
        <v>10250</v>
      </c>
      <c r="R186" s="50" t="n">
        <v>12750</v>
      </c>
      <c r="S186" s="50" t="n">
        <v>15250</v>
      </c>
      <c r="T186" s="50" t="n">
        <v>15250</v>
      </c>
      <c r="U186" s="50" t="n">
        <v>22637.5</v>
      </c>
      <c r="V186" s="50" t="n">
        <v>30025</v>
      </c>
      <c r="W186" s="50" t="n">
        <v>37412.5</v>
      </c>
      <c r="X186" s="50" t="n">
        <v>44800</v>
      </c>
      <c r="Y186" s="50" t="n">
        <v>52187.5</v>
      </c>
      <c r="Z186" s="50" t="n">
        <v>59575</v>
      </c>
      <c r="AA186" s="50" t="n">
        <v>66962.5</v>
      </c>
      <c r="AB186" s="50" t="n">
        <v>74350</v>
      </c>
      <c r="AC186" s="50" t="n">
        <v>81737.5</v>
      </c>
      <c r="AD186" s="50" t="n">
        <v>89125</v>
      </c>
    </row>
    <row r="187" customFormat="false" ht="15" hidden="false" customHeight="false" outlineLevel="0" collapsed="false">
      <c r="A187" s="71"/>
      <c r="B187" s="129" t="s">
        <v>105</v>
      </c>
      <c r="C187" s="50" t="n">
        <v>0</v>
      </c>
      <c r="D187" s="50" t="n">
        <v>0</v>
      </c>
      <c r="E187" s="50" t="n">
        <v>0</v>
      </c>
      <c r="F187" s="50" t="n">
        <v>0</v>
      </c>
      <c r="G187" s="50" t="n">
        <v>0</v>
      </c>
      <c r="H187" s="50" t="n">
        <v>0</v>
      </c>
      <c r="I187" s="50" t="n">
        <v>0</v>
      </c>
      <c r="J187" s="50" t="n">
        <v>0</v>
      </c>
      <c r="K187" s="50" t="n">
        <v>0</v>
      </c>
      <c r="L187" s="50" t="n">
        <v>0</v>
      </c>
      <c r="M187" s="50" t="n">
        <v>0</v>
      </c>
      <c r="N187" s="50" t="n">
        <v>0</v>
      </c>
      <c r="O187" s="50" t="n">
        <v>0</v>
      </c>
      <c r="P187" s="50" t="n">
        <v>0</v>
      </c>
      <c r="Q187" s="50" t="n">
        <v>0</v>
      </c>
      <c r="R187" s="50" t="n">
        <v>0</v>
      </c>
      <c r="S187" s="50" t="n">
        <v>0</v>
      </c>
      <c r="T187" s="50" t="n">
        <v>0</v>
      </c>
      <c r="U187" s="50" t="n">
        <v>3637.5</v>
      </c>
      <c r="V187" s="50" t="n">
        <v>7275</v>
      </c>
      <c r="W187" s="50" t="n">
        <v>10912.5</v>
      </c>
      <c r="X187" s="50" t="n">
        <v>14550</v>
      </c>
      <c r="Y187" s="50" t="n">
        <v>18187.5</v>
      </c>
      <c r="Z187" s="50" t="n">
        <v>21825</v>
      </c>
      <c r="AA187" s="50" t="n">
        <v>25462.5</v>
      </c>
      <c r="AB187" s="50" t="n">
        <v>29100</v>
      </c>
      <c r="AC187" s="50" t="n">
        <v>32737.5</v>
      </c>
      <c r="AD187" s="50" t="n">
        <v>36375</v>
      </c>
    </row>
    <row r="188" customFormat="false" ht="15" hidden="false" customHeight="false" outlineLevel="0" collapsed="false">
      <c r="A188" s="71"/>
      <c r="B188" s="61" t="s">
        <v>106</v>
      </c>
      <c r="C188" s="50" t="n">
        <v>0</v>
      </c>
      <c r="D188" s="50" t="n">
        <v>0</v>
      </c>
      <c r="E188" s="50" t="n">
        <v>0</v>
      </c>
      <c r="F188" s="50" t="n">
        <v>0</v>
      </c>
      <c r="G188" s="50" t="n">
        <v>0</v>
      </c>
      <c r="H188" s="50" t="n">
        <v>0</v>
      </c>
      <c r="I188" s="50" t="n">
        <v>0</v>
      </c>
      <c r="J188" s="50" t="n">
        <v>0</v>
      </c>
      <c r="K188" s="50" t="n">
        <v>0</v>
      </c>
      <c r="L188" s="50" t="n">
        <v>750</v>
      </c>
      <c r="M188" s="50" t="n">
        <v>750</v>
      </c>
      <c r="N188" s="50" t="n">
        <v>1500</v>
      </c>
      <c r="O188" s="50" t="n">
        <v>2250</v>
      </c>
      <c r="P188" s="50" t="n">
        <v>2250</v>
      </c>
      <c r="Q188" s="50" t="n">
        <v>2250</v>
      </c>
      <c r="R188" s="50" t="n">
        <v>2250</v>
      </c>
      <c r="S188" s="50" t="n">
        <v>2250</v>
      </c>
      <c r="T188" s="50" t="n">
        <v>2250</v>
      </c>
      <c r="U188" s="50" t="n">
        <v>2250</v>
      </c>
      <c r="V188" s="50" t="n">
        <v>2250</v>
      </c>
      <c r="W188" s="50" t="n">
        <v>2250</v>
      </c>
      <c r="X188" s="50" t="n">
        <v>2250</v>
      </c>
      <c r="Y188" s="50" t="n">
        <v>2250</v>
      </c>
      <c r="Z188" s="50" t="n">
        <v>2250</v>
      </c>
      <c r="AA188" s="50" t="n">
        <v>2250</v>
      </c>
      <c r="AB188" s="50" t="n">
        <v>2250</v>
      </c>
      <c r="AC188" s="50" t="n">
        <v>2250</v>
      </c>
      <c r="AD188" s="50" t="n">
        <v>2250</v>
      </c>
    </row>
    <row r="189" customFormat="false" ht="15" hidden="false" customHeight="false" outlineLevel="0" collapsed="false">
      <c r="A189" s="71"/>
      <c r="B189" s="129" t="s">
        <v>105</v>
      </c>
      <c r="C189" s="50" t="n">
        <v>0</v>
      </c>
      <c r="D189" s="50" t="n">
        <v>0</v>
      </c>
      <c r="E189" s="50" t="n">
        <v>0</v>
      </c>
      <c r="F189" s="50" t="n">
        <v>0</v>
      </c>
      <c r="G189" s="50" t="n">
        <v>0</v>
      </c>
      <c r="H189" s="50" t="n">
        <v>0</v>
      </c>
      <c r="I189" s="50" t="n">
        <v>0</v>
      </c>
      <c r="J189" s="50" t="n">
        <v>0</v>
      </c>
      <c r="K189" s="50" t="n">
        <v>0</v>
      </c>
      <c r="L189" s="50" t="n">
        <v>0</v>
      </c>
      <c r="M189" s="50" t="n">
        <v>0</v>
      </c>
      <c r="N189" s="50" t="n">
        <v>0</v>
      </c>
      <c r="O189" s="50" t="n">
        <v>0</v>
      </c>
      <c r="P189" s="50" t="n">
        <v>0</v>
      </c>
      <c r="Q189" s="50" t="n">
        <v>0</v>
      </c>
      <c r="R189" s="50" t="n">
        <v>0</v>
      </c>
      <c r="S189" s="50" t="n">
        <v>0</v>
      </c>
      <c r="T189" s="50" t="n">
        <v>0</v>
      </c>
      <c r="U189" s="50" t="n">
        <v>0</v>
      </c>
      <c r="V189" s="50" t="n">
        <v>0</v>
      </c>
      <c r="W189" s="50" t="n">
        <v>0</v>
      </c>
      <c r="X189" s="50" t="n">
        <v>0</v>
      </c>
      <c r="Y189" s="50" t="n">
        <v>0</v>
      </c>
      <c r="Z189" s="50" t="n">
        <v>0</v>
      </c>
      <c r="AA189" s="50" t="n">
        <v>0</v>
      </c>
      <c r="AB189" s="50" t="n">
        <v>0</v>
      </c>
      <c r="AC189" s="50" t="n">
        <v>0</v>
      </c>
      <c r="AD189" s="50" t="n">
        <v>0</v>
      </c>
    </row>
    <row r="190" customFormat="false" ht="15" hidden="false" customHeight="false" outlineLevel="0" collapsed="false">
      <c r="B190" s="74" t="s">
        <v>84</v>
      </c>
      <c r="C190" s="100" t="n">
        <f aca="false">C180+C181+C182+C183+C184+C185+C186+C188</f>
        <v>25</v>
      </c>
      <c r="D190" s="100" t="n">
        <f aca="false">D180+D181+D182+D183+D184+D185+D186+D188</f>
        <v>545</v>
      </c>
      <c r="E190" s="100" t="n">
        <f aca="false">E180+E181+E182+E183+E184+E185+E186+E188</f>
        <v>1265</v>
      </c>
      <c r="F190" s="100" t="n">
        <f aca="false">F180+F181+F182+F183+F184+F185+F186+F188</f>
        <v>4375</v>
      </c>
      <c r="G190" s="100" t="n">
        <f aca="false">G180+G181+G182+G183+G184+G185+G186+G188</f>
        <v>6647.5</v>
      </c>
      <c r="H190" s="100" t="n">
        <f aca="false">H180+H181+H182+H183+H184+H185+H186+H188</f>
        <v>10895</v>
      </c>
      <c r="I190" s="100" t="n">
        <f aca="false">I180+I181+I182+I183+I184+I185+I186+I188</f>
        <v>14517.5</v>
      </c>
      <c r="J190" s="100" t="n">
        <f aca="false">J180+J181+J182+J183+J184+J185+J186+J188</f>
        <v>15817.5</v>
      </c>
      <c r="K190" s="100" t="n">
        <f aca="false">K180+K181+K182+K183+K184+K185+K186+K188</f>
        <v>24650</v>
      </c>
      <c r="L190" s="100" t="n">
        <f aca="false">L180+L181+L182+L183+L184+L185+L186+L188</f>
        <v>27150</v>
      </c>
      <c r="M190" s="100" t="n">
        <f aca="false">M180+M181+M182+M183+M184+M185+M186+M188</f>
        <v>39150</v>
      </c>
      <c r="N190" s="100" t="n">
        <f aca="false">N180+N181+N182+N183+N184+N185+N186+N188</f>
        <v>41650</v>
      </c>
      <c r="O190" s="100" t="n">
        <f aca="false">O180+O181+O182+O183+O184+O185+O186+O188</f>
        <v>59150</v>
      </c>
      <c r="P190" s="100" t="n">
        <f aca="false">P180+P181+P182+P183+P184+P185+P186+P188</f>
        <v>61650</v>
      </c>
      <c r="Q190" s="100" t="n">
        <f aca="false">Q180+Q181+Q182+Q183+Q184+Q185+Q186+Q188</f>
        <v>64150</v>
      </c>
      <c r="R190" s="100" t="n">
        <f aca="false">R180+R181+R182+R183+R184+R185+R186+R188</f>
        <v>66650</v>
      </c>
      <c r="S190" s="100" t="n">
        <f aca="false">S180+S181+S182+S183+S184+S185+S186+S188</f>
        <v>69150</v>
      </c>
      <c r="T190" s="100" t="n">
        <f aca="false">T180+T181+T182+T183+T184+T185+T186+T188</f>
        <v>89150</v>
      </c>
      <c r="U190" s="100" t="n">
        <f aca="false">U180+U181+U182+U183+U184+U185+U186+U188</f>
        <v>96537.5</v>
      </c>
      <c r="V190" s="100" t="n">
        <f aca="false">V180+V181+V182+V183+V184+V185+V186+V188</f>
        <v>103925</v>
      </c>
      <c r="W190" s="100" t="n">
        <f aca="false">W180+W181+W182+W183+W184+W185+W186+W188</f>
        <v>111312.5</v>
      </c>
      <c r="X190" s="100" t="n">
        <f aca="false">X180+X181+X182+X183+X184+X185+X186+X188</f>
        <v>118700</v>
      </c>
      <c r="Y190" s="100" t="n">
        <f aca="false">Y180+Y181+Y182+Y183+Y184+Y185+Y186+Y188</f>
        <v>126087.5</v>
      </c>
      <c r="Z190" s="100" t="n">
        <f aca="false">Z180+Z181+Z182+Z183+Z184+Z185+Z186+Z188</f>
        <v>133475</v>
      </c>
      <c r="AA190" s="100" t="n">
        <f aca="false">AA180+AA181+AA182+AA183+AA184+AA185+AA186+AA188</f>
        <v>140862.5</v>
      </c>
      <c r="AB190" s="100" t="n">
        <f aca="false">AB180+AB181+AB182+AB183+AB184+AB185+AB186+AB188</f>
        <v>148250</v>
      </c>
      <c r="AC190" s="100" t="n">
        <f aca="false">AC180+AC181+AC182+AC183+AC184+AC185+AC186+AC188</f>
        <v>155637.5</v>
      </c>
      <c r="AD190" s="100" t="n">
        <f aca="false">AD180+AD181+AD182+AD183+AD184+AD185+AD186+AD188</f>
        <v>163025</v>
      </c>
    </row>
    <row r="191" customFormat="false" ht="15" hidden="false" customHeight="false" outlineLevel="0" collapsed="false">
      <c r="B191" s="104" t="s">
        <v>107</v>
      </c>
      <c r="N191" s="116"/>
      <c r="O191" s="116"/>
      <c r="P191" s="116"/>
      <c r="Q191" s="116"/>
      <c r="R191" s="116"/>
      <c r="S191" s="116"/>
      <c r="T191" s="116"/>
      <c r="U191" s="116"/>
      <c r="V191" s="116"/>
      <c r="W191" s="116"/>
      <c r="X191" s="116"/>
      <c r="Y191" s="116"/>
      <c r="Z191" s="116"/>
      <c r="AA191" s="116"/>
      <c r="AB191" s="116"/>
      <c r="AC191" s="116"/>
      <c r="AD191" s="116"/>
    </row>
    <row r="192" customFormat="false" ht="15" hidden="false" customHeight="false" outlineLevel="0" collapsed="false">
      <c r="N192" s="116"/>
      <c r="O192" s="116"/>
      <c r="P192" s="116"/>
      <c r="Q192" s="116"/>
      <c r="R192" s="116"/>
      <c r="S192" s="116"/>
      <c r="T192" s="116"/>
      <c r="U192" s="116"/>
      <c r="V192" s="116"/>
      <c r="W192" s="116"/>
      <c r="X192" s="116"/>
      <c r="Y192" s="116"/>
      <c r="Z192" s="116"/>
      <c r="AA192" s="116"/>
      <c r="AB192" s="116"/>
      <c r="AC192" s="116"/>
      <c r="AD192" s="116"/>
    </row>
    <row r="193" s="132" customFormat="true" ht="15" hidden="false" customHeight="false" outlineLevel="0" collapsed="false">
      <c r="A193" s="130"/>
      <c r="B193" s="131" t="s">
        <v>108</v>
      </c>
      <c r="C193" s="130"/>
      <c r="D193" s="130"/>
      <c r="E193" s="130"/>
      <c r="F193" s="130"/>
      <c r="G193" s="130"/>
      <c r="H193" s="130"/>
      <c r="I193" s="130"/>
      <c r="J193" s="130"/>
      <c r="K193" s="130"/>
      <c r="L193" s="130"/>
      <c r="M193" s="130"/>
      <c r="N193" s="130"/>
      <c r="O193" s="130"/>
      <c r="P193" s="130"/>
      <c r="Q193" s="130"/>
      <c r="R193" s="130"/>
      <c r="S193" s="130"/>
      <c r="T193" s="130"/>
      <c r="U193" s="130"/>
      <c r="V193" s="130"/>
      <c r="W193" s="130"/>
      <c r="X193" s="130"/>
      <c r="Y193" s="130"/>
      <c r="Z193" s="130"/>
      <c r="AA193" s="130"/>
      <c r="AB193" s="130"/>
      <c r="AC193" s="130"/>
      <c r="AD193" s="130"/>
      <c r="AE193" s="130"/>
      <c r="AF193" s="130"/>
    </row>
    <row r="194" customFormat="false" ht="15" hidden="false" customHeight="false" outlineLevel="0" collapsed="false">
      <c r="N194" s="116"/>
      <c r="O194" s="116"/>
      <c r="P194" s="116"/>
      <c r="Q194" s="116"/>
      <c r="R194" s="116"/>
      <c r="S194" s="116"/>
      <c r="T194" s="116"/>
      <c r="U194" s="116"/>
      <c r="V194" s="116"/>
      <c r="W194" s="116"/>
      <c r="X194" s="116"/>
      <c r="Y194" s="116"/>
      <c r="Z194" s="116"/>
      <c r="AA194" s="116"/>
      <c r="AB194" s="116"/>
      <c r="AC194" s="116"/>
      <c r="AD194" s="116"/>
    </row>
    <row r="195" customFormat="false" ht="15" hidden="false" customHeight="false" outlineLevel="0" collapsed="false">
      <c r="A195" s="74"/>
      <c r="B195" s="127" t="s">
        <v>97</v>
      </c>
      <c r="C195" s="128" t="n">
        <v>2023</v>
      </c>
      <c r="D195" s="128" t="n">
        <v>2024</v>
      </c>
      <c r="E195" s="128" t="n">
        <v>2025</v>
      </c>
      <c r="F195" s="128" t="n">
        <v>2026</v>
      </c>
      <c r="G195" s="128" t="n">
        <v>2027</v>
      </c>
      <c r="H195" s="128" t="n">
        <v>2028</v>
      </c>
      <c r="I195" s="128" t="n">
        <v>2029</v>
      </c>
      <c r="J195" s="128" t="n">
        <v>2030</v>
      </c>
      <c r="K195" s="128" t="n">
        <v>2031</v>
      </c>
      <c r="L195" s="128" t="n">
        <v>2032</v>
      </c>
      <c r="M195" s="128" t="n">
        <v>2033</v>
      </c>
      <c r="N195" s="128" t="n">
        <v>2034</v>
      </c>
      <c r="O195" s="128" t="n">
        <v>2035</v>
      </c>
      <c r="P195" s="128" t="n">
        <v>2036</v>
      </c>
      <c r="Q195" s="128" t="n">
        <v>2037</v>
      </c>
      <c r="R195" s="128" t="n">
        <v>2038</v>
      </c>
      <c r="S195" s="128" t="n">
        <v>2039</v>
      </c>
      <c r="T195" s="128" t="n">
        <v>2040</v>
      </c>
      <c r="U195" s="128" t="n">
        <v>2041</v>
      </c>
      <c r="V195" s="128" t="n">
        <v>2042</v>
      </c>
      <c r="W195" s="128" t="n">
        <v>2043</v>
      </c>
      <c r="X195" s="128" t="n">
        <v>2044</v>
      </c>
      <c r="Y195" s="128" t="n">
        <v>2045</v>
      </c>
      <c r="Z195" s="128" t="n">
        <v>2046</v>
      </c>
      <c r="AA195" s="128" t="n">
        <v>2047</v>
      </c>
      <c r="AB195" s="128" t="n">
        <v>2048</v>
      </c>
      <c r="AC195" s="128" t="n">
        <v>2049</v>
      </c>
      <c r="AD195" s="128" t="n">
        <v>2050</v>
      </c>
    </row>
    <row r="196" customFormat="false" ht="15" hidden="false" customHeight="false" outlineLevel="0" collapsed="false">
      <c r="A196" s="74"/>
      <c r="B196" s="61" t="s">
        <v>109</v>
      </c>
      <c r="C196" s="133" t="n">
        <f aca="false">C167+C168</f>
        <v>5</v>
      </c>
      <c r="D196" s="133" t="n">
        <f aca="false">D167+D168</f>
        <v>109</v>
      </c>
      <c r="E196" s="133" t="n">
        <f aca="false">E167+E168</f>
        <v>253</v>
      </c>
      <c r="F196" s="133" t="n">
        <f aca="false">F167+F168</f>
        <v>875</v>
      </c>
      <c r="G196" s="133" t="n">
        <f aca="false">G167+G168</f>
        <v>1329.5</v>
      </c>
      <c r="H196" s="133" t="n">
        <f aca="false">H167+H168</f>
        <v>2179</v>
      </c>
      <c r="I196" s="133" t="n">
        <f aca="false">I167+I168</f>
        <v>2903.5</v>
      </c>
      <c r="J196" s="133" t="n">
        <f aca="false">J167+J168</f>
        <v>3063.5</v>
      </c>
      <c r="K196" s="133" t="n">
        <f aca="false">K167+K168</f>
        <v>4830</v>
      </c>
      <c r="L196" s="133" t="n">
        <f aca="false">L167+L168</f>
        <v>4830</v>
      </c>
      <c r="M196" s="133" t="n">
        <f aca="false">M167+M168</f>
        <v>4830</v>
      </c>
      <c r="N196" s="133" t="n">
        <f aca="false">N167+N168</f>
        <v>4830</v>
      </c>
      <c r="O196" s="133" t="n">
        <f aca="false">O167+O168</f>
        <v>4830</v>
      </c>
      <c r="P196" s="133" t="n">
        <f aca="false">P167+P168</f>
        <v>4830</v>
      </c>
      <c r="Q196" s="133" t="n">
        <f aca="false">Q167+Q168</f>
        <v>4830</v>
      </c>
      <c r="R196" s="133" t="n">
        <f aca="false">R167+R168</f>
        <v>4830</v>
      </c>
      <c r="S196" s="133" t="n">
        <f aca="false">S167+S168</f>
        <v>4830</v>
      </c>
      <c r="T196" s="133" t="n">
        <f aca="false">T167+T168</f>
        <v>4830</v>
      </c>
      <c r="U196" s="133" t="n">
        <f aca="false">U167+U168</f>
        <v>4830</v>
      </c>
      <c r="V196" s="133" t="n">
        <f aca="false">V167+V168</f>
        <v>4830</v>
      </c>
      <c r="W196" s="133" t="n">
        <f aca="false">W167+W168</f>
        <v>4830</v>
      </c>
      <c r="X196" s="133" t="n">
        <f aca="false">X167+X168</f>
        <v>4830</v>
      </c>
      <c r="Y196" s="133" t="n">
        <f aca="false">Y167+Y168</f>
        <v>4830</v>
      </c>
      <c r="Z196" s="133" t="n">
        <f aca="false">Z167+Z168</f>
        <v>4830</v>
      </c>
      <c r="AA196" s="133" t="n">
        <f aca="false">AA167+AA168</f>
        <v>4830</v>
      </c>
      <c r="AB196" s="133" t="n">
        <f aca="false">AB167+AB168</f>
        <v>4830</v>
      </c>
      <c r="AC196" s="133" t="n">
        <f aca="false">AC167+AC168</f>
        <v>4830</v>
      </c>
      <c r="AD196" s="133" t="n">
        <f aca="false">AD167+AD168</f>
        <v>4830</v>
      </c>
    </row>
    <row r="197" customFormat="false" ht="15" hidden="false" customHeight="false" outlineLevel="0" collapsed="false">
      <c r="A197" s="74"/>
      <c r="B197" s="61" t="s">
        <v>110</v>
      </c>
      <c r="C197" s="133" t="n">
        <f aca="false">C171+C172</f>
        <v>0</v>
      </c>
      <c r="D197" s="133" t="n">
        <f aca="false">D171+D172</f>
        <v>0</v>
      </c>
      <c r="E197" s="133" t="n">
        <f aca="false">E171+E172</f>
        <v>0</v>
      </c>
      <c r="F197" s="133" t="n">
        <f aca="false">F171+F172</f>
        <v>0</v>
      </c>
      <c r="G197" s="133" t="n">
        <f aca="false">G171+G172</f>
        <v>0</v>
      </c>
      <c r="H197" s="133" t="n">
        <f aca="false">H171+H172</f>
        <v>0</v>
      </c>
      <c r="I197" s="133" t="n">
        <f aca="false">I171+I172</f>
        <v>0</v>
      </c>
      <c r="J197" s="133" t="n">
        <f aca="false">J171+J172</f>
        <v>0</v>
      </c>
      <c r="K197" s="133" t="n">
        <f aca="false">K171+K172</f>
        <v>0</v>
      </c>
      <c r="L197" s="133" t="n">
        <f aca="false">L171+L172</f>
        <v>0</v>
      </c>
      <c r="M197" s="133" t="n">
        <f aca="false">M171+M172</f>
        <v>400</v>
      </c>
      <c r="N197" s="133" t="n">
        <f aca="false">N171+N172</f>
        <v>400</v>
      </c>
      <c r="O197" s="133" t="n">
        <f aca="false">O171+O172</f>
        <v>3400</v>
      </c>
      <c r="P197" s="133" t="n">
        <f aca="false">P171+P172</f>
        <v>3400</v>
      </c>
      <c r="Q197" s="133" t="n">
        <f aca="false">Q171+Q172</f>
        <v>3400</v>
      </c>
      <c r="R197" s="133" t="n">
        <f aca="false">R171+R172</f>
        <v>3400</v>
      </c>
      <c r="S197" s="133" t="n">
        <f aca="false">S171+S172</f>
        <v>3400</v>
      </c>
      <c r="T197" s="133" t="n">
        <f aca="false">T171+T172</f>
        <v>7400</v>
      </c>
      <c r="U197" s="133" t="n">
        <f aca="false">U171+U172</f>
        <v>7400</v>
      </c>
      <c r="V197" s="133" t="n">
        <f aca="false">V171+V172</f>
        <v>7400</v>
      </c>
      <c r="W197" s="133" t="n">
        <f aca="false">W171+W172</f>
        <v>7400</v>
      </c>
      <c r="X197" s="133" t="n">
        <f aca="false">X171+X172</f>
        <v>7400</v>
      </c>
      <c r="Y197" s="133" t="n">
        <f aca="false">Y171+Y172</f>
        <v>7400</v>
      </c>
      <c r="Z197" s="133" t="n">
        <f aca="false">Z171+Z172</f>
        <v>7400</v>
      </c>
      <c r="AA197" s="133" t="n">
        <f aca="false">AA171+AA172</f>
        <v>7400</v>
      </c>
      <c r="AB197" s="133" t="n">
        <f aca="false">AB171+AB172</f>
        <v>7400</v>
      </c>
      <c r="AC197" s="133" t="n">
        <f aca="false">AC171+AC172</f>
        <v>7400</v>
      </c>
      <c r="AD197" s="133" t="n">
        <f aca="false">AD171+AD172</f>
        <v>7400</v>
      </c>
    </row>
    <row r="198" customFormat="false" ht="15" hidden="false" customHeight="false" outlineLevel="0" collapsed="false">
      <c r="A198" s="74"/>
      <c r="B198" s="61" t="s">
        <v>111</v>
      </c>
      <c r="C198" s="133" t="n">
        <f aca="false">C169+C170</f>
        <v>0</v>
      </c>
      <c r="D198" s="133" t="n">
        <f aca="false">D169+D170</f>
        <v>0</v>
      </c>
      <c r="E198" s="133" t="n">
        <f aca="false">E169+E170</f>
        <v>0</v>
      </c>
      <c r="F198" s="133" t="n">
        <f aca="false">F169+F170</f>
        <v>0</v>
      </c>
      <c r="G198" s="133" t="n">
        <f aca="false">G169+G170</f>
        <v>0</v>
      </c>
      <c r="H198" s="133" t="n">
        <f aca="false">H169+H170</f>
        <v>0</v>
      </c>
      <c r="I198" s="133" t="n">
        <f aca="false">I169+I170</f>
        <v>0</v>
      </c>
      <c r="J198" s="133" t="n">
        <f aca="false">J169+J170</f>
        <v>100</v>
      </c>
      <c r="K198" s="133" t="n">
        <f aca="false">K169+K170</f>
        <v>100</v>
      </c>
      <c r="L198" s="133" t="n">
        <f aca="false">L169+L170</f>
        <v>100</v>
      </c>
      <c r="M198" s="133" t="n">
        <f aca="false">M169+M170</f>
        <v>2100</v>
      </c>
      <c r="N198" s="133" t="n">
        <f aca="false">N169+N170</f>
        <v>2100</v>
      </c>
      <c r="O198" s="133" t="n">
        <f aca="false">O169+O170</f>
        <v>2100</v>
      </c>
      <c r="P198" s="133" t="n">
        <f aca="false">P169+P170</f>
        <v>2100</v>
      </c>
      <c r="Q198" s="133" t="n">
        <f aca="false">Q169+Q170</f>
        <v>2100</v>
      </c>
      <c r="R198" s="133" t="n">
        <f aca="false">R169+R170</f>
        <v>2100</v>
      </c>
      <c r="S198" s="133" t="n">
        <f aca="false">S169+S170</f>
        <v>2100</v>
      </c>
      <c r="T198" s="133" t="n">
        <f aca="false">T169+T170</f>
        <v>2100</v>
      </c>
      <c r="U198" s="133" t="n">
        <f aca="false">U169+U170</f>
        <v>2100</v>
      </c>
      <c r="V198" s="133" t="n">
        <f aca="false">V169+V170</f>
        <v>2100</v>
      </c>
      <c r="W198" s="133" t="n">
        <f aca="false">W169+W170</f>
        <v>2100</v>
      </c>
      <c r="X198" s="133" t="n">
        <f aca="false">X169+X170</f>
        <v>2100</v>
      </c>
      <c r="Y198" s="133" t="n">
        <f aca="false">Y169+Y170</f>
        <v>2100</v>
      </c>
      <c r="Z198" s="133" t="n">
        <f aca="false">Z169+Z170</f>
        <v>2100</v>
      </c>
      <c r="AA198" s="133" t="n">
        <f aca="false">AA169+AA170</f>
        <v>2100</v>
      </c>
      <c r="AB198" s="133" t="n">
        <f aca="false">AB169+AB170</f>
        <v>2100</v>
      </c>
      <c r="AC198" s="133" t="n">
        <f aca="false">AC169+AC170</f>
        <v>2100</v>
      </c>
      <c r="AD198" s="133" t="n">
        <f aca="false">AD169+AD170</f>
        <v>2100</v>
      </c>
    </row>
    <row r="199" customFormat="false" ht="15" hidden="false" customHeight="false" outlineLevel="0" collapsed="false">
      <c r="A199" s="74"/>
      <c r="B199" s="61" t="s">
        <v>112</v>
      </c>
      <c r="C199" s="133" t="n">
        <f aca="false">C173+C175</f>
        <v>0</v>
      </c>
      <c r="D199" s="133" t="n">
        <f aca="false">D173+D175</f>
        <v>0</v>
      </c>
      <c r="E199" s="133" t="n">
        <f aca="false">E173+E175</f>
        <v>0</v>
      </c>
      <c r="F199" s="133" t="n">
        <f aca="false">F173+F175</f>
        <v>0</v>
      </c>
      <c r="G199" s="133" t="n">
        <f aca="false">G173+G175</f>
        <v>0</v>
      </c>
      <c r="H199" s="133" t="n">
        <f aca="false">H173+H175</f>
        <v>0</v>
      </c>
      <c r="I199" s="133" t="n">
        <f aca="false">I173+I175</f>
        <v>0</v>
      </c>
      <c r="J199" s="133" t="n">
        <f aca="false">J173+J175</f>
        <v>0</v>
      </c>
      <c r="K199" s="133" t="n">
        <f aca="false">K173+K175</f>
        <v>0</v>
      </c>
      <c r="L199" s="133" t="n">
        <f aca="false">L173+L175</f>
        <v>500</v>
      </c>
      <c r="M199" s="133" t="n">
        <f aca="false">M173+M175</f>
        <v>500</v>
      </c>
      <c r="N199" s="133" t="n">
        <f aca="false">N173+N175</f>
        <v>1000</v>
      </c>
      <c r="O199" s="133" t="n">
        <f aca="false">O173+O175</f>
        <v>1500</v>
      </c>
      <c r="P199" s="133" t="n">
        <f aca="false">P173+P175</f>
        <v>2000</v>
      </c>
      <c r="Q199" s="133" t="n">
        <f aca="false">Q173+Q175</f>
        <v>2500</v>
      </c>
      <c r="R199" s="133" t="n">
        <f aca="false">R173+R175</f>
        <v>3000</v>
      </c>
      <c r="S199" s="133" t="n">
        <f aca="false">S173+S175</f>
        <v>3500</v>
      </c>
      <c r="T199" s="133" t="n">
        <f aca="false">T173+T175</f>
        <v>3500</v>
      </c>
      <c r="U199" s="133" t="n">
        <f aca="false">U173+U175</f>
        <v>5000</v>
      </c>
      <c r="V199" s="133" t="n">
        <f aca="false">V173+V175</f>
        <v>6500</v>
      </c>
      <c r="W199" s="133" t="n">
        <f aca="false">W173+W175</f>
        <v>8000</v>
      </c>
      <c r="X199" s="133" t="n">
        <f aca="false">X173+X175</f>
        <v>9500</v>
      </c>
      <c r="Y199" s="133" t="n">
        <f aca="false">Y173+Y175</f>
        <v>11000</v>
      </c>
      <c r="Z199" s="133" t="n">
        <f aca="false">Z173+Z175</f>
        <v>12500</v>
      </c>
      <c r="AA199" s="133" t="n">
        <f aca="false">AA173+AA175</f>
        <v>14000</v>
      </c>
      <c r="AB199" s="133" t="n">
        <f aca="false">AB173+AB175</f>
        <v>15500</v>
      </c>
      <c r="AC199" s="133" t="n">
        <f aca="false">AC173+AC175</f>
        <v>17000</v>
      </c>
      <c r="AD199" s="133" t="n">
        <f aca="false">AD173+AD175</f>
        <v>18500</v>
      </c>
    </row>
    <row r="200" customFormat="false" ht="15" hidden="false" customHeight="false" outlineLevel="0" collapsed="false">
      <c r="N200" s="116"/>
      <c r="O200" s="116"/>
      <c r="P200" s="116"/>
      <c r="Q200" s="116"/>
      <c r="R200" s="116"/>
      <c r="S200" s="116"/>
      <c r="T200" s="116"/>
      <c r="U200" s="116"/>
      <c r="V200" s="116"/>
      <c r="W200" s="116"/>
      <c r="X200" s="116"/>
      <c r="Y200" s="116"/>
      <c r="Z200" s="116"/>
      <c r="AA200" s="116"/>
      <c r="AB200" s="116"/>
      <c r="AC200" s="116"/>
      <c r="AD200" s="116"/>
    </row>
    <row r="201" customFormat="false" ht="15" hidden="false" customHeight="false" outlineLevel="0" collapsed="false">
      <c r="A201" s="74"/>
      <c r="B201" s="127" t="s">
        <v>97</v>
      </c>
      <c r="C201" s="128" t="n">
        <v>2023</v>
      </c>
      <c r="D201" s="128" t="n">
        <v>2024</v>
      </c>
      <c r="E201" s="128" t="n">
        <v>2025</v>
      </c>
      <c r="F201" s="128" t="n">
        <v>2026</v>
      </c>
      <c r="G201" s="128" t="n">
        <v>2027</v>
      </c>
      <c r="H201" s="128" t="n">
        <v>2028</v>
      </c>
      <c r="I201" s="128" t="n">
        <v>2029</v>
      </c>
      <c r="J201" s="128" t="n">
        <v>2030</v>
      </c>
      <c r="K201" s="128" t="n">
        <v>2031</v>
      </c>
      <c r="L201" s="128" t="n">
        <v>2032</v>
      </c>
      <c r="M201" s="128" t="n">
        <v>2033</v>
      </c>
      <c r="N201" s="128" t="n">
        <v>2034</v>
      </c>
      <c r="O201" s="128" t="n">
        <v>2035</v>
      </c>
      <c r="P201" s="128" t="n">
        <v>2036</v>
      </c>
      <c r="Q201" s="128" t="n">
        <v>2037</v>
      </c>
      <c r="R201" s="128" t="n">
        <v>2038</v>
      </c>
      <c r="S201" s="128" t="n">
        <v>2039</v>
      </c>
      <c r="T201" s="128" t="n">
        <v>2040</v>
      </c>
      <c r="U201" s="128" t="n">
        <v>2041</v>
      </c>
      <c r="V201" s="128" t="n">
        <v>2042</v>
      </c>
      <c r="W201" s="128" t="n">
        <v>2043</v>
      </c>
      <c r="X201" s="128" t="n">
        <v>2044</v>
      </c>
      <c r="Y201" s="128" t="n">
        <v>2045</v>
      </c>
      <c r="Z201" s="128" t="n">
        <v>2046</v>
      </c>
      <c r="AA201" s="128" t="n">
        <v>2047</v>
      </c>
      <c r="AB201" s="128" t="n">
        <v>2048</v>
      </c>
      <c r="AC201" s="128" t="n">
        <v>2049</v>
      </c>
      <c r="AD201" s="128" t="n">
        <v>2050</v>
      </c>
    </row>
    <row r="202" customFormat="false" ht="15" hidden="false" customHeight="false" outlineLevel="0" collapsed="false">
      <c r="A202" s="74"/>
      <c r="B202" s="61" t="s">
        <v>60</v>
      </c>
      <c r="C202" s="133" t="n">
        <f aca="false">C167+C169+(C173-C174)</f>
        <v>5</v>
      </c>
      <c r="D202" s="133" t="n">
        <f aca="false">D167+D169+(D173-D174)</f>
        <v>109</v>
      </c>
      <c r="E202" s="133" t="n">
        <f aca="false">E167+E169+(E173-E174)</f>
        <v>222</v>
      </c>
      <c r="F202" s="133" t="n">
        <f aca="false">F167+F169+(F173-F174)</f>
        <v>794</v>
      </c>
      <c r="G202" s="133" t="n">
        <f aca="false">G167+G169+(G173-G174)</f>
        <v>1051.5</v>
      </c>
      <c r="H202" s="133" t="n">
        <f aca="false">H167+H169+(H173-H174)</f>
        <v>1901</v>
      </c>
      <c r="I202" s="133" t="n">
        <f aca="false">I167+I169+(I173-I174)</f>
        <v>2625.5</v>
      </c>
      <c r="J202" s="133" t="n">
        <f aca="false">J167+J169+(J173-J174)</f>
        <v>2625.5</v>
      </c>
      <c r="K202" s="133" t="n">
        <f aca="false">K167+K169+(K173-K174)</f>
        <v>3982</v>
      </c>
      <c r="L202" s="133" t="n">
        <f aca="false">L167+L169+(L173-L174)</f>
        <v>4332</v>
      </c>
      <c r="M202" s="133" t="n">
        <f aca="false">M167+M169+(M173-M174)</f>
        <v>5932</v>
      </c>
      <c r="N202" s="133" t="n">
        <f aca="false">N167+N169+(N173-N174)</f>
        <v>6282</v>
      </c>
      <c r="O202" s="133" t="n">
        <f aca="false">O167+O169+(O173-O174)</f>
        <v>6632</v>
      </c>
      <c r="P202" s="133" t="n">
        <f aca="false">P167+P169+(P173-P174)</f>
        <v>7132</v>
      </c>
      <c r="Q202" s="133" t="n">
        <f aca="false">Q167+Q169+(Q173-Q174)</f>
        <v>7632</v>
      </c>
      <c r="R202" s="133" t="n">
        <f aca="false">R167+R169+(R173-R174)</f>
        <v>8132</v>
      </c>
      <c r="S202" s="133" t="n">
        <f aca="false">S167+S169+(S173-S174)</f>
        <v>8632</v>
      </c>
      <c r="T202" s="133" t="n">
        <f aca="false">T167+T169+(T173-T174)</f>
        <v>8632</v>
      </c>
      <c r="U202" s="133" t="n">
        <f aca="false">U167+U169+(U173-U174)</f>
        <v>9382</v>
      </c>
      <c r="V202" s="133" t="n">
        <f aca="false">V167+V169+(V173-V174)</f>
        <v>10132</v>
      </c>
      <c r="W202" s="133" t="n">
        <f aca="false">W167+W169+(W173-W174)</f>
        <v>10882</v>
      </c>
      <c r="X202" s="133" t="n">
        <f aca="false">X167+X169+(X173-X174)</f>
        <v>11632</v>
      </c>
      <c r="Y202" s="133" t="n">
        <f aca="false">Y167+Y169+(Y173-Y174)</f>
        <v>12382</v>
      </c>
      <c r="Z202" s="133" t="n">
        <f aca="false">Z167+Z169+(Z173-Z174)</f>
        <v>13132</v>
      </c>
      <c r="AA202" s="133" t="n">
        <f aca="false">AA167+AA169+(AA173-AA174)</f>
        <v>13882</v>
      </c>
      <c r="AB202" s="133" t="n">
        <f aca="false">AB167+AB169+(AB173-AB174)</f>
        <v>14632</v>
      </c>
      <c r="AC202" s="133" t="n">
        <f aca="false">AC167+AC169+(AC173-AC174)</f>
        <v>15382</v>
      </c>
      <c r="AD202" s="133" t="n">
        <f aca="false">AD167+AD169+(AD173-AD174)</f>
        <v>16132</v>
      </c>
    </row>
    <row r="203" customFormat="false" ht="15" hidden="false" customHeight="false" outlineLevel="0" collapsed="false">
      <c r="A203" s="74"/>
      <c r="B203" s="61" t="s">
        <v>61</v>
      </c>
      <c r="C203" s="133" t="n">
        <f aca="false">C168+C170+(C175-C176)</f>
        <v>0</v>
      </c>
      <c r="D203" s="133" t="n">
        <f aca="false">D168+D170+(D175-D176)</f>
        <v>0</v>
      </c>
      <c r="E203" s="133" t="n">
        <f aca="false">E168+E170+(E175-E176)</f>
        <v>31</v>
      </c>
      <c r="F203" s="133" t="n">
        <f aca="false">F168+F170+(F175-F176)</f>
        <v>81</v>
      </c>
      <c r="G203" s="133" t="n">
        <f aca="false">G168+G170+(G175-G176)</f>
        <v>278</v>
      </c>
      <c r="H203" s="133" t="n">
        <f aca="false">H168+H170+(H175-H176)</f>
        <v>278</v>
      </c>
      <c r="I203" s="133" t="n">
        <f aca="false">I168+I170+(I175-I176)</f>
        <v>278</v>
      </c>
      <c r="J203" s="133" t="n">
        <f aca="false">J168+J170+(J175-J176)</f>
        <v>538</v>
      </c>
      <c r="K203" s="133" t="n">
        <f aca="false">K168+K170+(K175-K176)</f>
        <v>948</v>
      </c>
      <c r="L203" s="133" t="n">
        <f aca="false">L168+L170+(L175-L176)</f>
        <v>1098</v>
      </c>
      <c r="M203" s="133" t="n">
        <f aca="false">M168+M170+(M175-M176)</f>
        <v>1498</v>
      </c>
      <c r="N203" s="133" t="n">
        <f aca="false">N168+N170+(N175-N176)</f>
        <v>1648</v>
      </c>
      <c r="O203" s="133" t="n">
        <f aca="false">O168+O170+(O175-O176)</f>
        <v>1798</v>
      </c>
      <c r="P203" s="133" t="n">
        <f aca="false">P168+P170+(P175-P176)</f>
        <v>1798</v>
      </c>
      <c r="Q203" s="133" t="n">
        <f aca="false">Q168+Q170+(Q175-Q176)</f>
        <v>1798</v>
      </c>
      <c r="R203" s="133" t="n">
        <f aca="false">R168+R170+(R175-R176)</f>
        <v>1798</v>
      </c>
      <c r="S203" s="133" t="n">
        <f aca="false">S168+S170+(S175-S176)</f>
        <v>1798</v>
      </c>
      <c r="T203" s="133" t="n">
        <f aca="false">T168+T170+(T175-T176)</f>
        <v>1798</v>
      </c>
      <c r="U203" s="133" t="n">
        <f aca="false">U168+U170+(U175-U176)</f>
        <v>1798</v>
      </c>
      <c r="V203" s="133" t="n">
        <f aca="false">V168+V170+(V175-V176)</f>
        <v>1798</v>
      </c>
      <c r="W203" s="133" t="n">
        <f aca="false">W168+W170+(W175-W176)</f>
        <v>1798</v>
      </c>
      <c r="X203" s="133" t="n">
        <f aca="false">X168+X170+(X175-X176)</f>
        <v>1798</v>
      </c>
      <c r="Y203" s="133" t="n">
        <f aca="false">Y168+Y170+(Y175-Y176)</f>
        <v>1798</v>
      </c>
      <c r="Z203" s="133" t="n">
        <f aca="false">Z168+Z170+(Z175-Z176)</f>
        <v>1798</v>
      </c>
      <c r="AA203" s="133" t="n">
        <f aca="false">AA168+AA170+(AA175-AA176)</f>
        <v>1798</v>
      </c>
      <c r="AB203" s="133" t="n">
        <f aca="false">AB168+AB170+(AB175-AB176)</f>
        <v>1798</v>
      </c>
      <c r="AC203" s="133" t="n">
        <f aca="false">AC168+AC170+(AC175-AC176)</f>
        <v>1798</v>
      </c>
      <c r="AD203" s="133" t="n">
        <f aca="false">AD168+AD170+(AD175-AD176)</f>
        <v>1798</v>
      </c>
    </row>
    <row r="204" customFormat="false" ht="15" hidden="false" customHeight="false" outlineLevel="0" collapsed="false">
      <c r="A204" s="74"/>
      <c r="B204" s="61" t="s">
        <v>102</v>
      </c>
      <c r="C204" s="133" t="n">
        <f aca="false">C171</f>
        <v>0</v>
      </c>
      <c r="D204" s="133" t="n">
        <f aca="false">D171</f>
        <v>0</v>
      </c>
      <c r="E204" s="133" t="n">
        <f aca="false">E171</f>
        <v>0</v>
      </c>
      <c r="F204" s="133" t="n">
        <f aca="false">F171</f>
        <v>0</v>
      </c>
      <c r="G204" s="133" t="n">
        <f aca="false">G171</f>
        <v>0</v>
      </c>
      <c r="H204" s="133" t="n">
        <f aca="false">H171</f>
        <v>0</v>
      </c>
      <c r="I204" s="133" t="n">
        <f aca="false">I171</f>
        <v>0</v>
      </c>
      <c r="J204" s="133" t="n">
        <f aca="false">J171</f>
        <v>0</v>
      </c>
      <c r="K204" s="133" t="n">
        <f aca="false">K171</f>
        <v>0</v>
      </c>
      <c r="L204" s="133" t="n">
        <f aca="false">L171</f>
        <v>0</v>
      </c>
      <c r="M204" s="133" t="n">
        <f aca="false">M171</f>
        <v>400</v>
      </c>
      <c r="N204" s="133" t="n">
        <f aca="false">N171</f>
        <v>400</v>
      </c>
      <c r="O204" s="133" t="n">
        <f aca="false">O171</f>
        <v>400</v>
      </c>
      <c r="P204" s="133" t="n">
        <f aca="false">P171</f>
        <v>400</v>
      </c>
      <c r="Q204" s="133" t="n">
        <f aca="false">Q171</f>
        <v>400</v>
      </c>
      <c r="R204" s="133" t="n">
        <f aca="false">R171</f>
        <v>400</v>
      </c>
      <c r="S204" s="133" t="n">
        <f aca="false">S171</f>
        <v>400</v>
      </c>
      <c r="T204" s="133" t="n">
        <f aca="false">T171</f>
        <v>400</v>
      </c>
      <c r="U204" s="133" t="n">
        <f aca="false">U171</f>
        <v>400</v>
      </c>
      <c r="V204" s="133" t="n">
        <f aca="false">V171</f>
        <v>400</v>
      </c>
      <c r="W204" s="133" t="n">
        <f aca="false">W171</f>
        <v>400</v>
      </c>
      <c r="X204" s="133" t="n">
        <f aca="false">X171</f>
        <v>400</v>
      </c>
      <c r="Y204" s="133" t="n">
        <f aca="false">Y171</f>
        <v>400</v>
      </c>
      <c r="Z204" s="133" t="n">
        <f aca="false">Z171</f>
        <v>400</v>
      </c>
      <c r="AA204" s="133" t="n">
        <f aca="false">AA171</f>
        <v>400</v>
      </c>
      <c r="AB204" s="133" t="n">
        <f aca="false">AB171</f>
        <v>400</v>
      </c>
      <c r="AC204" s="133" t="n">
        <f aca="false">AC171</f>
        <v>400</v>
      </c>
      <c r="AD204" s="133" t="n">
        <f aca="false">AD171</f>
        <v>400</v>
      </c>
    </row>
    <row r="205" customFormat="false" ht="15" hidden="false" customHeight="false" outlineLevel="0" collapsed="false">
      <c r="A205" s="74"/>
      <c r="B205" s="61" t="s">
        <v>103</v>
      </c>
      <c r="C205" s="133" t="n">
        <f aca="false">C172</f>
        <v>0</v>
      </c>
      <c r="D205" s="133" t="n">
        <f aca="false">D172</f>
        <v>0</v>
      </c>
      <c r="E205" s="133" t="n">
        <f aca="false">E172</f>
        <v>0</v>
      </c>
      <c r="F205" s="133" t="n">
        <f aca="false">F172</f>
        <v>0</v>
      </c>
      <c r="G205" s="133" t="n">
        <f aca="false">G172</f>
        <v>0</v>
      </c>
      <c r="H205" s="133" t="n">
        <f aca="false">H172</f>
        <v>0</v>
      </c>
      <c r="I205" s="133" t="n">
        <f aca="false">I172</f>
        <v>0</v>
      </c>
      <c r="J205" s="133" t="n">
        <f aca="false">J172</f>
        <v>0</v>
      </c>
      <c r="K205" s="133" t="n">
        <f aca="false">K172</f>
        <v>0</v>
      </c>
      <c r="L205" s="133" t="n">
        <f aca="false">L172</f>
        <v>0</v>
      </c>
      <c r="M205" s="133" t="n">
        <f aca="false">M172</f>
        <v>0</v>
      </c>
      <c r="N205" s="133" t="n">
        <f aca="false">N172</f>
        <v>0</v>
      </c>
      <c r="O205" s="133" t="n">
        <f aca="false">O172</f>
        <v>3000</v>
      </c>
      <c r="P205" s="133" t="n">
        <f aca="false">P172</f>
        <v>3000</v>
      </c>
      <c r="Q205" s="133" t="n">
        <f aca="false">Q172</f>
        <v>3000</v>
      </c>
      <c r="R205" s="133" t="n">
        <f aca="false">R172</f>
        <v>3000</v>
      </c>
      <c r="S205" s="133" t="n">
        <f aca="false">S172</f>
        <v>3000</v>
      </c>
      <c r="T205" s="133" t="n">
        <f aca="false">T172</f>
        <v>7000</v>
      </c>
      <c r="U205" s="133" t="n">
        <f aca="false">U172</f>
        <v>7000</v>
      </c>
      <c r="V205" s="133" t="n">
        <f aca="false">V172</f>
        <v>7000</v>
      </c>
      <c r="W205" s="133" t="n">
        <f aca="false">W172</f>
        <v>7000</v>
      </c>
      <c r="X205" s="133" t="n">
        <f aca="false">X172</f>
        <v>7000</v>
      </c>
      <c r="Y205" s="133" t="n">
        <f aca="false">Y172</f>
        <v>7000</v>
      </c>
      <c r="Z205" s="133" t="n">
        <f aca="false">Z172</f>
        <v>7000</v>
      </c>
      <c r="AA205" s="133" t="n">
        <f aca="false">AA172</f>
        <v>7000</v>
      </c>
      <c r="AB205" s="133" t="n">
        <f aca="false">AB172</f>
        <v>7000</v>
      </c>
      <c r="AC205" s="133" t="n">
        <f aca="false">AC172</f>
        <v>7000</v>
      </c>
      <c r="AD205" s="133" t="n">
        <f aca="false">AD172</f>
        <v>7000</v>
      </c>
    </row>
    <row r="206" customFormat="false" ht="15" hidden="false" customHeight="false" outlineLevel="0" collapsed="false">
      <c r="A206" s="74"/>
      <c r="B206" s="61" t="s">
        <v>113</v>
      </c>
      <c r="C206" s="133" t="n">
        <f aca="false">C174+C176</f>
        <v>0</v>
      </c>
      <c r="D206" s="133" t="n">
        <f aca="false">D174+D176</f>
        <v>0</v>
      </c>
      <c r="E206" s="133" t="n">
        <f aca="false">E174+E176</f>
        <v>0</v>
      </c>
      <c r="F206" s="133" t="n">
        <f aca="false">F174+F176</f>
        <v>0</v>
      </c>
      <c r="G206" s="133" t="n">
        <f aca="false">G174+G176</f>
        <v>0</v>
      </c>
      <c r="H206" s="133" t="n">
        <f aca="false">H174+H176</f>
        <v>0</v>
      </c>
      <c r="I206" s="133" t="n">
        <f aca="false">I174+I176</f>
        <v>0</v>
      </c>
      <c r="J206" s="133" t="n">
        <f aca="false">J174+J176</f>
        <v>0</v>
      </c>
      <c r="K206" s="133" t="n">
        <f aca="false">K174+K176</f>
        <v>0</v>
      </c>
      <c r="L206" s="133" t="n">
        <f aca="false">L174+L176</f>
        <v>0</v>
      </c>
      <c r="M206" s="133" t="n">
        <f aca="false">M174+M176</f>
        <v>0</v>
      </c>
      <c r="N206" s="133" t="n">
        <f aca="false">N174+N176</f>
        <v>0</v>
      </c>
      <c r="O206" s="133" t="n">
        <f aca="false">O174+O176</f>
        <v>0</v>
      </c>
      <c r="P206" s="133" t="n">
        <f aca="false">P174+P176</f>
        <v>0</v>
      </c>
      <c r="Q206" s="133" t="n">
        <f aca="false">Q174+Q176</f>
        <v>0</v>
      </c>
      <c r="R206" s="133" t="n">
        <f aca="false">R174+R176</f>
        <v>0</v>
      </c>
      <c r="S206" s="133" t="n">
        <f aca="false">S174+S176</f>
        <v>0</v>
      </c>
      <c r="T206" s="133" t="n">
        <f aca="false">T174+T176</f>
        <v>0</v>
      </c>
      <c r="U206" s="133" t="n">
        <f aca="false">U174+U176</f>
        <v>750</v>
      </c>
      <c r="V206" s="133" t="n">
        <f aca="false">V174+V176</f>
        <v>1500</v>
      </c>
      <c r="W206" s="133" t="n">
        <f aca="false">W174+W176</f>
        <v>2250</v>
      </c>
      <c r="X206" s="133" t="n">
        <f aca="false">X174+X176</f>
        <v>3000</v>
      </c>
      <c r="Y206" s="133" t="n">
        <f aca="false">Y174+Y176</f>
        <v>3750</v>
      </c>
      <c r="Z206" s="133" t="n">
        <f aca="false">Z174+Z176</f>
        <v>4500</v>
      </c>
      <c r="AA206" s="133" t="n">
        <f aca="false">AA174+AA176</f>
        <v>5250</v>
      </c>
      <c r="AB206" s="133" t="n">
        <f aca="false">AB174+AB176</f>
        <v>6000</v>
      </c>
      <c r="AC206" s="133" t="n">
        <f aca="false">AC174+AC176</f>
        <v>6750</v>
      </c>
      <c r="AD206" s="133" t="n">
        <f aca="false">AD174+AD176</f>
        <v>7500</v>
      </c>
    </row>
    <row r="207" customFormat="false" ht="15" hidden="false" customHeight="false" outlineLevel="0" collapsed="false">
      <c r="N207" s="116"/>
      <c r="O207" s="116"/>
      <c r="P207" s="116"/>
      <c r="Q207" s="116"/>
      <c r="R207" s="116"/>
      <c r="S207" s="116"/>
      <c r="T207" s="116"/>
      <c r="U207" s="116"/>
      <c r="V207" s="116"/>
      <c r="W207" s="116"/>
      <c r="X207" s="116"/>
      <c r="Y207" s="116"/>
      <c r="Z207" s="116"/>
      <c r="AA207" s="116"/>
      <c r="AB207" s="116"/>
      <c r="AC207" s="116"/>
      <c r="AD207" s="116"/>
    </row>
    <row r="208" customFormat="false" ht="15" hidden="false" customHeight="false" outlineLevel="0" collapsed="false">
      <c r="A208" s="74"/>
      <c r="B208" s="127" t="s">
        <v>114</v>
      </c>
      <c r="C208" s="128" t="n">
        <v>2023</v>
      </c>
      <c r="D208" s="128" t="n">
        <v>2024</v>
      </c>
      <c r="E208" s="128" t="n">
        <v>2025</v>
      </c>
      <c r="F208" s="128" t="n">
        <v>2026</v>
      </c>
      <c r="G208" s="128" t="n">
        <v>2027</v>
      </c>
      <c r="H208" s="128" t="n">
        <v>2028</v>
      </c>
      <c r="I208" s="128" t="n">
        <v>2029</v>
      </c>
      <c r="J208" s="128" t="n">
        <v>2030</v>
      </c>
      <c r="K208" s="128" t="n">
        <v>2031</v>
      </c>
      <c r="L208" s="128" t="n">
        <v>2032</v>
      </c>
      <c r="M208" s="128" t="n">
        <v>2033</v>
      </c>
      <c r="N208" s="128" t="n">
        <v>2034</v>
      </c>
      <c r="O208" s="128" t="n">
        <v>2035</v>
      </c>
      <c r="P208" s="128" t="n">
        <v>2036</v>
      </c>
      <c r="Q208" s="128" t="n">
        <v>2037</v>
      </c>
      <c r="R208" s="128" t="n">
        <v>2038</v>
      </c>
      <c r="S208" s="128" t="n">
        <v>2039</v>
      </c>
      <c r="T208" s="128" t="n">
        <v>2040</v>
      </c>
      <c r="U208" s="128" t="n">
        <v>2041</v>
      </c>
      <c r="V208" s="128" t="n">
        <v>2042</v>
      </c>
      <c r="W208" s="128" t="n">
        <v>2043</v>
      </c>
      <c r="X208" s="128" t="n">
        <v>2044</v>
      </c>
      <c r="Y208" s="128" t="n">
        <v>2045</v>
      </c>
      <c r="Z208" s="128" t="n">
        <v>2046</v>
      </c>
      <c r="AA208" s="128" t="n">
        <v>2047</v>
      </c>
      <c r="AB208" s="128" t="n">
        <v>2048</v>
      </c>
      <c r="AC208" s="128" t="n">
        <v>2049</v>
      </c>
      <c r="AD208" s="128" t="n">
        <v>2050</v>
      </c>
    </row>
    <row r="209" customFormat="false" ht="15" hidden="false" customHeight="false" outlineLevel="0" collapsed="false">
      <c r="A209" s="74"/>
      <c r="B209" s="61" t="s">
        <v>115</v>
      </c>
      <c r="C209" s="134" t="n">
        <f aca="false">C190/1000</f>
        <v>0.025</v>
      </c>
      <c r="D209" s="134" t="n">
        <f aca="false">D190/1000</f>
        <v>0.545</v>
      </c>
      <c r="E209" s="134" t="n">
        <f aca="false">E190/1000</f>
        <v>1.265</v>
      </c>
      <c r="F209" s="134" t="n">
        <f aca="false">F190/1000</f>
        <v>4.375</v>
      </c>
      <c r="G209" s="134" t="n">
        <f aca="false">G190/1000</f>
        <v>6.6475</v>
      </c>
      <c r="H209" s="134" t="n">
        <f aca="false">H190/1000</f>
        <v>10.895</v>
      </c>
      <c r="I209" s="134" t="n">
        <f aca="false">I190/1000</f>
        <v>14.5175</v>
      </c>
      <c r="J209" s="134" t="n">
        <f aca="false">J190/1000</f>
        <v>15.8175</v>
      </c>
      <c r="K209" s="134" t="n">
        <f aca="false">K190/1000</f>
        <v>24.65</v>
      </c>
      <c r="L209" s="134" t="n">
        <f aca="false">L190/1000</f>
        <v>27.15</v>
      </c>
      <c r="M209" s="134" t="n">
        <f aca="false">M190/1000</f>
        <v>39.15</v>
      </c>
      <c r="N209" s="134" t="n">
        <f aca="false">N190/1000</f>
        <v>41.65</v>
      </c>
      <c r="O209" s="134" t="n">
        <f aca="false">O190/1000</f>
        <v>59.15</v>
      </c>
      <c r="P209" s="134" t="n">
        <f aca="false">P190/1000</f>
        <v>61.65</v>
      </c>
      <c r="Q209" s="134" t="n">
        <f aca="false">Q190/1000</f>
        <v>64.15</v>
      </c>
      <c r="R209" s="134" t="n">
        <f aca="false">R190/1000</f>
        <v>66.65</v>
      </c>
      <c r="S209" s="134" t="n">
        <f aca="false">S190/1000</f>
        <v>69.15</v>
      </c>
      <c r="T209" s="134" t="n">
        <f aca="false">T190/1000</f>
        <v>89.15</v>
      </c>
      <c r="U209" s="134" t="n">
        <f aca="false">U190/1000</f>
        <v>96.5375</v>
      </c>
      <c r="V209" s="134" t="n">
        <f aca="false">V190/1000</f>
        <v>103.925</v>
      </c>
      <c r="W209" s="134" t="n">
        <f aca="false">W190/1000</f>
        <v>111.3125</v>
      </c>
      <c r="X209" s="134" t="n">
        <f aca="false">X190/1000</f>
        <v>118.7</v>
      </c>
      <c r="Y209" s="134" t="n">
        <f aca="false">Y190/1000</f>
        <v>126.0875</v>
      </c>
      <c r="Z209" s="134" t="n">
        <f aca="false">Z190/1000</f>
        <v>133.475</v>
      </c>
      <c r="AA209" s="134" t="n">
        <f aca="false">AA190/1000</f>
        <v>140.8625</v>
      </c>
      <c r="AB209" s="134" t="n">
        <f aca="false">AB190/1000</f>
        <v>148.25</v>
      </c>
      <c r="AC209" s="134" t="n">
        <f aca="false">AC190/1000</f>
        <v>155.6375</v>
      </c>
      <c r="AD209" s="134" t="n">
        <f aca="false">AD190/1000</f>
        <v>163.025</v>
      </c>
    </row>
    <row r="210" customFormat="false" ht="15" hidden="false" customHeight="false" outlineLevel="0" collapsed="false">
      <c r="A210" s="74"/>
      <c r="B210" s="129" t="s">
        <v>105</v>
      </c>
      <c r="C210" s="134" t="n">
        <f aca="false">(C187+C189)/1000</f>
        <v>0</v>
      </c>
      <c r="D210" s="134" t="n">
        <f aca="false">(D187+D189)/1000</f>
        <v>0</v>
      </c>
      <c r="E210" s="134" t="n">
        <f aca="false">(E187+E189)/1000</f>
        <v>0</v>
      </c>
      <c r="F210" s="134" t="n">
        <f aca="false">(F187+F189)/1000</f>
        <v>0</v>
      </c>
      <c r="G210" s="134" t="n">
        <f aca="false">(G187+G189)/1000</f>
        <v>0</v>
      </c>
      <c r="H210" s="134" t="n">
        <f aca="false">(H187+H189)/1000</f>
        <v>0</v>
      </c>
      <c r="I210" s="134" t="n">
        <f aca="false">(I187+I189)/1000</f>
        <v>0</v>
      </c>
      <c r="J210" s="134" t="n">
        <f aca="false">(J187+J189)/1000</f>
        <v>0</v>
      </c>
      <c r="K210" s="134" t="n">
        <f aca="false">(K187+K189)/1000</f>
        <v>0</v>
      </c>
      <c r="L210" s="134" t="n">
        <f aca="false">(L187+L189)/1000</f>
        <v>0</v>
      </c>
      <c r="M210" s="134" t="n">
        <f aca="false">(M187+M189)/1000</f>
        <v>0</v>
      </c>
      <c r="N210" s="134" t="n">
        <f aca="false">(N187+N189)/1000</f>
        <v>0</v>
      </c>
      <c r="O210" s="134" t="n">
        <f aca="false">(O187+O189)/1000</f>
        <v>0</v>
      </c>
      <c r="P210" s="134" t="n">
        <f aca="false">(P187+P189)/1000</f>
        <v>0</v>
      </c>
      <c r="Q210" s="134" t="n">
        <f aca="false">(Q187+Q189)/1000</f>
        <v>0</v>
      </c>
      <c r="R210" s="134" t="n">
        <f aca="false">(R187+R189)/1000</f>
        <v>0</v>
      </c>
      <c r="S210" s="134" t="n">
        <f aca="false">(S187+S189)/1000</f>
        <v>0</v>
      </c>
      <c r="T210" s="134" t="n">
        <f aca="false">(T187+T189)/1000</f>
        <v>0</v>
      </c>
      <c r="U210" s="134" t="n">
        <f aca="false">(U187+U189)/1000</f>
        <v>3.6375</v>
      </c>
      <c r="V210" s="134" t="n">
        <f aca="false">(V187+V189)/1000</f>
        <v>7.275</v>
      </c>
      <c r="W210" s="134" t="n">
        <f aca="false">(W187+W189)/1000</f>
        <v>10.9125</v>
      </c>
      <c r="X210" s="134" t="n">
        <f aca="false">(X187+X189)/1000</f>
        <v>14.55</v>
      </c>
      <c r="Y210" s="134" t="n">
        <f aca="false">(Y187+Y189)/1000</f>
        <v>18.1875</v>
      </c>
      <c r="Z210" s="134" t="n">
        <f aca="false">(Z187+Z189)/1000</f>
        <v>21.825</v>
      </c>
      <c r="AA210" s="134" t="n">
        <f aca="false">(AA187+AA189)/1000</f>
        <v>25.4625</v>
      </c>
      <c r="AB210" s="134" t="n">
        <f aca="false">(AB187+AB189)/1000</f>
        <v>29.1</v>
      </c>
      <c r="AC210" s="134" t="n">
        <f aca="false">(AC187+AC189)/1000</f>
        <v>32.7375</v>
      </c>
      <c r="AD210" s="134" t="n">
        <f aca="false">(AD187+AD189)/1000</f>
        <v>36.375</v>
      </c>
    </row>
    <row r="211" customFormat="false" ht="15" hidden="false" customHeight="false" outlineLevel="0" collapsed="false">
      <c r="N211" s="116"/>
      <c r="O211" s="116"/>
      <c r="P211" s="116"/>
      <c r="Q211" s="116"/>
      <c r="R211" s="116"/>
      <c r="S211" s="116"/>
      <c r="T211" s="116"/>
      <c r="U211" s="116"/>
      <c r="V211" s="116"/>
      <c r="W211" s="116"/>
      <c r="X211" s="116"/>
      <c r="Y211" s="116"/>
      <c r="Z211" s="116"/>
      <c r="AA211" s="116"/>
      <c r="AB211" s="116"/>
      <c r="AC211" s="116"/>
      <c r="AD211" s="116"/>
    </row>
    <row r="212" s="74" customFormat="true" ht="15" hidden="false" customHeight="false" outlineLevel="0" collapsed="false">
      <c r="B212" s="106" t="s">
        <v>51</v>
      </c>
      <c r="C212" s="87"/>
      <c r="D212" s="87"/>
      <c r="E212" s="87"/>
      <c r="F212" s="87"/>
      <c r="G212" s="87"/>
      <c r="H212" s="87"/>
      <c r="I212" s="87"/>
      <c r="J212" s="87"/>
      <c r="K212" s="87"/>
      <c r="L212" s="87"/>
      <c r="M212" s="87"/>
      <c r="N212" s="87"/>
      <c r="O212" s="87"/>
      <c r="P212" s="87"/>
      <c r="Q212" s="87"/>
      <c r="R212" s="87"/>
      <c r="S212" s="87"/>
      <c r="T212" s="87"/>
      <c r="U212" s="87"/>
    </row>
    <row r="213" s="74" customFormat="true" ht="15" hidden="false" customHeight="false" outlineLevel="0" collapsed="false">
      <c r="B213" s="135" t="s">
        <v>97</v>
      </c>
      <c r="C213" s="136" t="n">
        <v>2023</v>
      </c>
      <c r="D213" s="136" t="n">
        <v>2024</v>
      </c>
      <c r="E213" s="136" t="n">
        <v>2025</v>
      </c>
      <c r="F213" s="136" t="n">
        <v>2026</v>
      </c>
      <c r="G213" s="136" t="n">
        <v>2027</v>
      </c>
      <c r="H213" s="136" t="n">
        <v>2028</v>
      </c>
      <c r="I213" s="136" t="n">
        <v>2029</v>
      </c>
      <c r="J213" s="136" t="n">
        <v>2030</v>
      </c>
      <c r="K213" s="136" t="n">
        <v>2031</v>
      </c>
      <c r="L213" s="136" t="n">
        <v>2032</v>
      </c>
      <c r="M213" s="136" t="n">
        <v>2033</v>
      </c>
      <c r="N213" s="136" t="n">
        <v>2034</v>
      </c>
      <c r="O213" s="136" t="n">
        <v>2035</v>
      </c>
      <c r="P213" s="136" t="n">
        <v>2036</v>
      </c>
      <c r="Q213" s="136" t="n">
        <v>2037</v>
      </c>
      <c r="R213" s="136" t="n">
        <v>2038</v>
      </c>
      <c r="S213" s="136" t="n">
        <v>2039</v>
      </c>
      <c r="T213" s="136" t="n">
        <v>2040</v>
      </c>
      <c r="U213" s="136" t="n">
        <v>2041</v>
      </c>
      <c r="V213" s="136" t="n">
        <v>2042</v>
      </c>
      <c r="W213" s="136" t="n">
        <v>2043</v>
      </c>
      <c r="X213" s="136" t="n">
        <v>2044</v>
      </c>
      <c r="Y213" s="136" t="n">
        <v>2045</v>
      </c>
      <c r="Z213" s="136" t="n">
        <v>2046</v>
      </c>
      <c r="AA213" s="136" t="n">
        <v>2047</v>
      </c>
      <c r="AB213" s="136" t="n">
        <v>2048</v>
      </c>
      <c r="AC213" s="136" t="n">
        <v>2049</v>
      </c>
      <c r="AD213" s="136" t="n">
        <v>2050</v>
      </c>
    </row>
    <row r="214" s="74" customFormat="true" ht="15" hidden="false" customHeight="false" outlineLevel="0" collapsed="false">
      <c r="B214" s="78" t="s">
        <v>60</v>
      </c>
      <c r="C214" s="83" t="n">
        <v>116</v>
      </c>
      <c r="D214" s="83" t="n">
        <v>1022</v>
      </c>
      <c r="E214" s="83" t="n">
        <v>1762.5</v>
      </c>
      <c r="F214" s="83" t="n">
        <v>2450.5</v>
      </c>
      <c r="G214" s="83" t="n">
        <v>2450.5</v>
      </c>
      <c r="H214" s="83" t="n">
        <v>2625.5</v>
      </c>
      <c r="I214" s="83" t="n">
        <v>2625.5</v>
      </c>
      <c r="J214" s="83" t="n">
        <v>3587</v>
      </c>
      <c r="K214" s="83" t="n">
        <v>4587</v>
      </c>
      <c r="L214" s="83" t="n">
        <v>5587</v>
      </c>
      <c r="M214" s="83" t="n">
        <v>6587</v>
      </c>
      <c r="N214" s="83" t="n">
        <v>7087</v>
      </c>
      <c r="O214" s="83" t="n">
        <v>7587</v>
      </c>
      <c r="P214" s="83" t="n">
        <v>8087</v>
      </c>
      <c r="Q214" s="83" t="n">
        <v>8587</v>
      </c>
      <c r="R214" s="83" t="n">
        <v>9087</v>
      </c>
      <c r="S214" s="83" t="n">
        <v>9587</v>
      </c>
      <c r="T214" s="83" t="n">
        <v>9587</v>
      </c>
      <c r="U214" s="83" t="n">
        <v>9587</v>
      </c>
      <c r="V214" s="83" t="n">
        <v>10087</v>
      </c>
      <c r="W214" s="83" t="n">
        <v>10587</v>
      </c>
      <c r="X214" s="83" t="n">
        <v>11087</v>
      </c>
      <c r="Y214" s="83" t="n">
        <v>11587</v>
      </c>
      <c r="Z214" s="83" t="n">
        <v>12087</v>
      </c>
      <c r="AA214" s="83" t="n">
        <v>12587</v>
      </c>
      <c r="AB214" s="83" t="n">
        <v>13087</v>
      </c>
      <c r="AC214" s="83" t="n">
        <v>13587</v>
      </c>
      <c r="AD214" s="83" t="n">
        <v>14087</v>
      </c>
    </row>
    <row r="215" s="74" customFormat="true" ht="15" hidden="false" customHeight="false" outlineLevel="0" collapsed="false">
      <c r="B215" s="78" t="s">
        <v>61</v>
      </c>
      <c r="C215" s="83" t="n">
        <v>10</v>
      </c>
      <c r="D215" s="83" t="n">
        <v>30</v>
      </c>
      <c r="E215" s="83" t="n">
        <v>327</v>
      </c>
      <c r="F215" s="83" t="n">
        <v>327</v>
      </c>
      <c r="G215" s="83" t="n">
        <v>447</v>
      </c>
      <c r="H215" s="83" t="n">
        <v>447</v>
      </c>
      <c r="I215" s="83" t="n">
        <v>447</v>
      </c>
      <c r="J215" s="83" t="n">
        <v>1287</v>
      </c>
      <c r="K215" s="83" t="n">
        <v>2287</v>
      </c>
      <c r="L215" s="83" t="n">
        <v>2287</v>
      </c>
      <c r="M215" s="83" t="n">
        <v>2287</v>
      </c>
      <c r="N215" s="83" t="n">
        <v>2287</v>
      </c>
      <c r="O215" s="83" t="n">
        <v>2287</v>
      </c>
      <c r="P215" s="83" t="n">
        <v>2287</v>
      </c>
      <c r="Q215" s="83" t="n">
        <v>2287</v>
      </c>
      <c r="R215" s="83" t="n">
        <v>2287</v>
      </c>
      <c r="S215" s="83" t="n">
        <v>2287</v>
      </c>
      <c r="T215" s="83" t="n">
        <v>2287</v>
      </c>
      <c r="U215" s="83" t="n">
        <v>2287</v>
      </c>
      <c r="V215" s="83" t="n">
        <v>2287</v>
      </c>
      <c r="W215" s="83" t="n">
        <v>2287</v>
      </c>
      <c r="X215" s="83" t="n">
        <v>2287</v>
      </c>
      <c r="Y215" s="83" t="n">
        <v>2287</v>
      </c>
      <c r="Z215" s="83" t="n">
        <v>2287</v>
      </c>
      <c r="AA215" s="83" t="n">
        <v>2287</v>
      </c>
      <c r="AB215" s="83" t="n">
        <v>2287</v>
      </c>
      <c r="AC215" s="83" t="n">
        <v>2287</v>
      </c>
      <c r="AD215" s="83" t="n">
        <v>2287</v>
      </c>
    </row>
    <row r="216" s="74" customFormat="true" ht="15" hidden="false" customHeight="false" outlineLevel="0" collapsed="false">
      <c r="B216" s="78" t="s">
        <v>116</v>
      </c>
      <c r="C216" s="83" t="n">
        <v>0</v>
      </c>
      <c r="D216" s="83" t="n">
        <v>0</v>
      </c>
      <c r="E216" s="83" t="n">
        <v>0</v>
      </c>
      <c r="F216" s="83" t="n">
        <v>0</v>
      </c>
      <c r="G216" s="83" t="n">
        <v>0</v>
      </c>
      <c r="H216" s="83" t="n">
        <v>0</v>
      </c>
      <c r="I216" s="83" t="n">
        <v>0</v>
      </c>
      <c r="J216" s="83" t="n">
        <v>0</v>
      </c>
      <c r="K216" s="83" t="n">
        <v>0</v>
      </c>
      <c r="L216" s="83" t="n">
        <v>0</v>
      </c>
      <c r="M216" s="83" t="n">
        <v>0</v>
      </c>
      <c r="N216" s="83" t="n">
        <v>0</v>
      </c>
      <c r="O216" s="83" t="n">
        <v>3000</v>
      </c>
      <c r="P216" s="83" t="n">
        <v>3000</v>
      </c>
      <c r="Q216" s="83" t="n">
        <v>3000</v>
      </c>
      <c r="R216" s="83" t="n">
        <v>3000</v>
      </c>
      <c r="S216" s="83" t="n">
        <v>3000</v>
      </c>
      <c r="T216" s="83" t="n">
        <v>5000</v>
      </c>
      <c r="U216" s="83" t="n">
        <v>5000</v>
      </c>
      <c r="V216" s="83" t="n">
        <v>5000</v>
      </c>
      <c r="W216" s="83" t="n">
        <v>5000</v>
      </c>
      <c r="X216" s="83" t="n">
        <v>5000</v>
      </c>
      <c r="Y216" s="83" t="n">
        <v>5000</v>
      </c>
      <c r="Z216" s="83" t="n">
        <v>5000</v>
      </c>
      <c r="AA216" s="83" t="n">
        <v>5000</v>
      </c>
      <c r="AB216" s="83" t="n">
        <v>5000</v>
      </c>
      <c r="AC216" s="83" t="n">
        <v>5000</v>
      </c>
      <c r="AD216" s="83" t="n">
        <v>5000</v>
      </c>
    </row>
    <row r="217" s="74" customFormat="true" ht="15" hidden="false" customHeight="false" outlineLevel="0" collapsed="false">
      <c r="B217" s="78" t="s">
        <v>113</v>
      </c>
      <c r="C217" s="83" t="n">
        <v>0</v>
      </c>
      <c r="D217" s="83" t="n">
        <v>0</v>
      </c>
      <c r="E217" s="83" t="n">
        <v>0</v>
      </c>
      <c r="F217" s="83" t="n">
        <v>0</v>
      </c>
      <c r="G217" s="83" t="n">
        <v>0</v>
      </c>
      <c r="H217" s="83" t="n">
        <v>0</v>
      </c>
      <c r="I217" s="83" t="n">
        <v>0</v>
      </c>
      <c r="J217" s="83" t="n">
        <v>0</v>
      </c>
      <c r="K217" s="83" t="n">
        <v>0</v>
      </c>
      <c r="L217" s="83" t="n">
        <v>0</v>
      </c>
      <c r="M217" s="83" t="n">
        <v>0</v>
      </c>
      <c r="N217" s="83" t="n">
        <v>0</v>
      </c>
      <c r="O217" s="83" t="n">
        <v>0</v>
      </c>
      <c r="P217" s="83" t="n">
        <v>0</v>
      </c>
      <c r="Q217" s="83" t="n">
        <v>0</v>
      </c>
      <c r="R217" s="83" t="n">
        <v>0</v>
      </c>
      <c r="S217" s="83" t="n">
        <v>0</v>
      </c>
      <c r="T217" s="83" t="n">
        <v>0</v>
      </c>
      <c r="U217" s="83" t="n">
        <v>0</v>
      </c>
      <c r="V217" s="83" t="n">
        <v>500</v>
      </c>
      <c r="W217" s="83" t="n">
        <v>1000</v>
      </c>
      <c r="X217" s="83" t="n">
        <v>1500</v>
      </c>
      <c r="Y217" s="83" t="n">
        <v>2000</v>
      </c>
      <c r="Z217" s="83" t="n">
        <v>2500</v>
      </c>
      <c r="AA217" s="83" t="n">
        <v>3000</v>
      </c>
      <c r="AB217" s="83" t="n">
        <v>3500</v>
      </c>
      <c r="AC217" s="83" t="n">
        <v>4000</v>
      </c>
      <c r="AD217" s="83" t="n">
        <v>4500</v>
      </c>
    </row>
    <row r="218" s="74" customFormat="true" ht="15" hidden="false" customHeight="false" outlineLevel="0" collapsed="false">
      <c r="B218" s="86" t="s">
        <v>117</v>
      </c>
      <c r="C218" s="87" t="n">
        <v>126</v>
      </c>
      <c r="D218" s="87" t="n">
        <v>1052</v>
      </c>
      <c r="E218" s="87" t="n">
        <v>2089.5</v>
      </c>
      <c r="F218" s="87" t="n">
        <v>2777.5</v>
      </c>
      <c r="G218" s="87" t="n">
        <v>2897.5</v>
      </c>
      <c r="H218" s="87" t="n">
        <v>3072.5</v>
      </c>
      <c r="I218" s="87" t="n">
        <v>3072.5</v>
      </c>
      <c r="J218" s="87" t="n">
        <v>4874</v>
      </c>
      <c r="K218" s="87" t="n">
        <v>6874</v>
      </c>
      <c r="L218" s="87" t="n">
        <v>7874</v>
      </c>
      <c r="M218" s="87" t="n">
        <v>8874</v>
      </c>
      <c r="N218" s="87" t="n">
        <v>9374</v>
      </c>
      <c r="O218" s="87" t="n">
        <v>12874</v>
      </c>
      <c r="P218" s="87" t="n">
        <v>13374</v>
      </c>
      <c r="Q218" s="87" t="n">
        <v>13874</v>
      </c>
      <c r="R218" s="87" t="n">
        <v>14374</v>
      </c>
      <c r="S218" s="87" t="n">
        <v>14874</v>
      </c>
      <c r="T218" s="87" t="n">
        <v>16874</v>
      </c>
      <c r="U218" s="87" t="n">
        <v>16874</v>
      </c>
      <c r="V218" s="87" t="n">
        <v>17874</v>
      </c>
      <c r="W218" s="87" t="n">
        <v>18874</v>
      </c>
      <c r="X218" s="87" t="n">
        <v>19874</v>
      </c>
      <c r="Y218" s="87" t="n">
        <v>20874</v>
      </c>
      <c r="Z218" s="87" t="n">
        <v>21874</v>
      </c>
      <c r="AA218" s="87" t="n">
        <v>22874</v>
      </c>
      <c r="AB218" s="87" t="n">
        <v>23874</v>
      </c>
      <c r="AC218" s="87" t="n">
        <v>24874</v>
      </c>
      <c r="AD218" s="87" t="n">
        <v>25874</v>
      </c>
    </row>
    <row r="219" s="74" customFormat="true" ht="15" hidden="false" customHeight="false" outlineLevel="0" collapsed="false">
      <c r="B219" s="106"/>
      <c r="C219" s="87"/>
      <c r="D219" s="87"/>
      <c r="E219" s="87"/>
      <c r="F219" s="87"/>
      <c r="G219" s="87"/>
      <c r="H219" s="87"/>
      <c r="I219" s="87"/>
      <c r="J219" s="87"/>
      <c r="K219" s="87"/>
      <c r="L219" s="87"/>
      <c r="M219" s="87"/>
      <c r="N219" s="87"/>
      <c r="O219" s="87"/>
      <c r="P219" s="87"/>
      <c r="Q219" s="87"/>
      <c r="R219" s="87"/>
      <c r="S219" s="87"/>
      <c r="T219" s="87"/>
      <c r="U219" s="87"/>
    </row>
    <row r="220" s="74" customFormat="true" ht="15" hidden="false" customHeight="false" outlineLevel="0" collapsed="false">
      <c r="B220" s="80" t="s">
        <v>93</v>
      </c>
      <c r="C220" s="136" t="n">
        <v>2023</v>
      </c>
      <c r="D220" s="136" t="n">
        <v>2024</v>
      </c>
      <c r="E220" s="136" t="n">
        <v>2025</v>
      </c>
      <c r="F220" s="136" t="n">
        <v>2026</v>
      </c>
      <c r="G220" s="136" t="n">
        <v>2027</v>
      </c>
      <c r="H220" s="136" t="n">
        <v>2028</v>
      </c>
      <c r="I220" s="136" t="n">
        <v>2029</v>
      </c>
      <c r="J220" s="136" t="n">
        <v>2030</v>
      </c>
      <c r="K220" s="136" t="n">
        <v>2031</v>
      </c>
      <c r="L220" s="136" t="n">
        <v>2032</v>
      </c>
      <c r="M220" s="136" t="n">
        <v>2033</v>
      </c>
      <c r="N220" s="136" t="n">
        <v>2034</v>
      </c>
      <c r="O220" s="136" t="n">
        <v>2035</v>
      </c>
      <c r="P220" s="136" t="n">
        <v>2036</v>
      </c>
      <c r="Q220" s="136" t="n">
        <v>2037</v>
      </c>
      <c r="R220" s="136" t="n">
        <v>2038</v>
      </c>
      <c r="S220" s="136" t="n">
        <v>2039</v>
      </c>
      <c r="T220" s="136" t="n">
        <v>2040</v>
      </c>
      <c r="U220" s="136" t="n">
        <v>2041</v>
      </c>
      <c r="V220" s="136" t="n">
        <v>2042</v>
      </c>
      <c r="W220" s="136" t="n">
        <v>2043</v>
      </c>
      <c r="X220" s="136" t="n">
        <v>2044</v>
      </c>
      <c r="Y220" s="136" t="n">
        <v>2045</v>
      </c>
      <c r="Z220" s="136" t="n">
        <v>2046</v>
      </c>
      <c r="AA220" s="136" t="n">
        <v>2047</v>
      </c>
      <c r="AB220" s="136" t="n">
        <v>2048</v>
      </c>
      <c r="AC220" s="136" t="n">
        <v>2049</v>
      </c>
      <c r="AD220" s="136" t="n">
        <v>2050</v>
      </c>
    </row>
    <row r="221" s="74" customFormat="true" ht="15" hidden="false" customHeight="false" outlineLevel="0" collapsed="false">
      <c r="B221" s="78" t="s">
        <v>60</v>
      </c>
      <c r="C221" s="83" t="n">
        <v>580</v>
      </c>
      <c r="D221" s="83" t="n">
        <v>5110</v>
      </c>
      <c r="E221" s="83" t="n">
        <v>8812.5</v>
      </c>
      <c r="F221" s="83" t="n">
        <v>12252.5</v>
      </c>
      <c r="G221" s="83" t="n">
        <v>12252.5</v>
      </c>
      <c r="H221" s="83" t="n">
        <v>13127.5</v>
      </c>
      <c r="I221" s="83" t="n">
        <v>13127.5</v>
      </c>
      <c r="J221" s="83" t="n">
        <v>17935</v>
      </c>
      <c r="K221" s="83" t="n">
        <v>22935</v>
      </c>
      <c r="L221" s="83" t="n">
        <v>27935</v>
      </c>
      <c r="M221" s="83" t="n">
        <v>32935</v>
      </c>
      <c r="N221" s="83" t="n">
        <v>35435</v>
      </c>
      <c r="O221" s="83" t="n">
        <v>37935</v>
      </c>
      <c r="P221" s="83" t="n">
        <v>40435</v>
      </c>
      <c r="Q221" s="83" t="n">
        <v>42935</v>
      </c>
      <c r="R221" s="83" t="n">
        <v>45435</v>
      </c>
      <c r="S221" s="83" t="n">
        <v>47935</v>
      </c>
      <c r="T221" s="83" t="n">
        <v>47935</v>
      </c>
      <c r="U221" s="83" t="n">
        <v>47935</v>
      </c>
      <c r="V221" s="83" t="n">
        <v>50435</v>
      </c>
      <c r="W221" s="83" t="n">
        <v>52935</v>
      </c>
      <c r="X221" s="83" t="n">
        <v>55435</v>
      </c>
      <c r="Y221" s="83" t="n">
        <v>57935</v>
      </c>
      <c r="Z221" s="83" t="n">
        <v>60435</v>
      </c>
      <c r="AA221" s="83" t="n">
        <v>62935</v>
      </c>
      <c r="AB221" s="83" t="n">
        <v>65435</v>
      </c>
      <c r="AC221" s="83" t="n">
        <v>67935</v>
      </c>
      <c r="AD221" s="83" t="n">
        <v>70435</v>
      </c>
    </row>
    <row r="222" s="74" customFormat="true" ht="15" hidden="false" customHeight="false" outlineLevel="0" collapsed="false">
      <c r="B222" s="78" t="s">
        <v>61</v>
      </c>
      <c r="C222" s="83" t="n">
        <v>50</v>
      </c>
      <c r="D222" s="83" t="n">
        <v>150</v>
      </c>
      <c r="E222" s="83" t="n">
        <v>1635</v>
      </c>
      <c r="F222" s="83" t="n">
        <v>1635</v>
      </c>
      <c r="G222" s="83" t="n">
        <v>2235</v>
      </c>
      <c r="H222" s="83" t="n">
        <v>2235</v>
      </c>
      <c r="I222" s="83" t="n">
        <v>2235</v>
      </c>
      <c r="J222" s="83" t="n">
        <v>6435</v>
      </c>
      <c r="K222" s="83" t="n">
        <v>11435</v>
      </c>
      <c r="L222" s="83" t="n">
        <v>11435</v>
      </c>
      <c r="M222" s="83" t="n">
        <v>11435</v>
      </c>
      <c r="N222" s="83" t="n">
        <v>11435</v>
      </c>
      <c r="O222" s="83" t="n">
        <v>11435</v>
      </c>
      <c r="P222" s="83" t="n">
        <v>11435</v>
      </c>
      <c r="Q222" s="83" t="n">
        <v>11435</v>
      </c>
      <c r="R222" s="83" t="n">
        <v>11435</v>
      </c>
      <c r="S222" s="83" t="n">
        <v>11435</v>
      </c>
      <c r="T222" s="83" t="n">
        <v>11435</v>
      </c>
      <c r="U222" s="83" t="n">
        <v>11435</v>
      </c>
      <c r="V222" s="83" t="n">
        <v>11435</v>
      </c>
      <c r="W222" s="83" t="n">
        <v>11435</v>
      </c>
      <c r="X222" s="83" t="n">
        <v>11435</v>
      </c>
      <c r="Y222" s="83" t="n">
        <v>11435</v>
      </c>
      <c r="Z222" s="83" t="n">
        <v>11435</v>
      </c>
      <c r="AA222" s="83" t="n">
        <v>11435</v>
      </c>
      <c r="AB222" s="83" t="n">
        <v>11435</v>
      </c>
      <c r="AC222" s="83" t="n">
        <v>11435</v>
      </c>
      <c r="AD222" s="83" t="n">
        <v>11435</v>
      </c>
    </row>
    <row r="223" s="74" customFormat="true" ht="15" hidden="false" customHeight="false" outlineLevel="0" collapsed="false">
      <c r="B223" s="78" t="s">
        <v>116</v>
      </c>
      <c r="C223" s="83" t="n">
        <v>0</v>
      </c>
      <c r="D223" s="83" t="n">
        <v>0</v>
      </c>
      <c r="E223" s="83" t="n">
        <v>0</v>
      </c>
      <c r="F223" s="83" t="n">
        <v>0</v>
      </c>
      <c r="G223" s="83" t="n">
        <v>0</v>
      </c>
      <c r="H223" s="83" t="n">
        <v>0</v>
      </c>
      <c r="I223" s="83" t="n">
        <v>0</v>
      </c>
      <c r="J223" s="83" t="n">
        <v>0</v>
      </c>
      <c r="K223" s="83" t="n">
        <v>0</v>
      </c>
      <c r="L223" s="83" t="n">
        <v>0</v>
      </c>
      <c r="M223" s="83" t="n">
        <v>0</v>
      </c>
      <c r="N223" s="83" t="n">
        <v>0</v>
      </c>
      <c r="O223" s="83" t="n">
        <v>15000</v>
      </c>
      <c r="P223" s="83" t="n">
        <v>15000</v>
      </c>
      <c r="Q223" s="83" t="n">
        <v>15000</v>
      </c>
      <c r="R223" s="83" t="n">
        <v>15000</v>
      </c>
      <c r="S223" s="83" t="n">
        <v>15000</v>
      </c>
      <c r="T223" s="83" t="n">
        <v>25000</v>
      </c>
      <c r="U223" s="83" t="n">
        <v>25000</v>
      </c>
      <c r="V223" s="83" t="n">
        <v>25000</v>
      </c>
      <c r="W223" s="83" t="n">
        <v>25000</v>
      </c>
      <c r="X223" s="83" t="n">
        <v>25000</v>
      </c>
      <c r="Y223" s="83" t="n">
        <v>25000</v>
      </c>
      <c r="Z223" s="83" t="n">
        <v>25000</v>
      </c>
      <c r="AA223" s="83" t="n">
        <v>25000</v>
      </c>
      <c r="AB223" s="83" t="n">
        <v>25000</v>
      </c>
      <c r="AC223" s="83" t="n">
        <v>25000</v>
      </c>
      <c r="AD223" s="83" t="n">
        <v>25000</v>
      </c>
    </row>
    <row r="224" s="74" customFormat="true" ht="15" hidden="false" customHeight="false" outlineLevel="0" collapsed="false">
      <c r="B224" s="78" t="s">
        <v>113</v>
      </c>
      <c r="C224" s="83" t="n">
        <v>0</v>
      </c>
      <c r="D224" s="83" t="n">
        <v>0</v>
      </c>
      <c r="E224" s="83" t="n">
        <v>0</v>
      </c>
      <c r="F224" s="83" t="n">
        <v>0</v>
      </c>
      <c r="G224" s="83" t="n">
        <v>0</v>
      </c>
      <c r="H224" s="83" t="n">
        <v>0</v>
      </c>
      <c r="I224" s="83" t="n">
        <v>0</v>
      </c>
      <c r="J224" s="83" t="n">
        <v>0</v>
      </c>
      <c r="K224" s="83" t="n">
        <v>0</v>
      </c>
      <c r="L224" s="83" t="n">
        <v>0</v>
      </c>
      <c r="M224" s="83" t="n">
        <v>0</v>
      </c>
      <c r="N224" s="83" t="n">
        <v>0</v>
      </c>
      <c r="O224" s="83" t="n">
        <v>0</v>
      </c>
      <c r="P224" s="83" t="n">
        <v>0</v>
      </c>
      <c r="Q224" s="83" t="n">
        <v>0</v>
      </c>
      <c r="R224" s="83" t="n">
        <v>0</v>
      </c>
      <c r="S224" s="83" t="n">
        <v>0</v>
      </c>
      <c r="T224" s="83" t="n">
        <v>0</v>
      </c>
      <c r="U224" s="83" t="n">
        <v>0</v>
      </c>
      <c r="V224" s="83" t="n">
        <v>2425</v>
      </c>
      <c r="W224" s="83" t="n">
        <v>4850</v>
      </c>
      <c r="X224" s="83" t="n">
        <v>7275</v>
      </c>
      <c r="Y224" s="83" t="n">
        <v>9700</v>
      </c>
      <c r="Z224" s="83" t="n">
        <v>12125</v>
      </c>
      <c r="AA224" s="83" t="n">
        <v>14550</v>
      </c>
      <c r="AB224" s="83" t="n">
        <v>16975</v>
      </c>
      <c r="AC224" s="83" t="n">
        <v>19400</v>
      </c>
      <c r="AD224" s="83" t="n">
        <v>21825</v>
      </c>
    </row>
    <row r="225" s="74" customFormat="true" ht="15" hidden="false" customHeight="false" outlineLevel="0" collapsed="false">
      <c r="B225" s="86" t="s">
        <v>84</v>
      </c>
      <c r="C225" s="87" t="n">
        <v>630</v>
      </c>
      <c r="D225" s="87" t="n">
        <v>5260</v>
      </c>
      <c r="E225" s="87" t="n">
        <v>10447.5</v>
      </c>
      <c r="F225" s="87" t="n">
        <v>13887.5</v>
      </c>
      <c r="G225" s="87" t="n">
        <v>14487.5</v>
      </c>
      <c r="H225" s="87" t="n">
        <v>15362.5</v>
      </c>
      <c r="I225" s="87" t="n">
        <v>15362.5</v>
      </c>
      <c r="J225" s="87" t="n">
        <v>24370</v>
      </c>
      <c r="K225" s="87" t="n">
        <v>34370</v>
      </c>
      <c r="L225" s="87" t="n">
        <v>39370</v>
      </c>
      <c r="M225" s="87" t="n">
        <v>44370</v>
      </c>
      <c r="N225" s="87" t="n">
        <v>46870</v>
      </c>
      <c r="O225" s="87" t="n">
        <v>64370</v>
      </c>
      <c r="P225" s="87" t="n">
        <v>66870</v>
      </c>
      <c r="Q225" s="87" t="n">
        <v>69370</v>
      </c>
      <c r="R225" s="87" t="n">
        <v>71870</v>
      </c>
      <c r="S225" s="87" t="n">
        <v>74370</v>
      </c>
      <c r="T225" s="87" t="n">
        <v>84370</v>
      </c>
      <c r="U225" s="87" t="n">
        <v>84370</v>
      </c>
      <c r="V225" s="87" t="n">
        <v>89295</v>
      </c>
      <c r="W225" s="87" t="n">
        <v>94220</v>
      </c>
      <c r="X225" s="87" t="n">
        <v>99145</v>
      </c>
      <c r="Y225" s="87" t="n">
        <v>104070</v>
      </c>
      <c r="Z225" s="87" t="n">
        <v>108995</v>
      </c>
      <c r="AA225" s="87" t="n">
        <v>113920</v>
      </c>
      <c r="AB225" s="87" t="n">
        <v>118845</v>
      </c>
      <c r="AC225" s="87" t="n">
        <v>123770</v>
      </c>
      <c r="AD225" s="87" t="n">
        <v>128695</v>
      </c>
    </row>
    <row r="226" s="74" customFormat="true" ht="15" hidden="false" customHeight="false" outlineLevel="0" collapsed="false">
      <c r="B226" s="79"/>
      <c r="C226" s="100"/>
      <c r="D226" s="100"/>
      <c r="E226" s="100"/>
      <c r="F226" s="100"/>
      <c r="G226" s="100"/>
      <c r="H226" s="100"/>
      <c r="I226" s="100"/>
      <c r="J226" s="100"/>
      <c r="K226" s="100"/>
      <c r="L226" s="100"/>
      <c r="M226" s="100"/>
      <c r="N226" s="100"/>
      <c r="O226" s="100"/>
      <c r="P226" s="100"/>
      <c r="Q226" s="100"/>
      <c r="R226" s="100"/>
      <c r="S226" s="100"/>
      <c r="T226" s="100"/>
      <c r="U226" s="100"/>
    </row>
    <row r="227" s="137" customFormat="true" ht="17.25" hidden="false" customHeight="false" outlineLevel="0" collapsed="false">
      <c r="A227" s="16"/>
      <c r="B227" s="16" t="s">
        <v>118</v>
      </c>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c r="AA227" s="16"/>
      <c r="AB227" s="16"/>
      <c r="AC227" s="16"/>
      <c r="AD227" s="16"/>
    </row>
    <row r="228" s="74" customFormat="true" ht="15" hidden="false" customHeight="false" outlineLevel="0" collapsed="false">
      <c r="B228" s="79"/>
      <c r="C228" s="100"/>
      <c r="D228" s="100"/>
      <c r="E228" s="100"/>
      <c r="F228" s="100"/>
      <c r="G228" s="100"/>
      <c r="H228" s="100"/>
      <c r="I228" s="100"/>
      <c r="J228" s="100"/>
      <c r="K228" s="100"/>
      <c r="L228" s="100"/>
      <c r="M228" s="100"/>
      <c r="N228" s="100"/>
      <c r="O228" s="100"/>
      <c r="P228" s="100"/>
      <c r="Q228" s="100"/>
      <c r="R228" s="100"/>
      <c r="S228" s="100"/>
      <c r="T228" s="100"/>
      <c r="U228" s="100"/>
    </row>
    <row r="229" s="74" customFormat="true" ht="15" hidden="false" customHeight="false" outlineLevel="0" collapsed="false">
      <c r="B229" s="95" t="s">
        <v>97</v>
      </c>
      <c r="C229" s="65" t="n">
        <v>2023</v>
      </c>
      <c r="D229" s="65" t="n">
        <v>2024</v>
      </c>
      <c r="E229" s="65" t="n">
        <v>2025</v>
      </c>
      <c r="F229" s="65" t="n">
        <v>2026</v>
      </c>
      <c r="G229" s="65" t="n">
        <v>2027</v>
      </c>
      <c r="H229" s="65" t="n">
        <v>2028</v>
      </c>
      <c r="I229" s="65" t="n">
        <v>2029</v>
      </c>
      <c r="J229" s="65" t="n">
        <v>2030</v>
      </c>
      <c r="K229" s="65" t="n">
        <v>2031</v>
      </c>
      <c r="L229" s="65" t="n">
        <v>2032</v>
      </c>
      <c r="M229" s="65" t="n">
        <v>2033</v>
      </c>
      <c r="N229" s="65" t="n">
        <v>2034</v>
      </c>
      <c r="O229" s="65" t="n">
        <v>2035</v>
      </c>
      <c r="P229" s="65" t="n">
        <v>2036</v>
      </c>
      <c r="Q229" s="65" t="n">
        <v>2037</v>
      </c>
      <c r="R229" s="65" t="n">
        <v>2038</v>
      </c>
      <c r="S229" s="65" t="n">
        <v>2039</v>
      </c>
      <c r="T229" s="65" t="n">
        <v>2040</v>
      </c>
      <c r="U229" s="65" t="n">
        <v>2041</v>
      </c>
      <c r="V229" s="65" t="n">
        <v>2042</v>
      </c>
      <c r="W229" s="65" t="n">
        <v>2043</v>
      </c>
      <c r="X229" s="65" t="n">
        <v>2044</v>
      </c>
      <c r="Y229" s="65" t="n">
        <v>2045</v>
      </c>
      <c r="Z229" s="65" t="n">
        <v>2046</v>
      </c>
      <c r="AA229" s="65" t="n">
        <v>2047</v>
      </c>
      <c r="AB229" s="65" t="n">
        <v>2048</v>
      </c>
      <c r="AC229" s="65" t="n">
        <v>2049</v>
      </c>
      <c r="AD229" s="65" t="n">
        <v>2050</v>
      </c>
    </row>
    <row r="230" s="74" customFormat="true" ht="15" hidden="false" customHeight="false" outlineLevel="0" collapsed="false">
      <c r="B230" s="61" t="s">
        <v>60</v>
      </c>
      <c r="C230" s="50" t="n">
        <f aca="false">C235*1000/8000</f>
        <v>0</v>
      </c>
      <c r="D230" s="50" t="n">
        <f aca="false">D235*1000/8000</f>
        <v>0</v>
      </c>
      <c r="E230" s="50" t="n">
        <f aca="false">E235*1000/8000</f>
        <v>0</v>
      </c>
      <c r="F230" s="50" t="n">
        <f aca="false">F235*1000/8000</f>
        <v>0</v>
      </c>
      <c r="G230" s="50" t="n">
        <f aca="false">G235*1000/8000</f>
        <v>0</v>
      </c>
      <c r="H230" s="50" t="n">
        <f aca="false">H235*1000/8000</f>
        <v>0</v>
      </c>
      <c r="I230" s="50" t="n">
        <f aca="false">I235*1000/8000</f>
        <v>0</v>
      </c>
      <c r="J230" s="50" t="n">
        <f aca="false">J235*1000/8000</f>
        <v>0</v>
      </c>
      <c r="K230" s="50" t="n">
        <f aca="false">K235*1000/8000</f>
        <v>40</v>
      </c>
      <c r="L230" s="50" t="n">
        <f aca="false">L235*1000/8000</f>
        <v>80</v>
      </c>
      <c r="M230" s="50" t="n">
        <f aca="false">M235*1000/8000</f>
        <v>120</v>
      </c>
      <c r="N230" s="50" t="n">
        <f aca="false">N235*1000/8000</f>
        <v>160</v>
      </c>
      <c r="O230" s="50" t="n">
        <f aca="false">O235*1000/8000</f>
        <v>200</v>
      </c>
      <c r="P230" s="50" t="n">
        <f aca="false">P235*1000/8000</f>
        <v>240</v>
      </c>
      <c r="Q230" s="50" t="n">
        <f aca="false">Q235*1000/8000</f>
        <v>280</v>
      </c>
      <c r="R230" s="50" t="n">
        <f aca="false">R235*1000/8000</f>
        <v>320</v>
      </c>
      <c r="S230" s="50" t="n">
        <f aca="false">S235*1000/8000</f>
        <v>360</v>
      </c>
      <c r="T230" s="50" t="n">
        <f aca="false">T235*1000/8000</f>
        <v>400</v>
      </c>
      <c r="U230" s="50" t="n">
        <f aca="false">U235*1000/8000</f>
        <v>460</v>
      </c>
      <c r="V230" s="50" t="n">
        <f aca="false">V235*1000/8000</f>
        <v>520</v>
      </c>
      <c r="W230" s="50" t="n">
        <f aca="false">W235*1000/8000</f>
        <v>580</v>
      </c>
      <c r="X230" s="50" t="n">
        <f aca="false">X235*1000/8000</f>
        <v>640</v>
      </c>
      <c r="Y230" s="50" t="n">
        <f aca="false">Y235*1000/8000</f>
        <v>700</v>
      </c>
      <c r="Z230" s="50" t="n">
        <f aca="false">Z235*1000/8000</f>
        <v>720</v>
      </c>
      <c r="AA230" s="50" t="n">
        <f aca="false">AA235*1000/8000</f>
        <v>740</v>
      </c>
      <c r="AB230" s="50" t="n">
        <f aca="false">AB235*1000/8000</f>
        <v>760</v>
      </c>
      <c r="AC230" s="50" t="n">
        <f aca="false">AC235*1000/8000</f>
        <v>780</v>
      </c>
      <c r="AD230" s="50" t="n">
        <f aca="false">AD235*1000/8000</f>
        <v>800</v>
      </c>
    </row>
    <row r="231" s="74" customFormat="true" ht="15" hidden="false" customHeight="false" outlineLevel="0" collapsed="false">
      <c r="B231" s="61" t="s">
        <v>61</v>
      </c>
      <c r="C231" s="50" t="n">
        <f aca="false">C236*1000/8000</f>
        <v>0</v>
      </c>
      <c r="D231" s="50" t="n">
        <f aca="false">D236*1000/8000</f>
        <v>0</v>
      </c>
      <c r="E231" s="50" t="n">
        <f aca="false">E236*1000/8000</f>
        <v>0</v>
      </c>
      <c r="F231" s="50" t="n">
        <f aca="false">F236*1000/8000</f>
        <v>0</v>
      </c>
      <c r="G231" s="50" t="n">
        <f aca="false">G236*1000/8000</f>
        <v>0</v>
      </c>
      <c r="H231" s="50" t="n">
        <f aca="false">H236*1000/8000</f>
        <v>0</v>
      </c>
      <c r="I231" s="50" t="n">
        <f aca="false">I236*1000/8000</f>
        <v>0</v>
      </c>
      <c r="J231" s="50" t="n">
        <f aca="false">J236*1000/8000</f>
        <v>0</v>
      </c>
      <c r="K231" s="50" t="n">
        <f aca="false">K236*1000/8000</f>
        <v>0</v>
      </c>
      <c r="L231" s="50" t="n">
        <f aca="false">L236*1000/8000</f>
        <v>0</v>
      </c>
      <c r="M231" s="50" t="n">
        <f aca="false">M236*1000/8000</f>
        <v>0</v>
      </c>
      <c r="N231" s="50" t="n">
        <f aca="false">N236*1000/8000</f>
        <v>0</v>
      </c>
      <c r="O231" s="50" t="n">
        <f aca="false">O236*1000/8000</f>
        <v>0</v>
      </c>
      <c r="P231" s="50" t="n">
        <f aca="false">P236*1000/8000</f>
        <v>0</v>
      </c>
      <c r="Q231" s="50" t="n">
        <f aca="false">Q236*1000/8000</f>
        <v>0</v>
      </c>
      <c r="R231" s="50" t="n">
        <f aca="false">R236*1000/8000</f>
        <v>0</v>
      </c>
      <c r="S231" s="50" t="n">
        <f aca="false">S236*1000/8000</f>
        <v>0</v>
      </c>
      <c r="T231" s="50" t="n">
        <f aca="false">T236*1000/8000</f>
        <v>0</v>
      </c>
      <c r="U231" s="50" t="n">
        <f aca="false">U236*1000/8000</f>
        <v>0</v>
      </c>
      <c r="V231" s="50" t="n">
        <f aca="false">V236*1000/8000</f>
        <v>0</v>
      </c>
      <c r="W231" s="50" t="n">
        <f aca="false">W236*1000/8000</f>
        <v>0</v>
      </c>
      <c r="X231" s="50" t="n">
        <f aca="false">X236*1000/8000</f>
        <v>0</v>
      </c>
      <c r="Y231" s="50" t="n">
        <f aca="false">Y236*1000/8000</f>
        <v>0</v>
      </c>
      <c r="Z231" s="50" t="n">
        <f aca="false">Z236*1000/8000</f>
        <v>0</v>
      </c>
      <c r="AA231" s="50" t="n">
        <f aca="false">AA236*1000/8000</f>
        <v>0</v>
      </c>
      <c r="AB231" s="50" t="n">
        <f aca="false">AB236*1000/8000</f>
        <v>0</v>
      </c>
      <c r="AC231" s="50" t="n">
        <f aca="false">AC236*1000/8000</f>
        <v>0</v>
      </c>
      <c r="AD231" s="50" t="n">
        <f aca="false">AD236*1000/8000</f>
        <v>0</v>
      </c>
    </row>
    <row r="232" s="74" customFormat="true" ht="15" hidden="false" customHeight="false" outlineLevel="0" collapsed="false">
      <c r="B232" s="74" t="s">
        <v>84</v>
      </c>
      <c r="C232" s="100" t="n">
        <f aca="false">SUM(C230,C231)</f>
        <v>0</v>
      </c>
      <c r="D232" s="100" t="n">
        <f aca="false">SUM(D230,D231)</f>
        <v>0</v>
      </c>
      <c r="E232" s="100" t="n">
        <f aca="false">SUM(E230,E231)</f>
        <v>0</v>
      </c>
      <c r="F232" s="100" t="n">
        <f aca="false">SUM(F230,F231)</f>
        <v>0</v>
      </c>
      <c r="G232" s="100" t="n">
        <f aca="false">SUM(G230,G231)</f>
        <v>0</v>
      </c>
      <c r="H232" s="100" t="n">
        <f aca="false">SUM(H230,H231)</f>
        <v>0</v>
      </c>
      <c r="I232" s="100" t="n">
        <f aca="false">SUM(I230,I231)</f>
        <v>0</v>
      </c>
      <c r="J232" s="100" t="n">
        <f aca="false">SUM(J230,J231)</f>
        <v>0</v>
      </c>
      <c r="K232" s="100" t="n">
        <f aca="false">SUM(K230,K231)</f>
        <v>40</v>
      </c>
      <c r="L232" s="100" t="n">
        <f aca="false">SUM(L230,L231)</f>
        <v>80</v>
      </c>
      <c r="M232" s="100" t="n">
        <f aca="false">SUM(M230,M231)</f>
        <v>120</v>
      </c>
      <c r="N232" s="100" t="n">
        <f aca="false">SUM(N230,N231)</f>
        <v>160</v>
      </c>
      <c r="O232" s="100" t="n">
        <f aca="false">SUM(O230,O231)</f>
        <v>200</v>
      </c>
      <c r="P232" s="100" t="n">
        <f aca="false">SUM(P230,P231)</f>
        <v>240</v>
      </c>
      <c r="Q232" s="100" t="n">
        <f aca="false">SUM(Q230,Q231)</f>
        <v>280</v>
      </c>
      <c r="R232" s="100" t="n">
        <f aca="false">SUM(R230,R231)</f>
        <v>320</v>
      </c>
      <c r="S232" s="100" t="n">
        <f aca="false">SUM(S230,S231)</f>
        <v>360</v>
      </c>
      <c r="T232" s="100" t="n">
        <f aca="false">SUM(T230,T231)</f>
        <v>400</v>
      </c>
      <c r="U232" s="100" t="n">
        <f aca="false">SUM(U230,U231)</f>
        <v>460</v>
      </c>
      <c r="V232" s="100" t="n">
        <f aca="false">SUM(V230,V231)</f>
        <v>520</v>
      </c>
      <c r="W232" s="100" t="n">
        <f aca="false">SUM(W230,W231)</f>
        <v>580</v>
      </c>
      <c r="X232" s="100" t="n">
        <f aca="false">SUM(X230,X231)</f>
        <v>640</v>
      </c>
      <c r="Y232" s="100" t="n">
        <f aca="false">SUM(Y230,Y231)</f>
        <v>700</v>
      </c>
      <c r="Z232" s="100" t="n">
        <f aca="false">SUM(Z230,Z231)</f>
        <v>720</v>
      </c>
      <c r="AA232" s="100" t="n">
        <f aca="false">SUM(AA230,AA231)</f>
        <v>740</v>
      </c>
      <c r="AB232" s="100" t="n">
        <f aca="false">SUM(AB230,AB231)</f>
        <v>760</v>
      </c>
      <c r="AC232" s="100" t="n">
        <f aca="false">SUM(AC230,AC231)</f>
        <v>780</v>
      </c>
      <c r="AD232" s="100" t="n">
        <f aca="false">SUM(AD230,AD231)</f>
        <v>800</v>
      </c>
    </row>
    <row r="233" s="74" customFormat="true" ht="15" hidden="false" customHeight="false" outlineLevel="0" collapsed="false">
      <c r="B233" s="79"/>
      <c r="C233" s="100"/>
      <c r="D233" s="100"/>
      <c r="E233" s="100"/>
      <c r="F233" s="100"/>
      <c r="G233" s="100"/>
      <c r="H233" s="100"/>
      <c r="I233" s="100"/>
      <c r="J233" s="100"/>
      <c r="K233" s="100"/>
      <c r="L233" s="100"/>
      <c r="M233" s="100"/>
      <c r="N233" s="100"/>
      <c r="O233" s="100"/>
      <c r="P233" s="100"/>
      <c r="Q233" s="100"/>
      <c r="R233" s="100"/>
      <c r="S233" s="100"/>
      <c r="T233" s="100"/>
      <c r="U233" s="100"/>
    </row>
    <row r="234" s="74" customFormat="true" ht="15" hidden="false" customHeight="false" outlineLevel="0" collapsed="false">
      <c r="A234" s="71"/>
      <c r="B234" s="95" t="s">
        <v>93</v>
      </c>
      <c r="C234" s="65" t="n">
        <v>2023</v>
      </c>
      <c r="D234" s="65" t="n">
        <v>2024</v>
      </c>
      <c r="E234" s="65" t="n">
        <v>2025</v>
      </c>
      <c r="F234" s="65" t="n">
        <v>2026</v>
      </c>
      <c r="G234" s="65" t="n">
        <v>2027</v>
      </c>
      <c r="H234" s="65" t="n">
        <v>2028</v>
      </c>
      <c r="I234" s="65" t="n">
        <v>2029</v>
      </c>
      <c r="J234" s="65" t="n">
        <v>2030</v>
      </c>
      <c r="K234" s="65" t="n">
        <v>2031</v>
      </c>
      <c r="L234" s="65" t="n">
        <v>2032</v>
      </c>
      <c r="M234" s="65" t="n">
        <v>2033</v>
      </c>
      <c r="N234" s="65" t="n">
        <v>2034</v>
      </c>
      <c r="O234" s="65" t="n">
        <v>2035</v>
      </c>
      <c r="P234" s="65" t="n">
        <v>2036</v>
      </c>
      <c r="Q234" s="65" t="n">
        <v>2037</v>
      </c>
      <c r="R234" s="65" t="n">
        <v>2038</v>
      </c>
      <c r="S234" s="65" t="n">
        <v>2039</v>
      </c>
      <c r="T234" s="65" t="n">
        <v>2040</v>
      </c>
      <c r="U234" s="65" t="n">
        <v>2041</v>
      </c>
      <c r="V234" s="65" t="n">
        <v>2042</v>
      </c>
      <c r="W234" s="65" t="n">
        <v>2043</v>
      </c>
      <c r="X234" s="65" t="n">
        <v>2044</v>
      </c>
      <c r="Y234" s="65" t="n">
        <v>2045</v>
      </c>
      <c r="Z234" s="65" t="n">
        <v>2046</v>
      </c>
      <c r="AA234" s="65" t="n">
        <v>2047</v>
      </c>
      <c r="AB234" s="65" t="n">
        <v>2048</v>
      </c>
      <c r="AC234" s="65" t="n">
        <v>2049</v>
      </c>
      <c r="AD234" s="65" t="n">
        <v>2050</v>
      </c>
    </row>
    <row r="235" s="74" customFormat="true" ht="15" hidden="false" customHeight="false" outlineLevel="0" collapsed="false">
      <c r="A235" s="71"/>
      <c r="B235" s="61" t="s">
        <v>60</v>
      </c>
      <c r="C235" s="50" t="n">
        <v>0</v>
      </c>
      <c r="D235" s="50" t="n">
        <v>0</v>
      </c>
      <c r="E235" s="50" t="n">
        <v>0</v>
      </c>
      <c r="F235" s="50" t="n">
        <v>0</v>
      </c>
      <c r="G235" s="50" t="n">
        <v>0</v>
      </c>
      <c r="H235" s="50" t="n">
        <v>0</v>
      </c>
      <c r="I235" s="50" t="n">
        <v>0</v>
      </c>
      <c r="J235" s="50" t="n">
        <v>0</v>
      </c>
      <c r="K235" s="50" t="n">
        <v>320</v>
      </c>
      <c r="L235" s="50" t="n">
        <v>640</v>
      </c>
      <c r="M235" s="50" t="n">
        <v>960</v>
      </c>
      <c r="N235" s="50" t="n">
        <v>1280</v>
      </c>
      <c r="O235" s="50" t="n">
        <v>1600</v>
      </c>
      <c r="P235" s="50" t="n">
        <v>1920</v>
      </c>
      <c r="Q235" s="50" t="n">
        <v>2240</v>
      </c>
      <c r="R235" s="50" t="n">
        <v>2560</v>
      </c>
      <c r="S235" s="50" t="n">
        <v>2880</v>
      </c>
      <c r="T235" s="50" t="n">
        <v>3200</v>
      </c>
      <c r="U235" s="50" t="n">
        <v>3680</v>
      </c>
      <c r="V235" s="50" t="n">
        <v>4160</v>
      </c>
      <c r="W235" s="50" t="n">
        <v>4640</v>
      </c>
      <c r="X235" s="50" t="n">
        <v>5120</v>
      </c>
      <c r="Y235" s="50" t="n">
        <v>5600</v>
      </c>
      <c r="Z235" s="50" t="n">
        <v>5760</v>
      </c>
      <c r="AA235" s="50" t="n">
        <v>5920</v>
      </c>
      <c r="AB235" s="50" t="n">
        <v>6080</v>
      </c>
      <c r="AC235" s="50" t="n">
        <v>6240</v>
      </c>
      <c r="AD235" s="50" t="n">
        <v>6400</v>
      </c>
    </row>
    <row r="236" s="74" customFormat="true" ht="15" hidden="false" customHeight="false" outlineLevel="0" collapsed="false">
      <c r="A236" s="71"/>
      <c r="B236" s="61" t="s">
        <v>61</v>
      </c>
      <c r="C236" s="50" t="n">
        <v>0</v>
      </c>
      <c r="D236" s="50" t="n">
        <v>0</v>
      </c>
      <c r="E236" s="50" t="n">
        <v>0</v>
      </c>
      <c r="F236" s="50" t="n">
        <v>0</v>
      </c>
      <c r="G236" s="50" t="n">
        <v>0</v>
      </c>
      <c r="H236" s="50" t="n">
        <v>0</v>
      </c>
      <c r="I236" s="50" t="n">
        <v>0</v>
      </c>
      <c r="J236" s="50" t="n">
        <v>0</v>
      </c>
      <c r="K236" s="50" t="n">
        <v>0</v>
      </c>
      <c r="L236" s="50" t="n">
        <v>0</v>
      </c>
      <c r="M236" s="50" t="n">
        <v>0</v>
      </c>
      <c r="N236" s="50" t="n">
        <v>0</v>
      </c>
      <c r="O236" s="50" t="n">
        <v>0</v>
      </c>
      <c r="P236" s="50" t="n">
        <v>0</v>
      </c>
      <c r="Q236" s="50" t="n">
        <v>0</v>
      </c>
      <c r="R236" s="50" t="n">
        <v>0</v>
      </c>
      <c r="S236" s="50" t="n">
        <v>0</v>
      </c>
      <c r="T236" s="50" t="n">
        <v>0</v>
      </c>
      <c r="U236" s="50" t="n">
        <v>0</v>
      </c>
      <c r="V236" s="50" t="n">
        <v>0</v>
      </c>
      <c r="W236" s="50" t="n">
        <v>0</v>
      </c>
      <c r="X236" s="50" t="n">
        <v>0</v>
      </c>
      <c r="Y236" s="50" t="n">
        <v>0</v>
      </c>
      <c r="Z236" s="50" t="n">
        <v>0</v>
      </c>
      <c r="AA236" s="50" t="n">
        <v>0</v>
      </c>
      <c r="AB236" s="50" t="n">
        <v>0</v>
      </c>
      <c r="AC236" s="50" t="n">
        <v>0</v>
      </c>
      <c r="AD236" s="50" t="n">
        <v>0</v>
      </c>
    </row>
    <row r="237" s="74" customFormat="true" ht="15" hidden="false" customHeight="false" outlineLevel="0" collapsed="false">
      <c r="B237" s="74" t="s">
        <v>84</v>
      </c>
      <c r="C237" s="100" t="n">
        <f aca="false">SUM(C235,C236)</f>
        <v>0</v>
      </c>
      <c r="D237" s="100" t="n">
        <f aca="false">SUM(D235,D236)</f>
        <v>0</v>
      </c>
      <c r="E237" s="100" t="n">
        <f aca="false">SUM(E235,E236)</f>
        <v>0</v>
      </c>
      <c r="F237" s="100" t="n">
        <f aca="false">SUM(F235,F236)</f>
        <v>0</v>
      </c>
      <c r="G237" s="100" t="n">
        <f aca="false">SUM(G235,G236)</f>
        <v>0</v>
      </c>
      <c r="H237" s="100" t="n">
        <f aca="false">SUM(H235,H236)</f>
        <v>0</v>
      </c>
      <c r="I237" s="100" t="n">
        <f aca="false">SUM(I235,I236)</f>
        <v>0</v>
      </c>
      <c r="J237" s="100" t="n">
        <f aca="false">SUM(J235,J236)</f>
        <v>0</v>
      </c>
      <c r="K237" s="100" t="n">
        <f aca="false">SUM(K235,K236)</f>
        <v>320</v>
      </c>
      <c r="L237" s="100" t="n">
        <f aca="false">SUM(L235,L236)</f>
        <v>640</v>
      </c>
      <c r="M237" s="100" t="n">
        <f aca="false">SUM(M235,M236)</f>
        <v>960</v>
      </c>
      <c r="N237" s="100" t="n">
        <f aca="false">SUM(N235,N236)</f>
        <v>1280</v>
      </c>
      <c r="O237" s="100" t="n">
        <f aca="false">SUM(O235,O236)</f>
        <v>1600</v>
      </c>
      <c r="P237" s="100" t="n">
        <f aca="false">SUM(P235,P236)</f>
        <v>1920</v>
      </c>
      <c r="Q237" s="100" t="n">
        <f aca="false">SUM(Q235,Q236)</f>
        <v>2240</v>
      </c>
      <c r="R237" s="100" t="n">
        <f aca="false">SUM(R235,R236)</f>
        <v>2560</v>
      </c>
      <c r="S237" s="100" t="n">
        <f aca="false">SUM(S235,S236)</f>
        <v>2880</v>
      </c>
      <c r="T237" s="100" t="n">
        <f aca="false">SUM(T235,T236)</f>
        <v>3200</v>
      </c>
      <c r="U237" s="100" t="n">
        <f aca="false">SUM(U235,U236)</f>
        <v>3680</v>
      </c>
      <c r="V237" s="100" t="n">
        <f aca="false">SUM(V235,V236)</f>
        <v>4160</v>
      </c>
      <c r="W237" s="100" t="n">
        <f aca="false">SUM(W235,W236)</f>
        <v>4640</v>
      </c>
      <c r="X237" s="100" t="n">
        <f aca="false">SUM(X235,X236)</f>
        <v>5120</v>
      </c>
      <c r="Y237" s="100" t="n">
        <f aca="false">SUM(Y235,Y236)</f>
        <v>5600</v>
      </c>
      <c r="Z237" s="100" t="n">
        <f aca="false">SUM(Z235,Z236)</f>
        <v>5760</v>
      </c>
      <c r="AA237" s="100" t="n">
        <f aca="false">SUM(AA235,AA236)</f>
        <v>5920</v>
      </c>
      <c r="AB237" s="100" t="n">
        <f aca="false">SUM(AB235,AB236)</f>
        <v>6080</v>
      </c>
      <c r="AC237" s="100" t="n">
        <f aca="false">SUM(AC235,AC236)</f>
        <v>6240</v>
      </c>
      <c r="AD237" s="100" t="n">
        <f aca="false">SUM(AD235,AD236)</f>
        <v>6400</v>
      </c>
    </row>
    <row r="238" s="74" customFormat="true" ht="15" hidden="false" customHeight="false" outlineLevel="0" collapsed="false">
      <c r="B238" s="104" t="s">
        <v>119</v>
      </c>
      <c r="C238" s="65"/>
      <c r="D238" s="65"/>
      <c r="E238" s="65"/>
      <c r="F238" s="65"/>
      <c r="G238" s="65"/>
      <c r="H238" s="65"/>
      <c r="I238" s="65"/>
      <c r="J238" s="65"/>
      <c r="K238" s="65"/>
      <c r="L238" s="65"/>
      <c r="M238" s="65"/>
      <c r="N238" s="65"/>
      <c r="O238" s="65"/>
      <c r="P238" s="65"/>
      <c r="Q238" s="65"/>
      <c r="R238" s="65"/>
      <c r="S238" s="65"/>
      <c r="T238" s="65"/>
      <c r="U238" s="65"/>
      <c r="V238" s="65"/>
      <c r="W238" s="65"/>
      <c r="X238" s="65"/>
      <c r="Y238" s="65"/>
      <c r="Z238" s="65"/>
      <c r="AA238" s="65"/>
      <c r="AB238" s="65"/>
      <c r="AC238" s="65"/>
      <c r="AD238" s="65"/>
    </row>
    <row r="239" s="74" customFormat="true" ht="15" hidden="false" customHeight="false" outlineLevel="0" collapsed="false">
      <c r="B239" s="104"/>
      <c r="C239" s="65"/>
      <c r="D239" s="65"/>
      <c r="E239" s="65"/>
      <c r="F239" s="65"/>
      <c r="G239" s="65"/>
      <c r="H239" s="65"/>
      <c r="I239" s="65"/>
      <c r="J239" s="65"/>
      <c r="K239" s="65"/>
      <c r="L239" s="65"/>
      <c r="M239" s="65"/>
      <c r="N239" s="65"/>
      <c r="O239" s="65"/>
      <c r="P239" s="65"/>
      <c r="Q239" s="65"/>
      <c r="R239" s="65"/>
      <c r="S239" s="65"/>
      <c r="T239" s="65"/>
      <c r="U239" s="65"/>
      <c r="V239" s="65"/>
      <c r="W239" s="65"/>
      <c r="X239" s="65"/>
      <c r="Y239" s="65"/>
      <c r="Z239" s="65"/>
      <c r="AA239" s="65"/>
      <c r="AB239" s="65"/>
      <c r="AC239" s="65"/>
      <c r="AD239" s="65"/>
    </row>
    <row r="240" s="74" customFormat="true" ht="15" hidden="false" customHeight="false" outlineLevel="0" collapsed="false">
      <c r="B240" s="106" t="s">
        <v>51</v>
      </c>
      <c r="C240" s="65"/>
      <c r="D240" s="65"/>
      <c r="E240" s="65"/>
      <c r="F240" s="65"/>
      <c r="G240" s="65"/>
      <c r="H240" s="65"/>
      <c r="I240" s="65"/>
      <c r="J240" s="65"/>
      <c r="K240" s="65"/>
      <c r="L240" s="65"/>
      <c r="M240" s="65"/>
      <c r="N240" s="65"/>
      <c r="O240" s="65"/>
      <c r="P240" s="65"/>
      <c r="Q240" s="65"/>
      <c r="R240" s="65"/>
      <c r="S240" s="65"/>
      <c r="T240" s="65"/>
      <c r="U240" s="65"/>
      <c r="V240" s="65"/>
      <c r="W240" s="65"/>
      <c r="X240" s="65"/>
      <c r="Y240" s="65"/>
      <c r="Z240" s="65"/>
      <c r="AA240" s="65"/>
      <c r="AB240" s="65"/>
      <c r="AC240" s="65"/>
      <c r="AD240" s="65"/>
    </row>
    <row r="241" s="74" customFormat="true" ht="15" hidden="false" customHeight="false" outlineLevel="0" collapsed="false">
      <c r="B241" s="135" t="s">
        <v>97</v>
      </c>
      <c r="C241" s="136" t="n">
        <v>2023</v>
      </c>
      <c r="D241" s="136" t="n">
        <v>2024</v>
      </c>
      <c r="E241" s="136" t="n">
        <v>2025</v>
      </c>
      <c r="F241" s="136" t="n">
        <v>2026</v>
      </c>
      <c r="G241" s="136" t="n">
        <v>2027</v>
      </c>
      <c r="H241" s="136" t="n">
        <v>2028</v>
      </c>
      <c r="I241" s="136" t="n">
        <v>2029</v>
      </c>
      <c r="J241" s="136" t="n">
        <v>2030</v>
      </c>
      <c r="K241" s="136" t="n">
        <v>2031</v>
      </c>
      <c r="L241" s="136" t="n">
        <v>2032</v>
      </c>
      <c r="M241" s="136" t="n">
        <v>2033</v>
      </c>
      <c r="N241" s="136" t="n">
        <v>2034</v>
      </c>
      <c r="O241" s="136" t="n">
        <v>2035</v>
      </c>
      <c r="P241" s="136" t="n">
        <v>2036</v>
      </c>
      <c r="Q241" s="136" t="n">
        <v>2037</v>
      </c>
      <c r="R241" s="136" t="n">
        <v>2038</v>
      </c>
      <c r="S241" s="136" t="n">
        <v>2039</v>
      </c>
      <c r="T241" s="136" t="n">
        <v>2040</v>
      </c>
      <c r="U241" s="136" t="n">
        <v>2041</v>
      </c>
      <c r="V241" s="136" t="n">
        <v>2042</v>
      </c>
      <c r="W241" s="136" t="n">
        <v>2043</v>
      </c>
      <c r="X241" s="136" t="n">
        <v>2044</v>
      </c>
      <c r="Y241" s="136" t="n">
        <v>2045</v>
      </c>
      <c r="Z241" s="136" t="n">
        <v>2046</v>
      </c>
      <c r="AA241" s="136" t="n">
        <v>2047</v>
      </c>
      <c r="AB241" s="136" t="n">
        <v>2048</v>
      </c>
      <c r="AC241" s="136" t="n">
        <v>2049</v>
      </c>
      <c r="AD241" s="136" t="n">
        <v>2050</v>
      </c>
    </row>
    <row r="242" s="74" customFormat="true" ht="15" hidden="false" customHeight="false" outlineLevel="0" collapsed="false">
      <c r="B242" s="78" t="s">
        <v>60</v>
      </c>
      <c r="C242" s="83" t="n">
        <v>0</v>
      </c>
      <c r="D242" s="83" t="n">
        <v>0</v>
      </c>
      <c r="E242" s="83" t="n">
        <v>0</v>
      </c>
      <c r="F242" s="83" t="n">
        <v>0</v>
      </c>
      <c r="G242" s="83" t="n">
        <v>0</v>
      </c>
      <c r="H242" s="83" t="n">
        <v>0</v>
      </c>
      <c r="I242" s="83" t="n">
        <v>0</v>
      </c>
      <c r="J242" s="83" t="n">
        <v>0</v>
      </c>
      <c r="K242" s="83" t="n">
        <v>17.5</v>
      </c>
      <c r="L242" s="83" t="n">
        <v>35</v>
      </c>
      <c r="M242" s="83" t="n">
        <v>52.5</v>
      </c>
      <c r="N242" s="83" t="n">
        <v>70</v>
      </c>
      <c r="O242" s="83" t="n">
        <v>87.5</v>
      </c>
      <c r="P242" s="83" t="n">
        <v>105</v>
      </c>
      <c r="Q242" s="83" t="n">
        <v>122.5</v>
      </c>
      <c r="R242" s="83" t="n">
        <v>140</v>
      </c>
      <c r="S242" s="83" t="n">
        <v>157.5</v>
      </c>
      <c r="T242" s="83" t="n">
        <v>175</v>
      </c>
      <c r="U242" s="83" t="n">
        <v>195</v>
      </c>
      <c r="V242" s="83" t="n">
        <v>215</v>
      </c>
      <c r="W242" s="83" t="n">
        <v>235</v>
      </c>
      <c r="X242" s="83" t="n">
        <v>255</v>
      </c>
      <c r="Y242" s="83" t="n">
        <v>275</v>
      </c>
      <c r="Z242" s="83" t="n">
        <v>295</v>
      </c>
      <c r="AA242" s="83" t="n">
        <v>315</v>
      </c>
      <c r="AB242" s="83" t="n">
        <v>335</v>
      </c>
      <c r="AC242" s="83" t="n">
        <v>355</v>
      </c>
      <c r="AD242" s="83" t="n">
        <v>375</v>
      </c>
    </row>
    <row r="243" s="74" customFormat="true" ht="15" hidden="false" customHeight="false" outlineLevel="0" collapsed="false">
      <c r="B243" s="78" t="s">
        <v>61</v>
      </c>
      <c r="C243" s="83" t="n">
        <v>0</v>
      </c>
      <c r="D243" s="83" t="n">
        <v>0</v>
      </c>
      <c r="E243" s="83" t="n">
        <v>0</v>
      </c>
      <c r="F243" s="83" t="n">
        <v>0</v>
      </c>
      <c r="G243" s="83" t="n">
        <v>0</v>
      </c>
      <c r="H243" s="83" t="n">
        <v>0</v>
      </c>
      <c r="I243" s="83" t="n">
        <v>0</v>
      </c>
      <c r="J243" s="83" t="n">
        <v>0</v>
      </c>
      <c r="K243" s="83" t="n">
        <v>0</v>
      </c>
      <c r="L243" s="83" t="n">
        <v>0</v>
      </c>
      <c r="M243" s="83" t="n">
        <v>0</v>
      </c>
      <c r="N243" s="83" t="n">
        <v>0</v>
      </c>
      <c r="O243" s="83" t="n">
        <v>0</v>
      </c>
      <c r="P243" s="83" t="n">
        <v>0</v>
      </c>
      <c r="Q243" s="83" t="n">
        <v>0</v>
      </c>
      <c r="R243" s="83" t="n">
        <v>0</v>
      </c>
      <c r="S243" s="83" t="n">
        <v>0</v>
      </c>
      <c r="T243" s="83" t="n">
        <v>0</v>
      </c>
      <c r="U243" s="83" t="n">
        <v>0</v>
      </c>
      <c r="V243" s="83" t="n">
        <v>0</v>
      </c>
      <c r="W243" s="83" t="n">
        <v>0</v>
      </c>
      <c r="X243" s="83" t="n">
        <v>0</v>
      </c>
      <c r="Y243" s="83" t="n">
        <v>0</v>
      </c>
      <c r="Z243" s="83" t="n">
        <v>0</v>
      </c>
      <c r="AA243" s="83" t="n">
        <v>0</v>
      </c>
      <c r="AB243" s="83" t="n">
        <v>0</v>
      </c>
      <c r="AC243" s="83" t="n">
        <v>0</v>
      </c>
      <c r="AD243" s="83" t="n">
        <v>0</v>
      </c>
    </row>
    <row r="244" s="74" customFormat="true" ht="15" hidden="false" customHeight="false" outlineLevel="0" collapsed="false">
      <c r="B244" s="86" t="s">
        <v>84</v>
      </c>
      <c r="C244" s="87" t="n">
        <v>0</v>
      </c>
      <c r="D244" s="87" t="n">
        <v>0</v>
      </c>
      <c r="E244" s="87" t="n">
        <v>0</v>
      </c>
      <c r="F244" s="87" t="n">
        <v>0</v>
      </c>
      <c r="G244" s="87" t="n">
        <v>0</v>
      </c>
      <c r="H244" s="87" t="n">
        <v>0</v>
      </c>
      <c r="I244" s="87" t="n">
        <v>0</v>
      </c>
      <c r="J244" s="87" t="n">
        <v>0</v>
      </c>
      <c r="K244" s="87" t="n">
        <v>17.5</v>
      </c>
      <c r="L244" s="87" t="n">
        <v>35</v>
      </c>
      <c r="M244" s="87" t="n">
        <v>52.5</v>
      </c>
      <c r="N244" s="87" t="n">
        <v>70</v>
      </c>
      <c r="O244" s="87" t="n">
        <v>87.5</v>
      </c>
      <c r="P244" s="87" t="n">
        <v>105</v>
      </c>
      <c r="Q244" s="87" t="n">
        <v>122.5</v>
      </c>
      <c r="R244" s="87" t="n">
        <v>140</v>
      </c>
      <c r="S244" s="87" t="n">
        <v>157.5</v>
      </c>
      <c r="T244" s="87" t="n">
        <v>175</v>
      </c>
      <c r="U244" s="87" t="n">
        <v>195</v>
      </c>
      <c r="V244" s="87" t="n">
        <v>215</v>
      </c>
      <c r="W244" s="87" t="n">
        <v>235</v>
      </c>
      <c r="X244" s="87" t="n">
        <v>255</v>
      </c>
      <c r="Y244" s="87" t="n">
        <v>275</v>
      </c>
      <c r="Z244" s="87" t="n">
        <v>295</v>
      </c>
      <c r="AA244" s="87" t="n">
        <v>315</v>
      </c>
      <c r="AB244" s="87" t="n">
        <v>335</v>
      </c>
      <c r="AC244" s="87" t="n">
        <v>355</v>
      </c>
      <c r="AD244" s="87" t="n">
        <v>375</v>
      </c>
    </row>
    <row r="245" s="74" customFormat="true" ht="15" hidden="false" customHeight="false" outlineLevel="0" collapsed="false">
      <c r="B245" s="106"/>
      <c r="C245" s="65"/>
      <c r="D245" s="65"/>
      <c r="E245" s="65"/>
      <c r="F245" s="65"/>
      <c r="G245" s="65"/>
      <c r="H245" s="65"/>
      <c r="I245" s="65"/>
      <c r="J245" s="65"/>
      <c r="K245" s="65"/>
      <c r="L245" s="65"/>
      <c r="M245" s="65"/>
      <c r="N245" s="65"/>
      <c r="O245" s="65"/>
      <c r="P245" s="65"/>
      <c r="Q245" s="65"/>
      <c r="R245" s="65"/>
      <c r="S245" s="65"/>
      <c r="T245" s="65"/>
      <c r="U245" s="65"/>
      <c r="V245" s="65"/>
      <c r="W245" s="65"/>
      <c r="X245" s="65"/>
      <c r="Y245" s="65"/>
      <c r="Z245" s="65"/>
      <c r="AA245" s="65"/>
      <c r="AB245" s="65"/>
      <c r="AC245" s="65"/>
      <c r="AD245" s="65"/>
    </row>
    <row r="246" s="74" customFormat="true" ht="15" hidden="false" customHeight="false" outlineLevel="0" collapsed="false">
      <c r="B246" s="80" t="s">
        <v>93</v>
      </c>
      <c r="C246" s="136" t="n">
        <v>2023</v>
      </c>
      <c r="D246" s="136" t="n">
        <v>2024</v>
      </c>
      <c r="E246" s="136" t="n">
        <v>2025</v>
      </c>
      <c r="F246" s="136" t="n">
        <v>2026</v>
      </c>
      <c r="G246" s="136" t="n">
        <v>2027</v>
      </c>
      <c r="H246" s="136" t="n">
        <v>2028</v>
      </c>
      <c r="I246" s="136" t="n">
        <v>2029</v>
      </c>
      <c r="J246" s="136" t="n">
        <v>2030</v>
      </c>
      <c r="K246" s="136" t="n">
        <v>2031</v>
      </c>
      <c r="L246" s="136" t="n">
        <v>2032</v>
      </c>
      <c r="M246" s="136" t="n">
        <v>2033</v>
      </c>
      <c r="N246" s="136" t="n">
        <v>2034</v>
      </c>
      <c r="O246" s="136" t="n">
        <v>2035</v>
      </c>
      <c r="P246" s="136" t="n">
        <v>2036</v>
      </c>
      <c r="Q246" s="136" t="n">
        <v>2037</v>
      </c>
      <c r="R246" s="136" t="n">
        <v>2038</v>
      </c>
      <c r="S246" s="136" t="n">
        <v>2039</v>
      </c>
      <c r="T246" s="136" t="n">
        <v>2040</v>
      </c>
      <c r="U246" s="136" t="n">
        <v>2041</v>
      </c>
      <c r="V246" s="136" t="n">
        <v>2042</v>
      </c>
      <c r="W246" s="136" t="n">
        <v>2043</v>
      </c>
      <c r="X246" s="136" t="n">
        <v>2044</v>
      </c>
      <c r="Y246" s="136" t="n">
        <v>2045</v>
      </c>
      <c r="Z246" s="136" t="n">
        <v>2046</v>
      </c>
      <c r="AA246" s="136" t="n">
        <v>2047</v>
      </c>
      <c r="AB246" s="136" t="n">
        <v>2048</v>
      </c>
      <c r="AC246" s="136" t="n">
        <v>2049</v>
      </c>
      <c r="AD246" s="136" t="n">
        <v>2050</v>
      </c>
    </row>
    <row r="247" s="74" customFormat="true" ht="15" hidden="false" customHeight="false" outlineLevel="0" collapsed="false">
      <c r="B247" s="78" t="s">
        <v>60</v>
      </c>
      <c r="C247" s="83" t="n">
        <v>0</v>
      </c>
      <c r="D247" s="83" t="n">
        <v>0</v>
      </c>
      <c r="E247" s="83" t="n">
        <v>0</v>
      </c>
      <c r="F247" s="83" t="n">
        <v>0</v>
      </c>
      <c r="G247" s="83" t="n">
        <v>0</v>
      </c>
      <c r="H247" s="83" t="n">
        <v>0</v>
      </c>
      <c r="I247" s="83" t="n">
        <v>0</v>
      </c>
      <c r="J247" s="83" t="n">
        <v>0</v>
      </c>
      <c r="K247" s="83" t="n">
        <v>87.5</v>
      </c>
      <c r="L247" s="83" t="n">
        <v>175</v>
      </c>
      <c r="M247" s="83" t="n">
        <v>262.5</v>
      </c>
      <c r="N247" s="83" t="n">
        <v>350</v>
      </c>
      <c r="O247" s="83" t="n">
        <v>437.5</v>
      </c>
      <c r="P247" s="83" t="n">
        <v>525</v>
      </c>
      <c r="Q247" s="83" t="n">
        <v>612.5</v>
      </c>
      <c r="R247" s="83" t="n">
        <v>700</v>
      </c>
      <c r="S247" s="83" t="n">
        <v>787.5</v>
      </c>
      <c r="T247" s="83" t="n">
        <v>875</v>
      </c>
      <c r="U247" s="83" t="n">
        <v>975</v>
      </c>
      <c r="V247" s="83" t="n">
        <v>1075</v>
      </c>
      <c r="W247" s="83" t="n">
        <v>1175</v>
      </c>
      <c r="X247" s="83" t="n">
        <v>1275</v>
      </c>
      <c r="Y247" s="83" t="n">
        <v>1375</v>
      </c>
      <c r="Z247" s="83" t="n">
        <v>1475</v>
      </c>
      <c r="AA247" s="83" t="n">
        <v>1575</v>
      </c>
      <c r="AB247" s="83" t="n">
        <v>1675</v>
      </c>
      <c r="AC247" s="83" t="n">
        <v>1775</v>
      </c>
      <c r="AD247" s="83" t="n">
        <v>1875</v>
      </c>
    </row>
    <row r="248" s="74" customFormat="true" ht="15" hidden="false" customHeight="false" outlineLevel="0" collapsed="false">
      <c r="B248" s="78" t="s">
        <v>61</v>
      </c>
      <c r="C248" s="83" t="n">
        <v>0</v>
      </c>
      <c r="D248" s="83" t="n">
        <v>0</v>
      </c>
      <c r="E248" s="83" t="n">
        <v>0</v>
      </c>
      <c r="F248" s="83" t="n">
        <v>0</v>
      </c>
      <c r="G248" s="83" t="n">
        <v>0</v>
      </c>
      <c r="H248" s="83" t="n">
        <v>0</v>
      </c>
      <c r="I248" s="83" t="n">
        <v>0</v>
      </c>
      <c r="J248" s="83" t="n">
        <v>0</v>
      </c>
      <c r="K248" s="83" t="n">
        <v>0</v>
      </c>
      <c r="L248" s="83" t="n">
        <v>0</v>
      </c>
      <c r="M248" s="83" t="n">
        <v>0</v>
      </c>
      <c r="N248" s="83" t="n">
        <v>0</v>
      </c>
      <c r="O248" s="83" t="n">
        <v>0</v>
      </c>
      <c r="P248" s="83" t="n">
        <v>0</v>
      </c>
      <c r="Q248" s="83" t="n">
        <v>0</v>
      </c>
      <c r="R248" s="83" t="n">
        <v>0</v>
      </c>
      <c r="S248" s="83" t="n">
        <v>0</v>
      </c>
      <c r="T248" s="83" t="n">
        <v>0</v>
      </c>
      <c r="U248" s="83" t="n">
        <v>0</v>
      </c>
      <c r="V248" s="83" t="n">
        <v>0</v>
      </c>
      <c r="W248" s="83" t="n">
        <v>0</v>
      </c>
      <c r="X248" s="83" t="n">
        <v>0</v>
      </c>
      <c r="Y248" s="83" t="n">
        <v>0</v>
      </c>
      <c r="Z248" s="83" t="n">
        <v>0</v>
      </c>
      <c r="AA248" s="83" t="n">
        <v>0</v>
      </c>
      <c r="AB248" s="83" t="n">
        <v>0</v>
      </c>
      <c r="AC248" s="83" t="n">
        <v>0</v>
      </c>
      <c r="AD248" s="83" t="n">
        <v>0</v>
      </c>
    </row>
    <row r="249" s="74" customFormat="true" ht="15" hidden="false" customHeight="false" outlineLevel="0" collapsed="false">
      <c r="B249" s="86" t="s">
        <v>84</v>
      </c>
      <c r="C249" s="87" t="n">
        <v>0</v>
      </c>
      <c r="D249" s="87" t="n">
        <v>0</v>
      </c>
      <c r="E249" s="87" t="n">
        <v>0</v>
      </c>
      <c r="F249" s="87" t="n">
        <v>0</v>
      </c>
      <c r="G249" s="87" t="n">
        <v>0</v>
      </c>
      <c r="H249" s="87" t="n">
        <v>0</v>
      </c>
      <c r="I249" s="87" t="n">
        <v>0</v>
      </c>
      <c r="J249" s="87" t="n">
        <v>0</v>
      </c>
      <c r="K249" s="87" t="n">
        <v>87.5</v>
      </c>
      <c r="L249" s="87" t="n">
        <v>175</v>
      </c>
      <c r="M249" s="87" t="n">
        <v>262.5</v>
      </c>
      <c r="N249" s="87" t="n">
        <v>350</v>
      </c>
      <c r="O249" s="87" t="n">
        <v>437.5</v>
      </c>
      <c r="P249" s="87" t="n">
        <v>525</v>
      </c>
      <c r="Q249" s="87" t="n">
        <v>612.5</v>
      </c>
      <c r="R249" s="87" t="n">
        <v>700</v>
      </c>
      <c r="S249" s="87" t="n">
        <v>787.5</v>
      </c>
      <c r="T249" s="87" t="n">
        <v>875</v>
      </c>
      <c r="U249" s="87" t="n">
        <v>975</v>
      </c>
      <c r="V249" s="87" t="n">
        <v>1075</v>
      </c>
      <c r="W249" s="87" t="n">
        <v>1175</v>
      </c>
      <c r="X249" s="87" t="n">
        <v>1275</v>
      </c>
      <c r="Y249" s="87" t="n">
        <v>1375</v>
      </c>
      <c r="Z249" s="87" t="n">
        <v>1475</v>
      </c>
      <c r="AA249" s="87" t="n">
        <v>1575</v>
      </c>
      <c r="AB249" s="87" t="n">
        <v>1675</v>
      </c>
      <c r="AC249" s="87" t="n">
        <v>1775</v>
      </c>
      <c r="AD249" s="87" t="n">
        <v>1875</v>
      </c>
    </row>
    <row r="251" s="16" customFormat="true" ht="17.25" hidden="false" customHeight="false" outlineLevel="0" collapsed="false">
      <c r="B251" s="16" t="s">
        <v>120</v>
      </c>
    </row>
    <row r="252" customFormat="false" ht="15" hidden="false" customHeight="false" outlineLevel="0" collapsed="false">
      <c r="B252" s="63"/>
    </row>
    <row r="253" s="92" customFormat="true" ht="15" hidden="false" customHeight="false" outlineLevel="0" collapsed="false">
      <c r="B253" s="92" t="s">
        <v>58</v>
      </c>
    </row>
    <row r="254" s="91" customFormat="true" ht="15" hidden="false" customHeight="false" outlineLevel="0" collapsed="false">
      <c r="A254" s="90"/>
      <c r="B254" s="90"/>
      <c r="C254" s="90"/>
      <c r="D254" s="90"/>
      <c r="E254" s="90"/>
      <c r="F254" s="90"/>
      <c r="G254" s="90"/>
      <c r="H254" s="90"/>
      <c r="I254" s="90"/>
      <c r="J254" s="90"/>
      <c r="K254" s="90"/>
      <c r="L254" s="90"/>
      <c r="M254" s="90"/>
      <c r="N254" s="90"/>
      <c r="O254" s="90"/>
      <c r="P254" s="90"/>
      <c r="Q254" s="90"/>
      <c r="R254" s="90"/>
      <c r="S254" s="90"/>
      <c r="T254" s="90"/>
      <c r="U254" s="90"/>
    </row>
    <row r="255" s="66" customFormat="true" ht="15" hidden="false" customHeight="false" outlineLevel="0" collapsed="false">
      <c r="A255" s="64"/>
      <c r="B255" s="138" t="s">
        <v>121</v>
      </c>
      <c r="C255" s="65"/>
      <c r="D255" s="65"/>
      <c r="E255" s="65"/>
      <c r="F255" s="65"/>
      <c r="G255" s="65"/>
      <c r="H255" s="65"/>
      <c r="I255" s="65"/>
      <c r="J255" s="65"/>
      <c r="K255" s="65"/>
      <c r="L255" s="65"/>
      <c r="M255" s="65"/>
      <c r="N255" s="65"/>
      <c r="O255" s="65"/>
      <c r="P255" s="65"/>
      <c r="Q255" s="65"/>
      <c r="R255" s="65"/>
      <c r="S255" s="65"/>
      <c r="T255" s="65"/>
      <c r="U255" s="65"/>
      <c r="V255" s="65"/>
      <c r="W255" s="65"/>
      <c r="X255" s="65"/>
      <c r="Y255" s="65"/>
      <c r="Z255" s="65"/>
      <c r="AA255" s="65"/>
      <c r="AB255" s="65"/>
      <c r="AC255" s="65"/>
      <c r="AD255" s="65"/>
    </row>
    <row r="256" s="66" customFormat="true" ht="15" hidden="false" customHeight="false" outlineLevel="0" collapsed="false">
      <c r="A256" s="64"/>
      <c r="B256" s="138"/>
      <c r="C256" s="65"/>
      <c r="D256" s="65"/>
      <c r="E256" s="65"/>
      <c r="F256" s="65"/>
      <c r="G256" s="65"/>
      <c r="H256" s="65"/>
      <c r="I256" s="65"/>
      <c r="J256" s="65"/>
      <c r="K256" s="65"/>
      <c r="L256" s="65"/>
      <c r="M256" s="65"/>
      <c r="N256" s="65"/>
      <c r="O256" s="65"/>
      <c r="P256" s="65"/>
      <c r="Q256" s="65"/>
      <c r="R256" s="65"/>
      <c r="S256" s="65"/>
      <c r="T256" s="65"/>
      <c r="U256" s="65"/>
      <c r="V256" s="65"/>
      <c r="W256" s="65"/>
      <c r="X256" s="65"/>
      <c r="Y256" s="65"/>
      <c r="Z256" s="65"/>
      <c r="AA256" s="65"/>
      <c r="AB256" s="65"/>
      <c r="AC256" s="65"/>
      <c r="AD256" s="65"/>
    </row>
    <row r="257" s="66" customFormat="true" ht="15" hidden="false" customHeight="false" outlineLevel="0" collapsed="false">
      <c r="A257" s="64"/>
      <c r="B257" s="139" t="s">
        <v>60</v>
      </c>
      <c r="C257" s="65" t="n">
        <v>2023</v>
      </c>
      <c r="D257" s="65" t="n">
        <v>2024</v>
      </c>
      <c r="E257" s="65" t="n">
        <v>2025</v>
      </c>
      <c r="F257" s="65" t="n">
        <v>2026</v>
      </c>
      <c r="G257" s="65" t="n">
        <v>2027</v>
      </c>
      <c r="H257" s="65" t="n">
        <v>2028</v>
      </c>
      <c r="I257" s="65" t="n">
        <v>2029</v>
      </c>
      <c r="J257" s="65" t="n">
        <v>2030</v>
      </c>
      <c r="K257" s="65" t="n">
        <v>2031</v>
      </c>
      <c r="L257" s="65" t="n">
        <v>2032</v>
      </c>
      <c r="M257" s="65" t="n">
        <v>2033</v>
      </c>
      <c r="N257" s="65" t="n">
        <v>2034</v>
      </c>
      <c r="O257" s="65" t="n">
        <v>2035</v>
      </c>
      <c r="P257" s="65" t="n">
        <v>2036</v>
      </c>
      <c r="Q257" s="65" t="n">
        <v>2037</v>
      </c>
      <c r="R257" s="65" t="n">
        <v>2038</v>
      </c>
      <c r="S257" s="65" t="n">
        <v>2039</v>
      </c>
      <c r="T257" s="65" t="n">
        <v>2040</v>
      </c>
      <c r="U257" s="65" t="n">
        <v>2041</v>
      </c>
      <c r="V257" s="65" t="n">
        <v>2042</v>
      </c>
      <c r="W257" s="65" t="n">
        <v>2043</v>
      </c>
      <c r="X257" s="65" t="n">
        <v>2044</v>
      </c>
      <c r="Y257" s="65" t="n">
        <v>2045</v>
      </c>
      <c r="Z257" s="65" t="n">
        <v>2046</v>
      </c>
      <c r="AA257" s="65" t="n">
        <v>2047</v>
      </c>
      <c r="AB257" s="65" t="n">
        <v>2048</v>
      </c>
      <c r="AC257" s="65" t="n">
        <v>2049</v>
      </c>
      <c r="AD257" s="65" t="n">
        <v>2050</v>
      </c>
    </row>
    <row r="258" s="91" customFormat="true" ht="15" hidden="false" customHeight="false" outlineLevel="0" collapsed="false">
      <c r="A258" s="90"/>
      <c r="B258" s="140" t="s">
        <v>122</v>
      </c>
      <c r="C258" s="67" t="n">
        <v>0.4735</v>
      </c>
      <c r="D258" s="67" t="n">
        <v>0.4824</v>
      </c>
      <c r="E258" s="67" t="n">
        <v>0.4914</v>
      </c>
      <c r="F258" s="67" t="n">
        <v>0.5003</v>
      </c>
      <c r="G258" s="67" t="n">
        <v>0.5092</v>
      </c>
      <c r="H258" s="67" t="n">
        <v>0.5181</v>
      </c>
      <c r="I258" s="67" t="n">
        <v>0.527</v>
      </c>
      <c r="J258" s="67" t="n">
        <v>0.5359</v>
      </c>
      <c r="K258" s="67" t="n">
        <v>0.5448</v>
      </c>
      <c r="L258" s="67" t="n">
        <v>0.5537</v>
      </c>
      <c r="M258" s="67" t="n">
        <v>0.5626</v>
      </c>
      <c r="N258" s="67" t="n">
        <v>0.5715</v>
      </c>
      <c r="O258" s="67" t="n">
        <v>0.5804</v>
      </c>
      <c r="P258" s="67" t="n">
        <v>0.5804</v>
      </c>
      <c r="Q258" s="67" t="n">
        <v>0.5804</v>
      </c>
      <c r="R258" s="67" t="n">
        <v>0.5804</v>
      </c>
      <c r="S258" s="67" t="n">
        <v>0.5804</v>
      </c>
      <c r="T258" s="67" t="n">
        <v>0.5804</v>
      </c>
      <c r="U258" s="67" t="n">
        <v>0.5804</v>
      </c>
      <c r="V258" s="67" t="n">
        <v>0.5804</v>
      </c>
      <c r="W258" s="67" t="n">
        <v>0.5804</v>
      </c>
      <c r="X258" s="67" t="n">
        <v>0.5804</v>
      </c>
      <c r="Y258" s="67" t="n">
        <v>0.5804</v>
      </c>
      <c r="Z258" s="67" t="n">
        <v>0.5804</v>
      </c>
      <c r="AA258" s="67" t="n">
        <v>0.5804</v>
      </c>
      <c r="AB258" s="67" t="n">
        <v>0.5804</v>
      </c>
      <c r="AC258" s="67" t="n">
        <v>0.5804</v>
      </c>
      <c r="AD258" s="67" t="n">
        <v>0.5804</v>
      </c>
      <c r="AF258" s="141"/>
      <c r="AG258" s="141"/>
      <c r="AH258" s="141"/>
      <c r="AI258" s="141"/>
      <c r="AJ258" s="141"/>
      <c r="AK258" s="141"/>
      <c r="AL258" s="141"/>
      <c r="AM258" s="141"/>
      <c r="AN258" s="141"/>
      <c r="AO258" s="141"/>
      <c r="AP258" s="141"/>
      <c r="AQ258" s="141"/>
      <c r="AR258" s="141"/>
      <c r="AS258" s="141"/>
      <c r="AT258" s="141"/>
      <c r="AU258" s="141"/>
      <c r="AV258" s="141"/>
      <c r="AW258" s="141"/>
      <c r="AX258" s="141"/>
      <c r="AY258" s="141"/>
      <c r="AZ258" s="141"/>
      <c r="BA258" s="141"/>
      <c r="BB258" s="141"/>
      <c r="BC258" s="141"/>
      <c r="BD258" s="141"/>
      <c r="BE258" s="141"/>
      <c r="BF258" s="141"/>
      <c r="BG258" s="141"/>
      <c r="BH258" s="141"/>
    </row>
    <row r="259" s="91" customFormat="true" ht="15" hidden="false" customHeight="false" outlineLevel="0" collapsed="false">
      <c r="A259" s="90"/>
      <c r="B259" s="140" t="s">
        <v>123</v>
      </c>
      <c r="C259" s="67" t="n">
        <v>0.246</v>
      </c>
      <c r="D259" s="67" t="n">
        <v>0.2767</v>
      </c>
      <c r="E259" s="67" t="n">
        <v>0.3075</v>
      </c>
      <c r="F259" s="67" t="n">
        <v>0.3382</v>
      </c>
      <c r="G259" s="67" t="n">
        <v>0.369</v>
      </c>
      <c r="H259" s="67" t="n">
        <v>0.3997</v>
      </c>
      <c r="I259" s="67" t="n">
        <v>0.4305</v>
      </c>
      <c r="J259" s="67" t="n">
        <v>0.4612</v>
      </c>
      <c r="K259" s="67" t="n">
        <v>0.492</v>
      </c>
      <c r="L259" s="67" t="n">
        <v>0.5227</v>
      </c>
      <c r="M259" s="67" t="n">
        <v>0.5535</v>
      </c>
      <c r="N259" s="67" t="n">
        <v>0.5842</v>
      </c>
      <c r="O259" s="67" t="n">
        <v>0.615</v>
      </c>
      <c r="P259" s="67" t="n">
        <v>0.615</v>
      </c>
      <c r="Q259" s="67" t="n">
        <v>0.615</v>
      </c>
      <c r="R259" s="67" t="n">
        <v>0.615</v>
      </c>
      <c r="S259" s="67" t="n">
        <v>0.615</v>
      </c>
      <c r="T259" s="67" t="n">
        <v>0.615</v>
      </c>
      <c r="U259" s="67" t="n">
        <v>0.615</v>
      </c>
      <c r="V259" s="67" t="n">
        <v>0.615</v>
      </c>
      <c r="W259" s="67" t="n">
        <v>0.615</v>
      </c>
      <c r="X259" s="67" t="n">
        <v>0.615</v>
      </c>
      <c r="Y259" s="67" t="n">
        <v>0.615</v>
      </c>
      <c r="Z259" s="67" t="n">
        <v>0.615</v>
      </c>
      <c r="AA259" s="67" t="n">
        <v>0.615</v>
      </c>
      <c r="AB259" s="67" t="n">
        <v>0.615</v>
      </c>
      <c r="AC259" s="67" t="n">
        <v>0.615</v>
      </c>
      <c r="AD259" s="67" t="n">
        <v>0.615</v>
      </c>
      <c r="AF259" s="141"/>
      <c r="AG259" s="141"/>
      <c r="AH259" s="141"/>
      <c r="AI259" s="141"/>
      <c r="AJ259" s="141"/>
      <c r="AK259" s="141"/>
      <c r="AL259" s="141"/>
      <c r="AM259" s="141"/>
      <c r="AN259" s="141"/>
      <c r="AO259" s="141"/>
      <c r="AP259" s="141"/>
      <c r="AQ259" s="141"/>
      <c r="AR259" s="141"/>
      <c r="AS259" s="141"/>
      <c r="AT259" s="141"/>
      <c r="AU259" s="141"/>
      <c r="AV259" s="141"/>
      <c r="AW259" s="141"/>
      <c r="AX259" s="141"/>
      <c r="AY259" s="141"/>
      <c r="AZ259" s="141"/>
      <c r="BA259" s="141"/>
      <c r="BB259" s="141"/>
      <c r="BC259" s="141"/>
      <c r="BD259" s="141"/>
      <c r="BE259" s="141"/>
      <c r="BF259" s="141"/>
      <c r="BG259" s="141"/>
      <c r="BH259" s="141"/>
    </row>
    <row r="260" s="91" customFormat="true" ht="15" hidden="false" customHeight="false" outlineLevel="0" collapsed="false">
      <c r="A260" s="90"/>
      <c r="B260" s="140" t="s">
        <v>124</v>
      </c>
      <c r="C260" s="67" t="n">
        <v>0.3801</v>
      </c>
      <c r="D260" s="67" t="n">
        <v>0.3928</v>
      </c>
      <c r="E260" s="67" t="n">
        <v>0.3931</v>
      </c>
      <c r="F260" s="67" t="n">
        <v>0.3931</v>
      </c>
      <c r="G260" s="67" t="n">
        <v>0.4312</v>
      </c>
      <c r="H260" s="67" t="n">
        <v>0.4021</v>
      </c>
      <c r="I260" s="67" t="n">
        <v>0.4076</v>
      </c>
      <c r="J260" s="67" t="n">
        <v>0.4092</v>
      </c>
      <c r="K260" s="67" t="n">
        <v>0.4092</v>
      </c>
      <c r="L260" s="67" t="n">
        <v>0.4092</v>
      </c>
      <c r="M260" s="67" t="n">
        <v>0.4092</v>
      </c>
      <c r="N260" s="67" t="n">
        <v>0.4092</v>
      </c>
      <c r="O260" s="67" t="n">
        <v>0.4092</v>
      </c>
      <c r="P260" s="67" t="n">
        <v>0.4092</v>
      </c>
      <c r="Q260" s="67" t="n">
        <v>0.4092</v>
      </c>
      <c r="R260" s="67" t="n">
        <v>0.4092</v>
      </c>
      <c r="S260" s="67" t="n">
        <v>0.4092</v>
      </c>
      <c r="T260" s="67" t="n">
        <v>0.4092</v>
      </c>
      <c r="U260" s="67" t="n">
        <v>0.4092</v>
      </c>
      <c r="V260" s="67" t="n">
        <v>0.4092</v>
      </c>
      <c r="W260" s="67" t="n">
        <v>0.4092</v>
      </c>
      <c r="X260" s="67" t="n">
        <v>0.4092</v>
      </c>
      <c r="Y260" s="67" t="n">
        <v>0.4092</v>
      </c>
      <c r="Z260" s="67" t="n">
        <v>0.4092</v>
      </c>
      <c r="AA260" s="67" t="n">
        <v>0.4092</v>
      </c>
      <c r="AB260" s="67" t="n">
        <v>0.4092</v>
      </c>
      <c r="AC260" s="67" t="n">
        <v>0.4092</v>
      </c>
      <c r="AD260" s="67" t="n">
        <v>0.4092</v>
      </c>
      <c r="AF260" s="141"/>
      <c r="AG260" s="141"/>
      <c r="AH260" s="141"/>
      <c r="AI260" s="141"/>
      <c r="AJ260" s="141"/>
      <c r="AK260" s="141"/>
      <c r="AL260" s="141"/>
      <c r="AM260" s="141"/>
      <c r="AN260" s="141"/>
      <c r="AO260" s="141"/>
      <c r="AP260" s="141"/>
      <c r="AQ260" s="141"/>
      <c r="AR260" s="141"/>
      <c r="AS260" s="141"/>
      <c r="AT260" s="141"/>
      <c r="AU260" s="141"/>
      <c r="AV260" s="141"/>
      <c r="AW260" s="141"/>
      <c r="AX260" s="141"/>
      <c r="AY260" s="141"/>
      <c r="AZ260" s="141"/>
      <c r="BA260" s="141"/>
      <c r="BB260" s="141"/>
      <c r="BC260" s="141"/>
      <c r="BD260" s="141"/>
      <c r="BE260" s="141"/>
      <c r="BF260" s="141"/>
      <c r="BG260" s="141"/>
      <c r="BH260" s="141"/>
    </row>
    <row r="261" s="91" customFormat="true" ht="15" hidden="false" customHeight="false" outlineLevel="0" collapsed="false">
      <c r="A261" s="90"/>
      <c r="B261" s="140" t="s">
        <v>125</v>
      </c>
      <c r="C261" s="67" t="n">
        <v>0.0681</v>
      </c>
      <c r="D261" s="67" t="n">
        <v>0.0799</v>
      </c>
      <c r="E261" s="67" t="n">
        <v>0.0923</v>
      </c>
      <c r="F261" s="67" t="n">
        <v>0.1036</v>
      </c>
      <c r="G261" s="67" t="n">
        <v>0.1145</v>
      </c>
      <c r="H261" s="67" t="n">
        <v>0.1251</v>
      </c>
      <c r="I261" s="67" t="n">
        <v>0.1355</v>
      </c>
      <c r="J261" s="67" t="n">
        <v>0.1452</v>
      </c>
      <c r="K261" s="67" t="n">
        <v>0.1655</v>
      </c>
      <c r="L261" s="67" t="n">
        <v>0.1846</v>
      </c>
      <c r="M261" s="67" t="n">
        <v>0.2027</v>
      </c>
      <c r="N261" s="67" t="n">
        <v>0.2199</v>
      </c>
      <c r="O261" s="67" t="n">
        <v>0.2362</v>
      </c>
      <c r="P261" s="67" t="n">
        <v>0.2517</v>
      </c>
      <c r="Q261" s="67" t="n">
        <v>0.2665</v>
      </c>
      <c r="R261" s="67" t="n">
        <v>0.2805</v>
      </c>
      <c r="S261" s="67" t="n">
        <v>0.2939</v>
      </c>
      <c r="T261" s="67" t="n">
        <v>0.3084</v>
      </c>
      <c r="U261" s="67" t="n">
        <v>0.3084</v>
      </c>
      <c r="V261" s="67" t="n">
        <v>0.3084</v>
      </c>
      <c r="W261" s="67" t="n">
        <v>0.3084</v>
      </c>
      <c r="X261" s="67" t="n">
        <v>0.3084</v>
      </c>
      <c r="Y261" s="67" t="n">
        <v>0.3084</v>
      </c>
      <c r="Z261" s="67" t="n">
        <v>0.3084</v>
      </c>
      <c r="AA261" s="67" t="n">
        <v>0.3084</v>
      </c>
      <c r="AB261" s="67" t="n">
        <v>0.3084</v>
      </c>
      <c r="AC261" s="67" t="n">
        <v>0.3084</v>
      </c>
      <c r="AD261" s="67" t="n">
        <v>0.3084</v>
      </c>
      <c r="AF261" s="141"/>
      <c r="AG261" s="141"/>
      <c r="AH261" s="141"/>
      <c r="AI261" s="141"/>
      <c r="AJ261" s="141"/>
      <c r="AK261" s="141"/>
      <c r="AL261" s="141"/>
      <c r="AM261" s="141"/>
      <c r="AN261" s="141"/>
      <c r="AO261" s="141"/>
      <c r="AP261" s="141"/>
      <c r="AQ261" s="141"/>
      <c r="AR261" s="141"/>
      <c r="AS261" s="141"/>
      <c r="AT261" s="141"/>
      <c r="AU261" s="141"/>
      <c r="AV261" s="141"/>
      <c r="AW261" s="141"/>
      <c r="AX261" s="141"/>
      <c r="AY261" s="141"/>
      <c r="AZ261" s="141"/>
      <c r="BA261" s="141"/>
      <c r="BB261" s="141"/>
      <c r="BC261" s="141"/>
      <c r="BD261" s="141"/>
      <c r="BE261" s="141"/>
      <c r="BF261" s="141"/>
      <c r="BG261" s="141"/>
      <c r="BH261" s="141"/>
    </row>
    <row r="262" s="91" customFormat="true" ht="15" hidden="false" customHeight="false" outlineLevel="0" collapsed="false">
      <c r="A262" s="90"/>
      <c r="B262" s="140" t="s">
        <v>126</v>
      </c>
      <c r="C262" s="67" t="n">
        <v>0.5</v>
      </c>
      <c r="D262" s="67" t="n">
        <v>0.5</v>
      </c>
      <c r="E262" s="67" t="n">
        <v>0.5</v>
      </c>
      <c r="F262" s="67" t="n">
        <v>0.5</v>
      </c>
      <c r="G262" s="67" t="n">
        <v>0.5</v>
      </c>
      <c r="H262" s="67" t="n">
        <v>0.5</v>
      </c>
      <c r="I262" s="67" t="n">
        <v>0.5</v>
      </c>
      <c r="J262" s="67" t="n">
        <v>0.5</v>
      </c>
      <c r="K262" s="67" t="n">
        <v>0.5</v>
      </c>
      <c r="L262" s="67" t="n">
        <v>0.5</v>
      </c>
      <c r="M262" s="67" t="n">
        <v>0.5</v>
      </c>
      <c r="N262" s="67" t="n">
        <v>0.5</v>
      </c>
      <c r="O262" s="67" t="n">
        <v>0.5</v>
      </c>
      <c r="P262" s="67" t="n">
        <v>0.5</v>
      </c>
      <c r="Q262" s="67" t="n">
        <v>0.5</v>
      </c>
      <c r="R262" s="67" t="n">
        <v>0.5</v>
      </c>
      <c r="S262" s="67" t="n">
        <v>0.5</v>
      </c>
      <c r="T262" s="67" t="n">
        <v>0.5</v>
      </c>
      <c r="U262" s="67" t="n">
        <v>0.5</v>
      </c>
      <c r="V262" s="67" t="n">
        <v>0.5</v>
      </c>
      <c r="W262" s="67" t="n">
        <v>0.5</v>
      </c>
      <c r="X262" s="67" t="n">
        <v>0.5</v>
      </c>
      <c r="Y262" s="67" t="n">
        <v>0.5</v>
      </c>
      <c r="Z262" s="67" t="n">
        <v>0.5</v>
      </c>
      <c r="AA262" s="67" t="n">
        <v>0.5</v>
      </c>
      <c r="AB262" s="67" t="n">
        <v>0.5</v>
      </c>
      <c r="AC262" s="67" t="n">
        <v>0.5</v>
      </c>
      <c r="AD262" s="67" t="n">
        <v>0.5</v>
      </c>
      <c r="AF262" s="141"/>
      <c r="AG262" s="141"/>
      <c r="AH262" s="141"/>
      <c r="AI262" s="141"/>
      <c r="AJ262" s="141"/>
      <c r="AK262" s="141"/>
      <c r="AL262" s="141"/>
      <c r="AM262" s="141"/>
      <c r="AN262" s="141"/>
      <c r="AO262" s="141"/>
      <c r="AP262" s="141"/>
      <c r="AQ262" s="141"/>
      <c r="AR262" s="141"/>
      <c r="AS262" s="141"/>
      <c r="AT262" s="141"/>
      <c r="AU262" s="141"/>
      <c r="AV262" s="141"/>
      <c r="AW262" s="141"/>
      <c r="AX262" s="141"/>
      <c r="AY262" s="141"/>
      <c r="AZ262" s="141"/>
      <c r="BA262" s="141"/>
      <c r="BB262" s="141"/>
      <c r="BC262" s="141"/>
      <c r="BD262" s="141"/>
      <c r="BE262" s="141"/>
      <c r="BF262" s="141"/>
      <c r="BG262" s="141"/>
      <c r="BH262" s="141"/>
    </row>
    <row r="263" s="91" customFormat="true" ht="15" hidden="false" customHeight="false" outlineLevel="0" collapsed="false">
      <c r="A263" s="90"/>
      <c r="B263" s="140"/>
      <c r="C263" s="142"/>
      <c r="D263" s="142"/>
      <c r="E263" s="142"/>
      <c r="F263" s="142"/>
      <c r="G263" s="142"/>
      <c r="H263" s="142"/>
      <c r="I263" s="142"/>
      <c r="J263" s="142"/>
      <c r="K263" s="142"/>
      <c r="L263" s="142"/>
      <c r="M263" s="142"/>
      <c r="N263" s="142"/>
      <c r="O263" s="142"/>
      <c r="P263" s="142"/>
      <c r="Q263" s="142"/>
      <c r="R263" s="142"/>
      <c r="S263" s="142"/>
      <c r="T263" s="142"/>
      <c r="U263" s="142"/>
    </row>
    <row r="264" s="66" customFormat="true" ht="15" hidden="false" customHeight="false" outlineLevel="0" collapsed="false">
      <c r="A264" s="64"/>
      <c r="B264" s="139" t="s">
        <v>61</v>
      </c>
      <c r="C264" s="65" t="n">
        <v>2023</v>
      </c>
      <c r="D264" s="65" t="n">
        <v>2024</v>
      </c>
      <c r="E264" s="65" t="n">
        <v>2025</v>
      </c>
      <c r="F264" s="65" t="n">
        <v>2026</v>
      </c>
      <c r="G264" s="65" t="n">
        <v>2027</v>
      </c>
      <c r="H264" s="65" t="n">
        <v>2028</v>
      </c>
      <c r="I264" s="65" t="n">
        <v>2029</v>
      </c>
      <c r="J264" s="65" t="n">
        <v>2030</v>
      </c>
      <c r="K264" s="65" t="n">
        <v>2031</v>
      </c>
      <c r="L264" s="65" t="n">
        <v>2032</v>
      </c>
      <c r="M264" s="65" t="n">
        <v>2033</v>
      </c>
      <c r="N264" s="65" t="n">
        <v>2034</v>
      </c>
      <c r="O264" s="65" t="n">
        <v>2035</v>
      </c>
      <c r="P264" s="65" t="n">
        <v>2036</v>
      </c>
      <c r="Q264" s="65" t="n">
        <v>2037</v>
      </c>
      <c r="R264" s="65" t="n">
        <v>2038</v>
      </c>
      <c r="S264" s="65" t="n">
        <v>2039</v>
      </c>
      <c r="T264" s="65" t="n">
        <v>2040</v>
      </c>
      <c r="U264" s="65" t="n">
        <v>2041</v>
      </c>
      <c r="V264" s="65" t="n">
        <v>2042</v>
      </c>
      <c r="W264" s="65" t="n">
        <v>2043</v>
      </c>
      <c r="X264" s="65" t="n">
        <v>2044</v>
      </c>
      <c r="Y264" s="65" t="n">
        <v>2045</v>
      </c>
      <c r="Z264" s="65" t="n">
        <v>2046</v>
      </c>
      <c r="AA264" s="65" t="n">
        <v>2047</v>
      </c>
      <c r="AB264" s="65" t="n">
        <v>2048</v>
      </c>
      <c r="AC264" s="65" t="n">
        <v>2049</v>
      </c>
      <c r="AD264" s="65" t="n">
        <v>2050</v>
      </c>
    </row>
    <row r="265" s="91" customFormat="true" ht="15" hidden="false" customHeight="false" outlineLevel="0" collapsed="false">
      <c r="A265" s="90"/>
      <c r="B265" s="140" t="s">
        <v>122</v>
      </c>
      <c r="C265" s="67" t="n">
        <v>0.5265</v>
      </c>
      <c r="D265" s="67" t="n">
        <v>0.5176</v>
      </c>
      <c r="E265" s="67" t="n">
        <v>0.5086</v>
      </c>
      <c r="F265" s="67" t="n">
        <v>0.4997</v>
      </c>
      <c r="G265" s="67" t="n">
        <v>0.4908</v>
      </c>
      <c r="H265" s="67" t="n">
        <v>0.4819</v>
      </c>
      <c r="I265" s="67" t="n">
        <v>0.473</v>
      </c>
      <c r="J265" s="67" t="n">
        <v>0.4641</v>
      </c>
      <c r="K265" s="67" t="n">
        <v>0.4552</v>
      </c>
      <c r="L265" s="67" t="n">
        <v>0.4463</v>
      </c>
      <c r="M265" s="67" t="n">
        <v>0.4374</v>
      </c>
      <c r="N265" s="67" t="n">
        <v>0.4285</v>
      </c>
      <c r="O265" s="67" t="n">
        <v>0.4196</v>
      </c>
      <c r="P265" s="67" t="n">
        <v>0.4196</v>
      </c>
      <c r="Q265" s="67" t="n">
        <v>0.4196</v>
      </c>
      <c r="R265" s="67" t="n">
        <v>0.4196</v>
      </c>
      <c r="S265" s="67" t="n">
        <v>0.4196</v>
      </c>
      <c r="T265" s="67" t="n">
        <v>0.4196</v>
      </c>
      <c r="U265" s="67" t="n">
        <v>0.4196</v>
      </c>
      <c r="V265" s="67" t="n">
        <v>0.4196</v>
      </c>
      <c r="W265" s="67" t="n">
        <v>0.4196</v>
      </c>
      <c r="X265" s="67" t="n">
        <v>0.4196</v>
      </c>
      <c r="Y265" s="67" t="n">
        <v>0.4196</v>
      </c>
      <c r="Z265" s="67" t="n">
        <v>0.4196</v>
      </c>
      <c r="AA265" s="67" t="n">
        <v>0.4196</v>
      </c>
      <c r="AB265" s="67" t="n">
        <v>0.4196</v>
      </c>
      <c r="AC265" s="67" t="n">
        <v>0.4196</v>
      </c>
      <c r="AD265" s="67" t="n">
        <v>0.4196</v>
      </c>
      <c r="AF265" s="141"/>
      <c r="AG265" s="141"/>
      <c r="AH265" s="141"/>
      <c r="AI265" s="141"/>
      <c r="AJ265" s="141"/>
      <c r="AK265" s="141"/>
      <c r="AL265" s="141"/>
      <c r="AM265" s="141"/>
      <c r="AN265" s="141"/>
      <c r="AO265" s="141"/>
      <c r="AP265" s="141"/>
      <c r="AQ265" s="141"/>
      <c r="AR265" s="141"/>
      <c r="AS265" s="141"/>
      <c r="AT265" s="141"/>
      <c r="AU265" s="141"/>
      <c r="AV265" s="141"/>
      <c r="AW265" s="141"/>
      <c r="AX265" s="141"/>
      <c r="AY265" s="141"/>
      <c r="AZ265" s="141"/>
      <c r="BA265" s="141"/>
      <c r="BB265" s="141"/>
      <c r="BC265" s="141"/>
      <c r="BD265" s="141"/>
      <c r="BE265" s="141"/>
      <c r="BF265" s="141"/>
      <c r="BG265" s="141"/>
      <c r="BH265" s="141"/>
    </row>
    <row r="266" s="91" customFormat="true" ht="15" hidden="false" customHeight="false" outlineLevel="0" collapsed="false">
      <c r="A266" s="90"/>
      <c r="B266" s="140" t="s">
        <v>123</v>
      </c>
      <c r="C266" s="67" t="n">
        <v>0.754</v>
      </c>
      <c r="D266" s="67" t="n">
        <v>0.7233</v>
      </c>
      <c r="E266" s="67" t="n">
        <v>0.6925</v>
      </c>
      <c r="F266" s="67" t="n">
        <v>0.6618</v>
      </c>
      <c r="G266" s="67" t="n">
        <v>0.631</v>
      </c>
      <c r="H266" s="67" t="n">
        <v>0.6003</v>
      </c>
      <c r="I266" s="67" t="n">
        <v>0.5695</v>
      </c>
      <c r="J266" s="67" t="n">
        <v>0.5388</v>
      </c>
      <c r="K266" s="67" t="n">
        <v>0.508</v>
      </c>
      <c r="L266" s="67" t="n">
        <v>0.4773</v>
      </c>
      <c r="M266" s="67" t="n">
        <v>0.4465</v>
      </c>
      <c r="N266" s="67" t="n">
        <v>0.4158</v>
      </c>
      <c r="O266" s="67" t="n">
        <v>0.385</v>
      </c>
      <c r="P266" s="67" t="n">
        <v>0.385</v>
      </c>
      <c r="Q266" s="67" t="n">
        <v>0.385</v>
      </c>
      <c r="R266" s="67" t="n">
        <v>0.385</v>
      </c>
      <c r="S266" s="67" t="n">
        <v>0.385</v>
      </c>
      <c r="T266" s="67" t="n">
        <v>0.385</v>
      </c>
      <c r="U266" s="67" t="n">
        <v>0.385</v>
      </c>
      <c r="V266" s="67" t="n">
        <v>0.385</v>
      </c>
      <c r="W266" s="67" t="n">
        <v>0.385</v>
      </c>
      <c r="X266" s="67" t="n">
        <v>0.385</v>
      </c>
      <c r="Y266" s="67" t="n">
        <v>0.385</v>
      </c>
      <c r="Z266" s="67" t="n">
        <v>0.385</v>
      </c>
      <c r="AA266" s="67" t="n">
        <v>0.385</v>
      </c>
      <c r="AB266" s="67" t="n">
        <v>0.385</v>
      </c>
      <c r="AC266" s="67" t="n">
        <v>0.385</v>
      </c>
      <c r="AD266" s="67" t="n">
        <v>0.385</v>
      </c>
      <c r="AF266" s="141"/>
      <c r="AG266" s="141"/>
      <c r="AH266" s="141"/>
      <c r="AI266" s="141"/>
      <c r="AJ266" s="141"/>
      <c r="AK266" s="141"/>
      <c r="AL266" s="141"/>
      <c r="AM266" s="141"/>
      <c r="AN266" s="141"/>
      <c r="AO266" s="141"/>
      <c r="AP266" s="141"/>
      <c r="AQ266" s="141"/>
      <c r="AR266" s="141"/>
      <c r="AS266" s="141"/>
      <c r="AT266" s="141"/>
      <c r="AU266" s="141"/>
      <c r="AV266" s="141"/>
      <c r="AW266" s="141"/>
      <c r="AX266" s="141"/>
      <c r="AY266" s="141"/>
      <c r="AZ266" s="141"/>
      <c r="BA266" s="141"/>
      <c r="BB266" s="141"/>
      <c r="BC266" s="141"/>
      <c r="BD266" s="141"/>
      <c r="BE266" s="141"/>
      <c r="BF266" s="141"/>
      <c r="BG266" s="141"/>
      <c r="BH266" s="141"/>
    </row>
    <row r="267" s="91" customFormat="true" ht="15" hidden="false" customHeight="false" outlineLevel="0" collapsed="false">
      <c r="A267" s="90"/>
      <c r="B267" s="140" t="s">
        <v>127</v>
      </c>
      <c r="C267" s="67" t="n">
        <v>0.6199</v>
      </c>
      <c r="D267" s="67" t="n">
        <v>0.6072</v>
      </c>
      <c r="E267" s="67" t="n">
        <v>0.6069</v>
      </c>
      <c r="F267" s="67" t="n">
        <v>0.6069</v>
      </c>
      <c r="G267" s="67" t="n">
        <v>0.5688</v>
      </c>
      <c r="H267" s="67" t="n">
        <v>0.5979</v>
      </c>
      <c r="I267" s="67" t="n">
        <v>0.5924</v>
      </c>
      <c r="J267" s="67" t="n">
        <v>0.5908</v>
      </c>
      <c r="K267" s="67" t="n">
        <v>0.5908</v>
      </c>
      <c r="L267" s="67" t="n">
        <v>0.5908</v>
      </c>
      <c r="M267" s="67" t="n">
        <v>0.5908</v>
      </c>
      <c r="N267" s="67" t="n">
        <v>0.5908</v>
      </c>
      <c r="O267" s="67" t="n">
        <v>0.5908</v>
      </c>
      <c r="P267" s="67" t="n">
        <v>0.5908</v>
      </c>
      <c r="Q267" s="67" t="n">
        <v>0.5908</v>
      </c>
      <c r="R267" s="67" t="n">
        <v>0.5908</v>
      </c>
      <c r="S267" s="67" t="n">
        <v>0.5908</v>
      </c>
      <c r="T267" s="67" t="n">
        <v>0.5908</v>
      </c>
      <c r="U267" s="67" t="n">
        <v>0.5908</v>
      </c>
      <c r="V267" s="67" t="n">
        <v>0.5908</v>
      </c>
      <c r="W267" s="67" t="n">
        <v>0.5908</v>
      </c>
      <c r="X267" s="67" t="n">
        <v>0.5908</v>
      </c>
      <c r="Y267" s="67" t="n">
        <v>0.5908</v>
      </c>
      <c r="Z267" s="67" t="n">
        <v>0.5908</v>
      </c>
      <c r="AA267" s="67" t="n">
        <v>0.5908</v>
      </c>
      <c r="AB267" s="67" t="n">
        <v>0.5908</v>
      </c>
      <c r="AC267" s="67" t="n">
        <v>0.5908</v>
      </c>
      <c r="AD267" s="67" t="n">
        <v>0.5908</v>
      </c>
      <c r="AF267" s="141"/>
      <c r="AG267" s="141"/>
      <c r="AH267" s="141"/>
      <c r="AI267" s="141"/>
      <c r="AJ267" s="141"/>
      <c r="AK267" s="141"/>
      <c r="AL267" s="141"/>
      <c r="AM267" s="141"/>
      <c r="AN267" s="141"/>
      <c r="AO267" s="141"/>
      <c r="AP267" s="141"/>
      <c r="AQ267" s="141"/>
      <c r="AR267" s="141"/>
      <c r="AS267" s="141"/>
      <c r="AT267" s="141"/>
      <c r="AU267" s="141"/>
      <c r="AV267" s="141"/>
      <c r="AW267" s="141"/>
      <c r="AX267" s="141"/>
      <c r="AY267" s="141"/>
      <c r="AZ267" s="141"/>
      <c r="BA267" s="141"/>
      <c r="BB267" s="141"/>
      <c r="BC267" s="141"/>
      <c r="BD267" s="141"/>
      <c r="BE267" s="141"/>
      <c r="BF267" s="141"/>
      <c r="BG267" s="141"/>
      <c r="BH267" s="141"/>
    </row>
    <row r="268" s="91" customFormat="true" ht="15" hidden="false" customHeight="false" outlineLevel="0" collapsed="false">
      <c r="A268" s="90"/>
      <c r="B268" s="140" t="s">
        <v>125</v>
      </c>
      <c r="C268" s="67" t="n">
        <v>0.9319</v>
      </c>
      <c r="D268" s="67" t="n">
        <v>0.9201</v>
      </c>
      <c r="E268" s="67" t="n">
        <v>0.9077</v>
      </c>
      <c r="F268" s="67" t="n">
        <v>0.8964</v>
      </c>
      <c r="G268" s="67" t="n">
        <v>0.8855</v>
      </c>
      <c r="H268" s="67" t="n">
        <v>0.8749</v>
      </c>
      <c r="I268" s="67" t="n">
        <v>0.8645</v>
      </c>
      <c r="J268" s="67" t="n">
        <v>0.8548</v>
      </c>
      <c r="K268" s="67" t="n">
        <v>0.8345</v>
      </c>
      <c r="L268" s="67" t="n">
        <v>0.8154</v>
      </c>
      <c r="M268" s="67" t="n">
        <v>0.7973</v>
      </c>
      <c r="N268" s="67" t="n">
        <v>0.7801</v>
      </c>
      <c r="O268" s="67" t="n">
        <v>0.7638</v>
      </c>
      <c r="P268" s="67" t="n">
        <v>0.7483</v>
      </c>
      <c r="Q268" s="67" t="n">
        <v>0.7335</v>
      </c>
      <c r="R268" s="67" t="n">
        <v>0.7195</v>
      </c>
      <c r="S268" s="67" t="n">
        <v>0.7061</v>
      </c>
      <c r="T268" s="67" t="n">
        <v>0.6916</v>
      </c>
      <c r="U268" s="67" t="n">
        <v>0.6916</v>
      </c>
      <c r="V268" s="67" t="n">
        <v>0.6916</v>
      </c>
      <c r="W268" s="67" t="n">
        <v>0.6916</v>
      </c>
      <c r="X268" s="67" t="n">
        <v>0.6916</v>
      </c>
      <c r="Y268" s="67" t="n">
        <v>0.6916</v>
      </c>
      <c r="Z268" s="67" t="n">
        <v>0.6916</v>
      </c>
      <c r="AA268" s="67" t="n">
        <v>0.6916</v>
      </c>
      <c r="AB268" s="67" t="n">
        <v>0.6916</v>
      </c>
      <c r="AC268" s="67" t="n">
        <v>0.6916</v>
      </c>
      <c r="AD268" s="67" t="n">
        <v>0.6916</v>
      </c>
      <c r="AF268" s="141"/>
      <c r="AG268" s="141"/>
      <c r="AH268" s="141"/>
      <c r="AI268" s="141"/>
      <c r="AJ268" s="141"/>
      <c r="AK268" s="141"/>
      <c r="AL268" s="141"/>
      <c r="AM268" s="141"/>
      <c r="AN268" s="141"/>
      <c r="AO268" s="141"/>
      <c r="AP268" s="141"/>
      <c r="AQ268" s="141"/>
      <c r="AR268" s="141"/>
      <c r="AS268" s="141"/>
      <c r="AT268" s="141"/>
      <c r="AU268" s="141"/>
      <c r="AV268" s="141"/>
      <c r="AW268" s="141"/>
      <c r="AX268" s="141"/>
      <c r="AY268" s="141"/>
      <c r="AZ268" s="141"/>
      <c r="BA268" s="141"/>
      <c r="BB268" s="141"/>
      <c r="BC268" s="141"/>
      <c r="BD268" s="141"/>
      <c r="BE268" s="141"/>
      <c r="BF268" s="141"/>
      <c r="BG268" s="141"/>
      <c r="BH268" s="141"/>
    </row>
    <row r="269" s="91" customFormat="true" ht="15" hidden="false" customHeight="false" outlineLevel="0" collapsed="false">
      <c r="A269" s="90"/>
      <c r="B269" s="140" t="s">
        <v>126</v>
      </c>
      <c r="C269" s="67" t="n">
        <v>0.5</v>
      </c>
      <c r="D269" s="67" t="n">
        <v>0.5</v>
      </c>
      <c r="E269" s="67" t="n">
        <v>0.5</v>
      </c>
      <c r="F269" s="67" t="n">
        <v>0.5</v>
      </c>
      <c r="G269" s="67" t="n">
        <v>0.5</v>
      </c>
      <c r="H269" s="67" t="n">
        <v>0.5</v>
      </c>
      <c r="I269" s="67" t="n">
        <v>0.5</v>
      </c>
      <c r="J269" s="67" t="n">
        <v>0.5</v>
      </c>
      <c r="K269" s="67" t="n">
        <v>0.5</v>
      </c>
      <c r="L269" s="67" t="n">
        <v>0.5</v>
      </c>
      <c r="M269" s="67" t="n">
        <v>0.5</v>
      </c>
      <c r="N269" s="67" t="n">
        <v>0.5</v>
      </c>
      <c r="O269" s="67" t="n">
        <v>0.5</v>
      </c>
      <c r="P269" s="67" t="n">
        <v>0.5</v>
      </c>
      <c r="Q269" s="67" t="n">
        <v>0.5</v>
      </c>
      <c r="R269" s="67" t="n">
        <v>0.5</v>
      </c>
      <c r="S269" s="67" t="n">
        <v>0.5</v>
      </c>
      <c r="T269" s="67" t="n">
        <v>0.5</v>
      </c>
      <c r="U269" s="67" t="n">
        <v>0.5</v>
      </c>
      <c r="V269" s="67" t="n">
        <v>0.5</v>
      </c>
      <c r="W269" s="67" t="n">
        <v>0.5</v>
      </c>
      <c r="X269" s="67" t="n">
        <v>0.5</v>
      </c>
      <c r="Y269" s="67" t="n">
        <v>0.5</v>
      </c>
      <c r="Z269" s="67" t="n">
        <v>0.5</v>
      </c>
      <c r="AA269" s="67" t="n">
        <v>0.5</v>
      </c>
      <c r="AB269" s="67" t="n">
        <v>0.5</v>
      </c>
      <c r="AC269" s="67" t="n">
        <v>0.5</v>
      </c>
      <c r="AD269" s="67" t="n">
        <v>0.5</v>
      </c>
      <c r="AF269" s="141"/>
      <c r="AG269" s="141"/>
      <c r="AH269" s="141"/>
      <c r="AI269" s="141"/>
      <c r="AJ269" s="141"/>
      <c r="AK269" s="141"/>
      <c r="AL269" s="141"/>
      <c r="AM269" s="141"/>
      <c r="AN269" s="141"/>
      <c r="AO269" s="141"/>
      <c r="AP269" s="141"/>
      <c r="AQ269" s="141"/>
      <c r="AR269" s="141"/>
      <c r="AS269" s="141"/>
      <c r="AT269" s="141"/>
      <c r="AU269" s="141"/>
      <c r="AV269" s="141"/>
      <c r="AW269" s="141"/>
      <c r="AX269" s="141"/>
      <c r="AY269" s="141"/>
      <c r="AZ269" s="141"/>
      <c r="BA269" s="141"/>
      <c r="BB269" s="141"/>
      <c r="BC269" s="141"/>
      <c r="BD269" s="141"/>
      <c r="BE269" s="141"/>
      <c r="BF269" s="141"/>
      <c r="BG269" s="141"/>
      <c r="BH269" s="141"/>
    </row>
    <row r="270" s="91" customFormat="true" ht="15" hidden="false" customHeight="false" outlineLevel="0" collapsed="false">
      <c r="A270" s="90"/>
      <c r="B270" s="90"/>
      <c r="C270" s="90"/>
      <c r="D270" s="90"/>
      <c r="E270" s="90"/>
      <c r="F270" s="90"/>
      <c r="G270" s="90"/>
      <c r="H270" s="90"/>
      <c r="I270" s="90"/>
      <c r="J270" s="90"/>
      <c r="K270" s="90"/>
      <c r="L270" s="90"/>
      <c r="M270" s="90"/>
      <c r="N270" s="90"/>
      <c r="O270" s="90"/>
      <c r="P270" s="90"/>
      <c r="Q270" s="90"/>
      <c r="R270" s="90"/>
      <c r="S270" s="90"/>
      <c r="T270" s="90"/>
      <c r="U270" s="90"/>
    </row>
    <row r="271" s="92" customFormat="true" ht="15" hidden="false" customHeight="false" outlineLevel="0" collapsed="false">
      <c r="B271" s="92" t="s">
        <v>128</v>
      </c>
    </row>
    <row r="272" s="91" customFormat="true" ht="15" hidden="false" customHeight="false" outlineLevel="0" collapsed="false">
      <c r="A272" s="90"/>
      <c r="B272" s="90"/>
      <c r="C272" s="90"/>
      <c r="D272" s="90"/>
      <c r="E272" s="90"/>
      <c r="F272" s="90"/>
      <c r="G272" s="90"/>
      <c r="H272" s="90"/>
      <c r="I272" s="90"/>
      <c r="J272" s="90"/>
      <c r="K272" s="90"/>
      <c r="L272" s="90"/>
      <c r="M272" s="90"/>
      <c r="N272" s="90"/>
      <c r="O272" s="90"/>
      <c r="P272" s="90"/>
      <c r="Q272" s="90"/>
      <c r="R272" s="90"/>
      <c r="S272" s="90"/>
      <c r="T272" s="90"/>
      <c r="U272" s="90"/>
    </row>
    <row r="273" s="66" customFormat="true" ht="15" hidden="false" customHeight="false" outlineLevel="0" collapsed="false">
      <c r="A273" s="64"/>
      <c r="B273" s="143" t="s">
        <v>129</v>
      </c>
      <c r="C273" s="65" t="n">
        <v>2023</v>
      </c>
      <c r="D273" s="65" t="n">
        <v>2024</v>
      </c>
      <c r="E273" s="65" t="n">
        <v>2025</v>
      </c>
      <c r="F273" s="65" t="n">
        <v>2026</v>
      </c>
      <c r="G273" s="65" t="n">
        <v>2027</v>
      </c>
      <c r="H273" s="65" t="n">
        <v>2028</v>
      </c>
      <c r="I273" s="65" t="n">
        <v>2029</v>
      </c>
      <c r="J273" s="65" t="n">
        <v>2030</v>
      </c>
      <c r="K273" s="65" t="n">
        <v>2031</v>
      </c>
      <c r="L273" s="65" t="n">
        <v>2032</v>
      </c>
      <c r="M273" s="65" t="n">
        <v>2033</v>
      </c>
      <c r="N273" s="65" t="n">
        <v>2034</v>
      </c>
      <c r="O273" s="65" t="n">
        <v>2035</v>
      </c>
      <c r="P273" s="65" t="n">
        <v>2036</v>
      </c>
      <c r="Q273" s="65" t="n">
        <v>2037</v>
      </c>
      <c r="R273" s="65" t="n">
        <v>2038</v>
      </c>
      <c r="S273" s="65" t="n">
        <v>2039</v>
      </c>
      <c r="T273" s="65" t="n">
        <v>2040</v>
      </c>
      <c r="U273" s="65" t="n">
        <v>2041</v>
      </c>
      <c r="V273" s="65" t="n">
        <v>2042</v>
      </c>
      <c r="W273" s="65" t="n">
        <v>2043</v>
      </c>
      <c r="X273" s="65" t="n">
        <v>2044</v>
      </c>
      <c r="Y273" s="65" t="n">
        <v>2045</v>
      </c>
      <c r="Z273" s="65" t="n">
        <v>2046</v>
      </c>
      <c r="AA273" s="65" t="n">
        <v>2047</v>
      </c>
      <c r="AB273" s="65" t="n">
        <v>2048</v>
      </c>
      <c r="AC273" s="65" t="n">
        <v>2049</v>
      </c>
      <c r="AD273" s="65" t="n">
        <v>2050</v>
      </c>
    </row>
    <row r="274" s="91" customFormat="true" ht="15" hidden="false" customHeight="false" outlineLevel="0" collapsed="false">
      <c r="A274" s="90"/>
      <c r="B274" s="112" t="s">
        <v>69</v>
      </c>
      <c r="C274" s="100" t="n">
        <f aca="false">C275*(1+C$6)</f>
        <v>354.518392</v>
      </c>
      <c r="D274" s="100" t="n">
        <f aca="false">D275*(1+D$6)</f>
        <v>478.34060351</v>
      </c>
      <c r="E274" s="100" t="n">
        <f aca="false">E275*(1+E$6)</f>
        <v>625.3585575</v>
      </c>
      <c r="F274" s="100" t="n">
        <f aca="false">F275*(1+F$6)</f>
        <v>810.94491829</v>
      </c>
      <c r="G274" s="100" t="n">
        <f aca="false">G275*(1+G$6)</f>
        <v>1043.43562146</v>
      </c>
      <c r="H274" s="100" t="n">
        <f aca="false">H275*(1+H$6)</f>
        <v>1331.99936112</v>
      </c>
      <c r="I274" s="100" t="n">
        <f aca="false">I275*(1+I$6)</f>
        <v>1698.43882535</v>
      </c>
      <c r="J274" s="100" t="n">
        <f aca="false">J275*(1+J$6)</f>
        <v>2218.26611835</v>
      </c>
      <c r="K274" s="100" t="n">
        <f aca="false">K275*(1+K$6)</f>
        <v>2842.4399558</v>
      </c>
      <c r="L274" s="100" t="n">
        <f aca="false">L275*(1+L$6)</f>
        <v>3511.36101563</v>
      </c>
      <c r="M274" s="100" t="n">
        <f aca="false">M275*(1+M$6)</f>
        <v>4220.82755443</v>
      </c>
      <c r="N274" s="100" t="n">
        <f aca="false">N275*(1+N$6)</f>
        <v>4961.00426381</v>
      </c>
      <c r="O274" s="100" t="n">
        <f aca="false">O275*(1+O$6)</f>
        <v>5732.20545948</v>
      </c>
      <c r="P274" s="100" t="n">
        <f aca="false">P275*(1+P$6)</f>
        <v>6332.77476309</v>
      </c>
      <c r="Q274" s="100" t="n">
        <f aca="false">Q275*(1+Q$6)</f>
        <v>6887.00213879</v>
      </c>
      <c r="R274" s="100" t="n">
        <f aca="false">R275*(1+R$6)</f>
        <v>7404.24366444</v>
      </c>
      <c r="S274" s="100" t="n">
        <f aca="false">S275*(1+S$6)</f>
        <v>7887.9450696</v>
      </c>
      <c r="T274" s="100" t="n">
        <f aca="false">T275*(1+T$6)</f>
        <v>8339.67278184</v>
      </c>
      <c r="U274" s="100" t="n">
        <f aca="false">U275*(1+U$6)</f>
        <v>8748.83632208</v>
      </c>
      <c r="V274" s="100" t="n">
        <f aca="false">V275*(1+V$6)</f>
        <v>9116.24508968</v>
      </c>
      <c r="W274" s="100" t="n">
        <f aca="false">W275*(1+W$6)</f>
        <v>9447.35598192</v>
      </c>
      <c r="X274" s="100" t="n">
        <f aca="false">X275*(1+X$6)</f>
        <v>9746.61529392</v>
      </c>
      <c r="Y274" s="100" t="n">
        <f aca="false">Y275*(1+Y$6)</f>
        <v>10018.45090396</v>
      </c>
      <c r="Z274" s="100" t="n">
        <f aca="false">Z275*(1+Z$6)</f>
        <v>10267.36262214</v>
      </c>
      <c r="AA274" s="100" t="n">
        <f aca="false">AA275*(1+AA$6)</f>
        <v>10496.36694966</v>
      </c>
      <c r="AB274" s="100" t="n">
        <f aca="false">AB275*(1+AB$6)</f>
        <v>10709.1179408</v>
      </c>
      <c r="AC274" s="100" t="n">
        <f aca="false">AC275*(1+AC$6)</f>
        <v>10908.499023</v>
      </c>
      <c r="AD274" s="100" t="n">
        <f aca="false">AD275*(1+AD$6)</f>
        <v>11097.1585447</v>
      </c>
    </row>
    <row r="275" s="91" customFormat="true" ht="15" hidden="false" customHeight="false" outlineLevel="0" collapsed="false">
      <c r="A275" s="90"/>
      <c r="B275" s="112" t="s">
        <v>68</v>
      </c>
      <c r="C275" s="100" t="n">
        <f aca="false">SUM(C276:C279)</f>
        <v>331.3256</v>
      </c>
      <c r="D275" s="100" t="n">
        <f aca="false">SUM(D276:D279)</f>
        <v>447.047293</v>
      </c>
      <c r="E275" s="100" t="n">
        <f aca="false">SUM(E276:E279)</f>
        <v>584.44725</v>
      </c>
      <c r="F275" s="100" t="n">
        <f aca="false">SUM(F276:F279)</f>
        <v>757.892447</v>
      </c>
      <c r="G275" s="100" t="n">
        <f aca="false">SUM(G276:G279)</f>
        <v>975.173478</v>
      </c>
      <c r="H275" s="100" t="n">
        <f aca="false">SUM(H276:H279)</f>
        <v>1244.859216</v>
      </c>
      <c r="I275" s="100" t="n">
        <f aca="false">SUM(I276:I279)</f>
        <v>1587.326005</v>
      </c>
      <c r="J275" s="100" t="n">
        <f aca="false">SUM(J276:J279)</f>
        <v>2073.145905</v>
      </c>
      <c r="K275" s="100" t="n">
        <f aca="false">SUM(K276:K279)</f>
        <v>2656.48594</v>
      </c>
      <c r="L275" s="100" t="n">
        <f aca="false">SUM(L276:L279)</f>
        <v>3281.645809</v>
      </c>
      <c r="M275" s="100" t="n">
        <f aca="false">SUM(M276:M279)</f>
        <v>3944.698649</v>
      </c>
      <c r="N275" s="100" t="n">
        <f aca="false">SUM(N276:N279)</f>
        <v>4636.452583</v>
      </c>
      <c r="O275" s="100" t="n">
        <f aca="false">SUM(O276:O279)</f>
        <v>5357.201364</v>
      </c>
      <c r="P275" s="100" t="n">
        <f aca="false">SUM(P276:P279)</f>
        <v>5918.481087</v>
      </c>
      <c r="Q275" s="100" t="n">
        <f aca="false">SUM(Q276:Q279)</f>
        <v>6436.450597</v>
      </c>
      <c r="R275" s="100" t="n">
        <f aca="false">SUM(R276:R279)</f>
        <v>6919.853892</v>
      </c>
      <c r="S275" s="100" t="n">
        <f aca="false">SUM(S276:S279)</f>
        <v>7371.91128</v>
      </c>
      <c r="T275" s="100" t="n">
        <f aca="false">SUM(T276:T279)</f>
        <v>7794.086712</v>
      </c>
      <c r="U275" s="100" t="n">
        <f aca="false">SUM(U276:U279)</f>
        <v>8176.482544</v>
      </c>
      <c r="V275" s="100" t="n">
        <f aca="false">SUM(V276:V279)</f>
        <v>8519.855224</v>
      </c>
      <c r="W275" s="100" t="n">
        <f aca="false">SUM(W276:W279)</f>
        <v>8829.304656</v>
      </c>
      <c r="X275" s="100" t="n">
        <f aca="false">SUM(X276:X279)</f>
        <v>9108.986256</v>
      </c>
      <c r="Y275" s="100" t="n">
        <f aca="false">SUM(Y276:Y279)</f>
        <v>9363.038228</v>
      </c>
      <c r="Z275" s="100" t="n">
        <f aca="false">SUM(Z276:Z279)</f>
        <v>9595.666002</v>
      </c>
      <c r="AA275" s="100" t="n">
        <f aca="false">SUM(AA276:AA279)</f>
        <v>9809.688738</v>
      </c>
      <c r="AB275" s="100" t="n">
        <f aca="false">SUM(AB276:AB279)</f>
        <v>10008.52144</v>
      </c>
      <c r="AC275" s="100" t="n">
        <f aca="false">SUM(AC276:AC279)</f>
        <v>10194.8589</v>
      </c>
      <c r="AD275" s="100" t="n">
        <f aca="false">SUM(AD276:AD279)</f>
        <v>10371.17621</v>
      </c>
    </row>
    <row r="276" s="91" customFormat="true" ht="15" hidden="false" customHeight="false" outlineLevel="0" collapsed="false">
      <c r="A276" s="90"/>
      <c r="B276" s="144" t="s">
        <v>130</v>
      </c>
      <c r="C276" s="76" t="n">
        <f aca="false">C258*C292</f>
        <v>271.452815</v>
      </c>
      <c r="D276" s="76" t="n">
        <f aca="false">D258*D292</f>
        <v>353.5992</v>
      </c>
      <c r="E276" s="76" t="n">
        <f aca="false">E258*E292</f>
        <v>454.751388</v>
      </c>
      <c r="F276" s="76" t="n">
        <f aca="false">F258*F292</f>
        <v>584.905733</v>
      </c>
      <c r="G276" s="76" t="n">
        <f aca="false">G258*G292</f>
        <v>753.585448</v>
      </c>
      <c r="H276" s="76" t="n">
        <f aca="false">H258*H292</f>
        <v>964.800639</v>
      </c>
      <c r="I276" s="76" t="n">
        <f aca="false">I258*I292</f>
        <v>1220.10513</v>
      </c>
      <c r="J276" s="76" t="n">
        <f aca="false">J258*J292</f>
        <v>1514.876761</v>
      </c>
      <c r="K276" s="76" t="n">
        <f aca="false">K258*K292</f>
        <v>1843.14012</v>
      </c>
      <c r="L276" s="76" t="n">
        <f aca="false">L258*L292</f>
        <v>2199.695064</v>
      </c>
      <c r="M276" s="76" t="n">
        <f aca="false">M258*M292</f>
        <v>2578.390174</v>
      </c>
      <c r="N276" s="76" t="n">
        <f aca="false">N258*N292</f>
        <v>2971.58283</v>
      </c>
      <c r="O276" s="76" t="n">
        <f aca="false">O258*O292</f>
        <v>3385.3281</v>
      </c>
      <c r="P276" s="76" t="n">
        <f aca="false">P258*P292</f>
        <v>3742.065156</v>
      </c>
      <c r="Q276" s="76" t="n">
        <f aca="false">Q258*Q292</f>
        <v>4069.462992</v>
      </c>
      <c r="R276" s="76" t="n">
        <f aca="false">R258*R292</f>
        <v>4368.252912</v>
      </c>
      <c r="S276" s="76" t="n">
        <f aca="false">S258*S292</f>
        <v>4639.65956</v>
      </c>
      <c r="T276" s="76" t="n">
        <f aca="false">T258*T292</f>
        <v>4885.250016</v>
      </c>
      <c r="U276" s="76" t="n">
        <f aca="false">U258*U292</f>
        <v>5108.152636</v>
      </c>
      <c r="V276" s="76" t="n">
        <f aca="false">V258*V292</f>
        <v>5311.942684</v>
      </c>
      <c r="W276" s="76" t="n">
        <f aca="false">W258*W292</f>
        <v>5498.657364</v>
      </c>
      <c r="X276" s="76" t="n">
        <f aca="false">X258*X292</f>
        <v>5670.496392</v>
      </c>
      <c r="Y276" s="76" t="n">
        <f aca="false">Y258*Y292</f>
        <v>5828.916572</v>
      </c>
      <c r="Z276" s="76" t="n">
        <f aca="false">Z258*Z292</f>
        <v>5975.484984</v>
      </c>
      <c r="AA276" s="76" t="n">
        <f aca="false">AA258*AA292</f>
        <v>6111.037404</v>
      </c>
      <c r="AB276" s="76" t="n">
        <f aca="false">AB258*AB292</f>
        <v>6236.885536</v>
      </c>
      <c r="AC276" s="76" t="n">
        <f aca="false">AC258*AC292</f>
        <v>6354.300456</v>
      </c>
      <c r="AD276" s="76" t="n">
        <f aca="false">AD258*AD292</f>
        <v>6464.576456</v>
      </c>
    </row>
    <row r="277" s="91" customFormat="true" ht="15" hidden="false" customHeight="false" outlineLevel="0" collapsed="false">
      <c r="A277" s="90"/>
      <c r="B277" s="144" t="s">
        <v>131</v>
      </c>
      <c r="C277" s="76" t="n">
        <f aca="false">C259*C293</f>
        <v>58.69806</v>
      </c>
      <c r="D277" s="76" t="n">
        <f aca="false">D259*D293</f>
        <v>91.894837</v>
      </c>
      <c r="E277" s="76" t="n">
        <f aca="false">E259*E293</f>
        <v>127.90155</v>
      </c>
      <c r="F277" s="76" t="n">
        <f aca="false">F259*F293</f>
        <v>167.676178</v>
      </c>
      <c r="G277" s="76" t="n">
        <f aca="false">G259*G293</f>
        <v>212.07537</v>
      </c>
      <c r="H277" s="76" t="n">
        <f aca="false">H259*H293</f>
        <v>265.684587</v>
      </c>
      <c r="I277" s="76" t="n">
        <f aca="false">I259*I293</f>
        <v>347.340315</v>
      </c>
      <c r="J277" s="76" t="n">
        <f aca="false">J259*J293</f>
        <v>520.685576</v>
      </c>
      <c r="K277" s="76" t="n">
        <f aca="false">K259*K293</f>
        <v>770.1768</v>
      </c>
      <c r="L277" s="76" t="n">
        <f aca="false">L259*L293</f>
        <v>1033.424943</v>
      </c>
      <c r="M277" s="76" t="n">
        <f aca="false">M259*M293</f>
        <v>1312.60311</v>
      </c>
      <c r="N277" s="76" t="n">
        <f aca="false">N259*N293</f>
        <v>1606.14106</v>
      </c>
      <c r="O277" s="76" t="n">
        <f aca="false">O259*O293</f>
        <v>1908.2835</v>
      </c>
      <c r="P277" s="76" t="n">
        <f aca="false">P259*P293</f>
        <v>2108.097</v>
      </c>
      <c r="Q277" s="76" t="n">
        <f aca="false">Q259*Q293</f>
        <v>2294.05455</v>
      </c>
      <c r="R277" s="76" t="n">
        <f aca="false">R259*R293</f>
        <v>2474.1942</v>
      </c>
      <c r="S277" s="76" t="n">
        <f aca="false">S259*S293</f>
        <v>2650.45935</v>
      </c>
      <c r="T277" s="76" t="n">
        <f aca="false">T259*T293</f>
        <v>2822.2719</v>
      </c>
      <c r="U277" s="76" t="n">
        <f aca="false">U259*U293</f>
        <v>2981.0157</v>
      </c>
      <c r="V277" s="76" t="n">
        <f aca="false">V259*V293</f>
        <v>3119.8335</v>
      </c>
      <c r="W277" s="76" t="n">
        <f aca="false">W259*W293</f>
        <v>3241.788</v>
      </c>
      <c r="X277" s="76" t="n">
        <f aca="false">X259*X293</f>
        <v>3348.8349</v>
      </c>
      <c r="Y277" s="76" t="n">
        <f aca="false">Y259*Y293</f>
        <v>3443.6556</v>
      </c>
      <c r="Z277" s="76" t="n">
        <f aca="false">Z259*Z293</f>
        <v>3528.88845</v>
      </c>
      <c r="AA277" s="76" t="n">
        <f aca="false">AA259*AA293</f>
        <v>3606.51375</v>
      </c>
      <c r="AB277" s="76" t="n">
        <f aca="false">AB259*AB293</f>
        <v>3678.6348</v>
      </c>
      <c r="AC277" s="76" t="n">
        <f aca="false">AC259*AC293</f>
        <v>3746.6784</v>
      </c>
      <c r="AD277" s="76" t="n">
        <f aca="false">AD259*AD293</f>
        <v>3811.82535</v>
      </c>
    </row>
    <row r="278" s="91" customFormat="true" ht="15" hidden="false" customHeight="false" outlineLevel="0" collapsed="false">
      <c r="A278" s="90"/>
      <c r="B278" s="144" t="s">
        <v>132</v>
      </c>
      <c r="C278" s="76" t="n">
        <f aca="false">C294*C261</f>
        <v>0</v>
      </c>
      <c r="D278" s="76" t="n">
        <f aca="false">D294*D261</f>
        <v>0</v>
      </c>
      <c r="E278" s="76" t="n">
        <f aca="false">E294*E261</f>
        <v>0</v>
      </c>
      <c r="F278" s="76" t="n">
        <f aca="false">F294*F261</f>
        <v>1.934212</v>
      </c>
      <c r="G278" s="76" t="n">
        <f aca="false">G294*G261</f>
        <v>4.276575</v>
      </c>
      <c r="H278" s="76" t="n">
        <f aca="false">H294*H261</f>
        <v>7.008102</v>
      </c>
      <c r="I278" s="76" t="n">
        <f aca="false">I294*I261</f>
        <v>10.120495</v>
      </c>
      <c r="J278" s="76" t="n">
        <f aca="false">J294*J261</f>
        <v>13.557324</v>
      </c>
      <c r="K278" s="76" t="n">
        <f aca="false">K294*K261</f>
        <v>15.452735</v>
      </c>
      <c r="L278" s="76" t="n">
        <f aca="false">L294*L261</f>
        <v>17.236102</v>
      </c>
      <c r="M278" s="76" t="n">
        <f aca="false">M294*M261</f>
        <v>18.926099</v>
      </c>
      <c r="N278" s="76" t="n">
        <f aca="false">N294*N261</f>
        <v>20.532063</v>
      </c>
      <c r="O278" s="76" t="n">
        <f aca="false">O294*O261</f>
        <v>22.053994</v>
      </c>
      <c r="P278" s="76" t="n">
        <f aca="false">P294*P261</f>
        <v>23.501229</v>
      </c>
      <c r="Q278" s="76" t="n">
        <f aca="false">Q294*Q261</f>
        <v>24.883105</v>
      </c>
      <c r="R278" s="76" t="n">
        <f aca="false">R294*R261</f>
        <v>26.190285</v>
      </c>
      <c r="S278" s="76" t="n">
        <f aca="false">S294*S261</f>
        <v>27.441443</v>
      </c>
      <c r="T278" s="76" t="n">
        <f aca="false">T294*T261</f>
        <v>28.795308</v>
      </c>
      <c r="U278" s="76" t="n">
        <f aca="false">U294*U261</f>
        <v>28.795308</v>
      </c>
      <c r="V278" s="76" t="n">
        <f aca="false">V294*V261</f>
        <v>28.795308</v>
      </c>
      <c r="W278" s="76" t="n">
        <f aca="false">W294*W261</f>
        <v>28.795308</v>
      </c>
      <c r="X278" s="76" t="n">
        <f aca="false">X294*X261</f>
        <v>28.795308</v>
      </c>
      <c r="Y278" s="76" t="n">
        <f aca="false">Y294*Y261</f>
        <v>28.795308</v>
      </c>
      <c r="Z278" s="76" t="n">
        <f aca="false">Z294*Z261</f>
        <v>28.795308</v>
      </c>
      <c r="AA278" s="76" t="n">
        <f aca="false">AA294*AA261</f>
        <v>28.795308</v>
      </c>
      <c r="AB278" s="76" t="n">
        <f aca="false">AB294*AB261</f>
        <v>28.795308</v>
      </c>
      <c r="AC278" s="76" t="n">
        <f aca="false">AC294*AC261</f>
        <v>28.795308</v>
      </c>
      <c r="AD278" s="76" t="n">
        <f aca="false">AD294*AD261</f>
        <v>28.795308</v>
      </c>
    </row>
    <row r="279" s="91" customFormat="true" ht="15" hidden="false" customHeight="false" outlineLevel="0" collapsed="false">
      <c r="A279" s="90"/>
      <c r="B279" s="144" t="s">
        <v>133</v>
      </c>
      <c r="C279" s="76" t="n">
        <f aca="false">C295*C261</f>
        <v>1.174725</v>
      </c>
      <c r="D279" s="76" t="n">
        <f aca="false">D295*D261</f>
        <v>1.553256</v>
      </c>
      <c r="E279" s="76" t="n">
        <f aca="false">E295*E261</f>
        <v>1.794312</v>
      </c>
      <c r="F279" s="76" t="n">
        <f aca="false">F295*F261</f>
        <v>3.376324</v>
      </c>
      <c r="G279" s="76" t="n">
        <f aca="false">G295*G261</f>
        <v>5.236085</v>
      </c>
      <c r="H279" s="76" t="n">
        <f aca="false">H295*H261</f>
        <v>7.365888</v>
      </c>
      <c r="I279" s="76" t="n">
        <f aca="false">I295*I261</f>
        <v>9.760065</v>
      </c>
      <c r="J279" s="76" t="n">
        <f aca="false">J295*J261</f>
        <v>24.026244</v>
      </c>
      <c r="K279" s="76" t="n">
        <f aca="false">K295*K261</f>
        <v>27.716285</v>
      </c>
      <c r="L279" s="76" t="n">
        <f aca="false">L295*L261</f>
        <v>31.2897</v>
      </c>
      <c r="M279" s="76" t="n">
        <f aca="false">M295*M261</f>
        <v>34.779266</v>
      </c>
      <c r="N279" s="76" t="n">
        <f aca="false">N295*N261</f>
        <v>38.19663</v>
      </c>
      <c r="O279" s="76" t="n">
        <f aca="false">O295*O261</f>
        <v>41.53577</v>
      </c>
      <c r="P279" s="76" t="n">
        <f aca="false">P295*P261</f>
        <v>44.817702</v>
      </c>
      <c r="Q279" s="76" t="n">
        <f aca="false">Q295*Q261</f>
        <v>48.04995</v>
      </c>
      <c r="R279" s="76" t="n">
        <f aca="false">R295*R261</f>
        <v>51.216495</v>
      </c>
      <c r="S279" s="76" t="n">
        <f aca="false">S295*S261</f>
        <v>54.350927</v>
      </c>
      <c r="T279" s="76" t="n">
        <f aca="false">T295*T261</f>
        <v>57.769488</v>
      </c>
      <c r="U279" s="76" t="n">
        <f aca="false">U295*U261</f>
        <v>58.5189</v>
      </c>
      <c r="V279" s="76" t="n">
        <f aca="false">V295*V261</f>
        <v>59.283732</v>
      </c>
      <c r="W279" s="76" t="n">
        <f aca="false">W295*W261</f>
        <v>60.063984</v>
      </c>
      <c r="X279" s="76" t="n">
        <f aca="false">X295*X261</f>
        <v>60.859656</v>
      </c>
      <c r="Y279" s="76" t="n">
        <f aca="false">Y295*Y261</f>
        <v>61.670748</v>
      </c>
      <c r="Z279" s="76" t="n">
        <f aca="false">Z295*Z261</f>
        <v>62.49726</v>
      </c>
      <c r="AA279" s="76" t="n">
        <f aca="false">AA295*AA261</f>
        <v>63.342276</v>
      </c>
      <c r="AB279" s="76" t="n">
        <f aca="false">AB295*AB261</f>
        <v>64.205796</v>
      </c>
      <c r="AC279" s="76" t="n">
        <f aca="false">AC295*AC261</f>
        <v>65.084736</v>
      </c>
      <c r="AD279" s="76" t="n">
        <f aca="false">AD295*AD261</f>
        <v>65.979096</v>
      </c>
    </row>
    <row r="280" s="91" customFormat="true" ht="15" hidden="false" customHeight="false" outlineLevel="0" collapsed="false">
      <c r="A280" s="90"/>
      <c r="B280" s="90"/>
      <c r="C280" s="90"/>
      <c r="D280" s="90"/>
      <c r="E280" s="90"/>
      <c r="F280" s="90"/>
      <c r="G280" s="90"/>
      <c r="H280" s="90"/>
      <c r="I280" s="90"/>
      <c r="J280" s="90"/>
      <c r="K280" s="90"/>
      <c r="L280" s="90"/>
      <c r="M280" s="90"/>
      <c r="N280" s="90"/>
      <c r="O280" s="90"/>
      <c r="P280" s="90"/>
      <c r="Q280" s="90"/>
      <c r="R280" s="90"/>
      <c r="S280" s="90"/>
      <c r="T280" s="90"/>
      <c r="U280" s="90"/>
    </row>
    <row r="281" s="66" customFormat="true" ht="15" hidden="false" customHeight="false" outlineLevel="0" collapsed="false">
      <c r="A281" s="64"/>
      <c r="B281" s="143" t="s">
        <v>134</v>
      </c>
      <c r="C281" s="65" t="n">
        <v>2023</v>
      </c>
      <c r="D281" s="65" t="n">
        <v>2024</v>
      </c>
      <c r="E281" s="65" t="n">
        <v>2025</v>
      </c>
      <c r="F281" s="65" t="n">
        <v>2026</v>
      </c>
      <c r="G281" s="65" t="n">
        <v>2027</v>
      </c>
      <c r="H281" s="65" t="n">
        <v>2028</v>
      </c>
      <c r="I281" s="65" t="n">
        <v>2029</v>
      </c>
      <c r="J281" s="65" t="n">
        <v>2030</v>
      </c>
      <c r="K281" s="65" t="n">
        <v>2031</v>
      </c>
      <c r="L281" s="65" t="n">
        <v>2032</v>
      </c>
      <c r="M281" s="65" t="n">
        <v>2033</v>
      </c>
      <c r="N281" s="65" t="n">
        <v>2034</v>
      </c>
      <c r="O281" s="65" t="n">
        <v>2035</v>
      </c>
      <c r="P281" s="65" t="n">
        <v>2036</v>
      </c>
      <c r="Q281" s="65" t="n">
        <v>2037</v>
      </c>
      <c r="R281" s="65" t="n">
        <v>2038</v>
      </c>
      <c r="S281" s="65" t="n">
        <v>2039</v>
      </c>
      <c r="T281" s="65" t="n">
        <v>2040</v>
      </c>
      <c r="U281" s="65" t="n">
        <v>2041</v>
      </c>
      <c r="V281" s="65" t="n">
        <v>2042</v>
      </c>
      <c r="W281" s="65" t="n">
        <v>2043</v>
      </c>
      <c r="X281" s="65" t="n">
        <v>2044</v>
      </c>
      <c r="Y281" s="65" t="n">
        <v>2045</v>
      </c>
      <c r="Z281" s="65" t="n">
        <v>2046</v>
      </c>
      <c r="AA281" s="65" t="n">
        <v>2047</v>
      </c>
      <c r="AB281" s="65" t="n">
        <v>2048</v>
      </c>
      <c r="AC281" s="65" t="n">
        <v>2049</v>
      </c>
      <c r="AD281" s="65" t="n">
        <v>2050</v>
      </c>
    </row>
    <row r="282" s="91" customFormat="true" ht="15" hidden="false" customHeight="false" outlineLevel="0" collapsed="false">
      <c r="A282" s="90"/>
      <c r="B282" s="112" t="s">
        <v>69</v>
      </c>
      <c r="C282" s="100" t="n">
        <f aca="false">C283*(1+C$7)</f>
        <v>527.693864</v>
      </c>
      <c r="D282" s="100" t="n">
        <f aca="false">D283*(1+D$7)</f>
        <v>675.75286942</v>
      </c>
      <c r="E282" s="100" t="n">
        <f aca="false">E283*(1+E$7)</f>
        <v>822.933915</v>
      </c>
      <c r="F282" s="100" t="n">
        <f aca="false">F283*(1+F$7)</f>
        <v>1015.76360618</v>
      </c>
      <c r="G282" s="100" t="n">
        <f aca="false">G283*(1+G$7)</f>
        <v>1232.33111332</v>
      </c>
      <c r="H282" s="100" t="n">
        <f aca="false">H283*(1+H$7)</f>
        <v>1480.75723104</v>
      </c>
      <c r="I282" s="100" t="n">
        <f aca="false">I283*(1+I$7)</f>
        <v>1782.2988347</v>
      </c>
      <c r="J282" s="100" t="n">
        <f aca="false">J283*(1+J$7)</f>
        <v>2269.9519407</v>
      </c>
      <c r="K282" s="100" t="n">
        <f aca="false">K283*(1+K$7)</f>
        <v>2706.0783036</v>
      </c>
      <c r="L282" s="100" t="n">
        <f aca="false">L283*(1+L$7)</f>
        <v>3106.89624246</v>
      </c>
      <c r="M282" s="100" t="n">
        <f aca="false">M283*(1+M$7)</f>
        <v>3471.18343206</v>
      </c>
      <c r="N282" s="100" t="n">
        <f aca="false">N283*(1+N$7)</f>
        <v>3794.30966202</v>
      </c>
      <c r="O282" s="100" t="n">
        <f aca="false">O283*(1+O$7)</f>
        <v>4078.52875416</v>
      </c>
      <c r="P282" s="100" t="n">
        <f aca="false">P283*(1+P$7)</f>
        <v>4481.82724778</v>
      </c>
      <c r="Q282" s="100" t="n">
        <f aca="false">Q283*(1+Q$7)</f>
        <v>4853.60156718</v>
      </c>
      <c r="R282" s="100" t="n">
        <f aca="false">R283*(1+R$7)</f>
        <v>5199.79407448</v>
      </c>
      <c r="S282" s="100" t="n">
        <f aca="false">S283*(1+S$7)</f>
        <v>5522.5774432</v>
      </c>
      <c r="T282" s="100" t="n">
        <f aca="false">T283*(1+T$7)</f>
        <v>5822.26548528</v>
      </c>
      <c r="U282" s="100" t="n">
        <f aca="false">U283*(1+U$7)</f>
        <v>6100.20190336</v>
      </c>
      <c r="V282" s="100" t="n">
        <f aca="false">V283*(1+V$7)</f>
        <v>6350.30606256</v>
      </c>
      <c r="W282" s="100" t="n">
        <f aca="false">W283*(1+W$7)</f>
        <v>6576.17146464</v>
      </c>
      <c r="X282" s="100" t="n">
        <f aca="false">X283*(1+X$7)</f>
        <v>6780.78156864</v>
      </c>
      <c r="Y282" s="100" t="n">
        <f aca="false">Y283*(1+Y$7)</f>
        <v>6967.03207832</v>
      </c>
      <c r="Z282" s="100" t="n">
        <f aca="false">Z283*(1+Z$7)</f>
        <v>7137.87463788</v>
      </c>
      <c r="AA282" s="100" t="n">
        <f aca="false">AA283*(1+AA$7)</f>
        <v>7295.27113772</v>
      </c>
      <c r="AB282" s="100" t="n">
        <f aca="false">AB283*(1+AB$7)</f>
        <v>7441.6224736</v>
      </c>
      <c r="AC282" s="100" t="n">
        <f aca="false">AC283*(1+AC$7)</f>
        <v>7578.842166</v>
      </c>
      <c r="AD282" s="100" t="n">
        <f aca="false">AD283*(1+AD$7)</f>
        <v>7708.7056174</v>
      </c>
    </row>
    <row r="283" s="91" customFormat="true" ht="15" hidden="false" customHeight="false" outlineLevel="0" collapsed="false">
      <c r="A283" s="90"/>
      <c r="B283" s="112" t="s">
        <v>68</v>
      </c>
      <c r="C283" s="100" t="n">
        <f aca="false">SUM(C284:C287)</f>
        <v>497.8244</v>
      </c>
      <c r="D283" s="100" t="n">
        <f aca="false">SUM(D284:D287)</f>
        <v>637.502707</v>
      </c>
      <c r="E283" s="100" t="n">
        <f aca="false">SUM(E284:E287)</f>
        <v>776.35275</v>
      </c>
      <c r="F283" s="100" t="n">
        <f aca="false">SUM(F284:F287)</f>
        <v>958.267553</v>
      </c>
      <c r="G283" s="100" t="n">
        <f aca="false">SUM(G284:G287)</f>
        <v>1162.576522</v>
      </c>
      <c r="H283" s="100" t="n">
        <f aca="false">SUM(H284:H287)</f>
        <v>1396.940784</v>
      </c>
      <c r="I283" s="100" t="n">
        <f aca="false">SUM(I284:I287)</f>
        <v>1681.413995</v>
      </c>
      <c r="J283" s="100" t="n">
        <f aca="false">SUM(J284:J287)</f>
        <v>2141.464095</v>
      </c>
      <c r="K283" s="100" t="n">
        <f aca="false">SUM(K284:K287)</f>
        <v>2552.90406</v>
      </c>
      <c r="L283" s="100" t="n">
        <f aca="false">SUM(L284:L287)</f>
        <v>2931.034191</v>
      </c>
      <c r="M283" s="100" t="n">
        <f aca="false">SUM(M284:M287)</f>
        <v>3274.701351</v>
      </c>
      <c r="N283" s="100" t="n">
        <f aca="false">SUM(N284:N287)</f>
        <v>3579.537417</v>
      </c>
      <c r="O283" s="100" t="n">
        <f aca="false">SUM(O284:O287)</f>
        <v>3847.668636</v>
      </c>
      <c r="P283" s="100" t="n">
        <f aca="false">SUM(P284:P287)</f>
        <v>4228.138913</v>
      </c>
      <c r="Q283" s="100" t="n">
        <f aca="false">SUM(Q284:Q287)</f>
        <v>4578.869403</v>
      </c>
      <c r="R283" s="100" t="n">
        <f aca="false">SUM(R284:R287)</f>
        <v>4905.466108</v>
      </c>
      <c r="S283" s="100" t="n">
        <f aca="false">SUM(S284:S287)</f>
        <v>5209.97872</v>
      </c>
      <c r="T283" s="100" t="n">
        <f aca="false">SUM(T284:T287)</f>
        <v>5492.703288</v>
      </c>
      <c r="U283" s="100" t="n">
        <f aca="false">SUM(U284:U287)</f>
        <v>5754.907456</v>
      </c>
      <c r="V283" s="100" t="n">
        <f aca="false">SUM(V284:V287)</f>
        <v>5990.854776</v>
      </c>
      <c r="W283" s="100" t="n">
        <f aca="false">SUM(W284:W287)</f>
        <v>6203.935344</v>
      </c>
      <c r="X283" s="100" t="n">
        <f aca="false">SUM(X284:X287)</f>
        <v>6396.963744</v>
      </c>
      <c r="Y283" s="100" t="n">
        <f aca="false">SUM(Y284:Y287)</f>
        <v>6572.671772</v>
      </c>
      <c r="Z283" s="100" t="n">
        <f aca="false">SUM(Z284:Z287)</f>
        <v>6733.843998</v>
      </c>
      <c r="AA283" s="100" t="n">
        <f aca="false">SUM(AA284:AA287)</f>
        <v>6882.331262</v>
      </c>
      <c r="AB283" s="100" t="n">
        <f aca="false">SUM(AB284:AB287)</f>
        <v>7020.39856</v>
      </c>
      <c r="AC283" s="100" t="n">
        <f aca="false">SUM(AC284:AC287)</f>
        <v>7149.8511</v>
      </c>
      <c r="AD283" s="100" t="n">
        <f aca="false">SUM(AD284:AD287)</f>
        <v>7272.36379</v>
      </c>
    </row>
    <row r="284" s="91" customFormat="true" ht="15" hidden="false" customHeight="false" outlineLevel="0" collapsed="false">
      <c r="A284" s="90"/>
      <c r="B284" s="144" t="s">
        <v>130</v>
      </c>
      <c r="C284" s="76" t="n">
        <f aca="false">C292*C265</f>
        <v>301.837185</v>
      </c>
      <c r="D284" s="76" t="n">
        <f aca="false">D292*D265</f>
        <v>379.4008</v>
      </c>
      <c r="E284" s="76" t="n">
        <f aca="false">E292*E265</f>
        <v>470.668612</v>
      </c>
      <c r="F284" s="76" t="n">
        <f aca="false">F292*F265</f>
        <v>584.204267</v>
      </c>
      <c r="G284" s="76" t="n">
        <f aca="false">G292*G265</f>
        <v>726.354552</v>
      </c>
      <c r="H284" s="76" t="n">
        <f aca="false">H292*H265</f>
        <v>897.389361</v>
      </c>
      <c r="I284" s="76" t="n">
        <f aca="false">I292*I265</f>
        <v>1095.08487</v>
      </c>
      <c r="J284" s="76" t="n">
        <f aca="false">J292*J265</f>
        <v>1311.913239</v>
      </c>
      <c r="K284" s="76" t="n">
        <f aca="false">K292*K265</f>
        <v>1540.00988</v>
      </c>
      <c r="L284" s="76" t="n">
        <f aca="false">L292*L265</f>
        <v>1773.024936</v>
      </c>
      <c r="M284" s="76" t="n">
        <f aca="false">M292*M265</f>
        <v>2004.599826</v>
      </c>
      <c r="N284" s="76" t="n">
        <f aca="false">N292*N265</f>
        <v>2228.03717</v>
      </c>
      <c r="O284" s="76" t="n">
        <f aca="false">O292*O265</f>
        <v>2447.4219</v>
      </c>
      <c r="P284" s="76" t="n">
        <f aca="false">P292*P265</f>
        <v>2705.324844</v>
      </c>
      <c r="Q284" s="76" t="n">
        <f aca="false">Q292*Q265</f>
        <v>2942.017008</v>
      </c>
      <c r="R284" s="76" t="n">
        <f aca="false">R292*R265</f>
        <v>3158.027088</v>
      </c>
      <c r="S284" s="76" t="n">
        <f aca="false">S292*S265</f>
        <v>3354.24044</v>
      </c>
      <c r="T284" s="76" t="n">
        <f aca="false">T292*T265</f>
        <v>3531.789984</v>
      </c>
      <c r="U284" s="76" t="n">
        <f aca="false">U292*U265</f>
        <v>3692.937364</v>
      </c>
      <c r="V284" s="76" t="n">
        <f aca="false">V292*V265</f>
        <v>3840.267316</v>
      </c>
      <c r="W284" s="76" t="n">
        <f aca="false">W292*W265</f>
        <v>3975.252636</v>
      </c>
      <c r="X284" s="76" t="n">
        <f aca="false">X292*X265</f>
        <v>4099.483608</v>
      </c>
      <c r="Y284" s="76" t="n">
        <f aca="false">Y292*Y265</f>
        <v>4214.013428</v>
      </c>
      <c r="Z284" s="76" t="n">
        <f aca="false">Z292*Z265</f>
        <v>4319.975016</v>
      </c>
      <c r="AA284" s="76" t="n">
        <f aca="false">AA292*AA265</f>
        <v>4417.972596</v>
      </c>
      <c r="AB284" s="76" t="n">
        <f aca="false">AB292*AB265</f>
        <v>4508.954464</v>
      </c>
      <c r="AC284" s="76" t="n">
        <f aca="false">AC292*AC265</f>
        <v>4593.839544</v>
      </c>
      <c r="AD284" s="76" t="n">
        <f aca="false">AD292*AD265</f>
        <v>4673.563544</v>
      </c>
    </row>
    <row r="285" s="91" customFormat="true" ht="15" hidden="false" customHeight="false" outlineLevel="0" collapsed="false">
      <c r="A285" s="90"/>
      <c r="B285" s="144" t="s">
        <v>131</v>
      </c>
      <c r="C285" s="76" t="n">
        <f aca="false">C266*C293</f>
        <v>179.91194</v>
      </c>
      <c r="D285" s="76" t="n">
        <f aca="false">D266*D293</f>
        <v>240.215163</v>
      </c>
      <c r="E285" s="76" t="n">
        <f aca="false">E266*E293</f>
        <v>288.03845</v>
      </c>
      <c r="F285" s="76" t="n">
        <f aca="false">F266*F293</f>
        <v>328.113822</v>
      </c>
      <c r="G285" s="76" t="n">
        <f aca="false">G266*G293</f>
        <v>362.65463</v>
      </c>
      <c r="H285" s="76" t="n">
        <f aca="false">H266*H293</f>
        <v>399.025413</v>
      </c>
      <c r="I285" s="76" t="n">
        <f aca="false">I266*I293</f>
        <v>459.489685</v>
      </c>
      <c r="J285" s="76" t="n">
        <f aca="false">J266*J293</f>
        <v>608.294424</v>
      </c>
      <c r="K285" s="76" t="n">
        <f aca="false">K266*K293</f>
        <v>795.2232</v>
      </c>
      <c r="L285" s="76" t="n">
        <f aca="false">L266*L293</f>
        <v>943.665057</v>
      </c>
      <c r="M285" s="76" t="n">
        <f aca="false">M266*M293</f>
        <v>1058.85689</v>
      </c>
      <c r="N285" s="76" t="n">
        <f aca="false">N266*N293</f>
        <v>1143.15894</v>
      </c>
      <c r="O285" s="76" t="n">
        <f aca="false">O266*O293</f>
        <v>1194.6165</v>
      </c>
      <c r="P285" s="76" t="n">
        <f aca="false">P266*P293</f>
        <v>1319.703</v>
      </c>
      <c r="Q285" s="76" t="n">
        <f aca="false">Q266*Q293</f>
        <v>1436.11545</v>
      </c>
      <c r="R285" s="76" t="n">
        <f aca="false">R266*R293</f>
        <v>1548.8858</v>
      </c>
      <c r="S285" s="76" t="n">
        <f aca="false">S266*S293</f>
        <v>1659.23065</v>
      </c>
      <c r="T285" s="76" t="n">
        <f aca="false">T266*T293</f>
        <v>1766.7881</v>
      </c>
      <c r="U285" s="76" t="n">
        <f aca="false">U266*U293</f>
        <v>1866.1643</v>
      </c>
      <c r="V285" s="76" t="n">
        <f aca="false">V266*V293</f>
        <v>1953.0665</v>
      </c>
      <c r="W285" s="76" t="n">
        <f aca="false">W266*W293</f>
        <v>2029.412</v>
      </c>
      <c r="X285" s="76" t="n">
        <f aca="false">X266*X293</f>
        <v>2096.4251</v>
      </c>
      <c r="Y285" s="76" t="n">
        <f aca="false">Y266*Y293</f>
        <v>2155.7844</v>
      </c>
      <c r="Z285" s="76" t="n">
        <f aca="false">Z266*Z293</f>
        <v>2209.14155</v>
      </c>
      <c r="AA285" s="76" t="n">
        <f aca="false">AA266*AA293</f>
        <v>2257.73625</v>
      </c>
      <c r="AB285" s="76" t="n">
        <f aca="false">AB266*AB293</f>
        <v>2302.8852</v>
      </c>
      <c r="AC285" s="76" t="n">
        <f aca="false">AC266*AC293</f>
        <v>2345.4816</v>
      </c>
      <c r="AD285" s="76" t="n">
        <f aca="false">AD266*AD293</f>
        <v>2386.26465</v>
      </c>
    </row>
    <row r="286" s="91" customFormat="true" ht="15" hidden="false" customHeight="false" outlineLevel="0" collapsed="false">
      <c r="A286" s="90"/>
      <c r="B286" s="144" t="s">
        <v>132</v>
      </c>
      <c r="C286" s="76" t="n">
        <f aca="false">C268*C294</f>
        <v>0</v>
      </c>
      <c r="D286" s="76" t="n">
        <f aca="false">D268*D294</f>
        <v>0</v>
      </c>
      <c r="E286" s="76" t="n">
        <f aca="false">E268*E294</f>
        <v>0</v>
      </c>
      <c r="F286" s="76" t="n">
        <f aca="false">F268*F294</f>
        <v>16.735788</v>
      </c>
      <c r="G286" s="76" t="n">
        <f aca="false">G268*G294</f>
        <v>33.073425</v>
      </c>
      <c r="H286" s="76" t="n">
        <f aca="false">H268*H294</f>
        <v>49.011898</v>
      </c>
      <c r="I286" s="76" t="n">
        <f aca="false">I268*I294</f>
        <v>64.569505</v>
      </c>
      <c r="J286" s="76" t="n">
        <f aca="false">J268*J294</f>
        <v>79.812676</v>
      </c>
      <c r="K286" s="76" t="n">
        <f aca="false">K268*K294</f>
        <v>77.917265</v>
      </c>
      <c r="L286" s="76" t="n">
        <f aca="false">L268*L294</f>
        <v>76.133898</v>
      </c>
      <c r="M286" s="76" t="n">
        <f aca="false">M268*M294</f>
        <v>74.443901</v>
      </c>
      <c r="N286" s="76" t="n">
        <f aca="false">N268*N294</f>
        <v>72.837937</v>
      </c>
      <c r="O286" s="76" t="n">
        <f aca="false">O268*O294</f>
        <v>71.316006</v>
      </c>
      <c r="P286" s="76" t="n">
        <f aca="false">P268*P294</f>
        <v>69.868771</v>
      </c>
      <c r="Q286" s="76" t="n">
        <f aca="false">Q268*Q294</f>
        <v>68.486895</v>
      </c>
      <c r="R286" s="76" t="n">
        <f aca="false">R268*R294</f>
        <v>67.179715</v>
      </c>
      <c r="S286" s="76" t="n">
        <f aca="false">S268*S294</f>
        <v>65.928557</v>
      </c>
      <c r="T286" s="76" t="n">
        <f aca="false">T268*T294</f>
        <v>64.574692</v>
      </c>
      <c r="U286" s="76" t="n">
        <f aca="false">U268*U294</f>
        <v>64.574692</v>
      </c>
      <c r="V286" s="76" t="n">
        <f aca="false">V268*V294</f>
        <v>64.574692</v>
      </c>
      <c r="W286" s="76" t="n">
        <f aca="false">W268*W294</f>
        <v>64.574692</v>
      </c>
      <c r="X286" s="76" t="n">
        <f aca="false">X268*X294</f>
        <v>64.574692</v>
      </c>
      <c r="Y286" s="76" t="n">
        <f aca="false">Y268*Y294</f>
        <v>64.574692</v>
      </c>
      <c r="Z286" s="76" t="n">
        <f aca="false">Z268*Z294</f>
        <v>64.574692</v>
      </c>
      <c r="AA286" s="76" t="n">
        <f aca="false">AA268*AA294</f>
        <v>64.574692</v>
      </c>
      <c r="AB286" s="76" t="n">
        <f aca="false">AB268*AB294</f>
        <v>64.574692</v>
      </c>
      <c r="AC286" s="76" t="n">
        <f aca="false">AC268*AC294</f>
        <v>64.574692</v>
      </c>
      <c r="AD286" s="76" t="n">
        <f aca="false">AD268*AD294</f>
        <v>64.574692</v>
      </c>
    </row>
    <row r="287" s="91" customFormat="true" ht="15" hidden="false" customHeight="false" outlineLevel="0" collapsed="false">
      <c r="A287" s="90"/>
      <c r="B287" s="144" t="s">
        <v>133</v>
      </c>
      <c r="C287" s="76" t="n">
        <f aca="false">C268*C295</f>
        <v>16.075275</v>
      </c>
      <c r="D287" s="76" t="n">
        <f aca="false">D268*D295</f>
        <v>17.886744</v>
      </c>
      <c r="E287" s="76" t="n">
        <f aca="false">E268*E295</f>
        <v>17.645688</v>
      </c>
      <c r="F287" s="76" t="n">
        <f aca="false">F268*F295</f>
        <v>29.213676</v>
      </c>
      <c r="G287" s="76" t="n">
        <f aca="false">G268*G295</f>
        <v>40.493915</v>
      </c>
      <c r="H287" s="76" t="n">
        <f aca="false">H268*H295</f>
        <v>51.514112</v>
      </c>
      <c r="I287" s="76" t="n">
        <f aca="false">I268*I295</f>
        <v>62.269935</v>
      </c>
      <c r="J287" s="76" t="n">
        <f aca="false">J268*J295</f>
        <v>141.443756</v>
      </c>
      <c r="K287" s="76" t="n">
        <f aca="false">K268*K295</f>
        <v>139.753715</v>
      </c>
      <c r="L287" s="76" t="n">
        <f aca="false">L268*L295</f>
        <v>138.2103</v>
      </c>
      <c r="M287" s="76" t="n">
        <f aca="false">M268*M295</f>
        <v>136.800734</v>
      </c>
      <c r="N287" s="76" t="n">
        <f aca="false">N268*N295</f>
        <v>135.50337</v>
      </c>
      <c r="O287" s="76" t="n">
        <f aca="false">O268*O295</f>
        <v>134.31423</v>
      </c>
      <c r="P287" s="76" t="n">
        <f aca="false">P268*P295</f>
        <v>133.242298</v>
      </c>
      <c r="Q287" s="76" t="n">
        <f aca="false">Q268*Q295</f>
        <v>132.25005</v>
      </c>
      <c r="R287" s="76" t="n">
        <f aca="false">R268*R295</f>
        <v>131.373505</v>
      </c>
      <c r="S287" s="76" t="n">
        <f aca="false">S268*S295</f>
        <v>130.579073</v>
      </c>
      <c r="T287" s="76" t="n">
        <f aca="false">T268*T295</f>
        <v>129.550512</v>
      </c>
      <c r="U287" s="76" t="n">
        <f aca="false">U268*U295</f>
        <v>131.2311</v>
      </c>
      <c r="V287" s="76" t="n">
        <f aca="false">V268*V295</f>
        <v>132.946268</v>
      </c>
      <c r="W287" s="76" t="n">
        <f aca="false">W268*W295</f>
        <v>134.696016</v>
      </c>
      <c r="X287" s="76" t="n">
        <f aca="false">X268*X295</f>
        <v>136.480344</v>
      </c>
      <c r="Y287" s="76" t="n">
        <f aca="false">Y268*Y295</f>
        <v>138.299252</v>
      </c>
      <c r="Z287" s="76" t="n">
        <f aca="false">Z268*Z295</f>
        <v>140.15274</v>
      </c>
      <c r="AA287" s="76" t="n">
        <f aca="false">AA268*AA295</f>
        <v>142.047724</v>
      </c>
      <c r="AB287" s="76" t="n">
        <f aca="false">AB268*AB295</f>
        <v>143.984204</v>
      </c>
      <c r="AC287" s="76" t="n">
        <f aca="false">AC268*AC295</f>
        <v>145.955264</v>
      </c>
      <c r="AD287" s="76" t="n">
        <f aca="false">AD268*AD295</f>
        <v>147.960904</v>
      </c>
    </row>
    <row r="288" s="91" customFormat="true" ht="15" hidden="false" customHeight="false" outlineLevel="0" collapsed="false">
      <c r="A288" s="90"/>
      <c r="B288" s="90"/>
      <c r="C288" s="90"/>
      <c r="D288" s="90"/>
      <c r="E288" s="90"/>
      <c r="F288" s="90"/>
      <c r="G288" s="90"/>
      <c r="H288" s="90"/>
      <c r="I288" s="90"/>
      <c r="J288" s="90"/>
      <c r="K288" s="90"/>
      <c r="L288" s="90"/>
      <c r="M288" s="90"/>
      <c r="N288" s="90"/>
      <c r="O288" s="90"/>
      <c r="P288" s="90"/>
      <c r="Q288" s="90"/>
      <c r="R288" s="90"/>
      <c r="S288" s="90"/>
      <c r="T288" s="90"/>
      <c r="U288" s="90"/>
    </row>
    <row r="289" s="66" customFormat="true" ht="15" hidden="false" customHeight="false" outlineLevel="0" collapsed="false">
      <c r="A289" s="64"/>
      <c r="B289" s="143" t="s">
        <v>135</v>
      </c>
      <c r="C289" s="65" t="n">
        <v>2023</v>
      </c>
      <c r="D289" s="65" t="n">
        <v>2024</v>
      </c>
      <c r="E289" s="65" t="n">
        <v>2025</v>
      </c>
      <c r="F289" s="65" t="n">
        <v>2026</v>
      </c>
      <c r="G289" s="65" t="n">
        <v>2027</v>
      </c>
      <c r="H289" s="65" t="n">
        <v>2028</v>
      </c>
      <c r="I289" s="65" t="n">
        <v>2029</v>
      </c>
      <c r="J289" s="65" t="n">
        <v>2030</v>
      </c>
      <c r="K289" s="65" t="n">
        <v>2031</v>
      </c>
      <c r="L289" s="65" t="n">
        <v>2032</v>
      </c>
      <c r="M289" s="65" t="n">
        <v>2033</v>
      </c>
      <c r="N289" s="65" t="n">
        <v>2034</v>
      </c>
      <c r="O289" s="65" t="n">
        <v>2035</v>
      </c>
      <c r="P289" s="65" t="n">
        <v>2036</v>
      </c>
      <c r="Q289" s="65" t="n">
        <v>2037</v>
      </c>
      <c r="R289" s="65" t="n">
        <v>2038</v>
      </c>
      <c r="S289" s="65" t="n">
        <v>2039</v>
      </c>
      <c r="T289" s="65" t="n">
        <v>2040</v>
      </c>
      <c r="U289" s="65" t="n">
        <v>2041</v>
      </c>
      <c r="V289" s="65" t="n">
        <v>2042</v>
      </c>
      <c r="W289" s="65" t="n">
        <v>2043</v>
      </c>
      <c r="X289" s="65" t="n">
        <v>2044</v>
      </c>
      <c r="Y289" s="65" t="n">
        <v>2045</v>
      </c>
      <c r="Z289" s="65" t="n">
        <v>2046</v>
      </c>
      <c r="AA289" s="65" t="n">
        <v>2047</v>
      </c>
      <c r="AB289" s="65" t="n">
        <v>2048</v>
      </c>
      <c r="AC289" s="65" t="n">
        <v>2049</v>
      </c>
      <c r="AD289" s="65" t="n">
        <v>2050</v>
      </c>
    </row>
    <row r="290" s="91" customFormat="true" ht="15" hidden="false" customHeight="false" outlineLevel="0" collapsed="false">
      <c r="A290" s="90"/>
      <c r="B290" s="112" t="s">
        <v>69</v>
      </c>
      <c r="C290" s="100" t="n">
        <f aca="false">C274+C282</f>
        <v>882.212256</v>
      </c>
      <c r="D290" s="100" t="n">
        <f aca="false">D274+D282</f>
        <v>1154.09347293</v>
      </c>
      <c r="E290" s="100" t="n">
        <f aca="false">E274+E282</f>
        <v>1448.2924725</v>
      </c>
      <c r="F290" s="100" t="n">
        <f aca="false">F274+F282</f>
        <v>1826.70852447</v>
      </c>
      <c r="G290" s="100" t="n">
        <f aca="false">G274+G282</f>
        <v>2275.76673478</v>
      </c>
      <c r="H290" s="100" t="n">
        <f aca="false">H274+H282</f>
        <v>2812.75659216</v>
      </c>
      <c r="I290" s="100" t="n">
        <f aca="false">I274+I282</f>
        <v>3480.73766005</v>
      </c>
      <c r="J290" s="100" t="n">
        <f aca="false">J274+J282</f>
        <v>4488.21805905</v>
      </c>
      <c r="K290" s="100" t="n">
        <f aca="false">K274+K282</f>
        <v>5548.5182594</v>
      </c>
      <c r="L290" s="100" t="n">
        <f aca="false">L274+L282</f>
        <v>6618.25725809</v>
      </c>
      <c r="M290" s="100" t="n">
        <f aca="false">M274+M282</f>
        <v>7692.01098649</v>
      </c>
      <c r="N290" s="100" t="n">
        <f aca="false">N274+N282</f>
        <v>8755.31392583</v>
      </c>
      <c r="O290" s="100" t="n">
        <f aca="false">O274+O282</f>
        <v>9810.73421364</v>
      </c>
      <c r="P290" s="100" t="n">
        <f aca="false">P274+P282</f>
        <v>10814.60201087</v>
      </c>
      <c r="Q290" s="100" t="n">
        <f aca="false">Q274+Q282</f>
        <v>11740.60370597</v>
      </c>
      <c r="R290" s="100" t="n">
        <f aca="false">R274+R282</f>
        <v>12604.03773892</v>
      </c>
      <c r="S290" s="100" t="n">
        <f aca="false">S274+S282</f>
        <v>13410.5225128</v>
      </c>
      <c r="T290" s="100" t="n">
        <f aca="false">T274+T282</f>
        <v>14161.93826712</v>
      </c>
      <c r="U290" s="100" t="n">
        <f aca="false">U274+U282</f>
        <v>14849.03822544</v>
      </c>
      <c r="V290" s="100" t="n">
        <f aca="false">V274+V282</f>
        <v>15466.55115224</v>
      </c>
      <c r="W290" s="100" t="n">
        <f aca="false">W274+W282</f>
        <v>16023.52744656</v>
      </c>
      <c r="X290" s="100" t="n">
        <f aca="false">X274+X282</f>
        <v>16527.39686256</v>
      </c>
      <c r="Y290" s="100" t="n">
        <f aca="false">Y274+Y282</f>
        <v>16985.48298228</v>
      </c>
      <c r="Z290" s="100" t="n">
        <f aca="false">Z274+Z282</f>
        <v>17405.23726002</v>
      </c>
      <c r="AA290" s="100" t="n">
        <f aca="false">AA274+AA282</f>
        <v>17791.63808738</v>
      </c>
      <c r="AB290" s="100" t="n">
        <f aca="false">AB274+AB282</f>
        <v>18150.7404144</v>
      </c>
      <c r="AC290" s="100" t="n">
        <f aca="false">AC274+AC282</f>
        <v>18487.341189</v>
      </c>
      <c r="AD290" s="100" t="n">
        <f aca="false">AD274+AD282</f>
        <v>18805.8641621</v>
      </c>
      <c r="AE290" s="145"/>
    </row>
    <row r="291" s="91" customFormat="true" ht="15" hidden="false" customHeight="false" outlineLevel="0" collapsed="false">
      <c r="A291" s="90"/>
      <c r="B291" s="112" t="s">
        <v>68</v>
      </c>
      <c r="C291" s="100" t="n">
        <f aca="false">C275+C283</f>
        <v>829.15</v>
      </c>
      <c r="D291" s="100" t="n">
        <f aca="false">D275+D283</f>
        <v>1084.55</v>
      </c>
      <c r="E291" s="100" t="n">
        <f aca="false">E275+E283</f>
        <v>1360.8</v>
      </c>
      <c r="F291" s="100" t="n">
        <f aca="false">F275+F283</f>
        <v>1716.16</v>
      </c>
      <c r="G291" s="100" t="n">
        <f aca="false">G275+G283</f>
        <v>2137.75</v>
      </c>
      <c r="H291" s="100" t="n">
        <f aca="false">H275+H283</f>
        <v>2641.8</v>
      </c>
      <c r="I291" s="100" t="n">
        <f aca="false">I275+I283</f>
        <v>3268.74</v>
      </c>
      <c r="J291" s="100" t="n">
        <f aca="false">J275+J283</f>
        <v>4214.61</v>
      </c>
      <c r="K291" s="100" t="n">
        <f aca="false">K275+K283</f>
        <v>5209.39</v>
      </c>
      <c r="L291" s="100" t="n">
        <f aca="false">L275+L283</f>
        <v>6212.68</v>
      </c>
      <c r="M291" s="100" t="n">
        <f aca="false">M275+M283</f>
        <v>7219.4</v>
      </c>
      <c r="N291" s="100" t="n">
        <f aca="false">N275+N283</f>
        <v>8215.99</v>
      </c>
      <c r="O291" s="100" t="n">
        <f aca="false">O275+O283</f>
        <v>9204.87</v>
      </c>
      <c r="P291" s="100" t="n">
        <f aca="false">P275+P283</f>
        <v>10146.62</v>
      </c>
      <c r="Q291" s="100" t="n">
        <f aca="false">Q275+Q283</f>
        <v>11015.32</v>
      </c>
      <c r="R291" s="100" t="n">
        <f aca="false">R275+R283</f>
        <v>11825.32</v>
      </c>
      <c r="S291" s="100" t="n">
        <f aca="false">S275+S283</f>
        <v>12581.89</v>
      </c>
      <c r="T291" s="100" t="n">
        <f aca="false">T275+T283</f>
        <v>13286.79</v>
      </c>
      <c r="U291" s="100" t="n">
        <f aca="false">U275+U283</f>
        <v>13931.39</v>
      </c>
      <c r="V291" s="100" t="n">
        <f aca="false">V275+V283</f>
        <v>14510.71</v>
      </c>
      <c r="W291" s="100" t="n">
        <f aca="false">W275+W283</f>
        <v>15033.24</v>
      </c>
      <c r="X291" s="100" t="n">
        <f aca="false">X275+X283</f>
        <v>15505.95</v>
      </c>
      <c r="Y291" s="100" t="n">
        <f aca="false">Y275+Y283</f>
        <v>15935.71</v>
      </c>
      <c r="Z291" s="100" t="n">
        <f aca="false">Z275+Z283</f>
        <v>16329.51</v>
      </c>
      <c r="AA291" s="100" t="n">
        <f aca="false">AA275+AA283</f>
        <v>16692.02</v>
      </c>
      <c r="AB291" s="100" t="n">
        <f aca="false">AB275+AB283</f>
        <v>17028.92</v>
      </c>
      <c r="AC291" s="100" t="n">
        <f aca="false">AC275+AC283</f>
        <v>17344.71</v>
      </c>
      <c r="AD291" s="100" t="n">
        <f aca="false">AD275+AD283</f>
        <v>17643.54</v>
      </c>
      <c r="AE291" s="145"/>
    </row>
    <row r="292" s="91" customFormat="true" ht="15" hidden="false" customHeight="false" outlineLevel="0" collapsed="false">
      <c r="A292" s="69"/>
      <c r="B292" s="144" t="s">
        <v>130</v>
      </c>
      <c r="C292" s="50" t="n">
        <v>573.29</v>
      </c>
      <c r="D292" s="50" t="n">
        <v>733</v>
      </c>
      <c r="E292" s="50" t="n">
        <v>925.42</v>
      </c>
      <c r="F292" s="50" t="n">
        <v>1169.11</v>
      </c>
      <c r="G292" s="50" t="n">
        <v>1479.94</v>
      </c>
      <c r="H292" s="50" t="n">
        <v>1862.19</v>
      </c>
      <c r="I292" s="50" t="n">
        <v>2315.19</v>
      </c>
      <c r="J292" s="50" t="n">
        <v>2826.79</v>
      </c>
      <c r="K292" s="50" t="n">
        <v>3383.15</v>
      </c>
      <c r="L292" s="50" t="n">
        <v>3972.72</v>
      </c>
      <c r="M292" s="50" t="n">
        <v>4582.99</v>
      </c>
      <c r="N292" s="50" t="n">
        <v>5199.62</v>
      </c>
      <c r="O292" s="50" t="n">
        <v>5832.75</v>
      </c>
      <c r="P292" s="50" t="n">
        <v>6447.39</v>
      </c>
      <c r="Q292" s="50" t="n">
        <v>7011.48</v>
      </c>
      <c r="R292" s="50" t="n">
        <v>7526.28</v>
      </c>
      <c r="S292" s="50" t="n">
        <v>7993.9</v>
      </c>
      <c r="T292" s="50" t="n">
        <v>8417.04</v>
      </c>
      <c r="U292" s="50" t="n">
        <v>8801.09</v>
      </c>
      <c r="V292" s="50" t="n">
        <v>9152.21</v>
      </c>
      <c r="W292" s="50" t="n">
        <v>9473.91</v>
      </c>
      <c r="X292" s="50" t="n">
        <v>9769.98</v>
      </c>
      <c r="Y292" s="50" t="n">
        <v>10042.93</v>
      </c>
      <c r="Z292" s="50" t="n">
        <v>10295.46</v>
      </c>
      <c r="AA292" s="50" t="n">
        <v>10529.01</v>
      </c>
      <c r="AB292" s="50" t="n">
        <v>10745.84</v>
      </c>
      <c r="AC292" s="50" t="n">
        <v>10948.14</v>
      </c>
      <c r="AD292" s="50" t="n">
        <v>11138.14</v>
      </c>
      <c r="AE292" s="146"/>
      <c r="AF292" s="147"/>
      <c r="AG292" s="147"/>
      <c r="AH292" s="147"/>
      <c r="AI292" s="147"/>
      <c r="AJ292" s="147"/>
      <c r="AK292" s="147"/>
      <c r="AL292" s="147"/>
      <c r="AM292" s="147"/>
      <c r="AN292" s="147"/>
      <c r="AO292" s="147"/>
      <c r="AP292" s="147"/>
      <c r="AQ292" s="147"/>
      <c r="AR292" s="147"/>
      <c r="AS292" s="147"/>
      <c r="AT292" s="147"/>
      <c r="AU292" s="147"/>
      <c r="AV292" s="147"/>
      <c r="AW292" s="147"/>
      <c r="AX292" s="147"/>
      <c r="AY292" s="147"/>
      <c r="AZ292" s="147"/>
      <c r="BA292" s="147"/>
      <c r="BB292" s="147"/>
      <c r="BC292" s="147"/>
      <c r="BD292" s="147"/>
      <c r="BE292" s="147"/>
      <c r="BF292" s="147"/>
      <c r="BG292" s="147"/>
      <c r="BH292" s="147"/>
    </row>
    <row r="293" s="91" customFormat="true" ht="15" hidden="false" customHeight="false" outlineLevel="0" collapsed="false">
      <c r="A293" s="69"/>
      <c r="B293" s="144" t="s">
        <v>131</v>
      </c>
      <c r="C293" s="50" t="n">
        <v>238.61</v>
      </c>
      <c r="D293" s="50" t="n">
        <v>332.11</v>
      </c>
      <c r="E293" s="50" t="n">
        <v>415.94</v>
      </c>
      <c r="F293" s="50" t="n">
        <v>495.79</v>
      </c>
      <c r="G293" s="50" t="n">
        <v>574.73</v>
      </c>
      <c r="H293" s="50" t="n">
        <v>664.71</v>
      </c>
      <c r="I293" s="50" t="n">
        <v>806.83</v>
      </c>
      <c r="J293" s="50" t="n">
        <v>1128.98</v>
      </c>
      <c r="K293" s="50" t="n">
        <v>1565.4</v>
      </c>
      <c r="L293" s="50" t="n">
        <v>1977.09</v>
      </c>
      <c r="M293" s="50" t="n">
        <v>2371.46</v>
      </c>
      <c r="N293" s="50" t="n">
        <v>2749.3</v>
      </c>
      <c r="O293" s="50" t="n">
        <v>3102.9</v>
      </c>
      <c r="P293" s="50" t="n">
        <v>3427.8</v>
      </c>
      <c r="Q293" s="50" t="n">
        <v>3730.17</v>
      </c>
      <c r="R293" s="50" t="n">
        <v>4023.08</v>
      </c>
      <c r="S293" s="50" t="n">
        <v>4309.69</v>
      </c>
      <c r="T293" s="50" t="n">
        <v>4589.06</v>
      </c>
      <c r="U293" s="50" t="n">
        <v>4847.18</v>
      </c>
      <c r="V293" s="50" t="n">
        <v>5072.9</v>
      </c>
      <c r="W293" s="50" t="n">
        <v>5271.2</v>
      </c>
      <c r="X293" s="50" t="n">
        <v>5445.26</v>
      </c>
      <c r="Y293" s="50" t="n">
        <v>5599.44</v>
      </c>
      <c r="Z293" s="50" t="n">
        <v>5738.03</v>
      </c>
      <c r="AA293" s="50" t="n">
        <v>5864.25</v>
      </c>
      <c r="AB293" s="50" t="n">
        <v>5981.52</v>
      </c>
      <c r="AC293" s="50" t="n">
        <v>6092.16</v>
      </c>
      <c r="AD293" s="50" t="n">
        <v>6198.09</v>
      </c>
      <c r="AE293" s="146"/>
      <c r="AF293" s="147"/>
      <c r="AG293" s="147"/>
      <c r="AH293" s="147"/>
      <c r="AI293" s="147"/>
      <c r="AJ293" s="147"/>
      <c r="AK293" s="147"/>
      <c r="AL293" s="147"/>
      <c r="AM293" s="147"/>
      <c r="AN293" s="147"/>
      <c r="AO293" s="147"/>
      <c r="AP293" s="147"/>
      <c r="AQ293" s="147"/>
      <c r="AR293" s="147"/>
      <c r="AS293" s="147"/>
      <c r="AT293" s="147"/>
      <c r="AU293" s="147"/>
      <c r="AV293" s="147"/>
      <c r="AW293" s="147"/>
      <c r="AX293" s="147"/>
      <c r="AY293" s="147"/>
      <c r="AZ293" s="147"/>
      <c r="BA293" s="147"/>
      <c r="BB293" s="147"/>
      <c r="BC293" s="147"/>
      <c r="BD293" s="147"/>
      <c r="BE293" s="147"/>
      <c r="BF293" s="147"/>
      <c r="BG293" s="147"/>
      <c r="BH293" s="147"/>
    </row>
    <row r="294" s="91" customFormat="true" ht="15" hidden="false" customHeight="false" outlineLevel="0" collapsed="false">
      <c r="A294" s="69"/>
      <c r="B294" s="144" t="s">
        <v>132</v>
      </c>
      <c r="C294" s="50" t="n">
        <v>0</v>
      </c>
      <c r="D294" s="50" t="n">
        <v>0</v>
      </c>
      <c r="E294" s="50" t="n">
        <v>0</v>
      </c>
      <c r="F294" s="50" t="n">
        <v>18.67</v>
      </c>
      <c r="G294" s="50" t="n">
        <v>37.35</v>
      </c>
      <c r="H294" s="50" t="n">
        <v>56.02</v>
      </c>
      <c r="I294" s="50" t="n">
        <v>74.69</v>
      </c>
      <c r="J294" s="50" t="n">
        <v>93.37</v>
      </c>
      <c r="K294" s="50" t="n">
        <v>93.37</v>
      </c>
      <c r="L294" s="50" t="n">
        <v>93.37</v>
      </c>
      <c r="M294" s="50" t="n">
        <v>93.37</v>
      </c>
      <c r="N294" s="50" t="n">
        <v>93.37</v>
      </c>
      <c r="O294" s="50" t="n">
        <v>93.37</v>
      </c>
      <c r="P294" s="50" t="n">
        <v>93.37</v>
      </c>
      <c r="Q294" s="50" t="n">
        <v>93.37</v>
      </c>
      <c r="R294" s="50" t="n">
        <v>93.37</v>
      </c>
      <c r="S294" s="50" t="n">
        <v>93.37</v>
      </c>
      <c r="T294" s="50" t="n">
        <v>93.37</v>
      </c>
      <c r="U294" s="50" t="n">
        <v>93.37</v>
      </c>
      <c r="V294" s="50" t="n">
        <v>93.37</v>
      </c>
      <c r="W294" s="50" t="n">
        <v>93.37</v>
      </c>
      <c r="X294" s="50" t="n">
        <v>93.37</v>
      </c>
      <c r="Y294" s="50" t="n">
        <v>93.37</v>
      </c>
      <c r="Z294" s="50" t="n">
        <v>93.37</v>
      </c>
      <c r="AA294" s="50" t="n">
        <v>93.37</v>
      </c>
      <c r="AB294" s="50" t="n">
        <v>93.37</v>
      </c>
      <c r="AC294" s="50" t="n">
        <v>93.37</v>
      </c>
      <c r="AD294" s="50" t="n">
        <v>93.37</v>
      </c>
      <c r="AE294" s="146"/>
      <c r="AF294" s="147"/>
      <c r="AG294" s="147"/>
      <c r="AH294" s="147"/>
      <c r="AI294" s="147"/>
      <c r="AJ294" s="147"/>
      <c r="AK294" s="147"/>
      <c r="AL294" s="147"/>
      <c r="AM294" s="147"/>
      <c r="AN294" s="147"/>
      <c r="AO294" s="147"/>
      <c r="AP294" s="147"/>
      <c r="AQ294" s="147"/>
      <c r="AR294" s="147"/>
      <c r="AS294" s="147"/>
      <c r="AT294" s="147"/>
      <c r="AU294" s="147"/>
      <c r="AV294" s="147"/>
      <c r="AW294" s="147"/>
      <c r="AX294" s="147"/>
      <c r="AY294" s="147"/>
      <c r="AZ294" s="147"/>
      <c r="BA294" s="147"/>
      <c r="BB294" s="147"/>
      <c r="BC294" s="147"/>
      <c r="BD294" s="147"/>
      <c r="BE294" s="147"/>
      <c r="BF294" s="147"/>
      <c r="BG294" s="147"/>
      <c r="BH294" s="147"/>
    </row>
    <row r="295" s="91" customFormat="true" ht="15" hidden="false" customHeight="false" outlineLevel="0" collapsed="false">
      <c r="A295" s="69"/>
      <c r="B295" s="144" t="s">
        <v>133</v>
      </c>
      <c r="C295" s="50" t="n">
        <v>17.25</v>
      </c>
      <c r="D295" s="50" t="n">
        <v>19.44</v>
      </c>
      <c r="E295" s="50" t="n">
        <v>19.44</v>
      </c>
      <c r="F295" s="50" t="n">
        <v>32.59</v>
      </c>
      <c r="G295" s="50" t="n">
        <v>45.73</v>
      </c>
      <c r="H295" s="50" t="n">
        <v>58.88</v>
      </c>
      <c r="I295" s="50" t="n">
        <v>72.03</v>
      </c>
      <c r="J295" s="50" t="n">
        <v>165.47</v>
      </c>
      <c r="K295" s="50" t="n">
        <v>167.47</v>
      </c>
      <c r="L295" s="50" t="n">
        <v>169.5</v>
      </c>
      <c r="M295" s="50" t="n">
        <v>171.58</v>
      </c>
      <c r="N295" s="50" t="n">
        <v>173.7</v>
      </c>
      <c r="O295" s="50" t="n">
        <v>175.85</v>
      </c>
      <c r="P295" s="50" t="n">
        <v>178.06</v>
      </c>
      <c r="Q295" s="50" t="n">
        <v>180.3</v>
      </c>
      <c r="R295" s="50" t="n">
        <v>182.59</v>
      </c>
      <c r="S295" s="50" t="n">
        <v>184.93</v>
      </c>
      <c r="T295" s="50" t="n">
        <v>187.32</v>
      </c>
      <c r="U295" s="50" t="n">
        <v>189.75</v>
      </c>
      <c r="V295" s="50" t="n">
        <v>192.23</v>
      </c>
      <c r="W295" s="50" t="n">
        <v>194.76</v>
      </c>
      <c r="X295" s="50" t="n">
        <v>197.34</v>
      </c>
      <c r="Y295" s="50" t="n">
        <v>199.97</v>
      </c>
      <c r="Z295" s="50" t="n">
        <v>202.65</v>
      </c>
      <c r="AA295" s="50" t="n">
        <v>205.39</v>
      </c>
      <c r="AB295" s="50" t="n">
        <v>208.19</v>
      </c>
      <c r="AC295" s="50" t="n">
        <v>211.04</v>
      </c>
      <c r="AD295" s="50" t="n">
        <v>213.94</v>
      </c>
      <c r="AE295" s="146"/>
      <c r="AF295" s="147"/>
      <c r="AG295" s="147"/>
      <c r="AH295" s="147"/>
      <c r="AI295" s="147"/>
      <c r="AJ295" s="147"/>
      <c r="AK295" s="147"/>
      <c r="AL295" s="147"/>
      <c r="AM295" s="147"/>
      <c r="AN295" s="147"/>
      <c r="AO295" s="147"/>
      <c r="AP295" s="147"/>
      <c r="AQ295" s="147"/>
      <c r="AR295" s="147"/>
      <c r="AS295" s="147"/>
      <c r="AT295" s="147"/>
      <c r="AU295" s="147"/>
      <c r="AV295" s="147"/>
      <c r="AW295" s="147"/>
      <c r="AX295" s="147"/>
      <c r="AY295" s="147"/>
      <c r="AZ295" s="147"/>
      <c r="BA295" s="147"/>
      <c r="BB295" s="147"/>
      <c r="BC295" s="147"/>
      <c r="BD295" s="147"/>
      <c r="BE295" s="147"/>
      <c r="BF295" s="147"/>
      <c r="BG295" s="147"/>
      <c r="BH295" s="147"/>
    </row>
    <row r="296" s="91" customFormat="true" ht="15" hidden="false" customHeight="false" outlineLevel="0" collapsed="false">
      <c r="A296" s="90"/>
      <c r="B296" s="90"/>
      <c r="C296" s="90"/>
      <c r="D296" s="90"/>
      <c r="E296" s="90"/>
      <c r="F296" s="90"/>
      <c r="G296" s="90"/>
      <c r="H296" s="90"/>
      <c r="I296" s="90"/>
      <c r="J296" s="90"/>
      <c r="K296" s="90"/>
      <c r="L296" s="90"/>
      <c r="M296" s="90"/>
      <c r="N296" s="90"/>
      <c r="O296" s="90"/>
      <c r="P296" s="90"/>
      <c r="Q296" s="90"/>
      <c r="R296" s="90"/>
      <c r="S296" s="90"/>
      <c r="T296" s="90"/>
      <c r="U296" s="90"/>
    </row>
    <row r="297" s="91" customFormat="true" ht="15" hidden="false" customHeight="false" outlineLevel="0" collapsed="false">
      <c r="A297" s="90"/>
      <c r="B297" s="148" t="s">
        <v>51</v>
      </c>
      <c r="C297" s="149"/>
      <c r="D297" s="149"/>
      <c r="E297" s="149"/>
      <c r="F297" s="149"/>
      <c r="G297" s="149"/>
      <c r="H297" s="149"/>
      <c r="I297" s="149"/>
      <c r="J297" s="149"/>
      <c r="K297" s="149"/>
      <c r="L297" s="149"/>
      <c r="M297" s="149"/>
      <c r="N297" s="149"/>
      <c r="O297" s="149"/>
      <c r="P297" s="149"/>
      <c r="Q297" s="149"/>
      <c r="R297" s="149"/>
      <c r="S297" s="149"/>
      <c r="T297" s="149"/>
      <c r="U297" s="149"/>
    </row>
    <row r="298" s="91" customFormat="true" ht="15" hidden="false" customHeight="false" outlineLevel="0" collapsed="false">
      <c r="A298" s="90"/>
      <c r="B298" s="150" t="s">
        <v>135</v>
      </c>
      <c r="C298" s="151" t="n">
        <v>2023</v>
      </c>
      <c r="D298" s="151" t="n">
        <v>2024</v>
      </c>
      <c r="E298" s="151" t="n">
        <v>2025</v>
      </c>
      <c r="F298" s="151" t="n">
        <v>2026</v>
      </c>
      <c r="G298" s="151" t="n">
        <v>2027</v>
      </c>
      <c r="H298" s="151" t="n">
        <v>2028</v>
      </c>
      <c r="I298" s="151" t="n">
        <v>2029</v>
      </c>
      <c r="J298" s="151" t="n">
        <v>2030</v>
      </c>
      <c r="K298" s="151" t="n">
        <v>2031</v>
      </c>
      <c r="L298" s="151" t="n">
        <v>2032</v>
      </c>
      <c r="M298" s="151" t="n">
        <v>2033</v>
      </c>
      <c r="N298" s="151" t="n">
        <v>2034</v>
      </c>
      <c r="O298" s="151" t="n">
        <v>2035</v>
      </c>
      <c r="P298" s="151" t="n">
        <v>2036</v>
      </c>
      <c r="Q298" s="151" t="n">
        <v>2037</v>
      </c>
      <c r="R298" s="151" t="n">
        <v>2038</v>
      </c>
      <c r="S298" s="151" t="n">
        <v>2039</v>
      </c>
      <c r="T298" s="151" t="n">
        <v>2040</v>
      </c>
      <c r="U298" s="151" t="n">
        <v>2041</v>
      </c>
      <c r="V298" s="151" t="n">
        <v>2042</v>
      </c>
      <c r="W298" s="151" t="n">
        <v>2043</v>
      </c>
      <c r="X298" s="151" t="n">
        <v>2044</v>
      </c>
      <c r="Y298" s="151" t="n">
        <v>2045</v>
      </c>
      <c r="Z298" s="151" t="n">
        <v>2046</v>
      </c>
      <c r="AA298" s="151" t="n">
        <v>2047</v>
      </c>
      <c r="AB298" s="151" t="n">
        <v>2048</v>
      </c>
      <c r="AC298" s="151" t="n">
        <v>2049</v>
      </c>
      <c r="AD298" s="151" t="n">
        <v>2050</v>
      </c>
    </row>
    <row r="299" s="91" customFormat="true" ht="15" hidden="false" customHeight="false" outlineLevel="0" collapsed="false">
      <c r="A299" s="90"/>
      <c r="B299" s="150" t="s">
        <v>136</v>
      </c>
      <c r="C299" s="87" t="n">
        <v>947.9</v>
      </c>
      <c r="D299" s="87" t="n">
        <v>1229.14</v>
      </c>
      <c r="E299" s="87" t="n">
        <v>1509.64</v>
      </c>
      <c r="F299" s="87" t="n">
        <v>1866.17</v>
      </c>
      <c r="G299" s="87" t="n">
        <v>2324.91</v>
      </c>
      <c r="H299" s="87" t="n">
        <v>2886.3</v>
      </c>
      <c r="I299" s="87" t="n">
        <v>3545.71</v>
      </c>
      <c r="J299" s="87" t="n">
        <v>4299.3</v>
      </c>
      <c r="K299" s="87" t="n">
        <v>5099.45</v>
      </c>
      <c r="L299" s="87" t="n">
        <v>5913.25</v>
      </c>
      <c r="M299" s="87" t="n">
        <v>6758.27</v>
      </c>
      <c r="N299" s="87" t="n">
        <v>7624.27</v>
      </c>
      <c r="O299" s="87" t="n">
        <v>8498.63</v>
      </c>
      <c r="P299" s="87" t="n">
        <v>9334.31</v>
      </c>
      <c r="Q299" s="87" t="n">
        <v>10090.02</v>
      </c>
      <c r="R299" s="87" t="n">
        <v>10770.44</v>
      </c>
      <c r="S299" s="87" t="n">
        <v>11385.43</v>
      </c>
      <c r="T299" s="87" t="n">
        <v>11849.75</v>
      </c>
      <c r="U299" s="87" t="n">
        <v>12169.09</v>
      </c>
      <c r="V299" s="87" t="n">
        <v>12439.15</v>
      </c>
      <c r="W299" s="87" t="n">
        <v>12685.02</v>
      </c>
      <c r="X299" s="87" t="n">
        <v>12907.17</v>
      </c>
      <c r="Y299" s="87" t="n">
        <v>13107.5</v>
      </c>
      <c r="Z299" s="87" t="n">
        <v>13328.6</v>
      </c>
      <c r="AA299" s="87" t="n">
        <v>13529.51</v>
      </c>
      <c r="AB299" s="87" t="n">
        <v>13715.3</v>
      </c>
      <c r="AC299" s="87" t="n">
        <v>13889.6</v>
      </c>
      <c r="AD299" s="87" t="n">
        <v>14051.54</v>
      </c>
      <c r="AE299" s="147"/>
      <c r="AF299" s="147"/>
      <c r="AG299" s="147"/>
      <c r="AH299" s="147"/>
      <c r="AI299" s="147"/>
      <c r="AJ299" s="147"/>
      <c r="AK299" s="147"/>
      <c r="AL299" s="147"/>
      <c r="AM299" s="147"/>
      <c r="AN299" s="147"/>
      <c r="AO299" s="147"/>
      <c r="AP299" s="147"/>
      <c r="AQ299" s="147"/>
      <c r="AR299" s="147"/>
      <c r="AS299" s="147"/>
      <c r="AT299" s="147"/>
      <c r="AU299" s="147"/>
      <c r="AV299" s="147"/>
      <c r="AW299" s="147"/>
      <c r="AX299" s="147"/>
      <c r="AY299" s="147"/>
      <c r="AZ299" s="147"/>
      <c r="BA299" s="147"/>
      <c r="BB299" s="147"/>
      <c r="BC299" s="147"/>
      <c r="BD299" s="147"/>
      <c r="BE299" s="147"/>
      <c r="BF299" s="147"/>
      <c r="BG299" s="147"/>
    </row>
    <row r="300" s="91" customFormat="true" ht="15" hidden="false" customHeight="false" outlineLevel="0" collapsed="false">
      <c r="A300" s="90"/>
      <c r="B300" s="152" t="s">
        <v>137</v>
      </c>
      <c r="C300" s="87" t="n">
        <v>891.01</v>
      </c>
      <c r="D300" s="87" t="n">
        <v>1155.15</v>
      </c>
      <c r="E300" s="87" t="n">
        <v>1418.51</v>
      </c>
      <c r="F300" s="87" t="n">
        <v>1753.31</v>
      </c>
      <c r="G300" s="87" t="n">
        <v>2184.02</v>
      </c>
      <c r="H300" s="87" t="n">
        <v>2711.02</v>
      </c>
      <c r="I300" s="87" t="n">
        <v>3329.9</v>
      </c>
      <c r="J300" s="87" t="n">
        <v>4037.03</v>
      </c>
      <c r="K300" s="87" t="n">
        <v>4787.57</v>
      </c>
      <c r="L300" s="87" t="n">
        <v>5550.71</v>
      </c>
      <c r="M300" s="87" t="n">
        <v>6342.94</v>
      </c>
      <c r="N300" s="87" t="n">
        <v>7154.64</v>
      </c>
      <c r="O300" s="87" t="n">
        <v>7973.97</v>
      </c>
      <c r="P300" s="87" t="n">
        <v>8757.98</v>
      </c>
      <c r="Q300" s="87" t="n">
        <v>9466.95</v>
      </c>
      <c r="R300" s="87" t="n">
        <v>10105.28</v>
      </c>
      <c r="S300" s="87" t="n">
        <v>10682.23</v>
      </c>
      <c r="T300" s="87" t="n">
        <v>11117.8</v>
      </c>
      <c r="U300" s="87" t="n">
        <v>11417.39</v>
      </c>
      <c r="V300" s="87" t="n">
        <v>11670.73</v>
      </c>
      <c r="W300" s="87" t="n">
        <v>11901.38</v>
      </c>
      <c r="X300" s="87" t="n">
        <v>12109.78</v>
      </c>
      <c r="Y300" s="87" t="n">
        <v>12297.7</v>
      </c>
      <c r="Z300" s="87" t="n">
        <v>12505.1</v>
      </c>
      <c r="AA300" s="87" t="n">
        <v>12693.56</v>
      </c>
      <c r="AB300" s="87" t="n">
        <v>12867.84</v>
      </c>
      <c r="AC300" s="87" t="n">
        <v>13031.33</v>
      </c>
      <c r="AD300" s="87" t="n">
        <v>13183.23</v>
      </c>
      <c r="AE300" s="147"/>
      <c r="AF300" s="147"/>
      <c r="AG300" s="147"/>
      <c r="AH300" s="147"/>
      <c r="AI300" s="147"/>
      <c r="AJ300" s="147"/>
      <c r="AK300" s="147"/>
      <c r="AL300" s="147"/>
      <c r="AM300" s="147"/>
      <c r="AN300" s="147"/>
      <c r="AO300" s="147"/>
      <c r="AP300" s="147"/>
      <c r="AQ300" s="147"/>
      <c r="AR300" s="147"/>
      <c r="AS300" s="147"/>
      <c r="AT300" s="147"/>
      <c r="AU300" s="147"/>
      <c r="AV300" s="147"/>
      <c r="AW300" s="147"/>
      <c r="AX300" s="147"/>
      <c r="AY300" s="147"/>
      <c r="AZ300" s="147"/>
      <c r="BA300" s="147"/>
      <c r="BB300" s="147"/>
      <c r="BC300" s="147"/>
      <c r="BD300" s="147"/>
      <c r="BE300" s="147"/>
      <c r="BF300" s="147"/>
      <c r="BG300" s="147"/>
    </row>
    <row r="301" s="91" customFormat="true" ht="15" hidden="false" customHeight="false" outlineLevel="0" collapsed="false">
      <c r="A301" s="90"/>
      <c r="B301" s="153" t="s">
        <v>130</v>
      </c>
      <c r="C301" s="83" t="n">
        <v>618.44</v>
      </c>
      <c r="D301" s="83" t="n">
        <v>817.75</v>
      </c>
      <c r="E301" s="83" t="n">
        <v>1016.38</v>
      </c>
      <c r="F301" s="83" t="n">
        <v>1245.41</v>
      </c>
      <c r="G301" s="83" t="n">
        <v>1534.8</v>
      </c>
      <c r="H301" s="83" t="n">
        <v>1887.49</v>
      </c>
      <c r="I301" s="83" t="n">
        <v>2303.38</v>
      </c>
      <c r="J301" s="83" t="n">
        <v>2784.23</v>
      </c>
      <c r="K301" s="83" t="n">
        <v>3321.07</v>
      </c>
      <c r="L301" s="83" t="n">
        <v>3877.01</v>
      </c>
      <c r="M301" s="83" t="n">
        <v>4468.45</v>
      </c>
      <c r="N301" s="83" t="n">
        <v>5086.06</v>
      </c>
      <c r="O301" s="83" t="n">
        <v>5716.48</v>
      </c>
      <c r="P301" s="83" t="n">
        <v>6316.46</v>
      </c>
      <c r="Q301" s="83" t="n">
        <v>6847.93</v>
      </c>
      <c r="R301" s="83" t="n">
        <v>7314.22</v>
      </c>
      <c r="S301" s="83" t="n">
        <v>7723.81</v>
      </c>
      <c r="T301" s="83" t="n">
        <v>7996.68</v>
      </c>
      <c r="U301" s="83" t="n">
        <v>8132.28</v>
      </c>
      <c r="V301" s="83" t="n">
        <v>8220.86</v>
      </c>
      <c r="W301" s="83" t="n">
        <v>8285.05</v>
      </c>
      <c r="X301" s="83" t="n">
        <v>8324.46</v>
      </c>
      <c r="Y301" s="83" t="n">
        <v>8340.36</v>
      </c>
      <c r="Z301" s="83" t="n">
        <v>8372.4</v>
      </c>
      <c r="AA301" s="83" t="n">
        <v>8382.03</v>
      </c>
      <c r="AB301" s="83" t="n">
        <v>8373.65</v>
      </c>
      <c r="AC301" s="83" t="n">
        <v>8352.28</v>
      </c>
      <c r="AD301" s="83" t="n">
        <v>8318.88</v>
      </c>
      <c r="AE301" s="147"/>
      <c r="AF301" s="147"/>
      <c r="AG301" s="147"/>
      <c r="AH301" s="147"/>
      <c r="AI301" s="147"/>
      <c r="AJ301" s="147"/>
      <c r="AK301" s="147"/>
      <c r="AL301" s="147"/>
      <c r="AM301" s="147"/>
      <c r="AN301" s="147"/>
      <c r="AO301" s="147"/>
      <c r="AP301" s="147"/>
      <c r="AQ301" s="147"/>
      <c r="AR301" s="147"/>
      <c r="AS301" s="147"/>
      <c r="AT301" s="147"/>
      <c r="AU301" s="147"/>
      <c r="AV301" s="147"/>
      <c r="AW301" s="147"/>
      <c r="AX301" s="147"/>
      <c r="AY301" s="147"/>
      <c r="AZ301" s="147"/>
      <c r="BA301" s="147"/>
      <c r="BB301" s="147"/>
      <c r="BC301" s="147"/>
      <c r="BD301" s="147"/>
      <c r="BE301" s="147"/>
      <c r="BF301" s="147"/>
      <c r="BG301" s="147"/>
    </row>
    <row r="302" s="91" customFormat="true" ht="15" hidden="false" customHeight="false" outlineLevel="0" collapsed="false">
      <c r="A302" s="90"/>
      <c r="B302" s="153" t="s">
        <v>131</v>
      </c>
      <c r="C302" s="83" t="n">
        <v>175.92</v>
      </c>
      <c r="D302" s="83" t="n">
        <v>239.28</v>
      </c>
      <c r="E302" s="83" t="n">
        <v>303.55</v>
      </c>
      <c r="F302" s="83" t="n">
        <v>387.73</v>
      </c>
      <c r="G302" s="83" t="n">
        <v>507.46</v>
      </c>
      <c r="H302" s="83" t="n">
        <v>660.18</v>
      </c>
      <c r="I302" s="83" t="n">
        <v>841.58</v>
      </c>
      <c r="J302" s="83" t="n">
        <v>1046.27</v>
      </c>
      <c r="K302" s="83" t="n">
        <v>1256.87</v>
      </c>
      <c r="L302" s="83" t="n">
        <v>1460.98</v>
      </c>
      <c r="M302" s="83" t="n">
        <v>1658.67</v>
      </c>
      <c r="N302" s="83" t="n">
        <v>1849.67</v>
      </c>
      <c r="O302" s="83" t="n">
        <v>2035.49</v>
      </c>
      <c r="P302" s="83" t="n">
        <v>2216.42</v>
      </c>
      <c r="Q302" s="83" t="n">
        <v>2390.83</v>
      </c>
      <c r="R302" s="83" t="n">
        <v>2559.77</v>
      </c>
      <c r="S302" s="83" t="n">
        <v>2724.04</v>
      </c>
      <c r="T302" s="83" t="n">
        <v>2884.64</v>
      </c>
      <c r="U302" s="83" t="n">
        <v>3043.75</v>
      </c>
      <c r="V302" s="83" t="n">
        <v>3203.62</v>
      </c>
      <c r="W302" s="83" t="n">
        <v>3365.2</v>
      </c>
      <c r="X302" s="83" t="n">
        <v>3529.3</v>
      </c>
      <c r="Y302" s="83" t="n">
        <v>3696.43</v>
      </c>
      <c r="Z302" s="83" t="n">
        <v>3866.91</v>
      </c>
      <c r="AA302" s="83" t="n">
        <v>4040.85</v>
      </c>
      <c r="AB302" s="83" t="n">
        <v>4218.63</v>
      </c>
      <c r="AC302" s="83" t="n">
        <v>4398.6</v>
      </c>
      <c r="AD302" s="83" t="n">
        <v>4579.02</v>
      </c>
      <c r="AE302" s="147"/>
      <c r="AF302" s="147"/>
      <c r="AG302" s="147"/>
      <c r="AH302" s="147"/>
      <c r="AI302" s="147"/>
      <c r="AJ302" s="147"/>
      <c r="AK302" s="147"/>
      <c r="AL302" s="147"/>
      <c r="AM302" s="147"/>
      <c r="AN302" s="147"/>
      <c r="AO302" s="147"/>
      <c r="AP302" s="147"/>
      <c r="AQ302" s="147"/>
      <c r="AR302" s="147"/>
      <c r="AS302" s="147"/>
      <c r="AT302" s="147"/>
      <c r="AU302" s="147"/>
      <c r="AV302" s="147"/>
      <c r="AW302" s="147"/>
      <c r="AX302" s="147"/>
      <c r="AY302" s="147"/>
      <c r="AZ302" s="147"/>
      <c r="BA302" s="147"/>
      <c r="BB302" s="147"/>
      <c r="BC302" s="147"/>
      <c r="BD302" s="147"/>
      <c r="BE302" s="147"/>
      <c r="BF302" s="147"/>
      <c r="BG302" s="147"/>
    </row>
    <row r="303" s="91" customFormat="true" ht="15" hidden="false" customHeight="false" outlineLevel="0" collapsed="false">
      <c r="A303" s="90"/>
      <c r="B303" s="153" t="s">
        <v>132</v>
      </c>
      <c r="C303" s="83" t="n">
        <v>96.65</v>
      </c>
      <c r="D303" s="83" t="n">
        <v>98.12</v>
      </c>
      <c r="E303" s="83" t="n">
        <v>98.58</v>
      </c>
      <c r="F303" s="83" t="n">
        <v>120.17</v>
      </c>
      <c r="G303" s="83" t="n">
        <v>141.76</v>
      </c>
      <c r="H303" s="83" t="n">
        <v>163.35</v>
      </c>
      <c r="I303" s="83" t="n">
        <v>184.94</v>
      </c>
      <c r="J303" s="83" t="n">
        <v>206.53</v>
      </c>
      <c r="K303" s="83" t="n">
        <v>209.63</v>
      </c>
      <c r="L303" s="83" t="n">
        <v>212.72</v>
      </c>
      <c r="M303" s="83" t="n">
        <v>215.82</v>
      </c>
      <c r="N303" s="83" t="n">
        <v>218.91</v>
      </c>
      <c r="O303" s="83" t="n">
        <v>222</v>
      </c>
      <c r="P303" s="83" t="n">
        <v>225.1</v>
      </c>
      <c r="Q303" s="83" t="n">
        <v>228.19</v>
      </c>
      <c r="R303" s="83" t="n">
        <v>231.29</v>
      </c>
      <c r="S303" s="83" t="n">
        <v>234.38</v>
      </c>
      <c r="T303" s="83" t="n">
        <v>236.48</v>
      </c>
      <c r="U303" s="83" t="n">
        <v>241.36</v>
      </c>
      <c r="V303" s="83" t="n">
        <v>246.25</v>
      </c>
      <c r="W303" s="83" t="n">
        <v>251.13</v>
      </c>
      <c r="X303" s="83" t="n">
        <v>256.02</v>
      </c>
      <c r="Y303" s="83" t="n">
        <v>260.91</v>
      </c>
      <c r="Z303" s="83" t="n">
        <v>265.79</v>
      </c>
      <c r="AA303" s="83" t="n">
        <v>270.68</v>
      </c>
      <c r="AB303" s="83" t="n">
        <v>275.56</v>
      </c>
      <c r="AC303" s="83" t="n">
        <v>280.45</v>
      </c>
      <c r="AD303" s="83" t="n">
        <v>285.33</v>
      </c>
      <c r="AE303" s="147"/>
      <c r="AF303" s="147"/>
      <c r="AG303" s="147"/>
      <c r="AH303" s="147"/>
      <c r="AI303" s="147"/>
      <c r="AJ303" s="147"/>
      <c r="AK303" s="147"/>
      <c r="AL303" s="147"/>
      <c r="AM303" s="147"/>
      <c r="AN303" s="147"/>
      <c r="AO303" s="147"/>
      <c r="AP303" s="147"/>
      <c r="AQ303" s="147"/>
      <c r="AR303" s="147"/>
      <c r="AS303" s="147"/>
      <c r="AT303" s="147"/>
      <c r="AU303" s="147"/>
      <c r="AV303" s="147"/>
      <c r="AW303" s="147"/>
      <c r="AX303" s="147"/>
      <c r="AY303" s="147"/>
      <c r="AZ303" s="147"/>
      <c r="BA303" s="147"/>
      <c r="BB303" s="147"/>
      <c r="BC303" s="147"/>
      <c r="BD303" s="147"/>
      <c r="BE303" s="147"/>
      <c r="BF303" s="147"/>
      <c r="BG303" s="147"/>
    </row>
    <row r="304" s="91" customFormat="true" ht="15" hidden="false" customHeight="false" outlineLevel="0" collapsed="false">
      <c r="A304" s="90"/>
      <c r="B304" s="112"/>
      <c r="C304" s="90"/>
      <c r="D304" s="90"/>
      <c r="E304" s="90"/>
      <c r="F304" s="90"/>
      <c r="G304" s="90"/>
      <c r="H304" s="90"/>
      <c r="I304" s="90"/>
      <c r="J304" s="90"/>
      <c r="K304" s="90"/>
      <c r="L304" s="90"/>
      <c r="M304" s="90"/>
      <c r="N304" s="90"/>
      <c r="O304" s="90"/>
      <c r="P304" s="90"/>
      <c r="Q304" s="90"/>
      <c r="R304" s="90"/>
      <c r="S304" s="90"/>
      <c r="T304" s="90"/>
      <c r="U304" s="90"/>
    </row>
    <row r="305" s="92" customFormat="true" ht="15" hidden="false" customHeight="false" outlineLevel="0" collapsed="false">
      <c r="B305" s="92" t="s">
        <v>124</v>
      </c>
    </row>
    <row r="306" s="91" customFormat="true" ht="15" hidden="false" customHeight="false" outlineLevel="0" collapsed="false">
      <c r="A306" s="90"/>
      <c r="B306" s="90"/>
      <c r="C306" s="90"/>
      <c r="D306" s="90"/>
      <c r="E306" s="90"/>
      <c r="F306" s="90"/>
      <c r="G306" s="90"/>
      <c r="H306" s="90"/>
      <c r="I306" s="90"/>
      <c r="J306" s="90"/>
      <c r="K306" s="90"/>
      <c r="L306" s="90"/>
      <c r="M306" s="90"/>
      <c r="N306" s="90"/>
      <c r="O306" s="90"/>
      <c r="P306" s="90"/>
      <c r="Q306" s="90"/>
      <c r="R306" s="90"/>
      <c r="S306" s="90"/>
      <c r="T306" s="90"/>
      <c r="U306" s="90"/>
    </row>
    <row r="307" s="66" customFormat="true" ht="15" hidden="false" customHeight="false" outlineLevel="0" collapsed="false">
      <c r="A307" s="64"/>
      <c r="B307" s="143" t="s">
        <v>138</v>
      </c>
      <c r="C307" s="65" t="n">
        <v>2023</v>
      </c>
      <c r="D307" s="65" t="n">
        <v>2024</v>
      </c>
      <c r="E307" s="65" t="n">
        <v>2025</v>
      </c>
      <c r="F307" s="65" t="n">
        <v>2026</v>
      </c>
      <c r="G307" s="65" t="n">
        <v>2027</v>
      </c>
      <c r="H307" s="65" t="n">
        <v>2028</v>
      </c>
      <c r="I307" s="65" t="n">
        <v>2029</v>
      </c>
      <c r="J307" s="65" t="n">
        <v>2030</v>
      </c>
      <c r="K307" s="65" t="n">
        <v>2031</v>
      </c>
      <c r="L307" s="65" t="n">
        <v>2032</v>
      </c>
      <c r="M307" s="65" t="n">
        <v>2033</v>
      </c>
      <c r="N307" s="65" t="n">
        <v>2034</v>
      </c>
      <c r="O307" s="65" t="n">
        <v>2035</v>
      </c>
      <c r="P307" s="65" t="n">
        <v>2036</v>
      </c>
      <c r="Q307" s="65" t="n">
        <v>2037</v>
      </c>
      <c r="R307" s="65" t="n">
        <v>2038</v>
      </c>
      <c r="S307" s="65" t="n">
        <v>2039</v>
      </c>
      <c r="T307" s="65" t="n">
        <v>2040</v>
      </c>
      <c r="U307" s="65" t="n">
        <v>2041</v>
      </c>
      <c r="V307" s="65" t="n">
        <v>2042</v>
      </c>
      <c r="W307" s="65" t="n">
        <v>2043</v>
      </c>
      <c r="X307" s="65" t="n">
        <v>2044</v>
      </c>
      <c r="Y307" s="65" t="n">
        <v>2045</v>
      </c>
      <c r="Z307" s="65" t="n">
        <v>2046</v>
      </c>
      <c r="AA307" s="65" t="n">
        <v>2047</v>
      </c>
      <c r="AB307" s="65" t="n">
        <v>2048</v>
      </c>
      <c r="AC307" s="65" t="n">
        <v>2049</v>
      </c>
      <c r="AD307" s="65" t="n">
        <v>2050</v>
      </c>
    </row>
    <row r="308" s="91" customFormat="true" ht="15" hidden="false" customHeight="false" outlineLevel="0" collapsed="false">
      <c r="A308" s="90"/>
      <c r="B308" s="112" t="s">
        <v>69</v>
      </c>
      <c r="C308" s="100" t="n">
        <f aca="false">C309*(1+C$6)</f>
        <v>189.69627894</v>
      </c>
      <c r="D308" s="100" t="n">
        <f aca="false">D309*(1+D$6)</f>
        <v>217.608254</v>
      </c>
      <c r="E308" s="100" t="n">
        <f aca="false">E309*(1+E$6)</f>
        <v>220.92907925</v>
      </c>
      <c r="F308" s="100" t="n">
        <f aca="false">F309*(1+F$6)</f>
        <v>224.09211909</v>
      </c>
      <c r="G308" s="100" t="n">
        <f aca="false">G309*(1+G$6)</f>
        <v>315.5174484</v>
      </c>
      <c r="H308" s="100" t="n">
        <f aca="false">H309*(1+H$6)</f>
        <v>360.18988099</v>
      </c>
      <c r="I308" s="100" t="n">
        <f aca="false">I309*(1+I$6)</f>
        <v>397.61718308</v>
      </c>
      <c r="J308" s="100" t="n">
        <f aca="false">J309*(1+J$6)</f>
        <v>431.5828308</v>
      </c>
      <c r="K308" s="100" t="n">
        <f aca="false">K309*(1+K$6)</f>
        <v>450.0160632</v>
      </c>
      <c r="L308" s="100" t="n">
        <f aca="false">L309*(1+L$6)</f>
        <v>450.0160632</v>
      </c>
      <c r="M308" s="100" t="n">
        <f aca="false">M309*(1+M$6)</f>
        <v>450.0160632</v>
      </c>
      <c r="N308" s="100" t="n">
        <f aca="false">N309*(1+N$6)</f>
        <v>450.0160632</v>
      </c>
      <c r="O308" s="100" t="n">
        <f aca="false">O309*(1+O$6)</f>
        <v>450.0160632</v>
      </c>
      <c r="P308" s="100" t="n">
        <f aca="false">P309*(1+P$6)</f>
        <v>450.0160632</v>
      </c>
      <c r="Q308" s="100" t="n">
        <f aca="false">Q309*(1+Q$6)</f>
        <v>450.0160632</v>
      </c>
      <c r="R308" s="100" t="n">
        <f aca="false">R309*(1+R$6)</f>
        <v>450.0160632</v>
      </c>
      <c r="S308" s="100" t="n">
        <f aca="false">S309*(1+S$6)</f>
        <v>450.0160632</v>
      </c>
      <c r="T308" s="100" t="n">
        <f aca="false">T309*(1+T$6)</f>
        <v>450.0160632</v>
      </c>
      <c r="U308" s="100" t="n">
        <f aca="false">U309*(1+U$6)</f>
        <v>450.0160632</v>
      </c>
      <c r="V308" s="100" t="n">
        <f aca="false">V309*(1+V$6)</f>
        <v>450.0160632</v>
      </c>
      <c r="W308" s="100" t="n">
        <f aca="false">W309*(1+W$6)</f>
        <v>450.0160632</v>
      </c>
      <c r="X308" s="100" t="n">
        <f aca="false">X309*(1+X$6)</f>
        <v>450.0160632</v>
      </c>
      <c r="Y308" s="100" t="n">
        <f aca="false">Y309*(1+Y$6)</f>
        <v>450.0160632</v>
      </c>
      <c r="Z308" s="100" t="n">
        <f aca="false">Z309*(1+Z$6)</f>
        <v>450.0160632</v>
      </c>
      <c r="AA308" s="100" t="n">
        <f aca="false">AA309*(1+AA$6)</f>
        <v>450.0160632</v>
      </c>
      <c r="AB308" s="100" t="n">
        <f aca="false">AB309*(1+AB$6)</f>
        <v>450.0160632</v>
      </c>
      <c r="AC308" s="100" t="n">
        <f aca="false">AC309*(1+AC$6)</f>
        <v>450.0160632</v>
      </c>
      <c r="AD308" s="100" t="n">
        <f aca="false">AD309*(1+AD$6)</f>
        <v>450.0160632</v>
      </c>
    </row>
    <row r="309" s="91" customFormat="true" ht="15" hidden="false" customHeight="false" outlineLevel="0" collapsed="false">
      <c r="A309" s="90"/>
      <c r="B309" s="112" t="s">
        <v>68</v>
      </c>
      <c r="C309" s="100" t="n">
        <f aca="false">SUM(C310:C312)</f>
        <v>177.286242</v>
      </c>
      <c r="D309" s="100" t="n">
        <f aca="false">SUM(D310:D312)</f>
        <v>203.3722</v>
      </c>
      <c r="E309" s="100" t="n">
        <f aca="false">SUM(E310:E312)</f>
        <v>206.475775</v>
      </c>
      <c r="F309" s="100" t="n">
        <f aca="false">SUM(F310:F312)</f>
        <v>209.431887</v>
      </c>
      <c r="G309" s="100" t="n">
        <f aca="false">SUM(G310:G312)</f>
        <v>294.87612</v>
      </c>
      <c r="H309" s="100" t="n">
        <f aca="false">SUM(H310:H312)</f>
        <v>336.626057</v>
      </c>
      <c r="I309" s="100" t="n">
        <f aca="false">SUM(I310:I312)</f>
        <v>371.604844</v>
      </c>
      <c r="J309" s="100" t="n">
        <f aca="false">SUM(J310:J312)</f>
        <v>403.34844</v>
      </c>
      <c r="K309" s="100" t="n">
        <f aca="false">SUM(K310:K312)</f>
        <v>420.57576</v>
      </c>
      <c r="L309" s="100" t="n">
        <f aca="false">SUM(L310:L312)</f>
        <v>420.57576</v>
      </c>
      <c r="M309" s="100" t="n">
        <f aca="false">SUM(M310:M312)</f>
        <v>420.57576</v>
      </c>
      <c r="N309" s="100" t="n">
        <f aca="false">SUM(N310:N312)</f>
        <v>420.57576</v>
      </c>
      <c r="O309" s="100" t="n">
        <f aca="false">SUM(O310:O312)</f>
        <v>420.57576</v>
      </c>
      <c r="P309" s="100" t="n">
        <f aca="false">SUM(P310:P312)</f>
        <v>420.57576</v>
      </c>
      <c r="Q309" s="100" t="n">
        <f aca="false">SUM(Q310:Q312)</f>
        <v>420.57576</v>
      </c>
      <c r="R309" s="100" t="n">
        <f aca="false">SUM(R310:R312)</f>
        <v>420.57576</v>
      </c>
      <c r="S309" s="100" t="n">
        <f aca="false">SUM(S310:S312)</f>
        <v>420.57576</v>
      </c>
      <c r="T309" s="100" t="n">
        <f aca="false">SUM(T310:T312)</f>
        <v>420.57576</v>
      </c>
      <c r="U309" s="100" t="n">
        <f aca="false">SUM(U310:U312)</f>
        <v>420.57576</v>
      </c>
      <c r="V309" s="100" t="n">
        <f aca="false">SUM(V310:V312)</f>
        <v>420.57576</v>
      </c>
      <c r="W309" s="100" t="n">
        <f aca="false">SUM(W310:W312)</f>
        <v>420.57576</v>
      </c>
      <c r="X309" s="100" t="n">
        <f aca="false">SUM(X310:X312)</f>
        <v>420.57576</v>
      </c>
      <c r="Y309" s="100" t="n">
        <f aca="false">SUM(Y310:Y312)</f>
        <v>420.57576</v>
      </c>
      <c r="Z309" s="100" t="n">
        <f aca="false">SUM(Z310:Z312)</f>
        <v>420.57576</v>
      </c>
      <c r="AA309" s="100" t="n">
        <f aca="false">SUM(AA310:AA312)</f>
        <v>420.57576</v>
      </c>
      <c r="AB309" s="100" t="n">
        <f aca="false">SUM(AB310:AB312)</f>
        <v>420.57576</v>
      </c>
      <c r="AC309" s="100" t="n">
        <f aca="false">SUM(AC310:AC312)</f>
        <v>420.57576</v>
      </c>
      <c r="AD309" s="100" t="n">
        <f aca="false">SUM(AD310:AD312)</f>
        <v>420.57576</v>
      </c>
    </row>
    <row r="310" s="91" customFormat="true" ht="15" hidden="false" customHeight="false" outlineLevel="0" collapsed="false">
      <c r="A310" s="90"/>
      <c r="B310" s="154" t="s">
        <v>139</v>
      </c>
      <c r="C310" s="76" t="n">
        <f aca="false">C324*C260</f>
        <v>67.361322</v>
      </c>
      <c r="D310" s="76" t="n">
        <f aca="false">D324*D260</f>
        <v>87.41764</v>
      </c>
      <c r="E310" s="76" t="n">
        <f aca="false">E324*E260</f>
        <v>87.641645</v>
      </c>
      <c r="F310" s="76" t="n">
        <f aca="false">F324*F260</f>
        <v>87.802816</v>
      </c>
      <c r="G310" s="76" t="n">
        <f aca="false">G324*G260</f>
        <v>162.057896</v>
      </c>
      <c r="H310" s="76" t="n">
        <f aca="false">H324*H260</f>
        <v>212.441493</v>
      </c>
      <c r="I310" s="76" t="n">
        <f aca="false">I324*I260</f>
        <v>244.808636</v>
      </c>
      <c r="J310" s="76" t="n">
        <f aca="false">J324*J260</f>
        <v>272.960952</v>
      </c>
      <c r="K310" s="76" t="n">
        <f aca="false">K324*K260</f>
        <v>292.627104</v>
      </c>
      <c r="L310" s="76" t="n">
        <f aca="false">L324*L260</f>
        <v>292.627104</v>
      </c>
      <c r="M310" s="76" t="n">
        <f aca="false">M324*M260</f>
        <v>292.627104</v>
      </c>
      <c r="N310" s="76" t="n">
        <f aca="false">N324*N260</f>
        <v>292.627104</v>
      </c>
      <c r="O310" s="76" t="n">
        <f aca="false">O324*O260</f>
        <v>292.627104</v>
      </c>
      <c r="P310" s="76" t="n">
        <f aca="false">P324*P260</f>
        <v>292.627104</v>
      </c>
      <c r="Q310" s="76" t="n">
        <f aca="false">Q324*Q260</f>
        <v>292.627104</v>
      </c>
      <c r="R310" s="76" t="n">
        <f aca="false">R324*R260</f>
        <v>292.627104</v>
      </c>
      <c r="S310" s="76" t="n">
        <f aca="false">S324*S260</f>
        <v>292.627104</v>
      </c>
      <c r="T310" s="76" t="n">
        <f aca="false">T324*T260</f>
        <v>292.627104</v>
      </c>
      <c r="U310" s="76" t="n">
        <f aca="false">U324*U260</f>
        <v>292.627104</v>
      </c>
      <c r="V310" s="76" t="n">
        <f aca="false">V324*V260</f>
        <v>292.627104</v>
      </c>
      <c r="W310" s="76" t="n">
        <f aca="false">W324*W260</f>
        <v>292.627104</v>
      </c>
      <c r="X310" s="76" t="n">
        <f aca="false">X324*X260</f>
        <v>292.627104</v>
      </c>
      <c r="Y310" s="76" t="n">
        <f aca="false">Y324*Y260</f>
        <v>292.627104</v>
      </c>
      <c r="Z310" s="76" t="n">
        <f aca="false">Z324*Z260</f>
        <v>292.627104</v>
      </c>
      <c r="AA310" s="76" t="n">
        <f aca="false">AA324*AA260</f>
        <v>292.627104</v>
      </c>
      <c r="AB310" s="76" t="n">
        <f aca="false">AB324*AB260</f>
        <v>292.627104</v>
      </c>
      <c r="AC310" s="76" t="n">
        <f aca="false">AC324*AC260</f>
        <v>292.627104</v>
      </c>
      <c r="AD310" s="76" t="n">
        <f aca="false">AD324*AD260</f>
        <v>292.627104</v>
      </c>
    </row>
    <row r="311" s="91" customFormat="true" ht="15" hidden="false" customHeight="false" outlineLevel="0" collapsed="false">
      <c r="A311" s="90"/>
      <c r="B311" s="144" t="s">
        <v>140</v>
      </c>
      <c r="C311" s="76" t="n">
        <f aca="false">C325*C260</f>
        <v>41.594343</v>
      </c>
      <c r="D311" s="76" t="n">
        <f aca="false">D325*D260</f>
        <v>43.027312</v>
      </c>
      <c r="E311" s="76" t="n">
        <f aca="false">E325*E260</f>
        <v>43.103415</v>
      </c>
      <c r="F311" s="76" t="n">
        <f aca="false">F325*F260</f>
        <v>43.146656</v>
      </c>
      <c r="G311" s="76" t="n">
        <f aca="false">G325*G260</f>
        <v>47.375944</v>
      </c>
      <c r="H311" s="76" t="n">
        <f aca="false">H325*H260</f>
        <v>45.063347</v>
      </c>
      <c r="I311" s="76" t="n">
        <f aca="false">I325*I260</f>
        <v>46.592756</v>
      </c>
      <c r="J311" s="76" t="n">
        <f aca="false">J325*J260</f>
        <v>47.71272</v>
      </c>
      <c r="K311" s="76" t="n">
        <f aca="false">K325*K260</f>
        <v>42.941448</v>
      </c>
      <c r="L311" s="76" t="n">
        <f aca="false">L325*L260</f>
        <v>42.941448</v>
      </c>
      <c r="M311" s="76" t="n">
        <f aca="false">M325*M260</f>
        <v>42.941448</v>
      </c>
      <c r="N311" s="76" t="n">
        <f aca="false">N325*N260</f>
        <v>42.941448</v>
      </c>
      <c r="O311" s="76" t="n">
        <f aca="false">O325*O260</f>
        <v>42.941448</v>
      </c>
      <c r="P311" s="76" t="n">
        <f aca="false">P325*P260</f>
        <v>42.941448</v>
      </c>
      <c r="Q311" s="76" t="n">
        <f aca="false">Q325*Q260</f>
        <v>42.941448</v>
      </c>
      <c r="R311" s="76" t="n">
        <f aca="false">R325*R260</f>
        <v>42.941448</v>
      </c>
      <c r="S311" s="76" t="n">
        <f aca="false">S325*S260</f>
        <v>42.941448</v>
      </c>
      <c r="T311" s="76" t="n">
        <f aca="false">T325*T260</f>
        <v>42.941448</v>
      </c>
      <c r="U311" s="76" t="n">
        <f aca="false">U325*U260</f>
        <v>42.941448</v>
      </c>
      <c r="V311" s="76" t="n">
        <f aca="false">V325*V260</f>
        <v>42.941448</v>
      </c>
      <c r="W311" s="76" t="n">
        <f aca="false">W325*W260</f>
        <v>42.941448</v>
      </c>
      <c r="X311" s="76" t="n">
        <f aca="false">X325*X260</f>
        <v>42.941448</v>
      </c>
      <c r="Y311" s="76" t="n">
        <f aca="false">Y325*Y260</f>
        <v>42.941448</v>
      </c>
      <c r="Z311" s="76" t="n">
        <f aca="false">Z325*Z260</f>
        <v>42.941448</v>
      </c>
      <c r="AA311" s="76" t="n">
        <f aca="false">AA325*AA260</f>
        <v>42.941448</v>
      </c>
      <c r="AB311" s="76" t="n">
        <f aca="false">AB325*AB260</f>
        <v>42.941448</v>
      </c>
      <c r="AC311" s="76" t="n">
        <f aca="false">AC325*AC260</f>
        <v>42.941448</v>
      </c>
      <c r="AD311" s="76" t="n">
        <f aca="false">AD325*AD260</f>
        <v>42.941448</v>
      </c>
    </row>
    <row r="312" s="91" customFormat="true" ht="15" hidden="false" customHeight="false" outlineLevel="0" collapsed="false">
      <c r="A312" s="90"/>
      <c r="B312" s="144" t="s">
        <v>141</v>
      </c>
      <c r="C312" s="76" t="n">
        <f aca="false">C326*C260</f>
        <v>68.330577</v>
      </c>
      <c r="D312" s="76" t="n">
        <f aca="false">D326*D260</f>
        <v>72.927248</v>
      </c>
      <c r="E312" s="76" t="n">
        <f aca="false">E326*E260</f>
        <v>75.730715</v>
      </c>
      <c r="F312" s="76" t="n">
        <f aca="false">F326*F260</f>
        <v>78.482415</v>
      </c>
      <c r="G312" s="76" t="n">
        <f aca="false">G326*G260</f>
        <v>85.44228</v>
      </c>
      <c r="H312" s="76" t="n">
        <f aca="false">H326*H260</f>
        <v>79.121217</v>
      </c>
      <c r="I312" s="76" t="n">
        <f aca="false">I326*I260</f>
        <v>80.203452</v>
      </c>
      <c r="J312" s="76" t="n">
        <f aca="false">J326*J260</f>
        <v>82.674768</v>
      </c>
      <c r="K312" s="76" t="n">
        <f aca="false">K326*K260</f>
        <v>85.007208</v>
      </c>
      <c r="L312" s="76" t="n">
        <f aca="false">L326*L260</f>
        <v>85.007208</v>
      </c>
      <c r="M312" s="76" t="n">
        <f aca="false">M326*M260</f>
        <v>85.007208</v>
      </c>
      <c r="N312" s="76" t="n">
        <f aca="false">N326*N260</f>
        <v>85.007208</v>
      </c>
      <c r="O312" s="76" t="n">
        <f aca="false">O326*O260</f>
        <v>85.007208</v>
      </c>
      <c r="P312" s="76" t="n">
        <f aca="false">P326*P260</f>
        <v>85.007208</v>
      </c>
      <c r="Q312" s="76" t="n">
        <f aca="false">Q326*Q260</f>
        <v>85.007208</v>
      </c>
      <c r="R312" s="76" t="n">
        <f aca="false">R326*R260</f>
        <v>85.007208</v>
      </c>
      <c r="S312" s="76" t="n">
        <f aca="false">S326*S260</f>
        <v>85.007208</v>
      </c>
      <c r="T312" s="76" t="n">
        <f aca="false">T326*T260</f>
        <v>85.007208</v>
      </c>
      <c r="U312" s="76" t="n">
        <f aca="false">U326*U260</f>
        <v>85.007208</v>
      </c>
      <c r="V312" s="76" t="n">
        <f aca="false">V326*V260</f>
        <v>85.007208</v>
      </c>
      <c r="W312" s="76" t="n">
        <f aca="false">W326*W260</f>
        <v>85.007208</v>
      </c>
      <c r="X312" s="76" t="n">
        <f aca="false">X326*X260</f>
        <v>85.007208</v>
      </c>
      <c r="Y312" s="76" t="n">
        <f aca="false">Y326*Y260</f>
        <v>85.007208</v>
      </c>
      <c r="Z312" s="76" t="n">
        <f aca="false">Z326*Z260</f>
        <v>85.007208</v>
      </c>
      <c r="AA312" s="76" t="n">
        <f aca="false">AA326*AA260</f>
        <v>85.007208</v>
      </c>
      <c r="AB312" s="76" t="n">
        <f aca="false">AB326*AB260</f>
        <v>85.007208</v>
      </c>
      <c r="AC312" s="76" t="n">
        <f aca="false">AC326*AC260</f>
        <v>85.007208</v>
      </c>
      <c r="AD312" s="76" t="n">
        <f aca="false">AD326*AD260</f>
        <v>85.007208</v>
      </c>
    </row>
    <row r="313" s="91" customFormat="true" ht="15" hidden="false" customHeight="false" outlineLevel="0" collapsed="false">
      <c r="A313" s="90"/>
      <c r="B313" s="90"/>
      <c r="C313" s="155"/>
      <c r="D313" s="155"/>
      <c r="E313" s="155"/>
      <c r="F313" s="155"/>
      <c r="G313" s="155"/>
      <c r="H313" s="155"/>
      <c r="I313" s="155"/>
      <c r="J313" s="155"/>
      <c r="K313" s="155"/>
      <c r="L313" s="155"/>
      <c r="M313" s="155"/>
      <c r="N313" s="155"/>
      <c r="O313" s="155"/>
      <c r="P313" s="155"/>
      <c r="Q313" s="155"/>
      <c r="R313" s="155"/>
      <c r="S313" s="155"/>
      <c r="T313" s="155"/>
      <c r="U313" s="155"/>
    </row>
    <row r="314" s="66" customFormat="true" ht="15" hidden="false" customHeight="false" outlineLevel="0" collapsed="false">
      <c r="A314" s="64"/>
      <c r="B314" s="143" t="s">
        <v>142</v>
      </c>
      <c r="C314" s="65" t="n">
        <v>2023</v>
      </c>
      <c r="D314" s="65" t="n">
        <v>2024</v>
      </c>
      <c r="E314" s="65" t="n">
        <v>2025</v>
      </c>
      <c r="F314" s="65" t="n">
        <v>2026</v>
      </c>
      <c r="G314" s="65" t="n">
        <v>2027</v>
      </c>
      <c r="H314" s="65" t="n">
        <v>2028</v>
      </c>
      <c r="I314" s="65" t="n">
        <v>2029</v>
      </c>
      <c r="J314" s="65" t="n">
        <v>2030</v>
      </c>
      <c r="K314" s="65" t="n">
        <v>2031</v>
      </c>
      <c r="L314" s="65" t="n">
        <v>2032</v>
      </c>
      <c r="M314" s="65" t="n">
        <v>2033</v>
      </c>
      <c r="N314" s="65" t="n">
        <v>2034</v>
      </c>
      <c r="O314" s="65" t="n">
        <v>2035</v>
      </c>
      <c r="P314" s="65" t="n">
        <v>2036</v>
      </c>
      <c r="Q314" s="65" t="n">
        <v>2037</v>
      </c>
      <c r="R314" s="65" t="n">
        <v>2038</v>
      </c>
      <c r="S314" s="65" t="n">
        <v>2039</v>
      </c>
      <c r="T314" s="65" t="n">
        <v>2040</v>
      </c>
      <c r="U314" s="65" t="n">
        <v>2041</v>
      </c>
      <c r="V314" s="65" t="n">
        <v>2042</v>
      </c>
      <c r="W314" s="65" t="n">
        <v>2043</v>
      </c>
      <c r="X314" s="65" t="n">
        <v>2044</v>
      </c>
      <c r="Y314" s="65" t="n">
        <v>2045</v>
      </c>
      <c r="Z314" s="65" t="n">
        <v>2046</v>
      </c>
      <c r="AA314" s="65" t="n">
        <v>2047</v>
      </c>
      <c r="AB314" s="65" t="n">
        <v>2048</v>
      </c>
      <c r="AC314" s="65" t="n">
        <v>2049</v>
      </c>
      <c r="AD314" s="65" t="n">
        <v>2050</v>
      </c>
    </row>
    <row r="315" s="91" customFormat="true" ht="15" hidden="false" customHeight="false" outlineLevel="0" collapsed="false">
      <c r="A315" s="90"/>
      <c r="B315" s="112" t="s">
        <v>69</v>
      </c>
      <c r="C315" s="100" t="n">
        <f aca="false">C316*(1+C$7)</f>
        <v>306.48178348</v>
      </c>
      <c r="D315" s="100" t="n">
        <f aca="false">D316*(1+D$7)</f>
        <v>333.240468</v>
      </c>
      <c r="E315" s="100" t="n">
        <f aca="false">E316*(1+E$7)</f>
        <v>337.9006785</v>
      </c>
      <c r="F315" s="100" t="n">
        <f aca="false">F316*(1+F$7)</f>
        <v>342.73839978</v>
      </c>
      <c r="G315" s="100" t="n">
        <f aca="false">G316*(1+G$7)</f>
        <v>412.3123128</v>
      </c>
      <c r="H315" s="100" t="n">
        <f aca="false">H316*(1+H$7)</f>
        <v>530.57657958</v>
      </c>
      <c r="I315" s="100" t="n">
        <f aca="false">I316*(1+I$7)</f>
        <v>572.49026536</v>
      </c>
      <c r="J315" s="100" t="n">
        <f aca="false">J316*(1+J$7)</f>
        <v>617.2926536</v>
      </c>
      <c r="K315" s="100" t="n">
        <f aca="false">K316*(1+K$7)</f>
        <v>643.6576944</v>
      </c>
      <c r="L315" s="100" t="n">
        <f aca="false">L316*(1+L$7)</f>
        <v>643.6576944</v>
      </c>
      <c r="M315" s="100" t="n">
        <f aca="false">M316*(1+M$7)</f>
        <v>643.6576944</v>
      </c>
      <c r="N315" s="100" t="n">
        <f aca="false">N316*(1+N$7)</f>
        <v>643.6576944</v>
      </c>
      <c r="O315" s="100" t="n">
        <f aca="false">O316*(1+O$7)</f>
        <v>643.6576944</v>
      </c>
      <c r="P315" s="100" t="n">
        <f aca="false">P316*(1+P$7)</f>
        <v>643.6576944</v>
      </c>
      <c r="Q315" s="100" t="n">
        <f aca="false">Q316*(1+Q$7)</f>
        <v>643.6576944</v>
      </c>
      <c r="R315" s="100" t="n">
        <f aca="false">R316*(1+R$7)</f>
        <v>643.6576944</v>
      </c>
      <c r="S315" s="100" t="n">
        <f aca="false">S316*(1+S$7)</f>
        <v>643.6576944</v>
      </c>
      <c r="T315" s="100" t="n">
        <f aca="false">T316*(1+T$7)</f>
        <v>643.6576944</v>
      </c>
      <c r="U315" s="100" t="n">
        <f aca="false">U316*(1+U$7)</f>
        <v>643.6576944</v>
      </c>
      <c r="V315" s="100" t="n">
        <f aca="false">V316*(1+V$7)</f>
        <v>643.6576944</v>
      </c>
      <c r="W315" s="100" t="n">
        <f aca="false">W316*(1+W$7)</f>
        <v>643.6576944</v>
      </c>
      <c r="X315" s="100" t="n">
        <f aca="false">X316*(1+X$7)</f>
        <v>643.6576944</v>
      </c>
      <c r="Y315" s="100" t="n">
        <f aca="false">Y316*(1+Y$7)</f>
        <v>643.6576944</v>
      </c>
      <c r="Z315" s="100" t="n">
        <f aca="false">Z316*(1+Z$7)</f>
        <v>643.6576944</v>
      </c>
      <c r="AA315" s="100" t="n">
        <f aca="false">AA316*(1+AA$7)</f>
        <v>643.6576944</v>
      </c>
      <c r="AB315" s="100" t="n">
        <f aca="false">AB316*(1+AB$7)</f>
        <v>643.6576944</v>
      </c>
      <c r="AC315" s="100" t="n">
        <f aca="false">AC316*(1+AC$7)</f>
        <v>643.6576944</v>
      </c>
      <c r="AD315" s="100" t="n">
        <f aca="false">AD316*(1+AD$7)</f>
        <v>643.6576944</v>
      </c>
    </row>
    <row r="316" s="91" customFormat="true" ht="15" hidden="false" customHeight="false" outlineLevel="0" collapsed="false">
      <c r="A316" s="90"/>
      <c r="B316" s="112" t="s">
        <v>68</v>
      </c>
      <c r="C316" s="100" t="n">
        <f aca="false">SUM(C317:C319)</f>
        <v>289.133758</v>
      </c>
      <c r="D316" s="100" t="n">
        <f aca="false">SUM(D317:D319)</f>
        <v>314.3778</v>
      </c>
      <c r="E316" s="100" t="n">
        <f aca="false">SUM(E317:E319)</f>
        <v>318.774225</v>
      </c>
      <c r="F316" s="100" t="n">
        <f aca="false">SUM(F317:F319)</f>
        <v>323.338113</v>
      </c>
      <c r="G316" s="100" t="n">
        <f aca="false">SUM(G317:G319)</f>
        <v>388.97388</v>
      </c>
      <c r="H316" s="100" t="n">
        <f aca="false">SUM(H317:H319)</f>
        <v>500.543943</v>
      </c>
      <c r="I316" s="100" t="n">
        <f aca="false">SUM(I317:I319)</f>
        <v>540.085156</v>
      </c>
      <c r="J316" s="100" t="n">
        <f aca="false">SUM(J317:J319)</f>
        <v>582.35156</v>
      </c>
      <c r="K316" s="100" t="n">
        <f aca="false">SUM(K317:K319)</f>
        <v>607.22424</v>
      </c>
      <c r="L316" s="100" t="n">
        <f aca="false">SUM(L317:L319)</f>
        <v>607.22424</v>
      </c>
      <c r="M316" s="100" t="n">
        <f aca="false">SUM(M317:M319)</f>
        <v>607.22424</v>
      </c>
      <c r="N316" s="100" t="n">
        <f aca="false">SUM(N317:N319)</f>
        <v>607.22424</v>
      </c>
      <c r="O316" s="100" t="n">
        <f aca="false">SUM(O317:O319)</f>
        <v>607.22424</v>
      </c>
      <c r="P316" s="100" t="n">
        <f aca="false">SUM(P317:P319)</f>
        <v>607.22424</v>
      </c>
      <c r="Q316" s="100" t="n">
        <f aca="false">SUM(Q317:Q319)</f>
        <v>607.22424</v>
      </c>
      <c r="R316" s="100" t="n">
        <f aca="false">SUM(R317:R319)</f>
        <v>607.22424</v>
      </c>
      <c r="S316" s="100" t="n">
        <f aca="false">SUM(S317:S319)</f>
        <v>607.22424</v>
      </c>
      <c r="T316" s="100" t="n">
        <f aca="false">SUM(T317:T319)</f>
        <v>607.22424</v>
      </c>
      <c r="U316" s="100" t="n">
        <f aca="false">SUM(U317:U319)</f>
        <v>607.22424</v>
      </c>
      <c r="V316" s="100" t="n">
        <f aca="false">SUM(V317:V319)</f>
        <v>607.22424</v>
      </c>
      <c r="W316" s="100" t="n">
        <f aca="false">SUM(W317:W319)</f>
        <v>607.22424</v>
      </c>
      <c r="X316" s="100" t="n">
        <f aca="false">SUM(X317:X319)</f>
        <v>607.22424</v>
      </c>
      <c r="Y316" s="100" t="n">
        <f aca="false">SUM(Y317:Y319)</f>
        <v>607.22424</v>
      </c>
      <c r="Z316" s="100" t="n">
        <f aca="false">SUM(Z317:Z319)</f>
        <v>607.22424</v>
      </c>
      <c r="AA316" s="100" t="n">
        <f aca="false">SUM(AA317:AA319)</f>
        <v>607.22424</v>
      </c>
      <c r="AB316" s="100" t="n">
        <f aca="false">SUM(AB317:AB319)</f>
        <v>607.22424</v>
      </c>
      <c r="AC316" s="100" t="n">
        <f aca="false">SUM(AC317:AC319)</f>
        <v>607.22424</v>
      </c>
      <c r="AD316" s="100" t="n">
        <f aca="false">SUM(AD317:AD319)</f>
        <v>607.22424</v>
      </c>
    </row>
    <row r="317" s="91" customFormat="true" ht="15" hidden="false" customHeight="false" outlineLevel="0" collapsed="false">
      <c r="A317" s="90"/>
      <c r="B317" s="154" t="s">
        <v>139</v>
      </c>
      <c r="C317" s="76" t="n">
        <f aca="false">C324*C267</f>
        <v>109.858678</v>
      </c>
      <c r="D317" s="76" t="n">
        <f aca="false">D324*D267</f>
        <v>135.13236</v>
      </c>
      <c r="E317" s="76" t="n">
        <f aca="false">E324*E267</f>
        <v>135.308355</v>
      </c>
      <c r="F317" s="76" t="n">
        <f aca="false">F324*F267</f>
        <v>135.557184</v>
      </c>
      <c r="G317" s="76" t="n">
        <f aca="false">G324*G267</f>
        <v>213.772104</v>
      </c>
      <c r="H317" s="76" t="n">
        <f aca="false">H324*H267</f>
        <v>315.888507</v>
      </c>
      <c r="I317" s="76" t="n">
        <f aca="false">I324*I267</f>
        <v>355.801364</v>
      </c>
      <c r="J317" s="76" t="n">
        <f aca="false">J324*J267</f>
        <v>394.099048</v>
      </c>
      <c r="K317" s="76" t="n">
        <f aca="false">K324*K267</f>
        <v>422.492896</v>
      </c>
      <c r="L317" s="76" t="n">
        <f aca="false">L324*L267</f>
        <v>422.492896</v>
      </c>
      <c r="M317" s="76" t="n">
        <f aca="false">M324*M267</f>
        <v>422.492896</v>
      </c>
      <c r="N317" s="76" t="n">
        <f aca="false">N324*N267</f>
        <v>422.492896</v>
      </c>
      <c r="O317" s="76" t="n">
        <f aca="false">O324*O267</f>
        <v>422.492896</v>
      </c>
      <c r="P317" s="76" t="n">
        <f aca="false">P324*P267</f>
        <v>422.492896</v>
      </c>
      <c r="Q317" s="76" t="n">
        <f aca="false">Q324*Q267</f>
        <v>422.492896</v>
      </c>
      <c r="R317" s="76" t="n">
        <f aca="false">R324*R267</f>
        <v>422.492896</v>
      </c>
      <c r="S317" s="76" t="n">
        <f aca="false">S324*S267</f>
        <v>422.492896</v>
      </c>
      <c r="T317" s="76" t="n">
        <f aca="false">T324*T267</f>
        <v>422.492896</v>
      </c>
      <c r="U317" s="76" t="n">
        <f aca="false">U324*U267</f>
        <v>422.492896</v>
      </c>
      <c r="V317" s="76" t="n">
        <f aca="false">V324*V267</f>
        <v>422.492896</v>
      </c>
      <c r="W317" s="76" t="n">
        <f aca="false">W324*W267</f>
        <v>422.492896</v>
      </c>
      <c r="X317" s="76" t="n">
        <f aca="false">X324*X267</f>
        <v>422.492896</v>
      </c>
      <c r="Y317" s="76" t="n">
        <f aca="false">Y324*Y267</f>
        <v>422.492896</v>
      </c>
      <c r="Z317" s="76" t="n">
        <f aca="false">Z324*Z267</f>
        <v>422.492896</v>
      </c>
      <c r="AA317" s="76" t="n">
        <f aca="false">AA324*AA267</f>
        <v>422.492896</v>
      </c>
      <c r="AB317" s="76" t="n">
        <f aca="false">AB324*AB267</f>
        <v>422.492896</v>
      </c>
      <c r="AC317" s="76" t="n">
        <f aca="false">AC324*AC267</f>
        <v>422.492896</v>
      </c>
      <c r="AD317" s="76" t="n">
        <f aca="false">AD324*AD267</f>
        <v>422.492896</v>
      </c>
    </row>
    <row r="318" s="91" customFormat="true" ht="15" hidden="false" customHeight="false" outlineLevel="0" collapsed="false">
      <c r="A318" s="90"/>
      <c r="B318" s="144" t="s">
        <v>140</v>
      </c>
      <c r="C318" s="76" t="n">
        <f aca="false">C325*C267</f>
        <v>67.835657</v>
      </c>
      <c r="D318" s="76" t="n">
        <f aca="false">D325*D267</f>
        <v>66.512688</v>
      </c>
      <c r="E318" s="76" t="n">
        <f aca="false">E325*E267</f>
        <v>66.546585</v>
      </c>
      <c r="F318" s="76" t="n">
        <f aca="false">F325*F267</f>
        <v>66.613344</v>
      </c>
      <c r="G318" s="76" t="n">
        <f aca="false">G325*G267</f>
        <v>62.494056</v>
      </c>
      <c r="H318" s="76" t="n">
        <f aca="false">H325*H267</f>
        <v>67.006653</v>
      </c>
      <c r="I318" s="76" t="n">
        <f aca="false">I325*I267</f>
        <v>67.717244</v>
      </c>
      <c r="J318" s="76" t="n">
        <f aca="false">J325*J267</f>
        <v>68.88728</v>
      </c>
      <c r="K318" s="76" t="n">
        <f aca="false">K325*K267</f>
        <v>61.998552</v>
      </c>
      <c r="L318" s="76" t="n">
        <f aca="false">L325*L267</f>
        <v>61.998552</v>
      </c>
      <c r="M318" s="76" t="n">
        <f aca="false">M325*M267</f>
        <v>61.998552</v>
      </c>
      <c r="N318" s="76" t="n">
        <f aca="false">N325*N267</f>
        <v>61.998552</v>
      </c>
      <c r="O318" s="76" t="n">
        <f aca="false">O325*O267</f>
        <v>61.998552</v>
      </c>
      <c r="P318" s="76" t="n">
        <f aca="false">P325*P267</f>
        <v>61.998552</v>
      </c>
      <c r="Q318" s="76" t="n">
        <f aca="false">Q325*Q267</f>
        <v>61.998552</v>
      </c>
      <c r="R318" s="76" t="n">
        <f aca="false">R325*R267</f>
        <v>61.998552</v>
      </c>
      <c r="S318" s="76" t="n">
        <f aca="false">S325*S267</f>
        <v>61.998552</v>
      </c>
      <c r="T318" s="76" t="n">
        <f aca="false">T325*T267</f>
        <v>61.998552</v>
      </c>
      <c r="U318" s="76" t="n">
        <f aca="false">U325*U267</f>
        <v>61.998552</v>
      </c>
      <c r="V318" s="76" t="n">
        <f aca="false">V325*V267</f>
        <v>61.998552</v>
      </c>
      <c r="W318" s="76" t="n">
        <f aca="false">W325*W267</f>
        <v>61.998552</v>
      </c>
      <c r="X318" s="76" t="n">
        <f aca="false">X325*X267</f>
        <v>61.998552</v>
      </c>
      <c r="Y318" s="76" t="n">
        <f aca="false">Y325*Y267</f>
        <v>61.998552</v>
      </c>
      <c r="Z318" s="76" t="n">
        <f aca="false">Z325*Z267</f>
        <v>61.998552</v>
      </c>
      <c r="AA318" s="76" t="n">
        <f aca="false">AA325*AA267</f>
        <v>61.998552</v>
      </c>
      <c r="AB318" s="76" t="n">
        <f aca="false">AB325*AB267</f>
        <v>61.998552</v>
      </c>
      <c r="AC318" s="76" t="n">
        <f aca="false">AC325*AC267</f>
        <v>61.998552</v>
      </c>
      <c r="AD318" s="76" t="n">
        <f aca="false">AD325*AD267</f>
        <v>61.998552</v>
      </c>
    </row>
    <row r="319" s="91" customFormat="true" ht="15" hidden="false" customHeight="false" outlineLevel="0" collapsed="false">
      <c r="A319" s="90"/>
      <c r="B319" s="144" t="s">
        <v>141</v>
      </c>
      <c r="C319" s="76" t="n">
        <f aca="false">C326*C267</f>
        <v>111.439423</v>
      </c>
      <c r="D319" s="76" t="n">
        <f aca="false">D326*D267</f>
        <v>112.732752</v>
      </c>
      <c r="E319" s="76" t="n">
        <f aca="false">E326*E267</f>
        <v>116.919285</v>
      </c>
      <c r="F319" s="76" t="n">
        <f aca="false">F326*F267</f>
        <v>121.167585</v>
      </c>
      <c r="G319" s="76" t="n">
        <f aca="false">G326*G267</f>
        <v>112.70772</v>
      </c>
      <c r="H319" s="76" t="n">
        <f aca="false">H326*H267</f>
        <v>117.648783</v>
      </c>
      <c r="I319" s="76" t="n">
        <f aca="false">I326*I267</f>
        <v>116.566548</v>
      </c>
      <c r="J319" s="76" t="n">
        <f aca="false">J326*J267</f>
        <v>119.365232</v>
      </c>
      <c r="K319" s="76" t="n">
        <f aca="false">K326*K267</f>
        <v>122.732792</v>
      </c>
      <c r="L319" s="76" t="n">
        <f aca="false">L326*L267</f>
        <v>122.732792</v>
      </c>
      <c r="M319" s="76" t="n">
        <f aca="false">M326*M267</f>
        <v>122.732792</v>
      </c>
      <c r="N319" s="76" t="n">
        <f aca="false">N326*N267</f>
        <v>122.732792</v>
      </c>
      <c r="O319" s="76" t="n">
        <f aca="false">O326*O267</f>
        <v>122.732792</v>
      </c>
      <c r="P319" s="76" t="n">
        <f aca="false">P326*P267</f>
        <v>122.732792</v>
      </c>
      <c r="Q319" s="76" t="n">
        <f aca="false">Q326*Q267</f>
        <v>122.732792</v>
      </c>
      <c r="R319" s="76" t="n">
        <f aca="false">R326*R267</f>
        <v>122.732792</v>
      </c>
      <c r="S319" s="76" t="n">
        <f aca="false">S326*S267</f>
        <v>122.732792</v>
      </c>
      <c r="T319" s="76" t="n">
        <f aca="false">T326*T267</f>
        <v>122.732792</v>
      </c>
      <c r="U319" s="76" t="n">
        <f aca="false">U326*U267</f>
        <v>122.732792</v>
      </c>
      <c r="V319" s="76" t="n">
        <f aca="false">V326*V267</f>
        <v>122.732792</v>
      </c>
      <c r="W319" s="76" t="n">
        <f aca="false">W326*W267</f>
        <v>122.732792</v>
      </c>
      <c r="X319" s="76" t="n">
        <f aca="false">X326*X267</f>
        <v>122.732792</v>
      </c>
      <c r="Y319" s="76" t="n">
        <f aca="false">Y326*Y267</f>
        <v>122.732792</v>
      </c>
      <c r="Z319" s="76" t="n">
        <f aca="false">Z326*Z267</f>
        <v>122.732792</v>
      </c>
      <c r="AA319" s="76" t="n">
        <f aca="false">AA326*AA267</f>
        <v>122.732792</v>
      </c>
      <c r="AB319" s="76" t="n">
        <f aca="false">AB326*AB267</f>
        <v>122.732792</v>
      </c>
      <c r="AC319" s="76" t="n">
        <f aca="false">AC326*AC267</f>
        <v>122.732792</v>
      </c>
      <c r="AD319" s="76" t="n">
        <f aca="false">AD326*AD267</f>
        <v>122.732792</v>
      </c>
    </row>
    <row r="320" s="91" customFormat="true" ht="15" hidden="false" customHeight="false" outlineLevel="0" collapsed="false">
      <c r="A320" s="90"/>
      <c r="B320" s="90"/>
      <c r="C320" s="155"/>
      <c r="D320" s="155"/>
      <c r="E320" s="155"/>
      <c r="F320" s="155"/>
      <c r="G320" s="155"/>
      <c r="H320" s="155"/>
      <c r="I320" s="155"/>
      <c r="J320" s="155"/>
      <c r="K320" s="155"/>
      <c r="L320" s="155"/>
      <c r="M320" s="155"/>
      <c r="N320" s="155"/>
      <c r="O320" s="155"/>
      <c r="P320" s="155"/>
      <c r="Q320" s="155"/>
      <c r="R320" s="155"/>
      <c r="S320" s="155"/>
      <c r="T320" s="155"/>
      <c r="U320" s="155"/>
    </row>
    <row r="321" s="66" customFormat="true" ht="15" hidden="false" customHeight="false" outlineLevel="0" collapsed="false">
      <c r="A321" s="64"/>
      <c r="B321" s="143" t="s">
        <v>143</v>
      </c>
      <c r="C321" s="65" t="n">
        <v>2023</v>
      </c>
      <c r="D321" s="65" t="n">
        <v>2024</v>
      </c>
      <c r="E321" s="65" t="n">
        <v>2025</v>
      </c>
      <c r="F321" s="65" t="n">
        <v>2026</v>
      </c>
      <c r="G321" s="65" t="n">
        <v>2027</v>
      </c>
      <c r="H321" s="65" t="n">
        <v>2028</v>
      </c>
      <c r="I321" s="65" t="n">
        <v>2029</v>
      </c>
      <c r="J321" s="65" t="n">
        <v>2030</v>
      </c>
      <c r="K321" s="65" t="n">
        <v>2031</v>
      </c>
      <c r="L321" s="65" t="n">
        <v>2032</v>
      </c>
      <c r="M321" s="65" t="n">
        <v>2033</v>
      </c>
      <c r="N321" s="65" t="n">
        <v>2034</v>
      </c>
      <c r="O321" s="65" t="n">
        <v>2035</v>
      </c>
      <c r="P321" s="65" t="n">
        <v>2036</v>
      </c>
      <c r="Q321" s="65" t="n">
        <v>2037</v>
      </c>
      <c r="R321" s="65" t="n">
        <v>2038</v>
      </c>
      <c r="S321" s="65" t="n">
        <v>2039</v>
      </c>
      <c r="T321" s="65" t="n">
        <v>2040</v>
      </c>
      <c r="U321" s="65" t="n">
        <v>2041</v>
      </c>
      <c r="V321" s="65" t="n">
        <v>2042</v>
      </c>
      <c r="W321" s="65" t="n">
        <v>2043</v>
      </c>
      <c r="X321" s="65" t="n">
        <v>2044</v>
      </c>
      <c r="Y321" s="65" t="n">
        <v>2045</v>
      </c>
      <c r="Z321" s="65" t="n">
        <v>2046</v>
      </c>
      <c r="AA321" s="65" t="n">
        <v>2047</v>
      </c>
      <c r="AB321" s="65" t="n">
        <v>2048</v>
      </c>
      <c r="AC321" s="65" t="n">
        <v>2049</v>
      </c>
      <c r="AD321" s="65" t="n">
        <v>2050</v>
      </c>
    </row>
    <row r="322" s="91" customFormat="true" ht="15" hidden="false" customHeight="false" outlineLevel="0" collapsed="false">
      <c r="A322" s="90"/>
      <c r="B322" s="112" t="s">
        <v>69</v>
      </c>
      <c r="C322" s="100" t="n">
        <f aca="false">C308+C315</f>
        <v>496.17806242</v>
      </c>
      <c r="D322" s="100" t="n">
        <f aca="false">D308+D315</f>
        <v>550.848722</v>
      </c>
      <c r="E322" s="100" t="n">
        <f aca="false">E308+E315</f>
        <v>558.82975775</v>
      </c>
      <c r="F322" s="100" t="n">
        <f aca="false">F308+F315</f>
        <v>566.83051887</v>
      </c>
      <c r="G322" s="100" t="n">
        <f aca="false">G308+G315</f>
        <v>727.8297612</v>
      </c>
      <c r="H322" s="100" t="n">
        <f aca="false">H308+H315</f>
        <v>890.76646057</v>
      </c>
      <c r="I322" s="100" t="n">
        <f aca="false">I308+I315</f>
        <v>970.10744844</v>
      </c>
      <c r="J322" s="100" t="n">
        <f aca="false">J308+J315</f>
        <v>1048.8754844</v>
      </c>
      <c r="K322" s="100" t="n">
        <f aca="false">K308+K315</f>
        <v>1093.6737576</v>
      </c>
      <c r="L322" s="100" t="n">
        <f aca="false">L308+L315</f>
        <v>1093.6737576</v>
      </c>
      <c r="M322" s="100" t="n">
        <f aca="false">M308+M315</f>
        <v>1093.6737576</v>
      </c>
      <c r="N322" s="100" t="n">
        <f aca="false">N308+N315</f>
        <v>1093.6737576</v>
      </c>
      <c r="O322" s="100" t="n">
        <f aca="false">O308+O315</f>
        <v>1093.6737576</v>
      </c>
      <c r="P322" s="100" t="n">
        <f aca="false">P308+P315</f>
        <v>1093.6737576</v>
      </c>
      <c r="Q322" s="100" t="n">
        <f aca="false">Q308+Q315</f>
        <v>1093.6737576</v>
      </c>
      <c r="R322" s="100" t="n">
        <f aca="false">R308+R315</f>
        <v>1093.6737576</v>
      </c>
      <c r="S322" s="100" t="n">
        <f aca="false">S308+S315</f>
        <v>1093.6737576</v>
      </c>
      <c r="T322" s="100" t="n">
        <f aca="false">T308+T315</f>
        <v>1093.6737576</v>
      </c>
      <c r="U322" s="100" t="n">
        <f aca="false">U308+U315</f>
        <v>1093.6737576</v>
      </c>
      <c r="V322" s="100" t="n">
        <f aca="false">V308+V315</f>
        <v>1093.6737576</v>
      </c>
      <c r="W322" s="100" t="n">
        <f aca="false">W308+W315</f>
        <v>1093.6737576</v>
      </c>
      <c r="X322" s="100" t="n">
        <f aca="false">X308+X315</f>
        <v>1093.6737576</v>
      </c>
      <c r="Y322" s="100" t="n">
        <f aca="false">Y308+Y315</f>
        <v>1093.6737576</v>
      </c>
      <c r="Z322" s="100" t="n">
        <f aca="false">Z308+Z315</f>
        <v>1093.6737576</v>
      </c>
      <c r="AA322" s="100" t="n">
        <f aca="false">AA308+AA315</f>
        <v>1093.6737576</v>
      </c>
      <c r="AB322" s="100" t="n">
        <f aca="false">AB308+AB315</f>
        <v>1093.6737576</v>
      </c>
      <c r="AC322" s="100" t="n">
        <f aca="false">AC308+AC315</f>
        <v>1093.6737576</v>
      </c>
      <c r="AD322" s="100" t="n">
        <f aca="false">AD308+AD315</f>
        <v>1093.6737576</v>
      </c>
    </row>
    <row r="323" s="91" customFormat="true" ht="15" hidden="false" customHeight="false" outlineLevel="0" collapsed="false">
      <c r="A323" s="90"/>
      <c r="B323" s="112" t="s">
        <v>68</v>
      </c>
      <c r="C323" s="100" t="n">
        <f aca="false">C309+C316</f>
        <v>466.42</v>
      </c>
      <c r="D323" s="100" t="n">
        <f aca="false">D309+D316</f>
        <v>517.75</v>
      </c>
      <c r="E323" s="100" t="n">
        <f aca="false">E309+E316</f>
        <v>525.25</v>
      </c>
      <c r="F323" s="100" t="n">
        <f aca="false">F309+F316</f>
        <v>532.77</v>
      </c>
      <c r="G323" s="100" t="n">
        <f aca="false">G309+G316</f>
        <v>683.85</v>
      </c>
      <c r="H323" s="100" t="n">
        <f aca="false">H309+H316</f>
        <v>837.17</v>
      </c>
      <c r="I323" s="100" t="n">
        <f aca="false">I309+I316</f>
        <v>911.69</v>
      </c>
      <c r="J323" s="100" t="n">
        <f aca="false">J309+J316</f>
        <v>985.7</v>
      </c>
      <c r="K323" s="100" t="n">
        <f aca="false">K309+K316</f>
        <v>1027.8</v>
      </c>
      <c r="L323" s="100" t="n">
        <f aca="false">L309+L316</f>
        <v>1027.8</v>
      </c>
      <c r="M323" s="100" t="n">
        <f aca="false">M309+M316</f>
        <v>1027.8</v>
      </c>
      <c r="N323" s="100" t="n">
        <f aca="false">N309+N316</f>
        <v>1027.8</v>
      </c>
      <c r="O323" s="100" t="n">
        <f aca="false">O309+O316</f>
        <v>1027.8</v>
      </c>
      <c r="P323" s="100" t="n">
        <f aca="false">P309+P316</f>
        <v>1027.8</v>
      </c>
      <c r="Q323" s="100" t="n">
        <f aca="false">Q309+Q316</f>
        <v>1027.8</v>
      </c>
      <c r="R323" s="100" t="n">
        <f aca="false">R309+R316</f>
        <v>1027.8</v>
      </c>
      <c r="S323" s="100" t="n">
        <f aca="false">S309+S316</f>
        <v>1027.8</v>
      </c>
      <c r="T323" s="100" t="n">
        <f aca="false">T309+T316</f>
        <v>1027.8</v>
      </c>
      <c r="U323" s="100" t="n">
        <f aca="false">U309+U316</f>
        <v>1027.8</v>
      </c>
      <c r="V323" s="100" t="n">
        <f aca="false">V309+V316</f>
        <v>1027.8</v>
      </c>
      <c r="W323" s="100" t="n">
        <f aca="false">W309+W316</f>
        <v>1027.8</v>
      </c>
      <c r="X323" s="100" t="n">
        <f aca="false">X309+X316</f>
        <v>1027.8</v>
      </c>
      <c r="Y323" s="100" t="n">
        <f aca="false">Y309+Y316</f>
        <v>1027.8</v>
      </c>
      <c r="Z323" s="100" t="n">
        <f aca="false">Z309+Z316</f>
        <v>1027.8</v>
      </c>
      <c r="AA323" s="100" t="n">
        <f aca="false">AA309+AA316</f>
        <v>1027.8</v>
      </c>
      <c r="AB323" s="100" t="n">
        <f aca="false">AB309+AB316</f>
        <v>1027.8</v>
      </c>
      <c r="AC323" s="100" t="n">
        <f aca="false">AC309+AC316</f>
        <v>1027.8</v>
      </c>
      <c r="AD323" s="100" t="n">
        <f aca="false">AD309+AD316</f>
        <v>1027.8</v>
      </c>
    </row>
    <row r="324" s="91" customFormat="true" ht="15" hidden="false" customHeight="false" outlineLevel="0" collapsed="false">
      <c r="A324" s="69"/>
      <c r="B324" s="154" t="s">
        <v>139</v>
      </c>
      <c r="C324" s="50" t="n">
        <v>177.22</v>
      </c>
      <c r="D324" s="50" t="n">
        <v>222.55</v>
      </c>
      <c r="E324" s="50" t="n">
        <v>222.95</v>
      </c>
      <c r="F324" s="50" t="n">
        <v>223.36</v>
      </c>
      <c r="G324" s="50" t="n">
        <v>375.83</v>
      </c>
      <c r="H324" s="50" t="n">
        <v>528.33</v>
      </c>
      <c r="I324" s="50" t="n">
        <v>600.61</v>
      </c>
      <c r="J324" s="50" t="n">
        <v>667.06</v>
      </c>
      <c r="K324" s="50" t="n">
        <v>715.12</v>
      </c>
      <c r="L324" s="50" t="n">
        <v>715.12</v>
      </c>
      <c r="M324" s="50" t="n">
        <v>715.12</v>
      </c>
      <c r="N324" s="50" t="n">
        <v>715.12</v>
      </c>
      <c r="O324" s="50" t="n">
        <v>715.12</v>
      </c>
      <c r="P324" s="50" t="n">
        <v>715.12</v>
      </c>
      <c r="Q324" s="50" t="n">
        <v>715.12</v>
      </c>
      <c r="R324" s="50" t="n">
        <v>715.12</v>
      </c>
      <c r="S324" s="50" t="n">
        <v>715.12</v>
      </c>
      <c r="T324" s="50" t="n">
        <v>715.12</v>
      </c>
      <c r="U324" s="50" t="n">
        <v>715.12</v>
      </c>
      <c r="V324" s="50" t="n">
        <v>715.12</v>
      </c>
      <c r="W324" s="50" t="n">
        <v>715.12</v>
      </c>
      <c r="X324" s="50" t="n">
        <v>715.12</v>
      </c>
      <c r="Y324" s="50" t="n">
        <v>715.12</v>
      </c>
      <c r="Z324" s="50" t="n">
        <v>715.12</v>
      </c>
      <c r="AA324" s="50" t="n">
        <v>715.12</v>
      </c>
      <c r="AB324" s="50" t="n">
        <v>715.12</v>
      </c>
      <c r="AC324" s="50" t="n">
        <v>715.12</v>
      </c>
      <c r="AD324" s="50" t="n">
        <v>715.12</v>
      </c>
      <c r="AF324" s="156"/>
      <c r="AG324" s="156"/>
      <c r="AH324" s="156"/>
      <c r="AI324" s="156"/>
      <c r="AJ324" s="156"/>
      <c r="AK324" s="156"/>
      <c r="AL324" s="156"/>
      <c r="AM324" s="156"/>
      <c r="AN324" s="156"/>
      <c r="AO324" s="156"/>
      <c r="AP324" s="156"/>
      <c r="AQ324" s="156"/>
      <c r="AR324" s="156"/>
      <c r="AS324" s="156"/>
      <c r="AT324" s="156"/>
      <c r="AU324" s="156"/>
      <c r="AV324" s="156"/>
      <c r="AW324" s="156"/>
      <c r="AX324" s="156"/>
      <c r="AY324" s="156"/>
      <c r="AZ324" s="156"/>
      <c r="BA324" s="156"/>
      <c r="BB324" s="156"/>
      <c r="BC324" s="156"/>
      <c r="BD324" s="156"/>
      <c r="BE324" s="156"/>
      <c r="BF324" s="156"/>
      <c r="BG324" s="156"/>
      <c r="BH324" s="156"/>
    </row>
    <row r="325" s="91" customFormat="true" ht="15" hidden="false" customHeight="false" outlineLevel="0" collapsed="false">
      <c r="A325" s="69"/>
      <c r="B325" s="144" t="s">
        <v>140</v>
      </c>
      <c r="C325" s="50" t="n">
        <v>109.43</v>
      </c>
      <c r="D325" s="50" t="n">
        <v>109.54</v>
      </c>
      <c r="E325" s="50" t="n">
        <v>109.65</v>
      </c>
      <c r="F325" s="50" t="n">
        <v>109.76</v>
      </c>
      <c r="G325" s="50" t="n">
        <v>109.87</v>
      </c>
      <c r="H325" s="50" t="n">
        <v>112.07</v>
      </c>
      <c r="I325" s="50" t="n">
        <v>114.31</v>
      </c>
      <c r="J325" s="50" t="n">
        <v>116.6</v>
      </c>
      <c r="K325" s="50" t="n">
        <v>104.94</v>
      </c>
      <c r="L325" s="50" t="n">
        <v>104.94</v>
      </c>
      <c r="M325" s="50" t="n">
        <v>104.94</v>
      </c>
      <c r="N325" s="50" t="n">
        <v>104.94</v>
      </c>
      <c r="O325" s="50" t="n">
        <v>104.94</v>
      </c>
      <c r="P325" s="50" t="n">
        <v>104.94</v>
      </c>
      <c r="Q325" s="50" t="n">
        <v>104.94</v>
      </c>
      <c r="R325" s="50" t="n">
        <v>104.94</v>
      </c>
      <c r="S325" s="50" t="n">
        <v>104.94</v>
      </c>
      <c r="T325" s="50" t="n">
        <v>104.94</v>
      </c>
      <c r="U325" s="50" t="n">
        <v>104.94</v>
      </c>
      <c r="V325" s="50" t="n">
        <v>104.94</v>
      </c>
      <c r="W325" s="50" t="n">
        <v>104.94</v>
      </c>
      <c r="X325" s="50" t="n">
        <v>104.94</v>
      </c>
      <c r="Y325" s="50" t="n">
        <v>104.94</v>
      </c>
      <c r="Z325" s="50" t="n">
        <v>104.94</v>
      </c>
      <c r="AA325" s="50" t="n">
        <v>104.94</v>
      </c>
      <c r="AB325" s="50" t="n">
        <v>104.94</v>
      </c>
      <c r="AC325" s="50" t="n">
        <v>104.94</v>
      </c>
      <c r="AD325" s="50" t="n">
        <v>104.94</v>
      </c>
      <c r="AF325" s="156"/>
      <c r="AG325" s="156"/>
      <c r="AH325" s="156"/>
      <c r="AI325" s="156"/>
      <c r="AJ325" s="156"/>
      <c r="AK325" s="156"/>
      <c r="AL325" s="156"/>
      <c r="AM325" s="156"/>
      <c r="AN325" s="156"/>
      <c r="AO325" s="156"/>
      <c r="AP325" s="156"/>
      <c r="AQ325" s="156"/>
      <c r="AR325" s="156"/>
      <c r="AS325" s="156"/>
      <c r="AT325" s="156"/>
      <c r="AU325" s="156"/>
      <c r="AV325" s="156"/>
      <c r="AW325" s="156"/>
      <c r="AX325" s="156"/>
      <c r="AY325" s="156"/>
      <c r="AZ325" s="156"/>
      <c r="BA325" s="156"/>
      <c r="BB325" s="156"/>
      <c r="BC325" s="156"/>
      <c r="BD325" s="156"/>
      <c r="BE325" s="156"/>
      <c r="BF325" s="156"/>
      <c r="BG325" s="156"/>
      <c r="BH325" s="156"/>
    </row>
    <row r="326" s="91" customFormat="true" ht="15" hidden="false" customHeight="false" outlineLevel="0" collapsed="false">
      <c r="A326" s="69"/>
      <c r="B326" s="144" t="s">
        <v>141</v>
      </c>
      <c r="C326" s="50" t="n">
        <v>179.77</v>
      </c>
      <c r="D326" s="50" t="n">
        <v>185.66</v>
      </c>
      <c r="E326" s="50" t="n">
        <v>192.65</v>
      </c>
      <c r="F326" s="50" t="n">
        <v>199.65</v>
      </c>
      <c r="G326" s="50" t="n">
        <v>198.15</v>
      </c>
      <c r="H326" s="50" t="n">
        <v>196.77</v>
      </c>
      <c r="I326" s="50" t="n">
        <v>196.77</v>
      </c>
      <c r="J326" s="50" t="n">
        <v>202.04</v>
      </c>
      <c r="K326" s="50" t="n">
        <v>207.74</v>
      </c>
      <c r="L326" s="50" t="n">
        <v>207.74</v>
      </c>
      <c r="M326" s="50" t="n">
        <v>207.74</v>
      </c>
      <c r="N326" s="50" t="n">
        <v>207.74</v>
      </c>
      <c r="O326" s="50" t="n">
        <v>207.74</v>
      </c>
      <c r="P326" s="50" t="n">
        <v>207.74</v>
      </c>
      <c r="Q326" s="50" t="n">
        <v>207.74</v>
      </c>
      <c r="R326" s="50" t="n">
        <v>207.74</v>
      </c>
      <c r="S326" s="50" t="n">
        <v>207.74</v>
      </c>
      <c r="T326" s="50" t="n">
        <v>207.74</v>
      </c>
      <c r="U326" s="50" t="n">
        <v>207.74</v>
      </c>
      <c r="V326" s="50" t="n">
        <v>207.74</v>
      </c>
      <c r="W326" s="50" t="n">
        <v>207.74</v>
      </c>
      <c r="X326" s="50" t="n">
        <v>207.74</v>
      </c>
      <c r="Y326" s="50" t="n">
        <v>207.74</v>
      </c>
      <c r="Z326" s="50" t="n">
        <v>207.74</v>
      </c>
      <c r="AA326" s="50" t="n">
        <v>207.74</v>
      </c>
      <c r="AB326" s="50" t="n">
        <v>207.74</v>
      </c>
      <c r="AC326" s="50" t="n">
        <v>207.74</v>
      </c>
      <c r="AD326" s="50" t="n">
        <v>207.74</v>
      </c>
      <c r="AF326" s="156"/>
      <c r="AG326" s="156"/>
      <c r="AH326" s="156"/>
      <c r="AI326" s="156"/>
      <c r="AJ326" s="156"/>
      <c r="AK326" s="156"/>
      <c r="AL326" s="156"/>
      <c r="AM326" s="156"/>
      <c r="AN326" s="156"/>
      <c r="AO326" s="156"/>
      <c r="AP326" s="156"/>
      <c r="AQ326" s="156"/>
      <c r="AR326" s="156"/>
      <c r="AS326" s="156"/>
      <c r="AT326" s="156"/>
      <c r="AU326" s="156"/>
      <c r="AV326" s="156"/>
      <c r="AW326" s="156"/>
      <c r="AX326" s="156"/>
      <c r="AY326" s="156"/>
      <c r="AZ326" s="156"/>
      <c r="BA326" s="156"/>
      <c r="BB326" s="156"/>
      <c r="BC326" s="156"/>
      <c r="BD326" s="156"/>
      <c r="BE326" s="156"/>
      <c r="BF326" s="156"/>
      <c r="BG326" s="156"/>
      <c r="BH326" s="156"/>
    </row>
    <row r="327" s="91" customFormat="true" ht="15" hidden="false" customHeight="false" outlineLevel="0" collapsed="false">
      <c r="A327" s="90"/>
      <c r="B327" s="157"/>
      <c r="C327" s="158"/>
      <c r="D327" s="158"/>
      <c r="E327" s="158"/>
      <c r="F327" s="158"/>
      <c r="G327" s="158"/>
      <c r="H327" s="158"/>
      <c r="I327" s="158"/>
      <c r="J327" s="158"/>
      <c r="K327" s="158"/>
      <c r="L327" s="158"/>
      <c r="M327" s="158"/>
      <c r="N327" s="158"/>
      <c r="O327" s="158"/>
      <c r="P327" s="158"/>
      <c r="Q327" s="158"/>
      <c r="R327" s="158"/>
      <c r="S327" s="158"/>
      <c r="T327" s="158"/>
      <c r="U327" s="158"/>
    </row>
    <row r="328" s="91" customFormat="true" ht="15" hidden="false" customHeight="false" outlineLevel="0" collapsed="false">
      <c r="A328" s="90"/>
      <c r="B328" s="148" t="s">
        <v>51</v>
      </c>
      <c r="C328" s="159"/>
      <c r="D328" s="159"/>
      <c r="E328" s="159"/>
      <c r="F328" s="159"/>
      <c r="G328" s="159"/>
      <c r="H328" s="159"/>
      <c r="I328" s="159"/>
      <c r="J328" s="159"/>
      <c r="K328" s="159"/>
      <c r="L328" s="159"/>
      <c r="M328" s="159"/>
      <c r="N328" s="159"/>
      <c r="O328" s="159"/>
      <c r="P328" s="159"/>
      <c r="Q328" s="159"/>
      <c r="R328" s="159"/>
      <c r="S328" s="159"/>
      <c r="T328" s="159"/>
      <c r="U328" s="159"/>
    </row>
    <row r="329" s="108" customFormat="true" ht="15" hidden="false" customHeight="false" outlineLevel="0" collapsed="false">
      <c r="A329" s="149"/>
      <c r="B329" s="150" t="s">
        <v>143</v>
      </c>
      <c r="C329" s="151" t="n">
        <v>2023</v>
      </c>
      <c r="D329" s="151" t="n">
        <v>2024</v>
      </c>
      <c r="E329" s="151" t="n">
        <v>2025</v>
      </c>
      <c r="F329" s="151" t="n">
        <v>2026</v>
      </c>
      <c r="G329" s="151" t="n">
        <v>2027</v>
      </c>
      <c r="H329" s="151" t="n">
        <v>2028</v>
      </c>
      <c r="I329" s="151" t="n">
        <v>2029</v>
      </c>
      <c r="J329" s="151" t="n">
        <v>2030</v>
      </c>
      <c r="K329" s="151" t="n">
        <v>2031</v>
      </c>
      <c r="L329" s="151" t="n">
        <v>2032</v>
      </c>
      <c r="M329" s="151" t="n">
        <v>2033</v>
      </c>
      <c r="N329" s="151" t="n">
        <v>2034</v>
      </c>
      <c r="O329" s="151" t="n">
        <v>2035</v>
      </c>
      <c r="P329" s="151" t="n">
        <v>2036</v>
      </c>
      <c r="Q329" s="151" t="n">
        <v>2037</v>
      </c>
      <c r="R329" s="151" t="n">
        <v>2038</v>
      </c>
      <c r="S329" s="151" t="n">
        <v>2039</v>
      </c>
      <c r="T329" s="151" t="n">
        <v>2040</v>
      </c>
      <c r="U329" s="151" t="n">
        <v>2041</v>
      </c>
      <c r="V329" s="151" t="n">
        <v>2042</v>
      </c>
      <c r="W329" s="151" t="n">
        <v>2043</v>
      </c>
      <c r="X329" s="151" t="n">
        <v>2044</v>
      </c>
      <c r="Y329" s="151" t="n">
        <v>2045</v>
      </c>
      <c r="Z329" s="151" t="n">
        <v>2046</v>
      </c>
      <c r="AA329" s="151" t="n">
        <v>2047</v>
      </c>
      <c r="AB329" s="151" t="n">
        <v>2048</v>
      </c>
      <c r="AC329" s="151" t="n">
        <v>2049</v>
      </c>
      <c r="AD329" s="151" t="n">
        <v>2050</v>
      </c>
    </row>
    <row r="330" s="91" customFormat="true" ht="15" hidden="false" customHeight="false" outlineLevel="0" collapsed="false">
      <c r="A330" s="90"/>
      <c r="B330" s="160" t="s">
        <v>69</v>
      </c>
      <c r="C330" s="87" t="n">
        <v>496.18</v>
      </c>
      <c r="D330" s="87" t="n">
        <v>550.85</v>
      </c>
      <c r="E330" s="87" t="n">
        <v>558.83</v>
      </c>
      <c r="F330" s="87" t="n">
        <v>566.83</v>
      </c>
      <c r="G330" s="87" t="n">
        <v>727.83</v>
      </c>
      <c r="H330" s="87" t="n">
        <v>890.77</v>
      </c>
      <c r="I330" s="87" t="n">
        <v>970.11</v>
      </c>
      <c r="J330" s="87" t="n">
        <v>1048.88</v>
      </c>
      <c r="K330" s="87" t="n">
        <v>1093.67</v>
      </c>
      <c r="L330" s="87" t="n">
        <v>1093.67</v>
      </c>
      <c r="M330" s="87" t="n">
        <v>1093.67</v>
      </c>
      <c r="N330" s="87" t="n">
        <v>1093.67</v>
      </c>
      <c r="O330" s="87" t="n">
        <v>1093.67</v>
      </c>
      <c r="P330" s="87" t="n">
        <v>1093.67</v>
      </c>
      <c r="Q330" s="87" t="n">
        <v>1093.67</v>
      </c>
      <c r="R330" s="87" t="n">
        <v>1093.67</v>
      </c>
      <c r="S330" s="87" t="n">
        <v>1093.67</v>
      </c>
      <c r="T330" s="87" t="n">
        <v>1093.67</v>
      </c>
      <c r="U330" s="87" t="n">
        <v>1093.67</v>
      </c>
      <c r="V330" s="87" t="n">
        <v>1093.67</v>
      </c>
      <c r="W330" s="87" t="n">
        <v>1093.67</v>
      </c>
      <c r="X330" s="87" t="n">
        <v>1093.67</v>
      </c>
      <c r="Y330" s="87" t="n">
        <v>1093.67</v>
      </c>
      <c r="Z330" s="87" t="n">
        <v>1093.67</v>
      </c>
      <c r="AA330" s="87" t="n">
        <v>1093.67</v>
      </c>
      <c r="AB330" s="87" t="n">
        <v>1093.67</v>
      </c>
      <c r="AC330" s="87" t="n">
        <v>1093.67</v>
      </c>
      <c r="AD330" s="87" t="n">
        <v>1093.67</v>
      </c>
      <c r="AE330" s="147"/>
      <c r="AF330" s="147"/>
      <c r="AG330" s="147"/>
      <c r="AH330" s="147"/>
      <c r="AI330" s="147"/>
      <c r="AJ330" s="147"/>
      <c r="AK330" s="147"/>
      <c r="AL330" s="147"/>
      <c r="AM330" s="147"/>
      <c r="AN330" s="147"/>
      <c r="AO330" s="147"/>
      <c r="AP330" s="147"/>
      <c r="AQ330" s="147"/>
      <c r="AR330" s="147"/>
      <c r="AS330" s="147"/>
      <c r="AT330" s="147"/>
      <c r="AU330" s="147"/>
      <c r="AV330" s="147"/>
      <c r="AW330" s="147"/>
      <c r="AX330" s="147"/>
      <c r="AY330" s="147"/>
      <c r="AZ330" s="147"/>
      <c r="BA330" s="147"/>
      <c r="BB330" s="147"/>
      <c r="BC330" s="147"/>
      <c r="BD330" s="147"/>
      <c r="BE330" s="147"/>
      <c r="BF330" s="147"/>
      <c r="BG330" s="147"/>
    </row>
    <row r="331" s="91" customFormat="true" ht="15" hidden="false" customHeight="false" outlineLevel="0" collapsed="false">
      <c r="A331" s="90"/>
      <c r="B331" s="160" t="s">
        <v>68</v>
      </c>
      <c r="C331" s="87" t="n">
        <v>466.42</v>
      </c>
      <c r="D331" s="87" t="n">
        <v>517.75</v>
      </c>
      <c r="E331" s="87" t="n">
        <v>525.25</v>
      </c>
      <c r="F331" s="87" t="n">
        <v>532.77</v>
      </c>
      <c r="G331" s="87" t="n">
        <v>683.85</v>
      </c>
      <c r="H331" s="87" t="n">
        <v>837.17</v>
      </c>
      <c r="I331" s="87" t="n">
        <v>911.69</v>
      </c>
      <c r="J331" s="87" t="n">
        <v>985.7</v>
      </c>
      <c r="K331" s="87" t="n">
        <v>1027.8</v>
      </c>
      <c r="L331" s="87" t="n">
        <v>1027.8</v>
      </c>
      <c r="M331" s="87" t="n">
        <v>1027.8</v>
      </c>
      <c r="N331" s="87" t="n">
        <v>1027.8</v>
      </c>
      <c r="O331" s="87" t="n">
        <v>1027.8</v>
      </c>
      <c r="P331" s="87" t="n">
        <v>1027.8</v>
      </c>
      <c r="Q331" s="87" t="n">
        <v>1027.8</v>
      </c>
      <c r="R331" s="87" t="n">
        <v>1027.8</v>
      </c>
      <c r="S331" s="87" t="n">
        <v>1027.8</v>
      </c>
      <c r="T331" s="87" t="n">
        <v>1027.8</v>
      </c>
      <c r="U331" s="87" t="n">
        <v>1027.8</v>
      </c>
      <c r="V331" s="87" t="n">
        <v>1027.8</v>
      </c>
      <c r="W331" s="87" t="n">
        <v>1027.8</v>
      </c>
      <c r="X331" s="87" t="n">
        <v>1027.8</v>
      </c>
      <c r="Y331" s="87" t="n">
        <v>1027.8</v>
      </c>
      <c r="Z331" s="87" t="n">
        <v>1027.8</v>
      </c>
      <c r="AA331" s="87" t="n">
        <v>1027.8</v>
      </c>
      <c r="AB331" s="87" t="n">
        <v>1027.8</v>
      </c>
      <c r="AC331" s="87" t="n">
        <v>1027.8</v>
      </c>
      <c r="AD331" s="87" t="n">
        <v>1027.8</v>
      </c>
      <c r="AE331" s="147"/>
      <c r="AF331" s="147"/>
      <c r="AG331" s="147"/>
      <c r="AH331" s="147"/>
      <c r="AI331" s="147"/>
      <c r="AJ331" s="147"/>
      <c r="AK331" s="147"/>
      <c r="AL331" s="147"/>
      <c r="AM331" s="147"/>
      <c r="AN331" s="147"/>
      <c r="AO331" s="147"/>
      <c r="AP331" s="147"/>
      <c r="AQ331" s="147"/>
      <c r="AR331" s="147"/>
      <c r="AS331" s="147"/>
      <c r="AT331" s="147"/>
      <c r="AU331" s="147"/>
      <c r="AV331" s="147"/>
      <c r="AW331" s="147"/>
      <c r="AX331" s="147"/>
      <c r="AY331" s="147"/>
      <c r="AZ331" s="147"/>
      <c r="BA331" s="147"/>
      <c r="BB331" s="147"/>
      <c r="BC331" s="147"/>
      <c r="BD331" s="147"/>
      <c r="BE331" s="147"/>
      <c r="BF331" s="147"/>
      <c r="BG331" s="147"/>
    </row>
    <row r="332" s="91" customFormat="true" ht="15" hidden="false" customHeight="false" outlineLevel="0" collapsed="false">
      <c r="A332" s="90"/>
      <c r="B332" s="161" t="s">
        <v>139</v>
      </c>
      <c r="C332" s="83" t="n">
        <v>177.22</v>
      </c>
      <c r="D332" s="83" t="n">
        <v>222.55</v>
      </c>
      <c r="E332" s="83" t="n">
        <v>222.95</v>
      </c>
      <c r="F332" s="83" t="n">
        <v>223.36</v>
      </c>
      <c r="G332" s="83" t="n">
        <v>375.83</v>
      </c>
      <c r="H332" s="83" t="n">
        <v>528.33</v>
      </c>
      <c r="I332" s="83" t="n">
        <v>600.61</v>
      </c>
      <c r="J332" s="83" t="n">
        <v>667.06</v>
      </c>
      <c r="K332" s="83" t="n">
        <v>715.12</v>
      </c>
      <c r="L332" s="83" t="n">
        <v>715.12</v>
      </c>
      <c r="M332" s="83" t="n">
        <v>715.12</v>
      </c>
      <c r="N332" s="83" t="n">
        <v>715.12</v>
      </c>
      <c r="O332" s="83" t="n">
        <v>715.12</v>
      </c>
      <c r="P332" s="83" t="n">
        <v>715.12</v>
      </c>
      <c r="Q332" s="83" t="n">
        <v>715.12</v>
      </c>
      <c r="R332" s="83" t="n">
        <v>715.12</v>
      </c>
      <c r="S332" s="83" t="n">
        <v>715.12</v>
      </c>
      <c r="T332" s="83" t="n">
        <v>715.12</v>
      </c>
      <c r="U332" s="83" t="n">
        <v>715.12</v>
      </c>
      <c r="V332" s="83" t="n">
        <v>715.12</v>
      </c>
      <c r="W332" s="83" t="n">
        <v>715.12</v>
      </c>
      <c r="X332" s="83" t="n">
        <v>715.12</v>
      </c>
      <c r="Y332" s="83" t="n">
        <v>715.12</v>
      </c>
      <c r="Z332" s="83" t="n">
        <v>715.12</v>
      </c>
      <c r="AA332" s="83" t="n">
        <v>715.12</v>
      </c>
      <c r="AB332" s="83" t="n">
        <v>715.12</v>
      </c>
      <c r="AC332" s="83" t="n">
        <v>715.12</v>
      </c>
      <c r="AD332" s="83" t="n">
        <v>715.12</v>
      </c>
      <c r="AE332" s="147"/>
      <c r="AF332" s="147"/>
      <c r="AG332" s="147"/>
      <c r="AH332" s="147"/>
      <c r="AI332" s="147"/>
      <c r="AJ332" s="147"/>
      <c r="AK332" s="147"/>
      <c r="AL332" s="147"/>
      <c r="AM332" s="147"/>
      <c r="AN332" s="147"/>
      <c r="AO332" s="147"/>
      <c r="AP332" s="147"/>
      <c r="AQ332" s="147"/>
      <c r="AR332" s="147"/>
      <c r="AS332" s="147"/>
      <c r="AT332" s="147"/>
      <c r="AU332" s="147"/>
      <c r="AV332" s="147"/>
      <c r="AW332" s="147"/>
      <c r="AX332" s="147"/>
      <c r="AY332" s="147"/>
      <c r="AZ332" s="147"/>
      <c r="BA332" s="147"/>
      <c r="BB332" s="147"/>
      <c r="BC332" s="147"/>
      <c r="BD332" s="147"/>
      <c r="BE332" s="147"/>
      <c r="BF332" s="147"/>
      <c r="BG332" s="147"/>
    </row>
    <row r="333" s="91" customFormat="true" ht="15" hidden="false" customHeight="false" outlineLevel="0" collapsed="false">
      <c r="A333" s="90"/>
      <c r="B333" s="161" t="s">
        <v>140</v>
      </c>
      <c r="C333" s="83" t="n">
        <v>109.43</v>
      </c>
      <c r="D333" s="83" t="n">
        <v>109.54</v>
      </c>
      <c r="E333" s="83" t="n">
        <v>109.65</v>
      </c>
      <c r="F333" s="83" t="n">
        <v>109.76</v>
      </c>
      <c r="G333" s="83" t="n">
        <v>109.87</v>
      </c>
      <c r="H333" s="83" t="n">
        <v>112.07</v>
      </c>
      <c r="I333" s="83" t="n">
        <v>114.31</v>
      </c>
      <c r="J333" s="83" t="n">
        <v>116.6</v>
      </c>
      <c r="K333" s="83" t="n">
        <v>104.94</v>
      </c>
      <c r="L333" s="83" t="n">
        <v>104.94</v>
      </c>
      <c r="M333" s="83" t="n">
        <v>104.94</v>
      </c>
      <c r="N333" s="83" t="n">
        <v>104.94</v>
      </c>
      <c r="O333" s="83" t="n">
        <v>104.94</v>
      </c>
      <c r="P333" s="83" t="n">
        <v>104.94</v>
      </c>
      <c r="Q333" s="83" t="n">
        <v>104.94</v>
      </c>
      <c r="R333" s="83" t="n">
        <v>104.94</v>
      </c>
      <c r="S333" s="83" t="n">
        <v>104.94</v>
      </c>
      <c r="T333" s="83" t="n">
        <v>104.94</v>
      </c>
      <c r="U333" s="83" t="n">
        <v>104.94</v>
      </c>
      <c r="V333" s="83" t="n">
        <v>104.94</v>
      </c>
      <c r="W333" s="83" t="n">
        <v>104.94</v>
      </c>
      <c r="X333" s="83" t="n">
        <v>104.94</v>
      </c>
      <c r="Y333" s="83" t="n">
        <v>104.94</v>
      </c>
      <c r="Z333" s="83" t="n">
        <v>104.94</v>
      </c>
      <c r="AA333" s="83" t="n">
        <v>104.94</v>
      </c>
      <c r="AB333" s="83" t="n">
        <v>104.94</v>
      </c>
      <c r="AC333" s="83" t="n">
        <v>104.94</v>
      </c>
      <c r="AD333" s="83" t="n">
        <v>104.94</v>
      </c>
      <c r="AE333" s="147"/>
      <c r="AF333" s="147"/>
      <c r="AG333" s="147"/>
      <c r="AH333" s="147"/>
      <c r="AI333" s="147"/>
      <c r="AJ333" s="147"/>
      <c r="AK333" s="147"/>
      <c r="AL333" s="147"/>
      <c r="AM333" s="147"/>
      <c r="AN333" s="147"/>
      <c r="AO333" s="147"/>
      <c r="AP333" s="147"/>
      <c r="AQ333" s="147"/>
      <c r="AR333" s="147"/>
      <c r="AS333" s="147"/>
      <c r="AT333" s="147"/>
      <c r="AU333" s="147"/>
      <c r="AV333" s="147"/>
      <c r="AW333" s="147"/>
      <c r="AX333" s="147"/>
      <c r="AY333" s="147"/>
      <c r="AZ333" s="147"/>
      <c r="BA333" s="147"/>
      <c r="BB333" s="147"/>
      <c r="BC333" s="147"/>
      <c r="BD333" s="147"/>
      <c r="BE333" s="147"/>
      <c r="BF333" s="147"/>
      <c r="BG333" s="147"/>
    </row>
    <row r="334" s="91" customFormat="true" ht="15" hidden="false" customHeight="false" outlineLevel="0" collapsed="false">
      <c r="A334" s="90"/>
      <c r="B334" s="161" t="s">
        <v>141</v>
      </c>
      <c r="C334" s="83" t="n">
        <v>179.77</v>
      </c>
      <c r="D334" s="83" t="n">
        <v>185.66</v>
      </c>
      <c r="E334" s="83" t="n">
        <v>192.65</v>
      </c>
      <c r="F334" s="83" t="n">
        <v>199.65</v>
      </c>
      <c r="G334" s="83" t="n">
        <v>198.15</v>
      </c>
      <c r="H334" s="83" t="n">
        <v>196.77</v>
      </c>
      <c r="I334" s="83" t="n">
        <v>196.77</v>
      </c>
      <c r="J334" s="83" t="n">
        <v>202.04</v>
      </c>
      <c r="K334" s="83" t="n">
        <v>207.74</v>
      </c>
      <c r="L334" s="83" t="n">
        <v>207.74</v>
      </c>
      <c r="M334" s="83" t="n">
        <v>207.74</v>
      </c>
      <c r="N334" s="83" t="n">
        <v>207.74</v>
      </c>
      <c r="O334" s="83" t="n">
        <v>207.74</v>
      </c>
      <c r="P334" s="83" t="n">
        <v>207.74</v>
      </c>
      <c r="Q334" s="83" t="n">
        <v>207.74</v>
      </c>
      <c r="R334" s="83" t="n">
        <v>207.74</v>
      </c>
      <c r="S334" s="83" t="n">
        <v>207.74</v>
      </c>
      <c r="T334" s="83" t="n">
        <v>207.74</v>
      </c>
      <c r="U334" s="83" t="n">
        <v>207.74</v>
      </c>
      <c r="V334" s="83" t="n">
        <v>207.74</v>
      </c>
      <c r="W334" s="83" t="n">
        <v>207.74</v>
      </c>
      <c r="X334" s="83" t="n">
        <v>207.74</v>
      </c>
      <c r="Y334" s="83" t="n">
        <v>207.74</v>
      </c>
      <c r="Z334" s="83" t="n">
        <v>207.74</v>
      </c>
      <c r="AA334" s="83" t="n">
        <v>207.74</v>
      </c>
      <c r="AB334" s="83" t="n">
        <v>207.74</v>
      </c>
      <c r="AC334" s="83" t="n">
        <v>207.74</v>
      </c>
      <c r="AD334" s="83" t="n">
        <v>207.74</v>
      </c>
      <c r="AE334" s="147"/>
      <c r="AF334" s="147"/>
      <c r="AG334" s="147"/>
      <c r="AH334" s="147"/>
      <c r="AI334" s="147"/>
      <c r="AJ334" s="147"/>
      <c r="AK334" s="147"/>
      <c r="AL334" s="147"/>
      <c r="AM334" s="147"/>
      <c r="AN334" s="147"/>
      <c r="AO334" s="147"/>
      <c r="AP334" s="147"/>
      <c r="AQ334" s="147"/>
      <c r="AR334" s="147"/>
      <c r="AS334" s="147"/>
      <c r="AT334" s="147"/>
      <c r="AU334" s="147"/>
      <c r="AV334" s="147"/>
      <c r="AW334" s="147"/>
      <c r="AX334" s="147"/>
      <c r="AY334" s="147"/>
      <c r="AZ334" s="147"/>
      <c r="BA334" s="147"/>
      <c r="BB334" s="147"/>
      <c r="BC334" s="147"/>
      <c r="BD334" s="147"/>
      <c r="BE334" s="147"/>
      <c r="BF334" s="147"/>
      <c r="BG334" s="147"/>
    </row>
    <row r="335" s="91" customFormat="true" ht="15" hidden="false" customHeight="false" outlineLevel="0" collapsed="false">
      <c r="A335" s="90"/>
      <c r="B335" s="90"/>
      <c r="C335" s="162"/>
      <c r="D335" s="162"/>
      <c r="E335" s="162"/>
      <c r="F335" s="162"/>
      <c r="G335" s="162"/>
      <c r="H335" s="162"/>
      <c r="I335" s="162"/>
      <c r="J335" s="162"/>
      <c r="K335" s="162"/>
      <c r="L335" s="162"/>
      <c r="M335" s="162"/>
      <c r="N335" s="162"/>
      <c r="O335" s="162"/>
      <c r="P335" s="162"/>
      <c r="Q335" s="162"/>
      <c r="R335" s="162"/>
      <c r="S335" s="162"/>
      <c r="T335" s="162"/>
      <c r="U335" s="162"/>
    </row>
    <row r="336" s="92" customFormat="true" ht="15" hidden="false" customHeight="false" outlineLevel="0" collapsed="false">
      <c r="B336" s="92" t="s">
        <v>126</v>
      </c>
    </row>
    <row r="337" s="91" customFormat="true" ht="15" hidden="false" customHeight="false" outlineLevel="0" collapsed="false">
      <c r="A337" s="90"/>
      <c r="B337" s="90"/>
      <c r="C337" s="90"/>
      <c r="D337" s="90"/>
      <c r="E337" s="90"/>
      <c r="F337" s="90"/>
      <c r="G337" s="90"/>
      <c r="H337" s="90"/>
      <c r="I337" s="90"/>
      <c r="J337" s="90"/>
      <c r="K337" s="90"/>
      <c r="L337" s="90"/>
      <c r="M337" s="90"/>
      <c r="N337" s="90"/>
      <c r="O337" s="90"/>
      <c r="P337" s="90"/>
      <c r="Q337" s="90"/>
      <c r="R337" s="90"/>
      <c r="S337" s="90"/>
      <c r="T337" s="90"/>
      <c r="U337" s="90"/>
    </row>
    <row r="338" s="66" customFormat="true" ht="15" hidden="false" customHeight="false" outlineLevel="0" collapsed="false">
      <c r="A338" s="64"/>
      <c r="B338" s="143" t="s">
        <v>144</v>
      </c>
      <c r="C338" s="65" t="n">
        <v>2023</v>
      </c>
      <c r="D338" s="65" t="n">
        <v>2024</v>
      </c>
      <c r="E338" s="65" t="n">
        <v>2025</v>
      </c>
      <c r="F338" s="65" t="n">
        <v>2026</v>
      </c>
      <c r="G338" s="65" t="n">
        <v>2027</v>
      </c>
      <c r="H338" s="65" t="n">
        <v>2028</v>
      </c>
      <c r="I338" s="65" t="n">
        <v>2029</v>
      </c>
      <c r="J338" s="65" t="n">
        <v>2030</v>
      </c>
      <c r="K338" s="65" t="n">
        <v>2031</v>
      </c>
      <c r="L338" s="65" t="n">
        <v>2032</v>
      </c>
      <c r="M338" s="65" t="n">
        <v>2033</v>
      </c>
      <c r="N338" s="65" t="n">
        <v>2034</v>
      </c>
      <c r="O338" s="65" t="n">
        <v>2035</v>
      </c>
      <c r="P338" s="65" t="n">
        <v>2036</v>
      </c>
      <c r="Q338" s="65" t="n">
        <v>2037</v>
      </c>
      <c r="R338" s="65" t="n">
        <v>2038</v>
      </c>
      <c r="S338" s="65" t="n">
        <v>2039</v>
      </c>
      <c r="T338" s="65" t="n">
        <v>2040</v>
      </c>
      <c r="U338" s="65" t="n">
        <v>2041</v>
      </c>
      <c r="V338" s="65" t="n">
        <v>2042</v>
      </c>
      <c r="W338" s="65" t="n">
        <v>2043</v>
      </c>
      <c r="X338" s="65" t="n">
        <v>2044</v>
      </c>
      <c r="Y338" s="65" t="n">
        <v>2045</v>
      </c>
      <c r="Z338" s="65" t="n">
        <v>2046</v>
      </c>
      <c r="AA338" s="65" t="n">
        <v>2047</v>
      </c>
      <c r="AB338" s="65" t="n">
        <v>2048</v>
      </c>
      <c r="AC338" s="65" t="n">
        <v>2049</v>
      </c>
      <c r="AD338" s="65" t="n">
        <v>2050</v>
      </c>
    </row>
    <row r="339" s="91" customFormat="true" ht="15" hidden="false" customHeight="false" outlineLevel="0" collapsed="false">
      <c r="A339" s="90"/>
      <c r="B339" s="112" t="s">
        <v>69</v>
      </c>
      <c r="C339" s="100" t="n">
        <f aca="false">C340*(1+C$6)</f>
        <v>0</v>
      </c>
      <c r="D339" s="100" t="n">
        <f aca="false">D340*(1+D$6)</f>
        <v>0</v>
      </c>
      <c r="E339" s="100" t="n">
        <f aca="false">E340*(1+E$6)</f>
        <v>0</v>
      </c>
      <c r="F339" s="100" t="n">
        <f aca="false">F340*(1+F$6)</f>
        <v>0</v>
      </c>
      <c r="G339" s="100" t="n">
        <f aca="false">G340*(1+G$6)</f>
        <v>0</v>
      </c>
      <c r="H339" s="100" t="n">
        <f aca="false">H340*(1+H$6)</f>
        <v>0</v>
      </c>
      <c r="I339" s="100" t="n">
        <f aca="false">I340*(1+I$6)</f>
        <v>0</v>
      </c>
      <c r="J339" s="100" t="n">
        <f aca="false">J340*(1+J$6)</f>
        <v>3.81455</v>
      </c>
      <c r="K339" s="100" t="n">
        <f aca="false">K340*(1+K$6)</f>
        <v>6.5056</v>
      </c>
      <c r="L339" s="100" t="n">
        <f aca="false">L340*(1+L$6)</f>
        <v>9.2234</v>
      </c>
      <c r="M339" s="100" t="n">
        <f aca="false">M340*(1+M$6)</f>
        <v>11.96795</v>
      </c>
      <c r="N339" s="100" t="n">
        <f aca="false">N340*(1+N$6)</f>
        <v>14.72855</v>
      </c>
      <c r="O339" s="100" t="n">
        <f aca="false">O340*(1+O$6)</f>
        <v>17.51055</v>
      </c>
      <c r="P339" s="100" t="n">
        <f aca="false">P340*(1+P$6)</f>
        <v>20.31395</v>
      </c>
      <c r="Q339" s="100" t="n">
        <f aca="false">Q340*(1+Q$6)</f>
        <v>23.1441</v>
      </c>
      <c r="R339" s="100" t="n">
        <f aca="false">R340*(1+R$6)</f>
        <v>25.9903</v>
      </c>
      <c r="S339" s="100" t="n">
        <f aca="false">S340*(1+S$6)</f>
        <v>28.8579</v>
      </c>
      <c r="T339" s="100" t="n">
        <f aca="false">T340*(1+T$6)</f>
        <v>31.7469</v>
      </c>
      <c r="U339" s="100" t="n">
        <f aca="false">U340*(1+U$6)</f>
        <v>40.6493</v>
      </c>
      <c r="V339" s="100" t="n">
        <f aca="false">V340*(1+V$6)</f>
        <v>49.5838</v>
      </c>
      <c r="W339" s="100" t="n">
        <f aca="false">W340*(1+W$6)</f>
        <v>58.5611</v>
      </c>
      <c r="X339" s="100" t="n">
        <f aca="false">X340*(1+X$6)</f>
        <v>67.56515</v>
      </c>
      <c r="Y339" s="100" t="n">
        <f aca="false">Y340*(1+Y$6)</f>
        <v>76.6227</v>
      </c>
      <c r="Z339" s="100" t="n">
        <f aca="false">Z340*(1+Z$6)</f>
        <v>85.72305</v>
      </c>
      <c r="AA339" s="100" t="n">
        <f aca="false">AA340*(1+AA$6)</f>
        <v>94.8555</v>
      </c>
      <c r="AB339" s="100" t="n">
        <f aca="false">AB340*(1+AB$6)</f>
        <v>104.03075</v>
      </c>
      <c r="AC339" s="100" t="n">
        <f aca="false">AC340*(1+AC$6)</f>
        <v>113.2488</v>
      </c>
      <c r="AD339" s="100" t="n">
        <f aca="false">AD340*(1+AD$6)</f>
        <v>122.54175</v>
      </c>
    </row>
    <row r="340" s="91" customFormat="true" ht="15" hidden="false" customHeight="false" outlineLevel="0" collapsed="false">
      <c r="A340" s="90"/>
      <c r="B340" s="112" t="s">
        <v>68</v>
      </c>
      <c r="C340" s="100" t="n">
        <f aca="false">SUM(C341:C342)</f>
        <v>0</v>
      </c>
      <c r="D340" s="100" t="n">
        <f aca="false">SUM(D341:D342)</f>
        <v>0</v>
      </c>
      <c r="E340" s="100" t="n">
        <f aca="false">SUM(E341:E342)</f>
        <v>0</v>
      </c>
      <c r="F340" s="100" t="n">
        <f aca="false">SUM(F341:F342)</f>
        <v>0</v>
      </c>
      <c r="G340" s="100" t="n">
        <f aca="false">SUM(G341:G342)</f>
        <v>0</v>
      </c>
      <c r="H340" s="100" t="n">
        <f aca="false">SUM(H341:H342)</f>
        <v>0</v>
      </c>
      <c r="I340" s="100" t="n">
        <f aca="false">SUM(I341:I342)</f>
        <v>0</v>
      </c>
      <c r="J340" s="100" t="n">
        <f aca="false">SUM(J341:J342)</f>
        <v>3.565</v>
      </c>
      <c r="K340" s="100" t="n">
        <f aca="false">SUM(K341:K342)</f>
        <v>6.08</v>
      </c>
      <c r="L340" s="100" t="n">
        <f aca="false">SUM(L341:L342)</f>
        <v>8.62</v>
      </c>
      <c r="M340" s="100" t="n">
        <f aca="false">SUM(M341:M342)</f>
        <v>11.185</v>
      </c>
      <c r="N340" s="100" t="n">
        <f aca="false">SUM(N341:N342)</f>
        <v>13.765</v>
      </c>
      <c r="O340" s="100" t="n">
        <f aca="false">SUM(O341:O342)</f>
        <v>16.365</v>
      </c>
      <c r="P340" s="100" t="n">
        <f aca="false">SUM(P341:P342)</f>
        <v>18.985</v>
      </c>
      <c r="Q340" s="100" t="n">
        <f aca="false">SUM(Q341:Q342)</f>
        <v>21.63</v>
      </c>
      <c r="R340" s="100" t="n">
        <f aca="false">SUM(R341:R342)</f>
        <v>24.29</v>
      </c>
      <c r="S340" s="100" t="n">
        <f aca="false">SUM(S341:S342)</f>
        <v>26.97</v>
      </c>
      <c r="T340" s="100" t="n">
        <f aca="false">SUM(T341:T342)</f>
        <v>29.67</v>
      </c>
      <c r="U340" s="100" t="n">
        <f aca="false">SUM(U341:U342)</f>
        <v>37.99</v>
      </c>
      <c r="V340" s="100" t="n">
        <f aca="false">SUM(V341:V342)</f>
        <v>46.34</v>
      </c>
      <c r="W340" s="100" t="n">
        <f aca="false">SUM(W341:W342)</f>
        <v>54.73</v>
      </c>
      <c r="X340" s="100" t="n">
        <f aca="false">SUM(X341:X342)</f>
        <v>63.145</v>
      </c>
      <c r="Y340" s="100" t="n">
        <f aca="false">SUM(Y341:Y342)</f>
        <v>71.61</v>
      </c>
      <c r="Z340" s="100" t="n">
        <f aca="false">SUM(Z341:Z342)</f>
        <v>80.115</v>
      </c>
      <c r="AA340" s="100" t="n">
        <f aca="false">SUM(AA341:AA342)</f>
        <v>88.65</v>
      </c>
      <c r="AB340" s="100" t="n">
        <f aca="false">SUM(AB341:AB342)</f>
        <v>97.225</v>
      </c>
      <c r="AC340" s="100" t="n">
        <f aca="false">SUM(AC341:AC342)</f>
        <v>105.84</v>
      </c>
      <c r="AD340" s="100" t="n">
        <f aca="false">SUM(AD341:AD342)</f>
        <v>114.525</v>
      </c>
    </row>
    <row r="341" s="91" customFormat="true" ht="15" hidden="false" customHeight="false" outlineLevel="0" collapsed="false">
      <c r="A341" s="90"/>
      <c r="B341" s="154" t="s">
        <v>145</v>
      </c>
      <c r="C341" s="76" t="n">
        <f aca="false">C353*C$262</f>
        <v>0</v>
      </c>
      <c r="D341" s="76" t="n">
        <f aca="false">D353*D$262</f>
        <v>0</v>
      </c>
      <c r="E341" s="76" t="n">
        <f aca="false">E353*E$262</f>
        <v>0</v>
      </c>
      <c r="F341" s="76" t="n">
        <f aca="false">F353*F$262</f>
        <v>0</v>
      </c>
      <c r="G341" s="76" t="n">
        <f aca="false">G353*G$262</f>
        <v>0</v>
      </c>
      <c r="H341" s="76" t="n">
        <f aca="false">H353*H$262</f>
        <v>0</v>
      </c>
      <c r="I341" s="76" t="n">
        <f aca="false">I353*I$262</f>
        <v>0</v>
      </c>
      <c r="J341" s="76" t="n">
        <f aca="false">J353*J$262</f>
        <v>3.565</v>
      </c>
      <c r="K341" s="76" t="n">
        <f aca="false">K353*K$262</f>
        <v>6.08</v>
      </c>
      <c r="L341" s="76" t="n">
        <f aca="false">L353*L$262</f>
        <v>8.62</v>
      </c>
      <c r="M341" s="76" t="n">
        <f aca="false">M353*M$262</f>
        <v>11.185</v>
      </c>
      <c r="N341" s="76" t="n">
        <f aca="false">N353*N$262</f>
        <v>13.765</v>
      </c>
      <c r="O341" s="76" t="n">
        <f aca="false">O353*O$262</f>
        <v>16.365</v>
      </c>
      <c r="P341" s="76" t="n">
        <f aca="false">P353*P$262</f>
        <v>18.985</v>
      </c>
      <c r="Q341" s="76" t="n">
        <f aca="false">Q353*Q$262</f>
        <v>21.63</v>
      </c>
      <c r="R341" s="76" t="n">
        <f aca="false">R353*R$262</f>
        <v>24.29</v>
      </c>
      <c r="S341" s="76" t="n">
        <f aca="false">S353*S$262</f>
        <v>26.97</v>
      </c>
      <c r="T341" s="76" t="n">
        <f aca="false">T353*T$262</f>
        <v>29.67</v>
      </c>
      <c r="U341" s="76" t="n">
        <f aca="false">U353*U$262</f>
        <v>32.39</v>
      </c>
      <c r="V341" s="76" t="n">
        <f aca="false">V353*V$262</f>
        <v>35.13</v>
      </c>
      <c r="W341" s="76" t="n">
        <f aca="false">W353*W$262</f>
        <v>37.89</v>
      </c>
      <c r="X341" s="76" t="n">
        <f aca="false">X353*X$262</f>
        <v>40.67</v>
      </c>
      <c r="Y341" s="76" t="n">
        <f aca="false">Y353*Y$262</f>
        <v>43.465</v>
      </c>
      <c r="Z341" s="76" t="n">
        <f aca="false">Z353*Z$262</f>
        <v>46.285</v>
      </c>
      <c r="AA341" s="76" t="n">
        <f aca="false">AA353*AA$262</f>
        <v>49.125</v>
      </c>
      <c r="AB341" s="76" t="n">
        <f aca="false">AB353*AB$262</f>
        <v>51.98</v>
      </c>
      <c r="AC341" s="76" t="n">
        <f aca="false">AC353*AC$262</f>
        <v>54.86</v>
      </c>
      <c r="AD341" s="76" t="n">
        <f aca="false">AD353*AD$262</f>
        <v>57.76</v>
      </c>
    </row>
    <row r="342" s="91" customFormat="true" ht="15" hidden="false" customHeight="false" outlineLevel="0" collapsed="false">
      <c r="A342" s="90"/>
      <c r="B342" s="154" t="s">
        <v>146</v>
      </c>
      <c r="C342" s="76" t="n">
        <f aca="false">C354*C$262</f>
        <v>0</v>
      </c>
      <c r="D342" s="76" t="n">
        <f aca="false">D354*D$262</f>
        <v>0</v>
      </c>
      <c r="E342" s="76" t="n">
        <f aca="false">E354*E$262</f>
        <v>0</v>
      </c>
      <c r="F342" s="76" t="n">
        <f aca="false">F354*F$262</f>
        <v>0</v>
      </c>
      <c r="G342" s="76" t="n">
        <f aca="false">G354*G$262</f>
        <v>0</v>
      </c>
      <c r="H342" s="76" t="n">
        <f aca="false">H354*H$262</f>
        <v>0</v>
      </c>
      <c r="I342" s="76" t="n">
        <f aca="false">I354*I$262</f>
        <v>0</v>
      </c>
      <c r="J342" s="76" t="n">
        <f aca="false">J354*J$262</f>
        <v>0</v>
      </c>
      <c r="K342" s="76" t="n">
        <f aca="false">K354*K$262</f>
        <v>0</v>
      </c>
      <c r="L342" s="76" t="n">
        <f aca="false">L354*L$262</f>
        <v>0</v>
      </c>
      <c r="M342" s="76" t="n">
        <f aca="false">M354*M$262</f>
        <v>0</v>
      </c>
      <c r="N342" s="76" t="n">
        <f aca="false">N354*N$262</f>
        <v>0</v>
      </c>
      <c r="O342" s="76" t="n">
        <f aca="false">O354*O$262</f>
        <v>0</v>
      </c>
      <c r="P342" s="76" t="n">
        <f aca="false">P354*P$262</f>
        <v>0</v>
      </c>
      <c r="Q342" s="76" t="n">
        <f aca="false">Q354*Q$262</f>
        <v>0</v>
      </c>
      <c r="R342" s="76" t="n">
        <f aca="false">R354*R$262</f>
        <v>0</v>
      </c>
      <c r="S342" s="76" t="n">
        <f aca="false">S354*S$262</f>
        <v>0</v>
      </c>
      <c r="T342" s="76" t="n">
        <f aca="false">T354*T$262</f>
        <v>0</v>
      </c>
      <c r="U342" s="76" t="n">
        <f aca="false">U354*U$262</f>
        <v>5.6</v>
      </c>
      <c r="V342" s="76" t="n">
        <f aca="false">V354*V$262</f>
        <v>11.21</v>
      </c>
      <c r="W342" s="76" t="n">
        <f aca="false">W354*W$262</f>
        <v>16.84</v>
      </c>
      <c r="X342" s="76" t="n">
        <f aca="false">X354*X$262</f>
        <v>22.475</v>
      </c>
      <c r="Y342" s="76" t="n">
        <f aca="false">Y354*Y$262</f>
        <v>28.145</v>
      </c>
      <c r="Z342" s="76" t="n">
        <f aca="false">Z354*Z$262</f>
        <v>33.83</v>
      </c>
      <c r="AA342" s="76" t="n">
        <f aca="false">AA354*AA$262</f>
        <v>39.525</v>
      </c>
      <c r="AB342" s="76" t="n">
        <f aca="false">AB354*AB$262</f>
        <v>45.245</v>
      </c>
      <c r="AC342" s="76" t="n">
        <f aca="false">AC354*AC$262</f>
        <v>50.98</v>
      </c>
      <c r="AD342" s="76" t="n">
        <f aca="false">AD354*AD$262</f>
        <v>56.765</v>
      </c>
    </row>
    <row r="343" s="91" customFormat="true" ht="15" hidden="false" customHeight="false" outlineLevel="0" collapsed="false">
      <c r="A343" s="90"/>
      <c r="B343" s="90"/>
      <c r="C343" s="155"/>
      <c r="D343" s="155"/>
      <c r="E343" s="155"/>
      <c r="F343" s="155"/>
      <c r="G343" s="155"/>
      <c r="H343" s="155"/>
      <c r="I343" s="155"/>
      <c r="J343" s="155"/>
      <c r="K343" s="155"/>
      <c r="L343" s="155"/>
      <c r="M343" s="155"/>
      <c r="N343" s="155"/>
      <c r="O343" s="155"/>
      <c r="P343" s="155"/>
      <c r="Q343" s="155"/>
      <c r="R343" s="155"/>
      <c r="S343" s="155"/>
      <c r="T343" s="155"/>
      <c r="U343" s="155"/>
    </row>
    <row r="344" s="66" customFormat="true" ht="15" hidden="false" customHeight="false" outlineLevel="0" collapsed="false">
      <c r="A344" s="64"/>
      <c r="B344" s="143" t="s">
        <v>147</v>
      </c>
      <c r="C344" s="65" t="n">
        <v>2023</v>
      </c>
      <c r="D344" s="65" t="n">
        <v>2024</v>
      </c>
      <c r="E344" s="65" t="n">
        <v>2025</v>
      </c>
      <c r="F344" s="65" t="n">
        <v>2026</v>
      </c>
      <c r="G344" s="65" t="n">
        <v>2027</v>
      </c>
      <c r="H344" s="65" t="n">
        <v>2028</v>
      </c>
      <c r="I344" s="65" t="n">
        <v>2029</v>
      </c>
      <c r="J344" s="65" t="n">
        <v>2030</v>
      </c>
      <c r="K344" s="65" t="n">
        <v>2031</v>
      </c>
      <c r="L344" s="65" t="n">
        <v>2032</v>
      </c>
      <c r="M344" s="65" t="n">
        <v>2033</v>
      </c>
      <c r="N344" s="65" t="n">
        <v>2034</v>
      </c>
      <c r="O344" s="65" t="n">
        <v>2035</v>
      </c>
      <c r="P344" s="65" t="n">
        <v>2036</v>
      </c>
      <c r="Q344" s="65" t="n">
        <v>2037</v>
      </c>
      <c r="R344" s="65" t="n">
        <v>2038</v>
      </c>
      <c r="S344" s="65" t="n">
        <v>2039</v>
      </c>
      <c r="T344" s="65" t="n">
        <v>2040</v>
      </c>
      <c r="U344" s="65" t="n">
        <v>2041</v>
      </c>
      <c r="V344" s="65" t="n">
        <v>2042</v>
      </c>
      <c r="W344" s="65" t="n">
        <v>2043</v>
      </c>
      <c r="X344" s="65" t="n">
        <v>2044</v>
      </c>
      <c r="Y344" s="65" t="n">
        <v>2045</v>
      </c>
      <c r="Z344" s="65" t="n">
        <v>2046</v>
      </c>
      <c r="AA344" s="65" t="n">
        <v>2047</v>
      </c>
      <c r="AB344" s="65" t="n">
        <v>2048</v>
      </c>
      <c r="AC344" s="65" t="n">
        <v>2049</v>
      </c>
      <c r="AD344" s="65" t="n">
        <v>2050</v>
      </c>
    </row>
    <row r="345" s="91" customFormat="true" ht="15" hidden="false" customHeight="false" outlineLevel="0" collapsed="false">
      <c r="A345" s="90"/>
      <c r="B345" s="112" t="s">
        <v>69</v>
      </c>
      <c r="C345" s="100" t="n">
        <f aca="false">C346*(1+C$7)</f>
        <v>0</v>
      </c>
      <c r="D345" s="100" t="n">
        <f aca="false">D346*(1+D$7)</f>
        <v>0</v>
      </c>
      <c r="E345" s="100" t="n">
        <f aca="false">E346*(1+E$7)</f>
        <v>0</v>
      </c>
      <c r="F345" s="100" t="n">
        <f aca="false">F346*(1+F$7)</f>
        <v>0</v>
      </c>
      <c r="G345" s="100" t="n">
        <f aca="false">G346*(1+G$7)</f>
        <v>0</v>
      </c>
      <c r="H345" s="100" t="n">
        <f aca="false">H346*(1+H$7)</f>
        <v>0</v>
      </c>
      <c r="I345" s="100" t="n">
        <f aca="false">I346*(1+I$7)</f>
        <v>0</v>
      </c>
      <c r="J345" s="100" t="n">
        <f aca="false">J346*(1+J$7)</f>
        <v>3.7789</v>
      </c>
      <c r="K345" s="100" t="n">
        <f aca="false">K346*(1+K$7)</f>
        <v>6.4448</v>
      </c>
      <c r="L345" s="100" t="n">
        <f aca="false">L346*(1+L$7)</f>
        <v>9.1372</v>
      </c>
      <c r="M345" s="100" t="n">
        <f aca="false">M346*(1+M$7)</f>
        <v>11.8561</v>
      </c>
      <c r="N345" s="100" t="n">
        <f aca="false">N346*(1+N$7)</f>
        <v>14.5909</v>
      </c>
      <c r="O345" s="100" t="n">
        <f aca="false">O346*(1+O$7)</f>
        <v>17.3469</v>
      </c>
      <c r="P345" s="100" t="n">
        <f aca="false">P346*(1+P$7)</f>
        <v>20.1241</v>
      </c>
      <c r="Q345" s="100" t="n">
        <f aca="false">Q346*(1+Q$7)</f>
        <v>22.9278</v>
      </c>
      <c r="R345" s="100" t="n">
        <f aca="false">R346*(1+R$7)</f>
        <v>25.7474</v>
      </c>
      <c r="S345" s="100" t="n">
        <f aca="false">S346*(1+S$7)</f>
        <v>28.5882</v>
      </c>
      <c r="T345" s="100" t="n">
        <f aca="false">T346*(1+T$7)</f>
        <v>31.4502</v>
      </c>
      <c r="U345" s="100" t="n">
        <f aca="false">U346*(1+U$7)</f>
        <v>40.2694</v>
      </c>
      <c r="V345" s="100" t="n">
        <f aca="false">V346*(1+V$7)</f>
        <v>49.1204</v>
      </c>
      <c r="W345" s="100" t="n">
        <f aca="false">W346*(1+W$7)</f>
        <v>58.0138</v>
      </c>
      <c r="X345" s="100" t="n">
        <f aca="false">X346*(1+X$7)</f>
        <v>66.9337</v>
      </c>
      <c r="Y345" s="100" t="n">
        <f aca="false">Y346*(1+Y$7)</f>
        <v>75.9066</v>
      </c>
      <c r="Z345" s="100" t="n">
        <f aca="false">Z346*(1+Z$7)</f>
        <v>84.9219</v>
      </c>
      <c r="AA345" s="100" t="n">
        <f aca="false">AA346*(1+AA$7)</f>
        <v>93.969</v>
      </c>
      <c r="AB345" s="100" t="n">
        <f aca="false">AB346*(1+AB$7)</f>
        <v>103.0585</v>
      </c>
      <c r="AC345" s="100" t="n">
        <f aca="false">AC346*(1+AC$7)</f>
        <v>112.1904</v>
      </c>
      <c r="AD345" s="100" t="n">
        <f aca="false">AD346*(1+AD$7)</f>
        <v>121.3965</v>
      </c>
    </row>
    <row r="346" s="91" customFormat="true" ht="15" hidden="false" customHeight="false" outlineLevel="0" collapsed="false">
      <c r="A346" s="90"/>
      <c r="B346" s="112" t="s">
        <v>68</v>
      </c>
      <c r="C346" s="100" t="n">
        <f aca="false">SUM(C347:C348)</f>
        <v>0</v>
      </c>
      <c r="D346" s="100" t="n">
        <f aca="false">SUM(D347:D348)</f>
        <v>0</v>
      </c>
      <c r="E346" s="100" t="n">
        <f aca="false">SUM(E347:E348)</f>
        <v>0</v>
      </c>
      <c r="F346" s="100" t="n">
        <f aca="false">SUM(F347:F348)</f>
        <v>0</v>
      </c>
      <c r="G346" s="100" t="n">
        <f aca="false">SUM(G347:G348)</f>
        <v>0</v>
      </c>
      <c r="H346" s="100" t="n">
        <f aca="false">SUM(H347:H348)</f>
        <v>0</v>
      </c>
      <c r="I346" s="100" t="n">
        <f aca="false">SUM(I347:I348)</f>
        <v>0</v>
      </c>
      <c r="J346" s="100" t="n">
        <f aca="false">SUM(J347:J348)</f>
        <v>3.565</v>
      </c>
      <c r="K346" s="100" t="n">
        <f aca="false">SUM(K347:K348)</f>
        <v>6.08</v>
      </c>
      <c r="L346" s="100" t="n">
        <f aca="false">SUM(L347:L348)</f>
        <v>8.62</v>
      </c>
      <c r="M346" s="100" t="n">
        <f aca="false">SUM(M347:M348)</f>
        <v>11.185</v>
      </c>
      <c r="N346" s="100" t="n">
        <f aca="false">SUM(N347:N348)</f>
        <v>13.765</v>
      </c>
      <c r="O346" s="100" t="n">
        <f aca="false">SUM(O347:O348)</f>
        <v>16.365</v>
      </c>
      <c r="P346" s="100" t="n">
        <f aca="false">SUM(P347:P348)</f>
        <v>18.985</v>
      </c>
      <c r="Q346" s="100" t="n">
        <f aca="false">SUM(Q347:Q348)</f>
        <v>21.63</v>
      </c>
      <c r="R346" s="100" t="n">
        <f aca="false">SUM(R347:R348)</f>
        <v>24.29</v>
      </c>
      <c r="S346" s="100" t="n">
        <f aca="false">SUM(S347:S348)</f>
        <v>26.97</v>
      </c>
      <c r="T346" s="100" t="n">
        <f aca="false">SUM(T347:T348)</f>
        <v>29.67</v>
      </c>
      <c r="U346" s="100" t="n">
        <f aca="false">SUM(U347:U348)</f>
        <v>37.99</v>
      </c>
      <c r="V346" s="100" t="n">
        <f aca="false">SUM(V347:V348)</f>
        <v>46.34</v>
      </c>
      <c r="W346" s="100" t="n">
        <f aca="false">SUM(W347:W348)</f>
        <v>54.73</v>
      </c>
      <c r="X346" s="100" t="n">
        <f aca="false">SUM(X347:X348)</f>
        <v>63.145</v>
      </c>
      <c r="Y346" s="100" t="n">
        <f aca="false">SUM(Y347:Y348)</f>
        <v>71.61</v>
      </c>
      <c r="Z346" s="100" t="n">
        <f aca="false">SUM(Z347:Z348)</f>
        <v>80.115</v>
      </c>
      <c r="AA346" s="100" t="n">
        <f aca="false">SUM(AA347:AA348)</f>
        <v>88.65</v>
      </c>
      <c r="AB346" s="100" t="n">
        <f aca="false">SUM(AB347:AB348)</f>
        <v>97.225</v>
      </c>
      <c r="AC346" s="100" t="n">
        <f aca="false">SUM(AC347:AC348)</f>
        <v>105.84</v>
      </c>
      <c r="AD346" s="100" t="n">
        <f aca="false">SUM(AD347:AD348)</f>
        <v>114.525</v>
      </c>
    </row>
    <row r="347" s="91" customFormat="true" ht="15" hidden="false" customHeight="false" outlineLevel="0" collapsed="false">
      <c r="A347" s="90"/>
      <c r="B347" s="154" t="s">
        <v>145</v>
      </c>
      <c r="C347" s="76" t="n">
        <f aca="false">C353*C$269</f>
        <v>0</v>
      </c>
      <c r="D347" s="76" t="n">
        <f aca="false">D353*D$269</f>
        <v>0</v>
      </c>
      <c r="E347" s="76" t="n">
        <f aca="false">E353*E$269</f>
        <v>0</v>
      </c>
      <c r="F347" s="76" t="n">
        <f aca="false">F353*F$269</f>
        <v>0</v>
      </c>
      <c r="G347" s="76" t="n">
        <f aca="false">G353*G$269</f>
        <v>0</v>
      </c>
      <c r="H347" s="76" t="n">
        <f aca="false">H353*H$269</f>
        <v>0</v>
      </c>
      <c r="I347" s="76" t="n">
        <f aca="false">I353*I$269</f>
        <v>0</v>
      </c>
      <c r="J347" s="76" t="n">
        <f aca="false">J353*J$269</f>
        <v>3.565</v>
      </c>
      <c r="K347" s="76" t="n">
        <f aca="false">K353*K$269</f>
        <v>6.08</v>
      </c>
      <c r="L347" s="76" t="n">
        <f aca="false">L353*L$269</f>
        <v>8.62</v>
      </c>
      <c r="M347" s="76" t="n">
        <f aca="false">M353*M$269</f>
        <v>11.185</v>
      </c>
      <c r="N347" s="76" t="n">
        <f aca="false">N353*N$269</f>
        <v>13.765</v>
      </c>
      <c r="O347" s="76" t="n">
        <f aca="false">O353*O$269</f>
        <v>16.365</v>
      </c>
      <c r="P347" s="76" t="n">
        <f aca="false">P353*P$269</f>
        <v>18.985</v>
      </c>
      <c r="Q347" s="76" t="n">
        <f aca="false">Q353*Q$269</f>
        <v>21.63</v>
      </c>
      <c r="R347" s="76" t="n">
        <f aca="false">R353*R$269</f>
        <v>24.29</v>
      </c>
      <c r="S347" s="76" t="n">
        <f aca="false">S353*S$269</f>
        <v>26.97</v>
      </c>
      <c r="T347" s="76" t="n">
        <f aca="false">T353*T$269</f>
        <v>29.67</v>
      </c>
      <c r="U347" s="76" t="n">
        <f aca="false">U353*U$269</f>
        <v>32.39</v>
      </c>
      <c r="V347" s="76" t="n">
        <f aca="false">V353*V$269</f>
        <v>35.13</v>
      </c>
      <c r="W347" s="76" t="n">
        <f aca="false">W353*W$269</f>
        <v>37.89</v>
      </c>
      <c r="X347" s="76" t="n">
        <f aca="false">X353*X$269</f>
        <v>40.67</v>
      </c>
      <c r="Y347" s="76" t="n">
        <f aca="false">Y353*Y$269</f>
        <v>43.465</v>
      </c>
      <c r="Z347" s="76" t="n">
        <f aca="false">Z353*Z$269</f>
        <v>46.285</v>
      </c>
      <c r="AA347" s="76" t="n">
        <f aca="false">AA353*AA$269</f>
        <v>49.125</v>
      </c>
      <c r="AB347" s="76" t="n">
        <f aca="false">AB353*AB$269</f>
        <v>51.98</v>
      </c>
      <c r="AC347" s="76" t="n">
        <f aca="false">AC353*AC$269</f>
        <v>54.86</v>
      </c>
      <c r="AD347" s="76" t="n">
        <f aca="false">AD353*AD$269</f>
        <v>57.76</v>
      </c>
    </row>
    <row r="348" s="91" customFormat="true" ht="15" hidden="false" customHeight="false" outlineLevel="0" collapsed="false">
      <c r="A348" s="90"/>
      <c r="B348" s="154" t="s">
        <v>146</v>
      </c>
      <c r="C348" s="76" t="n">
        <f aca="false">C354*C$269</f>
        <v>0</v>
      </c>
      <c r="D348" s="76" t="n">
        <f aca="false">D354*D$269</f>
        <v>0</v>
      </c>
      <c r="E348" s="76" t="n">
        <f aca="false">E354*E$269</f>
        <v>0</v>
      </c>
      <c r="F348" s="76" t="n">
        <f aca="false">F354*F$269</f>
        <v>0</v>
      </c>
      <c r="G348" s="76" t="n">
        <f aca="false">G354*G$269</f>
        <v>0</v>
      </c>
      <c r="H348" s="76" t="n">
        <f aca="false">H354*H$269</f>
        <v>0</v>
      </c>
      <c r="I348" s="76" t="n">
        <f aca="false">I354*I$269</f>
        <v>0</v>
      </c>
      <c r="J348" s="76" t="n">
        <f aca="false">J354*J$269</f>
        <v>0</v>
      </c>
      <c r="K348" s="76" t="n">
        <f aca="false">K354*K$269</f>
        <v>0</v>
      </c>
      <c r="L348" s="76" t="n">
        <f aca="false">L354*L$269</f>
        <v>0</v>
      </c>
      <c r="M348" s="76" t="n">
        <f aca="false">M354*M$269</f>
        <v>0</v>
      </c>
      <c r="N348" s="76" t="n">
        <f aca="false">N354*N$269</f>
        <v>0</v>
      </c>
      <c r="O348" s="76" t="n">
        <f aca="false">O354*O$269</f>
        <v>0</v>
      </c>
      <c r="P348" s="76" t="n">
        <f aca="false">P354*P$269</f>
        <v>0</v>
      </c>
      <c r="Q348" s="76" t="n">
        <f aca="false">Q354*Q$269</f>
        <v>0</v>
      </c>
      <c r="R348" s="76" t="n">
        <f aca="false">R354*R$269</f>
        <v>0</v>
      </c>
      <c r="S348" s="76" t="n">
        <f aca="false">S354*S$269</f>
        <v>0</v>
      </c>
      <c r="T348" s="76" t="n">
        <f aca="false">T354*T$269</f>
        <v>0</v>
      </c>
      <c r="U348" s="76" t="n">
        <f aca="false">U354*U$269</f>
        <v>5.6</v>
      </c>
      <c r="V348" s="76" t="n">
        <f aca="false">V354*V$269</f>
        <v>11.21</v>
      </c>
      <c r="W348" s="76" t="n">
        <f aca="false">W354*W$269</f>
        <v>16.84</v>
      </c>
      <c r="X348" s="76" t="n">
        <f aca="false">X354*X$269</f>
        <v>22.475</v>
      </c>
      <c r="Y348" s="76" t="n">
        <f aca="false">Y354*Y$269</f>
        <v>28.145</v>
      </c>
      <c r="Z348" s="76" t="n">
        <f aca="false">Z354*Z$269</f>
        <v>33.83</v>
      </c>
      <c r="AA348" s="76" t="n">
        <f aca="false">AA354*AA$269</f>
        <v>39.525</v>
      </c>
      <c r="AB348" s="76" t="n">
        <f aca="false">AB354*AB$269</f>
        <v>45.245</v>
      </c>
      <c r="AC348" s="76" t="n">
        <f aca="false">AC354*AC$269</f>
        <v>50.98</v>
      </c>
      <c r="AD348" s="76" t="n">
        <f aca="false">AD354*AD$269</f>
        <v>56.765</v>
      </c>
    </row>
    <row r="349" s="91" customFormat="true" ht="15" hidden="false" customHeight="false" outlineLevel="0" collapsed="false">
      <c r="A349" s="90"/>
      <c r="B349" s="90"/>
      <c r="C349" s="155"/>
      <c r="D349" s="155"/>
      <c r="E349" s="155"/>
      <c r="F349" s="155"/>
      <c r="G349" s="155"/>
      <c r="H349" s="155"/>
      <c r="I349" s="155"/>
      <c r="J349" s="155"/>
      <c r="K349" s="155"/>
      <c r="L349" s="155"/>
      <c r="M349" s="155"/>
      <c r="N349" s="155"/>
      <c r="O349" s="155"/>
      <c r="P349" s="155"/>
      <c r="Q349" s="155"/>
      <c r="R349" s="155"/>
      <c r="S349" s="155"/>
      <c r="T349" s="155"/>
      <c r="U349" s="155"/>
    </row>
    <row r="350" s="66" customFormat="true" ht="15" hidden="false" customHeight="false" outlineLevel="0" collapsed="false">
      <c r="A350" s="64"/>
      <c r="B350" s="143" t="s">
        <v>148</v>
      </c>
      <c r="C350" s="65" t="n">
        <v>2023</v>
      </c>
      <c r="D350" s="65" t="n">
        <v>2024</v>
      </c>
      <c r="E350" s="65" t="n">
        <v>2025</v>
      </c>
      <c r="F350" s="65" t="n">
        <v>2026</v>
      </c>
      <c r="G350" s="65" t="n">
        <v>2027</v>
      </c>
      <c r="H350" s="65" t="n">
        <v>2028</v>
      </c>
      <c r="I350" s="65" t="n">
        <v>2029</v>
      </c>
      <c r="J350" s="65" t="n">
        <v>2030</v>
      </c>
      <c r="K350" s="65" t="n">
        <v>2031</v>
      </c>
      <c r="L350" s="65" t="n">
        <v>2032</v>
      </c>
      <c r="M350" s="65" t="n">
        <v>2033</v>
      </c>
      <c r="N350" s="65" t="n">
        <v>2034</v>
      </c>
      <c r="O350" s="65" t="n">
        <v>2035</v>
      </c>
      <c r="P350" s="65" t="n">
        <v>2036</v>
      </c>
      <c r="Q350" s="65" t="n">
        <v>2037</v>
      </c>
      <c r="R350" s="65" t="n">
        <v>2038</v>
      </c>
      <c r="S350" s="65" t="n">
        <v>2039</v>
      </c>
      <c r="T350" s="65" t="n">
        <v>2040</v>
      </c>
      <c r="U350" s="65" t="n">
        <v>2041</v>
      </c>
      <c r="V350" s="65" t="n">
        <v>2042</v>
      </c>
      <c r="W350" s="65" t="n">
        <v>2043</v>
      </c>
      <c r="X350" s="65" t="n">
        <v>2044</v>
      </c>
      <c r="Y350" s="65" t="n">
        <v>2045</v>
      </c>
      <c r="Z350" s="65" t="n">
        <v>2046</v>
      </c>
      <c r="AA350" s="65" t="n">
        <v>2047</v>
      </c>
      <c r="AB350" s="65" t="n">
        <v>2048</v>
      </c>
      <c r="AC350" s="65" t="n">
        <v>2049</v>
      </c>
      <c r="AD350" s="65" t="n">
        <v>2050</v>
      </c>
    </row>
    <row r="351" s="91" customFormat="true" ht="15" hidden="false" customHeight="false" outlineLevel="0" collapsed="false">
      <c r="A351" s="90"/>
      <c r="B351" s="112" t="s">
        <v>69</v>
      </c>
      <c r="C351" s="100" t="n">
        <f aca="false">C339+C345</f>
        <v>0</v>
      </c>
      <c r="D351" s="100" t="n">
        <f aca="false">D339+D345</f>
        <v>0</v>
      </c>
      <c r="E351" s="100" t="n">
        <f aca="false">E339+E345</f>
        <v>0</v>
      </c>
      <c r="F351" s="100" t="n">
        <f aca="false">F339+F345</f>
        <v>0</v>
      </c>
      <c r="G351" s="100" t="n">
        <f aca="false">G339+G345</f>
        <v>0</v>
      </c>
      <c r="H351" s="100" t="n">
        <f aca="false">H339+H345</f>
        <v>0</v>
      </c>
      <c r="I351" s="100" t="n">
        <f aca="false">I339+I345</f>
        <v>0</v>
      </c>
      <c r="J351" s="100" t="n">
        <f aca="false">J339+J345</f>
        <v>7.59345</v>
      </c>
      <c r="K351" s="100" t="n">
        <f aca="false">K339+K345</f>
        <v>12.9504</v>
      </c>
      <c r="L351" s="100" t="n">
        <f aca="false">L339+L345</f>
        <v>18.3606</v>
      </c>
      <c r="M351" s="100" t="n">
        <f aca="false">M339+M345</f>
        <v>23.82405</v>
      </c>
      <c r="N351" s="100" t="n">
        <f aca="false">N339+N345</f>
        <v>29.31945</v>
      </c>
      <c r="O351" s="100" t="n">
        <f aca="false">O339+O345</f>
        <v>34.85745</v>
      </c>
      <c r="P351" s="100" t="n">
        <f aca="false">P339+P345</f>
        <v>40.43805</v>
      </c>
      <c r="Q351" s="100" t="n">
        <f aca="false">Q339+Q345</f>
        <v>46.0719</v>
      </c>
      <c r="R351" s="100" t="n">
        <f aca="false">R339+R345</f>
        <v>51.7377</v>
      </c>
      <c r="S351" s="100" t="n">
        <f aca="false">S339+S345</f>
        <v>57.4461</v>
      </c>
      <c r="T351" s="100" t="n">
        <f aca="false">T339+T345</f>
        <v>63.1971</v>
      </c>
      <c r="U351" s="100" t="n">
        <f aca="false">U339+U345</f>
        <v>80.9187</v>
      </c>
      <c r="V351" s="100" t="n">
        <f aca="false">V339+V345</f>
        <v>98.7042</v>
      </c>
      <c r="W351" s="100" t="n">
        <f aca="false">W339+W345</f>
        <v>116.5749</v>
      </c>
      <c r="X351" s="100" t="n">
        <f aca="false">X339+X345</f>
        <v>134.49885</v>
      </c>
      <c r="Y351" s="100" t="n">
        <f aca="false">Y339+Y345</f>
        <v>152.5293</v>
      </c>
      <c r="Z351" s="100" t="n">
        <f aca="false">Z339+Z345</f>
        <v>170.64495</v>
      </c>
      <c r="AA351" s="100" t="n">
        <f aca="false">AA339+AA345</f>
        <v>188.8245</v>
      </c>
      <c r="AB351" s="100" t="n">
        <f aca="false">AB339+AB345</f>
        <v>207.08925</v>
      </c>
      <c r="AC351" s="100" t="n">
        <f aca="false">AC339+AC345</f>
        <v>225.4392</v>
      </c>
      <c r="AD351" s="100" t="n">
        <f aca="false">AD339+AD345</f>
        <v>243.93825</v>
      </c>
    </row>
    <row r="352" s="91" customFormat="true" ht="15" hidden="false" customHeight="false" outlineLevel="0" collapsed="false">
      <c r="A352" s="90"/>
      <c r="B352" s="112" t="s">
        <v>68</v>
      </c>
      <c r="C352" s="100" t="n">
        <f aca="false">C340+C346</f>
        <v>0</v>
      </c>
      <c r="D352" s="100" t="n">
        <f aca="false">D340+D346</f>
        <v>0</v>
      </c>
      <c r="E352" s="100" t="n">
        <f aca="false">E340+E346</f>
        <v>0</v>
      </c>
      <c r="F352" s="100" t="n">
        <f aca="false">F340+F346</f>
        <v>0</v>
      </c>
      <c r="G352" s="100" t="n">
        <f aca="false">G340+G346</f>
        <v>0</v>
      </c>
      <c r="H352" s="100" t="n">
        <f aca="false">H340+H346</f>
        <v>0</v>
      </c>
      <c r="I352" s="100" t="n">
        <f aca="false">I340+I346</f>
        <v>0</v>
      </c>
      <c r="J352" s="100" t="n">
        <f aca="false">J340+J346</f>
        <v>7.13</v>
      </c>
      <c r="K352" s="100" t="n">
        <f aca="false">K340+K346</f>
        <v>12.16</v>
      </c>
      <c r="L352" s="100" t="n">
        <f aca="false">L340+L346</f>
        <v>17.24</v>
      </c>
      <c r="M352" s="100" t="n">
        <f aca="false">M340+M346</f>
        <v>22.37</v>
      </c>
      <c r="N352" s="100" t="n">
        <f aca="false">N340+N346</f>
        <v>27.53</v>
      </c>
      <c r="O352" s="100" t="n">
        <f aca="false">O340+O346</f>
        <v>32.73</v>
      </c>
      <c r="P352" s="100" t="n">
        <f aca="false">P340+P346</f>
        <v>37.97</v>
      </c>
      <c r="Q352" s="100" t="n">
        <f aca="false">Q340+Q346</f>
        <v>43.26</v>
      </c>
      <c r="R352" s="100" t="n">
        <f aca="false">R340+R346</f>
        <v>48.58</v>
      </c>
      <c r="S352" s="100" t="n">
        <f aca="false">S340+S346</f>
        <v>53.94</v>
      </c>
      <c r="T352" s="100" t="n">
        <f aca="false">T340+T346</f>
        <v>59.34</v>
      </c>
      <c r="U352" s="100" t="n">
        <f aca="false">U340+U346</f>
        <v>75.98</v>
      </c>
      <c r="V352" s="100" t="n">
        <f aca="false">V340+V346</f>
        <v>92.68</v>
      </c>
      <c r="W352" s="100" t="n">
        <f aca="false">W340+W346</f>
        <v>109.46</v>
      </c>
      <c r="X352" s="100" t="n">
        <f aca="false">X340+X346</f>
        <v>126.29</v>
      </c>
      <c r="Y352" s="100" t="n">
        <f aca="false">Y340+Y346</f>
        <v>143.22</v>
      </c>
      <c r="Z352" s="100" t="n">
        <f aca="false">Z340+Z346</f>
        <v>160.23</v>
      </c>
      <c r="AA352" s="100" t="n">
        <f aca="false">AA340+AA346</f>
        <v>177.3</v>
      </c>
      <c r="AB352" s="100" t="n">
        <f aca="false">AB340+AB346</f>
        <v>194.45</v>
      </c>
      <c r="AC352" s="100" t="n">
        <f aca="false">AC340+AC346</f>
        <v>211.68</v>
      </c>
      <c r="AD352" s="100" t="n">
        <f aca="false">AD340+AD346</f>
        <v>229.05</v>
      </c>
    </row>
    <row r="353" s="91" customFormat="true" ht="15" hidden="false" customHeight="false" outlineLevel="0" collapsed="false">
      <c r="A353" s="69"/>
      <c r="B353" s="154" t="s">
        <v>145</v>
      </c>
      <c r="C353" s="50" t="n">
        <v>0</v>
      </c>
      <c r="D353" s="50" t="n">
        <v>0</v>
      </c>
      <c r="E353" s="50" t="n">
        <v>0</v>
      </c>
      <c r="F353" s="50" t="n">
        <v>0</v>
      </c>
      <c r="G353" s="50" t="n">
        <v>0</v>
      </c>
      <c r="H353" s="50" t="n">
        <v>0</v>
      </c>
      <c r="I353" s="50" t="n">
        <v>0</v>
      </c>
      <c r="J353" s="50" t="n">
        <v>7.13</v>
      </c>
      <c r="K353" s="50" t="n">
        <v>12.16</v>
      </c>
      <c r="L353" s="50" t="n">
        <v>17.24</v>
      </c>
      <c r="M353" s="50" t="n">
        <v>22.37</v>
      </c>
      <c r="N353" s="50" t="n">
        <v>27.53</v>
      </c>
      <c r="O353" s="50" t="n">
        <v>32.73</v>
      </c>
      <c r="P353" s="50" t="n">
        <v>37.97</v>
      </c>
      <c r="Q353" s="50" t="n">
        <v>43.26</v>
      </c>
      <c r="R353" s="50" t="n">
        <v>48.58</v>
      </c>
      <c r="S353" s="50" t="n">
        <v>53.94</v>
      </c>
      <c r="T353" s="50" t="n">
        <v>59.34</v>
      </c>
      <c r="U353" s="50" t="n">
        <v>64.78</v>
      </c>
      <c r="V353" s="50" t="n">
        <v>70.26</v>
      </c>
      <c r="W353" s="50" t="n">
        <v>75.78</v>
      </c>
      <c r="X353" s="50" t="n">
        <v>81.34</v>
      </c>
      <c r="Y353" s="50" t="n">
        <v>86.93</v>
      </c>
      <c r="Z353" s="50" t="n">
        <v>92.57</v>
      </c>
      <c r="AA353" s="50" t="n">
        <v>98.25</v>
      </c>
      <c r="AB353" s="50" t="n">
        <v>103.96</v>
      </c>
      <c r="AC353" s="50" t="n">
        <v>109.72</v>
      </c>
      <c r="AD353" s="50" t="n">
        <v>115.52</v>
      </c>
      <c r="AF353" s="156"/>
      <c r="AG353" s="156"/>
      <c r="AH353" s="156"/>
      <c r="AI353" s="156"/>
      <c r="AJ353" s="156"/>
      <c r="AK353" s="156"/>
      <c r="AL353" s="156"/>
      <c r="AM353" s="156"/>
      <c r="AN353" s="156"/>
      <c r="AO353" s="156"/>
      <c r="AP353" s="156"/>
      <c r="AQ353" s="156"/>
      <c r="AR353" s="156"/>
      <c r="AS353" s="156"/>
      <c r="AT353" s="156"/>
      <c r="AU353" s="156"/>
      <c r="AV353" s="156"/>
      <c r="AW353" s="156"/>
      <c r="AX353" s="156"/>
      <c r="AY353" s="156"/>
      <c r="AZ353" s="156"/>
      <c r="BA353" s="156"/>
      <c r="BB353" s="156"/>
      <c r="BC353" s="156"/>
      <c r="BD353" s="156"/>
      <c r="BE353" s="156"/>
      <c r="BF353" s="156"/>
      <c r="BG353" s="156"/>
      <c r="BH353" s="156"/>
    </row>
    <row r="354" s="91" customFormat="true" ht="15" hidden="false" customHeight="false" outlineLevel="0" collapsed="false">
      <c r="A354" s="69"/>
      <c r="B354" s="154" t="s">
        <v>146</v>
      </c>
      <c r="C354" s="50" t="n">
        <v>0</v>
      </c>
      <c r="D354" s="50" t="n">
        <v>0</v>
      </c>
      <c r="E354" s="50" t="n">
        <v>0</v>
      </c>
      <c r="F354" s="50" t="n">
        <v>0</v>
      </c>
      <c r="G354" s="50" t="n">
        <v>0</v>
      </c>
      <c r="H354" s="50" t="n">
        <v>0</v>
      </c>
      <c r="I354" s="50" t="n">
        <v>0</v>
      </c>
      <c r="J354" s="50" t="n">
        <v>0</v>
      </c>
      <c r="K354" s="50" t="n">
        <v>0</v>
      </c>
      <c r="L354" s="50" t="n">
        <v>0</v>
      </c>
      <c r="M354" s="50" t="n">
        <v>0</v>
      </c>
      <c r="N354" s="50" t="n">
        <v>0</v>
      </c>
      <c r="O354" s="50" t="n">
        <v>0</v>
      </c>
      <c r="P354" s="50" t="n">
        <v>0</v>
      </c>
      <c r="Q354" s="50" t="n">
        <v>0</v>
      </c>
      <c r="R354" s="50" t="n">
        <v>0</v>
      </c>
      <c r="S354" s="50" t="n">
        <v>0</v>
      </c>
      <c r="T354" s="50" t="n">
        <v>0</v>
      </c>
      <c r="U354" s="50" t="n">
        <v>11.2</v>
      </c>
      <c r="V354" s="50" t="n">
        <v>22.42</v>
      </c>
      <c r="W354" s="50" t="n">
        <v>33.68</v>
      </c>
      <c r="X354" s="50" t="n">
        <v>44.95</v>
      </c>
      <c r="Y354" s="50" t="n">
        <v>56.29</v>
      </c>
      <c r="Z354" s="50" t="n">
        <v>67.66</v>
      </c>
      <c r="AA354" s="50" t="n">
        <v>79.05</v>
      </c>
      <c r="AB354" s="50" t="n">
        <v>90.49</v>
      </c>
      <c r="AC354" s="50" t="n">
        <v>101.96</v>
      </c>
      <c r="AD354" s="50" t="n">
        <v>113.53</v>
      </c>
    </row>
    <row r="355" s="91" customFormat="true" ht="15" hidden="false" customHeight="false" outlineLevel="0" collapsed="false">
      <c r="A355" s="90"/>
      <c r="B355" s="157"/>
      <c r="C355" s="158"/>
      <c r="D355" s="158"/>
      <c r="E355" s="158"/>
      <c r="F355" s="158"/>
      <c r="G355" s="158"/>
      <c r="H355" s="158"/>
      <c r="I355" s="158"/>
      <c r="J355" s="158"/>
      <c r="K355" s="158"/>
      <c r="L355" s="158"/>
      <c r="M355" s="158"/>
      <c r="N355" s="158"/>
      <c r="O355" s="158"/>
      <c r="P355" s="158"/>
      <c r="Q355" s="158"/>
      <c r="R355" s="158"/>
      <c r="S355" s="158"/>
      <c r="T355" s="158"/>
      <c r="U355" s="158"/>
      <c r="V355" s="158"/>
      <c r="W355" s="158"/>
      <c r="X355" s="158"/>
      <c r="Y355" s="158"/>
      <c r="Z355" s="158"/>
      <c r="AA355" s="158"/>
      <c r="AB355" s="158"/>
      <c r="AC355" s="158"/>
      <c r="AD355" s="158"/>
    </row>
    <row r="356" s="91" customFormat="true" ht="15" hidden="false" customHeight="false" outlineLevel="0" collapsed="false">
      <c r="A356" s="90"/>
      <c r="B356" s="148" t="s">
        <v>51</v>
      </c>
      <c r="C356" s="159"/>
      <c r="D356" s="159"/>
      <c r="E356" s="159"/>
      <c r="F356" s="159"/>
      <c r="G356" s="159"/>
      <c r="H356" s="159"/>
      <c r="I356" s="159"/>
      <c r="J356" s="159"/>
      <c r="K356" s="159"/>
      <c r="L356" s="159"/>
      <c r="M356" s="159"/>
      <c r="N356" s="159"/>
      <c r="O356" s="159"/>
      <c r="P356" s="159"/>
      <c r="Q356" s="159"/>
      <c r="R356" s="159"/>
      <c r="S356" s="159"/>
      <c r="T356" s="159"/>
      <c r="U356" s="159"/>
    </row>
    <row r="357" s="108" customFormat="true" ht="15" hidden="false" customHeight="false" outlineLevel="0" collapsed="false">
      <c r="A357" s="149"/>
      <c r="B357" s="150" t="s">
        <v>148</v>
      </c>
      <c r="C357" s="151" t="n">
        <v>2023</v>
      </c>
      <c r="D357" s="151" t="n">
        <v>2024</v>
      </c>
      <c r="E357" s="151" t="n">
        <v>2025</v>
      </c>
      <c r="F357" s="151" t="n">
        <v>2026</v>
      </c>
      <c r="G357" s="151" t="n">
        <v>2027</v>
      </c>
      <c r="H357" s="151" t="n">
        <v>2028</v>
      </c>
      <c r="I357" s="151" t="n">
        <v>2029</v>
      </c>
      <c r="J357" s="151" t="n">
        <v>2030</v>
      </c>
      <c r="K357" s="151" t="n">
        <v>2031</v>
      </c>
      <c r="L357" s="151" t="n">
        <v>2032</v>
      </c>
      <c r="M357" s="151" t="n">
        <v>2033</v>
      </c>
      <c r="N357" s="151" t="n">
        <v>2034</v>
      </c>
      <c r="O357" s="151" t="n">
        <v>2035</v>
      </c>
      <c r="P357" s="151" t="n">
        <v>2036</v>
      </c>
      <c r="Q357" s="151" t="n">
        <v>2037</v>
      </c>
      <c r="R357" s="151" t="n">
        <v>2038</v>
      </c>
      <c r="S357" s="151" t="n">
        <v>2039</v>
      </c>
      <c r="T357" s="151" t="n">
        <v>2040</v>
      </c>
      <c r="U357" s="151" t="n">
        <v>2041</v>
      </c>
      <c r="V357" s="151" t="n">
        <v>2042</v>
      </c>
      <c r="W357" s="151" t="n">
        <v>2043</v>
      </c>
      <c r="X357" s="151" t="n">
        <v>2044</v>
      </c>
      <c r="Y357" s="151" t="n">
        <v>2045</v>
      </c>
      <c r="Z357" s="151" t="n">
        <v>2046</v>
      </c>
      <c r="AA357" s="151" t="n">
        <v>2047</v>
      </c>
      <c r="AB357" s="151" t="n">
        <v>2048</v>
      </c>
      <c r="AC357" s="151" t="n">
        <v>2049</v>
      </c>
      <c r="AD357" s="151" t="n">
        <v>2050</v>
      </c>
    </row>
    <row r="358" s="91" customFormat="true" ht="15" hidden="false" customHeight="false" outlineLevel="0" collapsed="false">
      <c r="A358" s="90"/>
      <c r="B358" s="160" t="s">
        <v>69</v>
      </c>
      <c r="C358" s="87" t="n">
        <v>0</v>
      </c>
      <c r="D358" s="87" t="n">
        <v>0</v>
      </c>
      <c r="E358" s="87" t="n">
        <v>0</v>
      </c>
      <c r="F358" s="87" t="n">
        <v>0</v>
      </c>
      <c r="G358" s="87" t="n">
        <v>0</v>
      </c>
      <c r="H358" s="87" t="n">
        <v>0</v>
      </c>
      <c r="I358" s="87" t="n">
        <v>0</v>
      </c>
      <c r="J358" s="87" t="n">
        <v>8.99</v>
      </c>
      <c r="K358" s="87" t="n">
        <v>15.35</v>
      </c>
      <c r="L358" s="87" t="n">
        <v>21.76</v>
      </c>
      <c r="M358" s="87" t="n">
        <v>28.22</v>
      </c>
      <c r="N358" s="87" t="n">
        <v>34.73</v>
      </c>
      <c r="O358" s="87" t="n">
        <v>41.3</v>
      </c>
      <c r="P358" s="87" t="n">
        <v>47.91</v>
      </c>
      <c r="Q358" s="87" t="n">
        <v>54.58</v>
      </c>
      <c r="R358" s="87" t="n">
        <v>61.3</v>
      </c>
      <c r="S358" s="87" t="n">
        <v>68.06</v>
      </c>
      <c r="T358" s="87" t="n">
        <v>74.88</v>
      </c>
      <c r="U358" s="87" t="n">
        <v>95.34</v>
      </c>
      <c r="V358" s="87" t="n">
        <v>115.86</v>
      </c>
      <c r="W358" s="87" t="n">
        <v>136.46</v>
      </c>
      <c r="X358" s="87" t="n">
        <v>157.12</v>
      </c>
      <c r="Y358" s="87" t="n">
        <v>177.91</v>
      </c>
      <c r="Z358" s="87" t="n">
        <v>198.77</v>
      </c>
      <c r="AA358" s="87" t="n">
        <v>219.71</v>
      </c>
      <c r="AB358" s="87" t="n">
        <v>240.75</v>
      </c>
      <c r="AC358" s="87" t="n">
        <v>261.87</v>
      </c>
      <c r="AD358" s="87" t="n">
        <v>283.18</v>
      </c>
      <c r="AE358" s="147"/>
      <c r="AF358" s="147"/>
      <c r="AG358" s="147"/>
      <c r="AH358" s="147"/>
      <c r="AI358" s="147"/>
      <c r="AJ358" s="147"/>
      <c r="AK358" s="147"/>
      <c r="AL358" s="147"/>
      <c r="AM358" s="147"/>
      <c r="AN358" s="147"/>
      <c r="AO358" s="147"/>
      <c r="AP358" s="147"/>
      <c r="AQ358" s="147"/>
      <c r="AR358" s="147"/>
      <c r="AS358" s="147"/>
      <c r="AT358" s="147"/>
      <c r="AU358" s="147"/>
      <c r="AV358" s="147"/>
      <c r="AW358" s="147"/>
      <c r="AX358" s="147"/>
      <c r="AY358" s="147"/>
      <c r="AZ358" s="147"/>
      <c r="BA358" s="147"/>
      <c r="BB358" s="147"/>
      <c r="BC358" s="147"/>
      <c r="BD358" s="147"/>
      <c r="BE358" s="147"/>
      <c r="BF358" s="147"/>
      <c r="BG358" s="147"/>
    </row>
    <row r="359" s="91" customFormat="true" ht="15" hidden="false" customHeight="false" outlineLevel="0" collapsed="false">
      <c r="A359" s="90"/>
      <c r="B359" s="160" t="s">
        <v>68</v>
      </c>
      <c r="C359" s="87" t="n">
        <v>0</v>
      </c>
      <c r="D359" s="87" t="n">
        <v>0</v>
      </c>
      <c r="E359" s="87" t="n">
        <v>0</v>
      </c>
      <c r="F359" s="87" t="n">
        <v>0</v>
      </c>
      <c r="G359" s="87" t="n">
        <v>0</v>
      </c>
      <c r="H359" s="87" t="n">
        <v>0</v>
      </c>
      <c r="I359" s="87" t="n">
        <v>0</v>
      </c>
      <c r="J359" s="87" t="n">
        <v>8.44</v>
      </c>
      <c r="K359" s="87" t="n">
        <v>14.41</v>
      </c>
      <c r="L359" s="87" t="n">
        <v>20.43</v>
      </c>
      <c r="M359" s="87" t="n">
        <v>26.5</v>
      </c>
      <c r="N359" s="87" t="n">
        <v>32.61</v>
      </c>
      <c r="O359" s="87" t="n">
        <v>38.78</v>
      </c>
      <c r="P359" s="87" t="n">
        <v>44.99</v>
      </c>
      <c r="Q359" s="87" t="n">
        <v>51.25</v>
      </c>
      <c r="R359" s="87" t="n">
        <v>57.56</v>
      </c>
      <c r="S359" s="87" t="n">
        <v>63.91</v>
      </c>
      <c r="T359" s="87" t="n">
        <v>70.31</v>
      </c>
      <c r="U359" s="87" t="n">
        <v>89.52</v>
      </c>
      <c r="V359" s="87" t="n">
        <v>108.79</v>
      </c>
      <c r="W359" s="87" t="n">
        <v>128.13</v>
      </c>
      <c r="X359" s="87" t="n">
        <v>147.53</v>
      </c>
      <c r="Y359" s="87" t="n">
        <v>167.05</v>
      </c>
      <c r="Z359" s="87" t="n">
        <v>186.64</v>
      </c>
      <c r="AA359" s="87" t="n">
        <v>206.3</v>
      </c>
      <c r="AB359" s="87" t="n">
        <v>226.06</v>
      </c>
      <c r="AC359" s="87" t="n">
        <v>245.89</v>
      </c>
      <c r="AD359" s="87" t="n">
        <v>265.9</v>
      </c>
      <c r="AE359" s="147"/>
      <c r="AF359" s="147"/>
      <c r="AG359" s="147"/>
      <c r="AH359" s="147"/>
      <c r="AI359" s="147"/>
      <c r="AJ359" s="147"/>
      <c r="AK359" s="147"/>
      <c r="AL359" s="147"/>
      <c r="AM359" s="147"/>
      <c r="AN359" s="147"/>
      <c r="AO359" s="147"/>
      <c r="AP359" s="147"/>
      <c r="AQ359" s="147"/>
      <c r="AR359" s="147"/>
      <c r="AS359" s="147"/>
      <c r="AT359" s="147"/>
      <c r="AU359" s="147"/>
      <c r="AV359" s="147"/>
      <c r="AW359" s="147"/>
      <c r="AX359" s="147"/>
      <c r="AY359" s="147"/>
      <c r="AZ359" s="147"/>
      <c r="BA359" s="147"/>
      <c r="BB359" s="147"/>
      <c r="BC359" s="147"/>
      <c r="BD359" s="147"/>
      <c r="BE359" s="147"/>
      <c r="BF359" s="147"/>
      <c r="BG359" s="147"/>
    </row>
    <row r="360" s="91" customFormat="true" ht="15" hidden="false" customHeight="false" outlineLevel="0" collapsed="false">
      <c r="A360" s="90"/>
      <c r="B360" s="161" t="s">
        <v>145</v>
      </c>
      <c r="C360" s="83" t="n">
        <v>0</v>
      </c>
      <c r="D360" s="83" t="n">
        <v>0</v>
      </c>
      <c r="E360" s="83" t="n">
        <v>0</v>
      </c>
      <c r="F360" s="83" t="n">
        <v>0</v>
      </c>
      <c r="G360" s="83" t="n">
        <v>0</v>
      </c>
      <c r="H360" s="83" t="n">
        <v>0</v>
      </c>
      <c r="I360" s="83" t="n">
        <v>0</v>
      </c>
      <c r="J360" s="83" t="n">
        <v>8.44</v>
      </c>
      <c r="K360" s="83" t="n">
        <v>14.41</v>
      </c>
      <c r="L360" s="83" t="n">
        <v>20.43</v>
      </c>
      <c r="M360" s="83" t="n">
        <v>26.5</v>
      </c>
      <c r="N360" s="83" t="n">
        <v>32.61</v>
      </c>
      <c r="O360" s="83" t="n">
        <v>38.78</v>
      </c>
      <c r="P360" s="83" t="n">
        <v>44.99</v>
      </c>
      <c r="Q360" s="83" t="n">
        <v>51.25</v>
      </c>
      <c r="R360" s="83" t="n">
        <v>57.56</v>
      </c>
      <c r="S360" s="83" t="n">
        <v>63.91</v>
      </c>
      <c r="T360" s="83" t="n">
        <v>70.31</v>
      </c>
      <c r="U360" s="83" t="n">
        <v>89.52</v>
      </c>
      <c r="V360" s="83" t="n">
        <v>108.79</v>
      </c>
      <c r="W360" s="83" t="n">
        <v>128.13</v>
      </c>
      <c r="X360" s="83" t="n">
        <v>147.53</v>
      </c>
      <c r="Y360" s="83" t="n">
        <v>167.05</v>
      </c>
      <c r="Z360" s="83" t="n">
        <v>186.64</v>
      </c>
      <c r="AA360" s="83" t="n">
        <v>206.3</v>
      </c>
      <c r="AB360" s="83" t="n">
        <v>226.06</v>
      </c>
      <c r="AC360" s="83" t="n">
        <v>245.89</v>
      </c>
      <c r="AD360" s="83" t="n">
        <v>265.9</v>
      </c>
      <c r="AE360" s="147"/>
      <c r="AF360" s="147"/>
      <c r="AG360" s="147"/>
      <c r="AH360" s="147"/>
      <c r="AI360" s="147"/>
      <c r="AJ360" s="147"/>
      <c r="AK360" s="147"/>
      <c r="AL360" s="147"/>
      <c r="AM360" s="147"/>
      <c r="AN360" s="147"/>
      <c r="AO360" s="147"/>
      <c r="AP360" s="147"/>
      <c r="AQ360" s="147"/>
      <c r="AR360" s="147"/>
      <c r="AS360" s="147"/>
      <c r="AT360" s="147"/>
      <c r="AU360" s="147"/>
      <c r="AV360" s="147"/>
      <c r="AW360" s="147"/>
      <c r="AX360" s="147"/>
      <c r="AY360" s="147"/>
      <c r="AZ360" s="147"/>
      <c r="BA360" s="147"/>
      <c r="BB360" s="147"/>
      <c r="BC360" s="147"/>
      <c r="BD360" s="147"/>
      <c r="BE360" s="147"/>
      <c r="BF360" s="147"/>
      <c r="BG360" s="147"/>
    </row>
    <row r="361" s="91" customFormat="true" ht="15" hidden="false" customHeight="false" outlineLevel="0" collapsed="false">
      <c r="A361" s="90"/>
      <c r="B361" s="90"/>
      <c r="C361" s="162"/>
      <c r="D361" s="162"/>
      <c r="E361" s="162"/>
      <c r="F361" s="162"/>
      <c r="G361" s="162"/>
      <c r="H361" s="162"/>
      <c r="I361" s="162"/>
      <c r="J361" s="162"/>
      <c r="K361" s="162"/>
      <c r="L361" s="162"/>
      <c r="M361" s="162"/>
      <c r="N361" s="162"/>
      <c r="O361" s="162"/>
      <c r="P361" s="162"/>
      <c r="Q361" s="162"/>
      <c r="R361" s="162"/>
      <c r="S361" s="162"/>
      <c r="T361" s="162"/>
      <c r="U361" s="162"/>
    </row>
    <row r="362" s="16" customFormat="true" ht="17.25" hidden="false" customHeight="false" outlineLevel="0" collapsed="false">
      <c r="B362" s="16" t="s">
        <v>108</v>
      </c>
    </row>
    <row r="364" customFormat="false" ht="15" hidden="false" customHeight="false" outlineLevel="0" collapsed="false">
      <c r="B364" s="143" t="s">
        <v>114</v>
      </c>
      <c r="C364" s="65" t="n">
        <v>2023</v>
      </c>
      <c r="D364" s="65" t="n">
        <v>2024</v>
      </c>
      <c r="E364" s="65" t="n">
        <v>2025</v>
      </c>
      <c r="F364" s="65" t="n">
        <v>2026</v>
      </c>
      <c r="G364" s="65" t="n">
        <v>2027</v>
      </c>
      <c r="H364" s="65" t="n">
        <v>2028</v>
      </c>
      <c r="I364" s="65" t="n">
        <v>2029</v>
      </c>
      <c r="J364" s="65" t="n">
        <v>2030</v>
      </c>
      <c r="K364" s="65" t="n">
        <v>2031</v>
      </c>
      <c r="L364" s="65" t="n">
        <v>2032</v>
      </c>
      <c r="M364" s="65" t="n">
        <v>2033</v>
      </c>
      <c r="N364" s="65" t="n">
        <v>2034</v>
      </c>
      <c r="O364" s="65" t="n">
        <v>2035</v>
      </c>
      <c r="P364" s="65" t="n">
        <v>2036</v>
      </c>
      <c r="Q364" s="65" t="n">
        <v>2037</v>
      </c>
      <c r="R364" s="65" t="n">
        <v>2038</v>
      </c>
      <c r="S364" s="65" t="n">
        <v>2039</v>
      </c>
      <c r="T364" s="65" t="n">
        <v>2040</v>
      </c>
      <c r="U364" s="65" t="n">
        <v>2041</v>
      </c>
      <c r="V364" s="65" t="n">
        <v>2042</v>
      </c>
      <c r="W364" s="65" t="n">
        <v>2043</v>
      </c>
      <c r="X364" s="65" t="n">
        <v>2044</v>
      </c>
      <c r="Y364" s="65" t="n">
        <v>2045</v>
      </c>
      <c r="Z364" s="65" t="n">
        <v>2046</v>
      </c>
      <c r="AA364" s="65" t="n">
        <v>2047</v>
      </c>
      <c r="AB364" s="65" t="n">
        <v>2048</v>
      </c>
      <c r="AC364" s="65" t="n">
        <v>2049</v>
      </c>
      <c r="AD364" s="65" t="n">
        <v>2050</v>
      </c>
    </row>
    <row r="365" customFormat="false" ht="15" hidden="false" customHeight="false" outlineLevel="0" collapsed="false">
      <c r="B365" s="61" t="s">
        <v>149</v>
      </c>
      <c r="C365" s="163" t="n">
        <f aca="false">C30/1000</f>
        <v>31.30056</v>
      </c>
      <c r="D365" s="163" t="n">
        <f aca="false">D30/1000</f>
        <v>31.12991</v>
      </c>
      <c r="E365" s="163" t="n">
        <f aca="false">E30/1000</f>
        <v>31.15455</v>
      </c>
      <c r="F365" s="163" t="n">
        <f aca="false">F30/1000</f>
        <v>30.8485</v>
      </c>
      <c r="G365" s="163" t="n">
        <f aca="false">G30/1000</f>
        <v>30.70044</v>
      </c>
      <c r="H365" s="163" t="n">
        <f aca="false">H30/1000</f>
        <v>30.39331</v>
      </c>
      <c r="I365" s="163" t="n">
        <f aca="false">I30/1000</f>
        <v>29.8967</v>
      </c>
      <c r="J365" s="163" t="n">
        <f aca="false">J30/1000</f>
        <v>30.16146</v>
      </c>
      <c r="K365" s="163" t="n">
        <f aca="false">K30/1000</f>
        <v>29.71343</v>
      </c>
      <c r="L365" s="163" t="n">
        <f aca="false">L30/1000</f>
        <v>29.71172</v>
      </c>
      <c r="M365" s="163" t="n">
        <f aca="false">M30/1000</f>
        <v>29.68915</v>
      </c>
      <c r="N365" s="163" t="n">
        <f aca="false">N30/1000</f>
        <v>29.65611</v>
      </c>
      <c r="O365" s="163" t="n">
        <f aca="false">O30/1000</f>
        <v>29.49192</v>
      </c>
      <c r="P365" s="163" t="n">
        <f aca="false">P30/1000</f>
        <v>29.41865</v>
      </c>
      <c r="Q365" s="163" t="n">
        <f aca="false">Q30/1000</f>
        <v>29.36842</v>
      </c>
      <c r="R365" s="163" t="n">
        <f aca="false">R30/1000</f>
        <v>29.32833</v>
      </c>
      <c r="S365" s="163" t="n">
        <f aca="false">S30/1000</f>
        <v>29.2748</v>
      </c>
      <c r="T365" s="163" t="n">
        <f aca="false">T30/1000</f>
        <v>29.31336</v>
      </c>
      <c r="U365" s="163" t="n">
        <f aca="false">U30/1000</f>
        <v>29.40239</v>
      </c>
      <c r="V365" s="163" t="n">
        <f aca="false">V30/1000</f>
        <v>29.49632</v>
      </c>
      <c r="W365" s="163" t="n">
        <f aca="false">W30/1000</f>
        <v>29.60147</v>
      </c>
      <c r="X365" s="163" t="n">
        <f aca="false">X30/1000</f>
        <v>29.69559</v>
      </c>
      <c r="Y365" s="163" t="n">
        <f aca="false">Y30/1000</f>
        <v>29.78529</v>
      </c>
      <c r="Z365" s="163" t="n">
        <f aca="false">Z30/1000</f>
        <v>29.96616</v>
      </c>
      <c r="AA365" s="163" t="n">
        <f aca="false">AA30/1000</f>
        <v>30.12955</v>
      </c>
      <c r="AB365" s="163" t="n">
        <f aca="false">AB30/1000</f>
        <v>30.29405</v>
      </c>
      <c r="AC365" s="163" t="n">
        <f aca="false">AC30/1000</f>
        <v>30.43156</v>
      </c>
      <c r="AD365" s="163" t="n">
        <f aca="false">AD30/1000</f>
        <v>30.57517</v>
      </c>
    </row>
    <row r="366" customFormat="false" ht="15" hidden="false" customHeight="false" outlineLevel="0" collapsed="false">
      <c r="B366" s="61" t="s">
        <v>74</v>
      </c>
      <c r="C366" s="163" t="n">
        <f aca="false">C58/1000</f>
        <v>2.10696</v>
      </c>
      <c r="D366" s="163" t="n">
        <f aca="false">D58/1000</f>
        <v>2.46783</v>
      </c>
      <c r="E366" s="163" t="n">
        <f aca="false">E58/1000</f>
        <v>2.92394</v>
      </c>
      <c r="F366" s="163" t="n">
        <f aca="false">F58/1000</f>
        <v>3.32029</v>
      </c>
      <c r="G366" s="163" t="n">
        <f aca="false">G58/1000</f>
        <v>3.71665</v>
      </c>
      <c r="H366" s="163" t="n">
        <f aca="false">H58/1000</f>
        <v>3.95339</v>
      </c>
      <c r="I366" s="163" t="n">
        <f aca="false">I58/1000</f>
        <v>4.19014</v>
      </c>
      <c r="J366" s="163" t="n">
        <f aca="false">J58/1000</f>
        <v>4.42688</v>
      </c>
      <c r="K366" s="163" t="n">
        <f aca="false">K58/1000</f>
        <v>4.62475</v>
      </c>
      <c r="L366" s="163" t="n">
        <f aca="false">L58/1000</f>
        <v>4.82261</v>
      </c>
      <c r="M366" s="163" t="n">
        <f aca="false">M58/1000</f>
        <v>5.02047</v>
      </c>
      <c r="N366" s="163" t="n">
        <f aca="false">N58/1000</f>
        <v>5.21833</v>
      </c>
      <c r="O366" s="163" t="n">
        <f aca="false">O58/1000</f>
        <v>5.41619</v>
      </c>
      <c r="P366" s="163" t="n">
        <f aca="false">P58/1000</f>
        <v>5.551</v>
      </c>
      <c r="Q366" s="163" t="n">
        <f aca="false">Q58/1000</f>
        <v>5.68581</v>
      </c>
      <c r="R366" s="163" t="n">
        <f aca="false">R58/1000</f>
        <v>5.82061</v>
      </c>
      <c r="S366" s="163" t="n">
        <f aca="false">S58/1000</f>
        <v>5.95541</v>
      </c>
      <c r="T366" s="163" t="n">
        <f aca="false">T58/1000</f>
        <v>6.09022</v>
      </c>
      <c r="U366" s="163" t="n">
        <f aca="false">U58/1000</f>
        <v>6.17424</v>
      </c>
      <c r="V366" s="163" t="n">
        <f aca="false">V58/1000</f>
        <v>6.25826</v>
      </c>
      <c r="W366" s="163" t="n">
        <f aca="false">W58/1000</f>
        <v>6.34228</v>
      </c>
      <c r="X366" s="163" t="n">
        <f aca="false">X58/1000</f>
        <v>6.4263</v>
      </c>
      <c r="Y366" s="163" t="n">
        <f aca="false">Y58/1000</f>
        <v>6.51032</v>
      </c>
      <c r="Z366" s="163" t="n">
        <f aca="false">Z58/1000</f>
        <v>6.62215</v>
      </c>
      <c r="AA366" s="163" t="n">
        <f aca="false">AA58/1000</f>
        <v>6.73397</v>
      </c>
      <c r="AB366" s="163" t="n">
        <f aca="false">AB58/1000</f>
        <v>6.8458</v>
      </c>
      <c r="AC366" s="163" t="n">
        <f aca="false">AC58/1000</f>
        <v>6.95763</v>
      </c>
      <c r="AD366" s="163" t="n">
        <f aca="false">AD58/1000</f>
        <v>7.06946</v>
      </c>
    </row>
    <row r="367" customFormat="false" ht="15" hidden="false" customHeight="false" outlineLevel="0" collapsed="false">
      <c r="B367" s="61" t="s">
        <v>75</v>
      </c>
      <c r="C367" s="163" t="n">
        <f aca="false">C109/1000</f>
        <v>0.834</v>
      </c>
      <c r="D367" s="163" t="n">
        <f aca="false">D109/1000</f>
        <v>0.837</v>
      </c>
      <c r="E367" s="163" t="n">
        <f aca="false">E109/1000</f>
        <v>1.26</v>
      </c>
      <c r="F367" s="163" t="n">
        <f aca="false">F109/1000</f>
        <v>1.862</v>
      </c>
      <c r="G367" s="163" t="n">
        <f aca="false">G109/1000</f>
        <v>2.479</v>
      </c>
      <c r="H367" s="163" t="n">
        <f aca="false">H109/1000</f>
        <v>3.053</v>
      </c>
      <c r="I367" s="163" t="n">
        <f aca="false">I109/1000</f>
        <v>3.827</v>
      </c>
      <c r="J367" s="163" t="n">
        <f aca="false">J109/1000</f>
        <v>4.35</v>
      </c>
      <c r="K367" s="163" t="n">
        <f aca="false">K109/1000</f>
        <v>4.683</v>
      </c>
      <c r="L367" s="163" t="n">
        <f aca="false">L109/1000</f>
        <v>4.752</v>
      </c>
      <c r="M367" s="163" t="n">
        <f aca="false">M109/1000</f>
        <v>4.903</v>
      </c>
      <c r="N367" s="163" t="n">
        <f aca="false">N109/1000</f>
        <v>5.065</v>
      </c>
      <c r="O367" s="163" t="n">
        <f aca="false">O109/1000</f>
        <v>5.124</v>
      </c>
      <c r="P367" s="163" t="n">
        <f aca="false">P109/1000</f>
        <v>5.192</v>
      </c>
      <c r="Q367" s="163" t="n">
        <f aca="false">Q109/1000</f>
        <v>5.273</v>
      </c>
      <c r="R367" s="163" t="n">
        <f aca="false">R109/1000</f>
        <v>5.369</v>
      </c>
      <c r="S367" s="163" t="n">
        <f aca="false">S109/1000</f>
        <v>5.393</v>
      </c>
      <c r="T367" s="163" t="n">
        <f aca="false">T109/1000</f>
        <v>5.454</v>
      </c>
      <c r="U367" s="163" t="n">
        <f aca="false">U109/1000</f>
        <v>5.526</v>
      </c>
      <c r="V367" s="163" t="n">
        <f aca="false">V109/1000</f>
        <v>5.578</v>
      </c>
      <c r="W367" s="163" t="n">
        <f aca="false">W109/1000</f>
        <v>5.631</v>
      </c>
      <c r="X367" s="163" t="n">
        <f aca="false">X109/1000</f>
        <v>5.667</v>
      </c>
      <c r="Y367" s="163" t="n">
        <f aca="false">Y109/1000</f>
        <v>5.78</v>
      </c>
      <c r="Z367" s="163" t="n">
        <f aca="false">Z109/1000</f>
        <v>5.836</v>
      </c>
      <c r="AA367" s="163" t="n">
        <f aca="false">AA109/1000</f>
        <v>5.881</v>
      </c>
      <c r="AB367" s="163" t="n">
        <f aca="false">AB109/1000</f>
        <v>5.915</v>
      </c>
      <c r="AC367" s="163" t="n">
        <f aca="false">AC109/1000</f>
        <v>5.947</v>
      </c>
      <c r="AD367" s="163" t="n">
        <f aca="false">AD109/1000</f>
        <v>5.992</v>
      </c>
    </row>
    <row r="368" customFormat="false" ht="15" hidden="false" customHeight="false" outlineLevel="0" collapsed="false">
      <c r="B368" s="61" t="s">
        <v>90</v>
      </c>
      <c r="C368" s="163" t="n">
        <f aca="false">C136/1000</f>
        <v>1.38132</v>
      </c>
      <c r="D368" s="163" t="n">
        <f aca="false">D136/1000</f>
        <v>1.71552</v>
      </c>
      <c r="E368" s="163" t="n">
        <f aca="false">E136/1000</f>
        <v>2.18313</v>
      </c>
      <c r="F368" s="163" t="n">
        <f aca="false">F136/1000</f>
        <v>2.384868</v>
      </c>
      <c r="G368" s="163" t="n">
        <f aca="false">G136/1000</f>
        <v>2.403372</v>
      </c>
      <c r="H368" s="163" t="n">
        <f aca="false">H136/1000</f>
        <v>2.4207</v>
      </c>
      <c r="I368" s="163" t="n">
        <f aca="false">I136/1000</f>
        <v>2.445732</v>
      </c>
      <c r="J368" s="163" t="n">
        <f aca="false">J136/1000</f>
        <v>2.536818</v>
      </c>
      <c r="K368" s="163" t="n">
        <f aca="false">K136/1000</f>
        <v>2.53857</v>
      </c>
      <c r="L368" s="163" t="n">
        <f aca="false">L136/1000</f>
        <v>2.53857</v>
      </c>
      <c r="M368" s="163" t="n">
        <f aca="false">M136/1000</f>
        <v>2.53857</v>
      </c>
      <c r="N368" s="163" t="n">
        <f aca="false">N136/1000</f>
        <v>2.59857</v>
      </c>
      <c r="O368" s="163" t="n">
        <f aca="false">O136/1000</f>
        <v>2.59857</v>
      </c>
      <c r="P368" s="163" t="n">
        <f aca="false">P136/1000</f>
        <v>2.707728</v>
      </c>
      <c r="Q368" s="163" t="n">
        <f aca="false">Q136/1000</f>
        <v>2.708022</v>
      </c>
      <c r="R368" s="163" t="n">
        <f aca="false">R136/1000</f>
        <v>2.801916</v>
      </c>
      <c r="S368" s="163" t="n">
        <f aca="false">S136/1000</f>
        <v>2.802204</v>
      </c>
      <c r="T368" s="163" t="n">
        <f aca="false">T136/1000</f>
        <v>2.802498</v>
      </c>
      <c r="U368" s="163" t="n">
        <f aca="false">U136/1000</f>
        <v>2.80371</v>
      </c>
      <c r="V368" s="163" t="n">
        <f aca="false">V136/1000</f>
        <v>2.809794</v>
      </c>
      <c r="W368" s="163" t="n">
        <f aca="false">W136/1000</f>
        <v>2.809794</v>
      </c>
      <c r="X368" s="163" t="n">
        <f aca="false">X136/1000</f>
        <v>2.810406</v>
      </c>
      <c r="Y368" s="163" t="n">
        <f aca="false">Y136/1000</f>
        <v>2.811006</v>
      </c>
      <c r="Z368" s="163" t="n">
        <f aca="false">Z136/1000</f>
        <v>2.820792</v>
      </c>
      <c r="AA368" s="163" t="n">
        <f aca="false">AA136/1000</f>
        <v>2.831742</v>
      </c>
      <c r="AB368" s="163" t="n">
        <f aca="false">AB136/1000</f>
        <v>2.836284</v>
      </c>
      <c r="AC368" s="163" t="n">
        <f aca="false">AC136/1000</f>
        <v>2.837802</v>
      </c>
      <c r="AD368" s="163" t="n">
        <f aca="false">AD136/1000</f>
        <v>2.848614</v>
      </c>
    </row>
    <row r="369" customFormat="false" ht="15" hidden="false" customHeight="false" outlineLevel="0" collapsed="false">
      <c r="B369" s="61" t="s">
        <v>120</v>
      </c>
      <c r="C369" s="163" t="n">
        <f aca="false">(C323+C291+C352)/1000</f>
        <v>1.29557</v>
      </c>
      <c r="D369" s="163" t="n">
        <f aca="false">(D323+D291+D352)/1000</f>
        <v>1.6023</v>
      </c>
      <c r="E369" s="163" t="n">
        <f aca="false">(E323+E291+E352)/1000</f>
        <v>1.88605</v>
      </c>
      <c r="F369" s="163" t="n">
        <f aca="false">(F323+F291+F352)/1000</f>
        <v>2.24893</v>
      </c>
      <c r="G369" s="163" t="n">
        <f aca="false">(G323+G291+G352)/1000</f>
        <v>2.8216</v>
      </c>
      <c r="H369" s="163" t="n">
        <f aca="false">(H323+H291+H352)/1000</f>
        <v>3.47897</v>
      </c>
      <c r="I369" s="163" t="n">
        <f aca="false">(I323+I291+I352)/1000</f>
        <v>4.18043</v>
      </c>
      <c r="J369" s="163" t="n">
        <f aca="false">(J323+J291+J352)/1000</f>
        <v>5.20744</v>
      </c>
      <c r="K369" s="163" t="n">
        <f aca="false">(K323+K291+K352)/1000</f>
        <v>6.24935</v>
      </c>
      <c r="L369" s="163" t="n">
        <f aca="false">(L323+L291+L352)/1000</f>
        <v>7.25772</v>
      </c>
      <c r="M369" s="163" t="n">
        <f aca="false">(M323+M291+M352)/1000</f>
        <v>8.26957</v>
      </c>
      <c r="N369" s="163" t="n">
        <f aca="false">(N323+N291+N352)/1000</f>
        <v>9.27132</v>
      </c>
      <c r="O369" s="163" t="n">
        <f aca="false">(O323+O291+O352)/1000</f>
        <v>10.2654</v>
      </c>
      <c r="P369" s="163" t="n">
        <f aca="false">(P323+P291+P352)/1000</f>
        <v>11.21239</v>
      </c>
      <c r="Q369" s="163" t="n">
        <f aca="false">(Q323+Q291+Q352)/1000</f>
        <v>12.08638</v>
      </c>
      <c r="R369" s="163" t="n">
        <f aca="false">(R323+R291+R352)/1000</f>
        <v>12.9017</v>
      </c>
      <c r="S369" s="163" t="n">
        <f aca="false">(S323+S291+S352)/1000</f>
        <v>13.66363</v>
      </c>
      <c r="T369" s="163" t="n">
        <f aca="false">(T323+T291+T352)/1000</f>
        <v>14.37393</v>
      </c>
      <c r="U369" s="163" t="n">
        <f aca="false">(U323+U291+U352)/1000</f>
        <v>15.03517</v>
      </c>
      <c r="V369" s="163" t="n">
        <f aca="false">(V323+V291+V352)/1000</f>
        <v>15.63119</v>
      </c>
      <c r="W369" s="163" t="n">
        <f aca="false">(W323+W291+W352)/1000</f>
        <v>16.1705</v>
      </c>
      <c r="X369" s="163" t="n">
        <f aca="false">(X323+X291+X352)/1000</f>
        <v>16.66004</v>
      </c>
      <c r="Y369" s="163" t="n">
        <f aca="false">(Y323+Y291+Y352)/1000</f>
        <v>17.10673</v>
      </c>
      <c r="Z369" s="163" t="n">
        <f aca="false">(Z323+Z291+Z352)/1000</f>
        <v>17.51754</v>
      </c>
      <c r="AA369" s="163" t="n">
        <f aca="false">(AA323+AA291+AA352)/1000</f>
        <v>17.89712</v>
      </c>
      <c r="AB369" s="163" t="n">
        <f aca="false">(AB323+AB291+AB352)/1000</f>
        <v>18.25117</v>
      </c>
      <c r="AC369" s="163" t="n">
        <f aca="false">(AC323+AC291+AC352)/1000</f>
        <v>18.58419</v>
      </c>
      <c r="AD369" s="163" t="n">
        <f aca="false">(AD323+AD291+AD352)/1000</f>
        <v>18.90039</v>
      </c>
    </row>
    <row r="370" customFormat="false" ht="15" hidden="false" customHeight="false" outlineLevel="0" collapsed="false">
      <c r="B370" s="61" t="s">
        <v>95</v>
      </c>
      <c r="C370" s="163" t="n">
        <f aca="false">C156/1000</f>
        <v>2.10266</v>
      </c>
      <c r="D370" s="163" t="n">
        <f aca="false">D156/1000</f>
        <v>3.06499</v>
      </c>
      <c r="E370" s="163" t="n">
        <f aca="false">E156/1000</f>
        <v>4.41767</v>
      </c>
      <c r="F370" s="163" t="n">
        <f aca="false">F156/1000</f>
        <v>5.52291</v>
      </c>
      <c r="G370" s="163" t="n">
        <f aca="false">G156/1000</f>
        <v>7.06614</v>
      </c>
      <c r="H370" s="163" t="n">
        <f aca="false">H156/1000</f>
        <v>8.50339</v>
      </c>
      <c r="I370" s="163" t="n">
        <f aca="false">I156/1000</f>
        <v>9.91786</v>
      </c>
      <c r="J370" s="163" t="n">
        <f aca="false">J156/1000</f>
        <v>10.87242</v>
      </c>
      <c r="K370" s="163" t="n">
        <f aca="false">K156/1000</f>
        <v>11.82272</v>
      </c>
      <c r="L370" s="163" t="n">
        <f aca="false">L156/1000</f>
        <v>12.33502</v>
      </c>
      <c r="M370" s="163" t="n">
        <f aca="false">M156/1000</f>
        <v>12.61955</v>
      </c>
      <c r="N370" s="163" t="n">
        <f aca="false">N156/1000</f>
        <v>12.90409</v>
      </c>
      <c r="O370" s="163" t="n">
        <f aca="false">O156/1000</f>
        <v>13.18862</v>
      </c>
      <c r="P370" s="163" t="n">
        <f aca="false">P156/1000</f>
        <v>13.47316</v>
      </c>
      <c r="Q370" s="163" t="n">
        <f aca="false">Q156/1000</f>
        <v>13.75769</v>
      </c>
      <c r="R370" s="163" t="n">
        <f aca="false">R156/1000</f>
        <v>14.00844</v>
      </c>
      <c r="S370" s="163" t="n">
        <f aca="false">S156/1000</f>
        <v>14.23182</v>
      </c>
      <c r="T370" s="163" t="n">
        <f aca="false">T156/1000</f>
        <v>14.4552</v>
      </c>
      <c r="U370" s="163" t="n">
        <f aca="false">U156/1000</f>
        <v>14.67858</v>
      </c>
      <c r="V370" s="163" t="n">
        <f aca="false">V156/1000</f>
        <v>14.79082</v>
      </c>
      <c r="W370" s="163" t="n">
        <f aca="false">W156/1000</f>
        <v>14.90306</v>
      </c>
      <c r="X370" s="163" t="n">
        <f aca="false">X156/1000</f>
        <v>15.0153</v>
      </c>
      <c r="Y370" s="163" t="n">
        <f aca="false">Y156/1000</f>
        <v>15.03993</v>
      </c>
      <c r="Z370" s="163" t="n">
        <f aca="false">Z156/1000</f>
        <v>15.06457</v>
      </c>
      <c r="AA370" s="163" t="n">
        <f aca="false">AA156/1000</f>
        <v>15.06457</v>
      </c>
      <c r="AB370" s="163" t="n">
        <f aca="false">AB156/1000</f>
        <v>15.06457</v>
      </c>
      <c r="AC370" s="163" t="n">
        <f aca="false">AC156/1000</f>
        <v>15.06457</v>
      </c>
      <c r="AD370" s="163" t="n">
        <f aca="false">AD156/1000</f>
        <v>15.06457</v>
      </c>
    </row>
    <row r="371" customFormat="false" ht="15" hidden="false" customHeight="false" outlineLevel="0" collapsed="false">
      <c r="B371" s="61" t="s">
        <v>150</v>
      </c>
      <c r="C371" s="163" t="n">
        <f aca="false">(C190-C187-C189)/1000</f>
        <v>0.025</v>
      </c>
      <c r="D371" s="163" t="n">
        <f aca="false">(D190-D187-D189)/1000</f>
        <v>0.545</v>
      </c>
      <c r="E371" s="163" t="n">
        <f aca="false">(E190-E187-E189)/1000</f>
        <v>1.265</v>
      </c>
      <c r="F371" s="163" t="n">
        <f aca="false">(F190-F187-F189)/1000</f>
        <v>4.375</v>
      </c>
      <c r="G371" s="163" t="n">
        <f aca="false">(G190-G187-G189)/1000</f>
        <v>6.6475</v>
      </c>
      <c r="H371" s="163" t="n">
        <f aca="false">(H190-H187-H189)/1000</f>
        <v>10.895</v>
      </c>
      <c r="I371" s="163" t="n">
        <f aca="false">(I190-I187-I189)/1000</f>
        <v>14.5175</v>
      </c>
      <c r="J371" s="163" t="n">
        <f aca="false">(J190-J187-J189)/1000</f>
        <v>15.8175</v>
      </c>
      <c r="K371" s="163" t="n">
        <f aca="false">(K190-K187-K189)/1000</f>
        <v>24.65</v>
      </c>
      <c r="L371" s="163" t="n">
        <f aca="false">(L190-L187-L189)/1000</f>
        <v>27.15</v>
      </c>
      <c r="M371" s="163" t="n">
        <f aca="false">(M190-M187-M189)/1000</f>
        <v>39.15</v>
      </c>
      <c r="N371" s="163" t="n">
        <f aca="false">(N190-N187-N189)/1000</f>
        <v>41.65</v>
      </c>
      <c r="O371" s="163" t="n">
        <f aca="false">(O190-O187-O189)/1000</f>
        <v>59.15</v>
      </c>
      <c r="P371" s="163" t="n">
        <f aca="false">(P190-P187-P189)/1000</f>
        <v>61.65</v>
      </c>
      <c r="Q371" s="163" t="n">
        <f aca="false">(Q190-Q187-Q189)/1000</f>
        <v>64.15</v>
      </c>
      <c r="R371" s="163" t="n">
        <f aca="false">(R190-R187-R189)/1000</f>
        <v>66.65</v>
      </c>
      <c r="S371" s="163" t="n">
        <f aca="false">(S190-S187-S189)/1000</f>
        <v>69.15</v>
      </c>
      <c r="T371" s="163" t="n">
        <f aca="false">(T190-T187-T189)/1000</f>
        <v>89.15</v>
      </c>
      <c r="U371" s="163" t="n">
        <f aca="false">(U190-U187-U189)/1000</f>
        <v>92.9</v>
      </c>
      <c r="V371" s="163" t="n">
        <f aca="false">(V190-V187-V189)/1000</f>
        <v>96.65</v>
      </c>
      <c r="W371" s="163" t="n">
        <f aca="false">(W190-W187-W189)/1000</f>
        <v>100.4</v>
      </c>
      <c r="X371" s="163" t="n">
        <f aca="false">(X190-X187-X189)/1000</f>
        <v>104.15</v>
      </c>
      <c r="Y371" s="163" t="n">
        <f aca="false">(Y190-Y187-Y189)/1000</f>
        <v>107.9</v>
      </c>
      <c r="Z371" s="163" t="n">
        <f aca="false">(Z190-Z187-Z189)/1000</f>
        <v>111.65</v>
      </c>
      <c r="AA371" s="163" t="n">
        <f aca="false">(AA190-AA187-AA189)/1000</f>
        <v>115.4</v>
      </c>
      <c r="AB371" s="163" t="n">
        <f aca="false">(AB190-AB187-AB189)/1000</f>
        <v>119.15</v>
      </c>
      <c r="AC371" s="163" t="n">
        <f aca="false">(AC190-AC187-AC189)/1000</f>
        <v>122.9</v>
      </c>
      <c r="AD371" s="163" t="n">
        <f aca="false">(AD190-AD187-AD189)/1000</f>
        <v>126.65</v>
      </c>
    </row>
    <row r="372" customFormat="false" ht="15" hidden="false" customHeight="false" outlineLevel="0" collapsed="false">
      <c r="B372" s="61" t="s">
        <v>118</v>
      </c>
      <c r="C372" s="163" t="n">
        <f aca="false">C237/1000</f>
        <v>0</v>
      </c>
      <c r="D372" s="163" t="n">
        <f aca="false">D237/1000</f>
        <v>0</v>
      </c>
      <c r="E372" s="163" t="n">
        <f aca="false">E237/1000</f>
        <v>0</v>
      </c>
      <c r="F372" s="163" t="n">
        <f aca="false">F237/1000</f>
        <v>0</v>
      </c>
      <c r="G372" s="163" t="n">
        <f aca="false">G237/1000</f>
        <v>0</v>
      </c>
      <c r="H372" s="163" t="n">
        <f aca="false">H237/1000</f>
        <v>0</v>
      </c>
      <c r="I372" s="163" t="n">
        <f aca="false">I237/1000</f>
        <v>0</v>
      </c>
      <c r="J372" s="163" t="n">
        <f aca="false">J237/1000</f>
        <v>0</v>
      </c>
      <c r="K372" s="163" t="n">
        <f aca="false">K237/1000</f>
        <v>0.32</v>
      </c>
      <c r="L372" s="163" t="n">
        <f aca="false">L237/1000</f>
        <v>0.64</v>
      </c>
      <c r="M372" s="163" t="n">
        <f aca="false">M237/1000</f>
        <v>0.96</v>
      </c>
      <c r="N372" s="163" t="n">
        <f aca="false">N237/1000</f>
        <v>1.28</v>
      </c>
      <c r="O372" s="163" t="n">
        <f aca="false">O237/1000</f>
        <v>1.6</v>
      </c>
      <c r="P372" s="163" t="n">
        <f aca="false">P237/1000</f>
        <v>1.92</v>
      </c>
      <c r="Q372" s="163" t="n">
        <f aca="false">Q237/1000</f>
        <v>2.24</v>
      </c>
      <c r="R372" s="163" t="n">
        <f aca="false">R237/1000</f>
        <v>2.56</v>
      </c>
      <c r="S372" s="163" t="n">
        <f aca="false">S237/1000</f>
        <v>2.88</v>
      </c>
      <c r="T372" s="163" t="n">
        <f aca="false">T237/1000</f>
        <v>3.2</v>
      </c>
      <c r="U372" s="163" t="n">
        <f aca="false">U237/1000</f>
        <v>3.68</v>
      </c>
      <c r="V372" s="163" t="n">
        <f aca="false">V237/1000</f>
        <v>4.16</v>
      </c>
      <c r="W372" s="163" t="n">
        <f aca="false">W237/1000</f>
        <v>4.64</v>
      </c>
      <c r="X372" s="163" t="n">
        <f aca="false">X237/1000</f>
        <v>5.12</v>
      </c>
      <c r="Y372" s="163" t="n">
        <f aca="false">Y237/1000</f>
        <v>5.6</v>
      </c>
      <c r="Z372" s="163" t="n">
        <f aca="false">Z237/1000</f>
        <v>5.76</v>
      </c>
      <c r="AA372" s="163" t="n">
        <f aca="false">AA237/1000</f>
        <v>5.92</v>
      </c>
      <c r="AB372" s="163" t="n">
        <f aca="false">AB237/1000</f>
        <v>6.08</v>
      </c>
      <c r="AC372" s="163" t="n">
        <f aca="false">AC237/1000</f>
        <v>6.24</v>
      </c>
      <c r="AD372" s="163" t="n">
        <f aca="false">AD237/1000</f>
        <v>6.4</v>
      </c>
    </row>
    <row r="374" customFormat="false" ht="15" hidden="false" customHeight="false" outlineLevel="0" collapsed="false">
      <c r="B374" s="148" t="s">
        <v>51</v>
      </c>
    </row>
    <row r="375" customFormat="false" ht="15" hidden="false" customHeight="false" outlineLevel="0" collapsed="false">
      <c r="B375" s="148" t="s">
        <v>114</v>
      </c>
      <c r="C375" s="151" t="n">
        <v>2023</v>
      </c>
      <c r="D375" s="151" t="n">
        <v>2024</v>
      </c>
      <c r="E375" s="151" t="n">
        <v>2025</v>
      </c>
      <c r="F375" s="151" t="n">
        <v>2026</v>
      </c>
      <c r="G375" s="151" t="n">
        <v>2027</v>
      </c>
      <c r="H375" s="151" t="n">
        <v>2028</v>
      </c>
      <c r="I375" s="151" t="n">
        <v>2029</v>
      </c>
      <c r="J375" s="151" t="n">
        <v>2030</v>
      </c>
      <c r="K375" s="151" t="n">
        <v>2031</v>
      </c>
      <c r="L375" s="151" t="n">
        <v>2032</v>
      </c>
      <c r="M375" s="151" t="n">
        <v>2033</v>
      </c>
      <c r="N375" s="151" t="n">
        <v>2034</v>
      </c>
      <c r="O375" s="151" t="n">
        <v>2035</v>
      </c>
      <c r="P375" s="151" t="n">
        <v>2036</v>
      </c>
      <c r="Q375" s="151" t="n">
        <v>2037</v>
      </c>
      <c r="R375" s="151" t="n">
        <v>2038</v>
      </c>
      <c r="S375" s="151" t="n">
        <v>2039</v>
      </c>
      <c r="T375" s="151" t="n">
        <v>2040</v>
      </c>
      <c r="U375" s="151" t="n">
        <v>2041</v>
      </c>
      <c r="V375" s="151" t="n">
        <v>2042</v>
      </c>
      <c r="W375" s="151" t="n">
        <v>2043</v>
      </c>
      <c r="X375" s="151" t="n">
        <v>2044</v>
      </c>
      <c r="Y375" s="151" t="n">
        <v>2045</v>
      </c>
      <c r="Z375" s="151" t="n">
        <v>2046</v>
      </c>
      <c r="AA375" s="151" t="n">
        <v>2047</v>
      </c>
      <c r="AB375" s="151" t="n">
        <v>2048</v>
      </c>
      <c r="AC375" s="151" t="n">
        <v>2049</v>
      </c>
      <c r="AD375" s="151" t="n">
        <v>2050</v>
      </c>
    </row>
    <row r="376" customFormat="false" ht="15" hidden="false" customHeight="false" outlineLevel="0" collapsed="false">
      <c r="B376" s="78" t="s">
        <v>149</v>
      </c>
      <c r="C376" s="164" t="n">
        <v>29.18</v>
      </c>
      <c r="D376" s="164" t="n">
        <v>29.17</v>
      </c>
      <c r="E376" s="164" t="n">
        <v>29.16</v>
      </c>
      <c r="F376" s="164" t="n">
        <v>29.25</v>
      </c>
      <c r="G376" s="164" t="n">
        <v>29.35</v>
      </c>
      <c r="H376" s="164" t="n">
        <v>29.44</v>
      </c>
      <c r="I376" s="164" t="n">
        <v>29.54</v>
      </c>
      <c r="J376" s="164" t="n">
        <v>29.63</v>
      </c>
      <c r="K376" s="164" t="n">
        <v>29.64</v>
      </c>
      <c r="L376" s="164" t="n">
        <v>29.65</v>
      </c>
      <c r="M376" s="164" t="n">
        <v>29.66</v>
      </c>
      <c r="N376" s="164" t="n">
        <v>29.67</v>
      </c>
      <c r="O376" s="164" t="n">
        <v>29.69</v>
      </c>
      <c r="P376" s="164" t="n">
        <v>29.86</v>
      </c>
      <c r="Q376" s="164" t="n">
        <v>30.03</v>
      </c>
      <c r="R376" s="164" t="n">
        <v>30.2</v>
      </c>
      <c r="S376" s="164" t="n">
        <v>30.37</v>
      </c>
      <c r="T376" s="164" t="n">
        <v>30.54</v>
      </c>
      <c r="U376" s="164" t="n">
        <v>30.83</v>
      </c>
      <c r="V376" s="164" t="n">
        <v>31.11</v>
      </c>
      <c r="W376" s="164" t="n">
        <v>31.4</v>
      </c>
      <c r="X376" s="164" t="n">
        <v>31.69</v>
      </c>
      <c r="Y376" s="164" t="n">
        <v>31.98</v>
      </c>
      <c r="Z376" s="164" t="n">
        <v>32.31</v>
      </c>
      <c r="AA376" s="164" t="n">
        <v>32.65</v>
      </c>
      <c r="AB376" s="164" t="n">
        <v>32.98</v>
      </c>
      <c r="AC376" s="164" t="n">
        <v>33.32</v>
      </c>
      <c r="AD376" s="164" t="n">
        <v>33.65</v>
      </c>
      <c r="AE376" s="165"/>
      <c r="AF376" s="165"/>
      <c r="AG376" s="165"/>
      <c r="AH376" s="165"/>
      <c r="AI376" s="165"/>
      <c r="AJ376" s="165"/>
      <c r="AK376" s="165"/>
      <c r="AL376" s="165"/>
      <c r="AM376" s="165"/>
      <c r="AN376" s="165"/>
      <c r="AO376" s="165"/>
      <c r="AP376" s="165"/>
      <c r="AQ376" s="165"/>
      <c r="AR376" s="165"/>
      <c r="AS376" s="165"/>
      <c r="AT376" s="165"/>
      <c r="AU376" s="165"/>
      <c r="AV376" s="165"/>
      <c r="AW376" s="165"/>
      <c r="AX376" s="165"/>
      <c r="AY376" s="165"/>
      <c r="AZ376" s="165"/>
      <c r="BA376" s="165"/>
      <c r="BB376" s="165"/>
      <c r="BC376" s="165"/>
      <c r="BD376" s="165"/>
      <c r="BE376" s="165"/>
      <c r="BF376" s="165"/>
      <c r="BG376" s="165"/>
    </row>
    <row r="377" customFormat="false" ht="15" hidden="false" customHeight="false" outlineLevel="0" collapsed="false">
      <c r="B377" s="78" t="s">
        <v>74</v>
      </c>
      <c r="C377" s="164" t="n">
        <v>2.23</v>
      </c>
      <c r="D377" s="164" t="n">
        <v>2.39</v>
      </c>
      <c r="E377" s="164" t="n">
        <v>2.54</v>
      </c>
      <c r="F377" s="164" t="n">
        <v>2.98</v>
      </c>
      <c r="G377" s="164" t="n">
        <v>3.42</v>
      </c>
      <c r="H377" s="164" t="n">
        <v>3.86</v>
      </c>
      <c r="I377" s="164" t="n">
        <v>4.3</v>
      </c>
      <c r="J377" s="164" t="n">
        <v>4.74</v>
      </c>
      <c r="K377" s="164" t="n">
        <v>4.85</v>
      </c>
      <c r="L377" s="164" t="n">
        <v>4.95</v>
      </c>
      <c r="M377" s="164" t="n">
        <v>5.06</v>
      </c>
      <c r="N377" s="164" t="n">
        <v>5.17</v>
      </c>
      <c r="O377" s="164" t="n">
        <v>5.28</v>
      </c>
      <c r="P377" s="164" t="n">
        <v>5.43</v>
      </c>
      <c r="Q377" s="164" t="n">
        <v>5.57</v>
      </c>
      <c r="R377" s="164" t="n">
        <v>5.72</v>
      </c>
      <c r="S377" s="164" t="n">
        <v>5.87</v>
      </c>
      <c r="T377" s="164" t="n">
        <v>6.01</v>
      </c>
      <c r="U377" s="164" t="n">
        <v>6.04</v>
      </c>
      <c r="V377" s="164" t="n">
        <v>6.07</v>
      </c>
      <c r="W377" s="164" t="n">
        <v>6.09</v>
      </c>
      <c r="X377" s="164" t="n">
        <v>6.12</v>
      </c>
      <c r="Y377" s="164" t="n">
        <v>6.15</v>
      </c>
      <c r="Z377" s="164" t="n">
        <v>6.14</v>
      </c>
      <c r="AA377" s="164" t="n">
        <v>6.13</v>
      </c>
      <c r="AB377" s="164" t="n">
        <v>6.12</v>
      </c>
      <c r="AC377" s="164" t="n">
        <v>6.11</v>
      </c>
      <c r="AD377" s="164" t="n">
        <v>6.1</v>
      </c>
      <c r="AE377" s="165"/>
      <c r="AF377" s="165"/>
      <c r="AG377" s="165"/>
      <c r="AH377" s="165"/>
      <c r="AI377" s="165"/>
      <c r="AJ377" s="165"/>
      <c r="AK377" s="165"/>
      <c r="AL377" s="165"/>
      <c r="AM377" s="165"/>
      <c r="AN377" s="165"/>
      <c r="AO377" s="165"/>
      <c r="AP377" s="165"/>
      <c r="AQ377" s="165"/>
      <c r="AR377" s="165"/>
      <c r="AS377" s="165"/>
      <c r="AT377" s="165"/>
      <c r="AU377" s="165"/>
      <c r="AV377" s="165"/>
      <c r="AW377" s="165"/>
      <c r="AX377" s="165"/>
      <c r="AY377" s="165"/>
      <c r="AZ377" s="165"/>
      <c r="BA377" s="165"/>
      <c r="BB377" s="165"/>
      <c r="BC377" s="165"/>
      <c r="BD377" s="165"/>
      <c r="BE377" s="165"/>
      <c r="BF377" s="165"/>
      <c r="BG377" s="165"/>
    </row>
    <row r="378" customFormat="false" ht="15" hidden="false" customHeight="false" outlineLevel="0" collapsed="false">
      <c r="B378" s="78" t="s">
        <v>75</v>
      </c>
      <c r="C378" s="164" t="n">
        <v>0.68</v>
      </c>
      <c r="D378" s="164" t="n">
        <v>0.86</v>
      </c>
      <c r="E378" s="164" t="n">
        <v>0.99</v>
      </c>
      <c r="F378" s="164" t="n">
        <v>1.31</v>
      </c>
      <c r="G378" s="164" t="n">
        <v>1.55</v>
      </c>
      <c r="H378" s="164" t="n">
        <v>2.13</v>
      </c>
      <c r="I378" s="164" t="n">
        <v>2.49</v>
      </c>
      <c r="J378" s="164" t="n">
        <v>3.25</v>
      </c>
      <c r="K378" s="164" t="n">
        <v>3.75</v>
      </c>
      <c r="L378" s="164" t="n">
        <v>3.87</v>
      </c>
      <c r="M378" s="164" t="n">
        <v>4.15</v>
      </c>
      <c r="N378" s="164" t="n">
        <v>4.32</v>
      </c>
      <c r="O378" s="164" t="n">
        <v>4.5</v>
      </c>
      <c r="P378" s="164" t="n">
        <v>4.72</v>
      </c>
      <c r="Q378" s="164" t="n">
        <v>4.88</v>
      </c>
      <c r="R378" s="164" t="n">
        <v>5.21</v>
      </c>
      <c r="S378" s="164" t="n">
        <v>5.39</v>
      </c>
      <c r="T378" s="164" t="n">
        <v>5.64</v>
      </c>
      <c r="U378" s="164" t="n">
        <v>5.68</v>
      </c>
      <c r="V378" s="164" t="n">
        <v>5.72</v>
      </c>
      <c r="W378" s="164" t="n">
        <v>5.77</v>
      </c>
      <c r="X378" s="164" t="n">
        <v>5.81</v>
      </c>
      <c r="Y378" s="164" t="n">
        <v>5.84</v>
      </c>
      <c r="Z378" s="164" t="n">
        <v>5.87</v>
      </c>
      <c r="AA378" s="164" t="n">
        <v>5.95</v>
      </c>
      <c r="AB378" s="164" t="n">
        <v>5.99</v>
      </c>
      <c r="AC378" s="164" t="n">
        <v>6.03</v>
      </c>
      <c r="AD378" s="164" t="n">
        <v>6.07</v>
      </c>
      <c r="AE378" s="165"/>
      <c r="AF378" s="165"/>
      <c r="AG378" s="165"/>
      <c r="AH378" s="165"/>
      <c r="AI378" s="165"/>
      <c r="AJ378" s="165"/>
      <c r="AK378" s="165"/>
      <c r="AL378" s="165"/>
      <c r="AM378" s="165"/>
      <c r="AN378" s="165"/>
      <c r="AO378" s="165"/>
      <c r="AP378" s="165"/>
      <c r="AQ378" s="165"/>
      <c r="AR378" s="165"/>
      <c r="AS378" s="165"/>
      <c r="AT378" s="165"/>
      <c r="AU378" s="165"/>
      <c r="AV378" s="165"/>
      <c r="AW378" s="165"/>
      <c r="AX378" s="165"/>
      <c r="AY378" s="165"/>
      <c r="AZ378" s="165"/>
      <c r="BA378" s="165"/>
      <c r="BB378" s="165"/>
      <c r="BC378" s="165"/>
      <c r="BD378" s="165"/>
      <c r="BE378" s="165"/>
      <c r="BF378" s="165"/>
      <c r="BG378" s="165"/>
    </row>
    <row r="379" customFormat="false" ht="15" hidden="false" customHeight="false" outlineLevel="0" collapsed="false">
      <c r="B379" s="78" t="s">
        <v>90</v>
      </c>
      <c r="C379" s="164" t="n">
        <v>1.36</v>
      </c>
      <c r="D379" s="164" t="n">
        <v>1.69</v>
      </c>
      <c r="E379" s="164" t="n">
        <v>1.95</v>
      </c>
      <c r="F379" s="164" t="n">
        <v>2.18</v>
      </c>
      <c r="G379" s="164" t="n">
        <v>2.33</v>
      </c>
      <c r="H379" s="164" t="n">
        <v>2.42</v>
      </c>
      <c r="I379" s="164" t="n">
        <v>2.46</v>
      </c>
      <c r="J379" s="164" t="n">
        <v>2.64</v>
      </c>
      <c r="K379" s="164" t="n">
        <v>2.67</v>
      </c>
      <c r="L379" s="164" t="n">
        <v>2.7</v>
      </c>
      <c r="M379" s="164" t="n">
        <v>2.71</v>
      </c>
      <c r="N379" s="164" t="n">
        <v>2.74</v>
      </c>
      <c r="O379" s="164" t="n">
        <v>2.75</v>
      </c>
      <c r="P379" s="164" t="n">
        <v>2.75</v>
      </c>
      <c r="Q379" s="164" t="n">
        <v>2.76</v>
      </c>
      <c r="R379" s="164" t="n">
        <v>2.79</v>
      </c>
      <c r="S379" s="164" t="n">
        <v>2.79</v>
      </c>
      <c r="T379" s="164" t="n">
        <v>2.8</v>
      </c>
      <c r="U379" s="164" t="n">
        <v>2.8</v>
      </c>
      <c r="V379" s="164" t="n">
        <v>2.8</v>
      </c>
      <c r="W379" s="164" t="n">
        <v>2.8</v>
      </c>
      <c r="X379" s="164" t="n">
        <v>2.81</v>
      </c>
      <c r="Y379" s="164" t="n">
        <v>2.82</v>
      </c>
      <c r="Z379" s="164" t="n">
        <v>2.82</v>
      </c>
      <c r="AA379" s="164" t="n">
        <v>2.84</v>
      </c>
      <c r="AB379" s="164" t="n">
        <v>2.85</v>
      </c>
      <c r="AC379" s="164" t="n">
        <v>2.85</v>
      </c>
      <c r="AD379" s="164" t="n">
        <v>2.85</v>
      </c>
      <c r="AE379" s="165"/>
      <c r="AF379" s="165"/>
      <c r="AG379" s="165"/>
      <c r="AH379" s="165"/>
      <c r="AI379" s="165"/>
      <c r="AJ379" s="165"/>
      <c r="AK379" s="165"/>
      <c r="AL379" s="165"/>
      <c r="AM379" s="165"/>
      <c r="AN379" s="165"/>
      <c r="AO379" s="165"/>
      <c r="AP379" s="165"/>
      <c r="AQ379" s="165"/>
      <c r="AR379" s="165"/>
      <c r="AS379" s="165"/>
      <c r="AT379" s="165"/>
      <c r="AU379" s="165"/>
      <c r="AV379" s="165"/>
      <c r="AW379" s="165"/>
      <c r="AX379" s="165"/>
      <c r="AY379" s="165"/>
      <c r="AZ379" s="165"/>
      <c r="BA379" s="165"/>
      <c r="BB379" s="165"/>
      <c r="BC379" s="165"/>
      <c r="BD379" s="165"/>
      <c r="BE379" s="165"/>
      <c r="BF379" s="165"/>
      <c r="BG379" s="165"/>
    </row>
    <row r="380" customFormat="false" ht="15" hidden="false" customHeight="false" outlineLevel="0" collapsed="false">
      <c r="B380" s="78" t="s">
        <v>120</v>
      </c>
      <c r="C380" s="164" t="n">
        <v>1.36</v>
      </c>
      <c r="D380" s="164" t="n">
        <v>1.67</v>
      </c>
      <c r="E380" s="164" t="n">
        <v>1.94</v>
      </c>
      <c r="F380" s="164" t="n">
        <v>2.29</v>
      </c>
      <c r="G380" s="164" t="n">
        <v>2.87</v>
      </c>
      <c r="H380" s="164" t="n">
        <v>3.55</v>
      </c>
      <c r="I380" s="164" t="n">
        <v>4.24</v>
      </c>
      <c r="J380" s="164" t="n">
        <v>5.03</v>
      </c>
      <c r="K380" s="164" t="n">
        <v>5.83</v>
      </c>
      <c r="L380" s="164" t="n">
        <v>6.6</v>
      </c>
      <c r="M380" s="164" t="n">
        <v>7.4</v>
      </c>
      <c r="N380" s="164" t="n">
        <v>8.22</v>
      </c>
      <c r="O380" s="164" t="n">
        <v>9.04</v>
      </c>
      <c r="P380" s="164" t="n">
        <v>9.83</v>
      </c>
      <c r="Q380" s="164" t="n">
        <v>10.55</v>
      </c>
      <c r="R380" s="164" t="n">
        <v>11.19</v>
      </c>
      <c r="S380" s="164" t="n">
        <v>11.77</v>
      </c>
      <c r="T380" s="164" t="n">
        <v>12.22</v>
      </c>
      <c r="U380" s="164" t="n">
        <v>12.53</v>
      </c>
      <c r="V380" s="164" t="n">
        <v>12.81</v>
      </c>
      <c r="W380" s="164" t="n">
        <v>13.06</v>
      </c>
      <c r="X380" s="164" t="n">
        <v>13.29</v>
      </c>
      <c r="Y380" s="164" t="n">
        <v>13.49</v>
      </c>
      <c r="Z380" s="164" t="n">
        <v>13.72</v>
      </c>
      <c r="AA380" s="164" t="n">
        <v>13.93</v>
      </c>
      <c r="AB380" s="164" t="n">
        <v>14.12</v>
      </c>
      <c r="AC380" s="164" t="n">
        <v>14.31</v>
      </c>
      <c r="AD380" s="164" t="n">
        <v>14.48</v>
      </c>
      <c r="AE380" s="165"/>
      <c r="AF380" s="165"/>
      <c r="AG380" s="165"/>
      <c r="AH380" s="165"/>
      <c r="AI380" s="165"/>
      <c r="AJ380" s="165"/>
      <c r="AK380" s="165"/>
      <c r="AL380" s="165"/>
      <c r="AM380" s="165"/>
      <c r="AN380" s="165"/>
      <c r="AO380" s="165"/>
      <c r="AP380" s="165"/>
      <c r="AQ380" s="165"/>
      <c r="AR380" s="165"/>
      <c r="AS380" s="165"/>
      <c r="AT380" s="165"/>
      <c r="AU380" s="165"/>
      <c r="AV380" s="165"/>
      <c r="AW380" s="165"/>
      <c r="AX380" s="165"/>
      <c r="AY380" s="165"/>
      <c r="AZ380" s="165"/>
      <c r="BA380" s="165"/>
      <c r="BB380" s="165"/>
      <c r="BC380" s="165"/>
      <c r="BD380" s="165"/>
      <c r="BE380" s="165"/>
      <c r="BF380" s="165"/>
      <c r="BG380" s="165"/>
    </row>
    <row r="381" customFormat="false" ht="15" hidden="false" customHeight="false" outlineLevel="0" collapsed="false">
      <c r="B381" s="78" t="s">
        <v>95</v>
      </c>
      <c r="C381" s="164" t="n">
        <v>1.91</v>
      </c>
      <c r="D381" s="164" t="n">
        <v>2.63</v>
      </c>
      <c r="E381" s="164" t="n">
        <v>3.94</v>
      </c>
      <c r="F381" s="164" t="n">
        <v>5.25</v>
      </c>
      <c r="G381" s="164" t="n">
        <v>6.75</v>
      </c>
      <c r="H381" s="164" t="n">
        <v>8.03</v>
      </c>
      <c r="I381" s="164" t="n">
        <v>9.28</v>
      </c>
      <c r="J381" s="164" t="n">
        <v>10.19</v>
      </c>
      <c r="K381" s="164" t="n">
        <v>11.17</v>
      </c>
      <c r="L381" s="164" t="n">
        <v>11.67</v>
      </c>
      <c r="M381" s="164" t="n">
        <v>11.94</v>
      </c>
      <c r="N381" s="164" t="n">
        <v>12.21</v>
      </c>
      <c r="O381" s="164" t="n">
        <v>12.48</v>
      </c>
      <c r="P381" s="164" t="n">
        <v>12.73</v>
      </c>
      <c r="Q381" s="164" t="n">
        <v>12.98</v>
      </c>
      <c r="R381" s="164" t="n">
        <v>13.22</v>
      </c>
      <c r="S381" s="164" t="n">
        <v>13.47</v>
      </c>
      <c r="T381" s="164" t="n">
        <v>13.71</v>
      </c>
      <c r="U381" s="164" t="n">
        <v>13.95</v>
      </c>
      <c r="V381" s="164" t="n">
        <v>14.1</v>
      </c>
      <c r="W381" s="164" t="n">
        <v>14.24</v>
      </c>
      <c r="X381" s="164" t="n">
        <v>14.38</v>
      </c>
      <c r="Y381" s="164" t="n">
        <v>14.43</v>
      </c>
      <c r="Z381" s="164" t="n">
        <v>14.49</v>
      </c>
      <c r="AA381" s="164" t="n">
        <v>14.49</v>
      </c>
      <c r="AB381" s="164" t="n">
        <v>14.49</v>
      </c>
      <c r="AC381" s="164" t="n">
        <v>14.49</v>
      </c>
      <c r="AD381" s="164" t="n">
        <v>14.49</v>
      </c>
      <c r="AE381" s="165"/>
      <c r="AF381" s="165"/>
      <c r="AG381" s="165"/>
      <c r="AH381" s="165"/>
      <c r="AI381" s="165"/>
      <c r="AJ381" s="165"/>
      <c r="AK381" s="165"/>
      <c r="AL381" s="165"/>
      <c r="AM381" s="165"/>
      <c r="AN381" s="165"/>
      <c r="AO381" s="165"/>
      <c r="AP381" s="165"/>
      <c r="AQ381" s="165"/>
      <c r="AR381" s="165"/>
      <c r="AS381" s="165"/>
      <c r="AT381" s="165"/>
      <c r="AU381" s="165"/>
      <c r="AV381" s="165"/>
      <c r="AW381" s="165"/>
      <c r="AX381" s="165"/>
      <c r="AY381" s="165"/>
      <c r="AZ381" s="165"/>
      <c r="BA381" s="165"/>
      <c r="BB381" s="165"/>
      <c r="BC381" s="165"/>
      <c r="BD381" s="165"/>
      <c r="BE381" s="165"/>
      <c r="BF381" s="165"/>
      <c r="BG381" s="165"/>
    </row>
    <row r="382" customFormat="false" ht="15" hidden="false" customHeight="false" outlineLevel="0" collapsed="false">
      <c r="B382" s="78" t="s">
        <v>150</v>
      </c>
      <c r="C382" s="164" t="n">
        <v>0.63</v>
      </c>
      <c r="D382" s="164" t="n">
        <v>5.26</v>
      </c>
      <c r="E382" s="164" t="n">
        <v>10.45</v>
      </c>
      <c r="F382" s="164" t="n">
        <v>13.89</v>
      </c>
      <c r="G382" s="164" t="n">
        <v>14.49</v>
      </c>
      <c r="H382" s="164" t="n">
        <v>15.36</v>
      </c>
      <c r="I382" s="164" t="n">
        <v>15.36</v>
      </c>
      <c r="J382" s="164" t="n">
        <v>24.37</v>
      </c>
      <c r="K382" s="164" t="n">
        <v>34.37</v>
      </c>
      <c r="L382" s="164" t="n">
        <v>39.37</v>
      </c>
      <c r="M382" s="164" t="n">
        <v>44.37</v>
      </c>
      <c r="N382" s="164" t="n">
        <v>46.87</v>
      </c>
      <c r="O382" s="164" t="n">
        <v>64.37</v>
      </c>
      <c r="P382" s="164" t="n">
        <v>66.87</v>
      </c>
      <c r="Q382" s="164" t="n">
        <v>69.37</v>
      </c>
      <c r="R382" s="164" t="n">
        <v>71.87</v>
      </c>
      <c r="S382" s="164" t="n">
        <v>74.37</v>
      </c>
      <c r="T382" s="164" t="n">
        <v>84.37</v>
      </c>
      <c r="U382" s="164" t="n">
        <v>84.37</v>
      </c>
      <c r="V382" s="164" t="n">
        <v>86.87</v>
      </c>
      <c r="W382" s="164" t="n">
        <v>89.37</v>
      </c>
      <c r="X382" s="164" t="n">
        <v>91.87</v>
      </c>
      <c r="Y382" s="164" t="n">
        <v>94.37</v>
      </c>
      <c r="Z382" s="164" t="n">
        <v>96.87</v>
      </c>
      <c r="AA382" s="164" t="n">
        <v>99.37</v>
      </c>
      <c r="AB382" s="164" t="n">
        <v>101.87</v>
      </c>
      <c r="AC382" s="164" t="n">
        <v>104.37</v>
      </c>
      <c r="AD382" s="164" t="n">
        <v>106.87</v>
      </c>
      <c r="AE382" s="165"/>
      <c r="AF382" s="165"/>
      <c r="AG382" s="165"/>
      <c r="AH382" s="165"/>
      <c r="AI382" s="165"/>
      <c r="AJ382" s="165"/>
      <c r="AK382" s="165"/>
      <c r="AL382" s="165"/>
      <c r="AM382" s="165"/>
      <c r="AN382" s="165"/>
      <c r="AO382" s="165"/>
      <c r="AP382" s="165"/>
      <c r="AQ382" s="165"/>
      <c r="AR382" s="165"/>
      <c r="AS382" s="165"/>
      <c r="AT382" s="165"/>
      <c r="AU382" s="165"/>
      <c r="AV382" s="165"/>
      <c r="AW382" s="165"/>
      <c r="AX382" s="165"/>
      <c r="AY382" s="165"/>
      <c r="AZ382" s="165"/>
      <c r="BA382" s="165"/>
      <c r="BB382" s="165"/>
      <c r="BC382" s="165"/>
      <c r="BD382" s="165"/>
      <c r="BE382" s="165"/>
      <c r="BF382" s="165"/>
      <c r="BG382" s="165"/>
    </row>
    <row r="383" customFormat="false" ht="15" hidden="false" customHeight="false" outlineLevel="0" collapsed="false">
      <c r="B383" s="78" t="s">
        <v>118</v>
      </c>
      <c r="C383" s="164" t="n">
        <v>0</v>
      </c>
      <c r="D383" s="164" t="n">
        <v>0</v>
      </c>
      <c r="E383" s="164" t="n">
        <v>0</v>
      </c>
      <c r="F383" s="164" t="n">
        <v>0</v>
      </c>
      <c r="G383" s="164" t="n">
        <v>0</v>
      </c>
      <c r="H383" s="164" t="n">
        <v>0</v>
      </c>
      <c r="I383" s="164" t="n">
        <v>0</v>
      </c>
      <c r="J383" s="164" t="n">
        <v>0</v>
      </c>
      <c r="K383" s="164" t="n">
        <v>0.09</v>
      </c>
      <c r="L383" s="164" t="n">
        <v>0.18</v>
      </c>
      <c r="M383" s="164" t="n">
        <v>0.26</v>
      </c>
      <c r="N383" s="164" t="n">
        <v>0.35</v>
      </c>
      <c r="O383" s="164" t="n">
        <v>0.44</v>
      </c>
      <c r="P383" s="164" t="n">
        <v>0.53</v>
      </c>
      <c r="Q383" s="164" t="n">
        <v>0.61</v>
      </c>
      <c r="R383" s="164" t="n">
        <v>0.7</v>
      </c>
      <c r="S383" s="164" t="n">
        <v>0.79</v>
      </c>
      <c r="T383" s="164" t="n">
        <v>0.88</v>
      </c>
      <c r="U383" s="164" t="n">
        <v>0.98</v>
      </c>
      <c r="V383" s="164" t="n">
        <v>1.08</v>
      </c>
      <c r="W383" s="164" t="n">
        <v>1.18</v>
      </c>
      <c r="X383" s="164" t="n">
        <v>1.28</v>
      </c>
      <c r="Y383" s="164" t="n">
        <v>1.38</v>
      </c>
      <c r="Z383" s="164" t="n">
        <v>1.48</v>
      </c>
      <c r="AA383" s="164" t="n">
        <v>1.58</v>
      </c>
      <c r="AB383" s="164" t="n">
        <v>1.68</v>
      </c>
      <c r="AC383" s="164" t="n">
        <v>1.78</v>
      </c>
      <c r="AD383" s="164" t="n">
        <v>1.88</v>
      </c>
      <c r="AE383" s="165"/>
      <c r="AF383" s="165"/>
      <c r="AG383" s="165"/>
      <c r="AH383" s="165"/>
      <c r="AI383" s="165"/>
      <c r="AJ383" s="165"/>
      <c r="AK383" s="165"/>
      <c r="AL383" s="165"/>
      <c r="AM383" s="165"/>
      <c r="AN383" s="165"/>
      <c r="AO383" s="165"/>
      <c r="AP383" s="165"/>
      <c r="AQ383" s="165"/>
      <c r="AR383" s="165"/>
      <c r="AS383" s="165"/>
      <c r="AT383" s="165"/>
      <c r="AU383" s="165"/>
      <c r="AV383" s="165"/>
      <c r="AW383" s="165"/>
      <c r="AX383" s="165"/>
      <c r="AY383" s="165"/>
      <c r="AZ383" s="165"/>
      <c r="BA383" s="165"/>
      <c r="BB383" s="165"/>
      <c r="BC383" s="165"/>
      <c r="BD383" s="165"/>
      <c r="BE383" s="165"/>
      <c r="BF383" s="165"/>
      <c r="BG383" s="165"/>
    </row>
    <row r="385" s="166" customFormat="true" ht="17.25" hidden="false" customHeight="false" outlineLevel="0" collapsed="false"/>
    <row r="391" s="91" customFormat="true" ht="15" hidden="false" customHeight="false" outlineLevel="0" collapsed="false">
      <c r="A391" s="90"/>
      <c r="B391" s="90"/>
      <c r="C391" s="90"/>
      <c r="D391" s="90"/>
      <c r="E391" s="90"/>
      <c r="F391" s="90"/>
      <c r="G391" s="90"/>
      <c r="H391" s="90"/>
      <c r="I391" s="90"/>
      <c r="J391" s="90"/>
      <c r="K391" s="90"/>
      <c r="L391" s="90"/>
      <c r="M391" s="90"/>
      <c r="N391" s="90"/>
      <c r="O391" s="90"/>
      <c r="P391" s="90"/>
      <c r="Q391" s="90"/>
      <c r="R391" s="90"/>
      <c r="S391" s="90"/>
      <c r="T391" s="90"/>
      <c r="U391" s="90"/>
    </row>
    <row r="392" s="91" customFormat="true" ht="15" hidden="false" customHeight="false" outlineLevel="0" collapsed="false">
      <c r="A392" s="90"/>
      <c r="B392" s="90"/>
      <c r="C392" s="90"/>
      <c r="D392" s="90"/>
      <c r="E392" s="90"/>
      <c r="F392" s="90"/>
      <c r="G392" s="90"/>
      <c r="H392" s="90"/>
      <c r="I392" s="90"/>
      <c r="J392" s="90"/>
      <c r="K392" s="90"/>
      <c r="L392" s="90"/>
      <c r="M392" s="90"/>
      <c r="N392" s="90"/>
      <c r="O392" s="90"/>
      <c r="P392" s="90"/>
      <c r="Q392" s="90"/>
      <c r="R392" s="90"/>
      <c r="S392" s="90"/>
      <c r="T392" s="90"/>
      <c r="U392" s="90"/>
    </row>
    <row r="393" s="91" customFormat="true" ht="15" hidden="false" customHeight="false" outlineLevel="0" collapsed="false">
      <c r="A393" s="90"/>
      <c r="B393" s="90"/>
      <c r="C393" s="90"/>
      <c r="D393" s="90"/>
      <c r="E393" s="90"/>
      <c r="F393" s="90"/>
      <c r="G393" s="90"/>
      <c r="H393" s="90"/>
      <c r="I393" s="90"/>
      <c r="J393" s="90"/>
      <c r="K393" s="90"/>
      <c r="L393" s="90"/>
      <c r="M393" s="90"/>
      <c r="N393" s="90"/>
      <c r="O393" s="90"/>
      <c r="P393" s="90"/>
      <c r="Q393" s="90"/>
      <c r="R393" s="90"/>
      <c r="S393" s="90"/>
      <c r="T393" s="90"/>
      <c r="U393" s="90"/>
    </row>
    <row r="394" s="91" customFormat="true" ht="15" hidden="false" customHeight="false" outlineLevel="0" collapsed="false">
      <c r="A394" s="90"/>
      <c r="B394" s="90"/>
      <c r="C394" s="90"/>
      <c r="D394" s="90"/>
      <c r="E394" s="90"/>
      <c r="F394" s="90"/>
      <c r="G394" s="90"/>
      <c r="H394" s="90"/>
      <c r="I394" s="90"/>
      <c r="J394" s="90"/>
      <c r="K394" s="90"/>
      <c r="L394" s="90"/>
      <c r="M394" s="90"/>
      <c r="N394" s="90"/>
      <c r="O394" s="90"/>
      <c r="P394" s="90"/>
      <c r="Q394" s="90"/>
      <c r="R394" s="90"/>
      <c r="S394" s="90"/>
      <c r="T394" s="90"/>
      <c r="U394" s="90"/>
    </row>
    <row r="395" s="91" customFormat="true" ht="15" hidden="false" customHeight="false" outlineLevel="0" collapsed="false">
      <c r="A395" s="90"/>
      <c r="B395" s="90"/>
      <c r="C395" s="90"/>
      <c r="D395" s="90"/>
      <c r="E395" s="90"/>
      <c r="F395" s="90"/>
      <c r="G395" s="90"/>
      <c r="H395" s="90"/>
      <c r="I395" s="90"/>
      <c r="J395" s="90"/>
      <c r="K395" s="90"/>
      <c r="L395" s="90"/>
      <c r="M395" s="90"/>
      <c r="N395" s="90"/>
      <c r="O395" s="90"/>
      <c r="P395" s="90"/>
      <c r="Q395" s="90"/>
      <c r="R395" s="90"/>
      <c r="S395" s="90"/>
      <c r="T395" s="90"/>
      <c r="U395" s="90"/>
    </row>
    <row r="396" s="91" customFormat="true" ht="15" hidden="false" customHeight="false" outlineLevel="0" collapsed="false">
      <c r="A396" s="90"/>
      <c r="B396" s="90"/>
      <c r="C396" s="90"/>
      <c r="D396" s="90"/>
      <c r="E396" s="90"/>
      <c r="F396" s="90"/>
      <c r="G396" s="90"/>
      <c r="H396" s="90"/>
      <c r="I396" s="90"/>
      <c r="J396" s="90"/>
      <c r="K396" s="90"/>
      <c r="L396" s="90"/>
      <c r="M396" s="90"/>
      <c r="N396" s="90"/>
      <c r="O396" s="90"/>
      <c r="P396" s="90"/>
      <c r="Q396" s="90"/>
      <c r="R396" s="90"/>
      <c r="S396" s="90"/>
      <c r="T396" s="90"/>
      <c r="U396" s="90"/>
    </row>
    <row r="397" s="91" customFormat="true" ht="15" hidden="false" customHeight="false" outlineLevel="0" collapsed="false">
      <c r="A397" s="90"/>
      <c r="B397" s="90"/>
      <c r="C397" s="90"/>
      <c r="D397" s="90"/>
      <c r="E397" s="90"/>
      <c r="F397" s="90"/>
      <c r="G397" s="90"/>
      <c r="H397" s="90"/>
      <c r="I397" s="90"/>
      <c r="J397" s="90"/>
      <c r="K397" s="90"/>
      <c r="L397" s="90"/>
      <c r="M397" s="90"/>
      <c r="N397" s="90"/>
      <c r="O397" s="90"/>
      <c r="P397" s="90"/>
      <c r="Q397" s="90"/>
      <c r="R397" s="90"/>
      <c r="S397" s="90"/>
      <c r="T397" s="90"/>
      <c r="U397" s="90"/>
    </row>
    <row r="398" s="91" customFormat="true" ht="15" hidden="false" customHeight="false" outlineLevel="0" collapsed="false">
      <c r="A398" s="90"/>
      <c r="B398" s="90"/>
      <c r="C398" s="90"/>
      <c r="D398" s="90"/>
      <c r="E398" s="90"/>
      <c r="F398" s="90"/>
      <c r="G398" s="90"/>
      <c r="H398" s="90"/>
      <c r="I398" s="90"/>
      <c r="J398" s="90"/>
      <c r="K398" s="90"/>
      <c r="L398" s="90"/>
      <c r="M398" s="90"/>
      <c r="N398" s="90"/>
      <c r="O398" s="90"/>
      <c r="P398" s="90"/>
      <c r="Q398" s="90"/>
      <c r="R398" s="90"/>
      <c r="S398" s="90"/>
      <c r="T398" s="90"/>
      <c r="U398" s="90"/>
    </row>
    <row r="399" s="91" customFormat="true" ht="15" hidden="false" customHeight="false" outlineLevel="0" collapsed="false">
      <c r="A399" s="90"/>
      <c r="B399" s="90"/>
      <c r="C399" s="90"/>
      <c r="D399" s="90"/>
      <c r="E399" s="90"/>
      <c r="F399" s="90"/>
      <c r="G399" s="90"/>
      <c r="H399" s="90"/>
      <c r="I399" s="90"/>
      <c r="J399" s="90"/>
      <c r="K399" s="90"/>
      <c r="L399" s="90"/>
      <c r="M399" s="90"/>
      <c r="N399" s="90"/>
      <c r="O399" s="90"/>
      <c r="P399" s="90"/>
      <c r="Q399" s="90"/>
      <c r="R399" s="90"/>
      <c r="S399" s="90"/>
      <c r="T399" s="90"/>
      <c r="U399" s="90"/>
    </row>
    <row r="400" s="91" customFormat="true" ht="15" hidden="false" customHeight="false" outlineLevel="0" collapsed="false">
      <c r="A400" s="90"/>
      <c r="B400" s="90"/>
      <c r="C400" s="90"/>
      <c r="D400" s="90"/>
      <c r="E400" s="90"/>
      <c r="F400" s="90"/>
      <c r="G400" s="90"/>
      <c r="H400" s="90"/>
      <c r="I400" s="90"/>
      <c r="J400" s="90"/>
      <c r="K400" s="90"/>
      <c r="L400" s="90"/>
      <c r="M400" s="90"/>
      <c r="N400" s="90"/>
      <c r="O400" s="90"/>
      <c r="P400" s="90"/>
      <c r="Q400" s="90"/>
      <c r="R400" s="90"/>
      <c r="S400" s="90"/>
      <c r="T400" s="90"/>
      <c r="U400" s="90"/>
    </row>
    <row r="401" s="91" customFormat="true" ht="15" hidden="false" customHeight="false" outlineLevel="0" collapsed="false">
      <c r="A401" s="90"/>
      <c r="B401" s="90"/>
      <c r="C401" s="90"/>
      <c r="D401" s="90"/>
      <c r="E401" s="90"/>
      <c r="F401" s="90"/>
      <c r="G401" s="90"/>
      <c r="H401" s="90"/>
      <c r="I401" s="90"/>
      <c r="J401" s="90"/>
      <c r="K401" s="90"/>
      <c r="L401" s="90"/>
      <c r="M401" s="90"/>
      <c r="N401" s="90"/>
      <c r="O401" s="90"/>
      <c r="P401" s="90"/>
      <c r="Q401" s="90"/>
      <c r="R401" s="90"/>
      <c r="S401" s="90"/>
      <c r="T401" s="90"/>
      <c r="U401" s="90"/>
    </row>
    <row r="402" s="91" customFormat="true" ht="15" hidden="false" customHeight="false" outlineLevel="0" collapsed="false">
      <c r="A402" s="90"/>
      <c r="B402" s="90"/>
      <c r="C402" s="90"/>
      <c r="D402" s="90"/>
      <c r="E402" s="90"/>
      <c r="F402" s="90"/>
      <c r="G402" s="90"/>
      <c r="H402" s="90"/>
      <c r="I402" s="90"/>
      <c r="J402" s="90"/>
      <c r="K402" s="90"/>
      <c r="L402" s="90"/>
      <c r="M402" s="90"/>
      <c r="N402" s="90"/>
      <c r="O402" s="90"/>
      <c r="P402" s="90"/>
      <c r="Q402" s="90"/>
      <c r="R402" s="90"/>
      <c r="S402" s="90"/>
      <c r="T402" s="90"/>
      <c r="U402" s="9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B8B"/>
    <pageSetUpPr fitToPage="false"/>
  </sheetPr>
  <dimension ref="A1:BH14"/>
  <sheetViews>
    <sheetView showFormulas="false" showGridLines="false" showRowColHeaders="true" showZeros="true" rightToLeft="false" tabSelected="false" showOutlineSymbols="true" defaultGridColor="true" view="normal" topLeftCell="K1" colorId="64" zoomScale="80" zoomScaleNormal="80" zoomScalePageLayoutView="100" workbookViewId="0">
      <selection pane="topLeft" activeCell="A4" activeCellId="0" sqref="A4"/>
    </sheetView>
  </sheetViews>
  <sheetFormatPr defaultColWidth="10.57421875" defaultRowHeight="15" zeroHeight="false" outlineLevelRow="0" outlineLevelCol="0"/>
  <cols>
    <col collapsed="false" customWidth="true" hidden="false" outlineLevel="0" max="1" min="1" style="167" width="5.57"/>
    <col collapsed="false" customWidth="true" hidden="false" outlineLevel="0" max="2" min="2" style="167" width="36.85"/>
    <col collapsed="false" customWidth="false" hidden="false" outlineLevel="0" max="1024" min="3" style="167" width="10.57"/>
  </cols>
  <sheetData>
    <row r="1" s="168" customFormat="true" ht="19.5" hidden="false" customHeight="false" outlineLevel="0" collapsed="false">
      <c r="B1" s="168" t="s">
        <v>151</v>
      </c>
    </row>
    <row r="2" customFormat="false" ht="15" hidden="false" customHeight="false" outlineLevel="0" collapsed="false">
      <c r="B2" s="169"/>
    </row>
    <row r="3" s="23" customFormat="true" ht="15" hidden="false" customHeight="false" outlineLevel="0" collapsed="false">
      <c r="A3" s="170"/>
      <c r="B3" s="171" t="s">
        <v>152</v>
      </c>
      <c r="C3" s="22" t="n">
        <v>2023</v>
      </c>
      <c r="D3" s="22" t="n">
        <v>2024</v>
      </c>
      <c r="E3" s="22" t="n">
        <v>2025</v>
      </c>
      <c r="F3" s="22" t="n">
        <v>2026</v>
      </c>
      <c r="G3" s="22" t="n">
        <v>2027</v>
      </c>
      <c r="H3" s="22" t="n">
        <v>2028</v>
      </c>
      <c r="I3" s="22" t="n">
        <v>2029</v>
      </c>
      <c r="J3" s="22" t="n">
        <v>2030</v>
      </c>
      <c r="K3" s="22" t="n">
        <v>2031</v>
      </c>
      <c r="L3" s="22" t="n">
        <v>2032</v>
      </c>
      <c r="M3" s="22" t="n">
        <v>2033</v>
      </c>
      <c r="N3" s="22" t="n">
        <v>2034</v>
      </c>
      <c r="O3" s="22" t="n">
        <v>2035</v>
      </c>
      <c r="P3" s="22" t="n">
        <v>2036</v>
      </c>
      <c r="Q3" s="22" t="n">
        <v>2037</v>
      </c>
      <c r="R3" s="22" t="n">
        <v>2038</v>
      </c>
      <c r="S3" s="22" t="n">
        <v>2039</v>
      </c>
      <c r="T3" s="22" t="n">
        <v>2040</v>
      </c>
      <c r="U3" s="22" t="n">
        <v>2041</v>
      </c>
      <c r="V3" s="22" t="n">
        <v>2042</v>
      </c>
      <c r="W3" s="22" t="n">
        <v>2043</v>
      </c>
      <c r="X3" s="22" t="n">
        <v>2044</v>
      </c>
      <c r="Y3" s="22" t="n">
        <v>2045</v>
      </c>
      <c r="Z3" s="22" t="n">
        <v>2046</v>
      </c>
      <c r="AA3" s="22" t="n">
        <v>2047</v>
      </c>
      <c r="AB3" s="22" t="n">
        <v>2048</v>
      </c>
      <c r="AC3" s="22" t="n">
        <v>2049</v>
      </c>
      <c r="AD3" s="22" t="n">
        <v>2050</v>
      </c>
    </row>
    <row r="4" customFormat="false" ht="15" hidden="false" customHeight="false" outlineLevel="0" collapsed="false">
      <c r="A4" s="172"/>
      <c r="B4" s="173" t="s">
        <v>65</v>
      </c>
      <c r="C4" s="25" t="n">
        <v>72.24</v>
      </c>
      <c r="D4" s="25" t="n">
        <v>73.7</v>
      </c>
      <c r="E4" s="25" t="n">
        <v>73.9</v>
      </c>
      <c r="F4" s="25" t="n">
        <v>74.05</v>
      </c>
      <c r="G4" s="25" t="n">
        <v>74.2</v>
      </c>
      <c r="H4" s="25" t="n">
        <v>74.5</v>
      </c>
      <c r="I4" s="25" t="n">
        <v>74.8</v>
      </c>
      <c r="J4" s="25" t="n">
        <v>75.1</v>
      </c>
      <c r="K4" s="25" t="n">
        <v>74.92</v>
      </c>
      <c r="L4" s="25" t="n">
        <v>74.74</v>
      </c>
      <c r="M4" s="25" t="n">
        <v>74.56</v>
      </c>
      <c r="N4" s="25" t="n">
        <v>74.38</v>
      </c>
      <c r="O4" s="25" t="n">
        <v>74.2</v>
      </c>
      <c r="P4" s="25" t="n">
        <v>73.82</v>
      </c>
      <c r="Q4" s="25" t="n">
        <v>73.44</v>
      </c>
      <c r="R4" s="25" t="n">
        <v>73.06</v>
      </c>
      <c r="S4" s="25" t="n">
        <v>72.68</v>
      </c>
      <c r="T4" s="25" t="n">
        <v>72.3</v>
      </c>
      <c r="U4" s="25" t="n">
        <v>71.94</v>
      </c>
      <c r="V4" s="25" t="n">
        <v>71.58</v>
      </c>
      <c r="W4" s="25" t="n">
        <v>71.22</v>
      </c>
      <c r="X4" s="25" t="n">
        <v>70.86</v>
      </c>
      <c r="Y4" s="25" t="n">
        <v>70.5</v>
      </c>
      <c r="Z4" s="25" t="n">
        <v>70.16</v>
      </c>
      <c r="AA4" s="25" t="n">
        <v>69.82</v>
      </c>
      <c r="AB4" s="25" t="n">
        <v>69.48</v>
      </c>
      <c r="AC4" s="25" t="n">
        <v>69.14</v>
      </c>
      <c r="AD4" s="25" t="n">
        <v>68.8</v>
      </c>
      <c r="AF4" s="174"/>
      <c r="AG4" s="174"/>
      <c r="AH4" s="174"/>
      <c r="AI4" s="174"/>
      <c r="AJ4" s="174"/>
      <c r="AK4" s="174"/>
      <c r="AL4" s="174"/>
      <c r="AM4" s="174"/>
      <c r="AN4" s="174"/>
      <c r="AO4" s="174"/>
      <c r="AP4" s="174"/>
      <c r="AQ4" s="174"/>
      <c r="AR4" s="174"/>
      <c r="AS4" s="174"/>
      <c r="AT4" s="174"/>
      <c r="AU4" s="174"/>
      <c r="AV4" s="174"/>
      <c r="AW4" s="174"/>
      <c r="AX4" s="174"/>
      <c r="AY4" s="174"/>
      <c r="AZ4" s="174"/>
      <c r="BA4" s="174"/>
      <c r="BB4" s="174"/>
      <c r="BC4" s="174"/>
      <c r="BD4" s="174"/>
      <c r="BE4" s="174"/>
      <c r="BF4" s="174"/>
      <c r="BG4" s="174"/>
      <c r="BH4" s="174"/>
    </row>
    <row r="5" customFormat="false" ht="15" hidden="false" customHeight="false" outlineLevel="0" collapsed="false">
      <c r="A5" s="172"/>
      <c r="B5" s="167" t="s">
        <v>66</v>
      </c>
      <c r="C5" s="25" t="n">
        <v>40.26</v>
      </c>
      <c r="D5" s="25" t="n">
        <v>40.23</v>
      </c>
      <c r="E5" s="25" t="n">
        <v>39.96</v>
      </c>
      <c r="F5" s="25" t="n">
        <v>39.75</v>
      </c>
      <c r="G5" s="25" t="n">
        <v>39.54</v>
      </c>
      <c r="H5" s="25" t="n">
        <v>39.71</v>
      </c>
      <c r="I5" s="25" t="n">
        <v>39.88</v>
      </c>
      <c r="J5" s="25" t="n">
        <v>40.05</v>
      </c>
      <c r="K5" s="25" t="n">
        <v>39.83</v>
      </c>
      <c r="L5" s="25" t="n">
        <v>39.61</v>
      </c>
      <c r="M5" s="25" t="n">
        <v>39.39</v>
      </c>
      <c r="N5" s="25" t="n">
        <v>39.16</v>
      </c>
      <c r="O5" s="25" t="n">
        <v>38.94</v>
      </c>
      <c r="P5" s="25" t="n">
        <v>39.24</v>
      </c>
      <c r="Q5" s="25" t="n">
        <v>39.53</v>
      </c>
      <c r="R5" s="25" t="n">
        <v>39.83</v>
      </c>
      <c r="S5" s="25" t="n">
        <v>40.12</v>
      </c>
      <c r="T5" s="25" t="n">
        <v>40.42</v>
      </c>
      <c r="U5" s="25" t="n">
        <v>40.77</v>
      </c>
      <c r="V5" s="25" t="n">
        <v>41.12</v>
      </c>
      <c r="W5" s="25" t="n">
        <v>41.48</v>
      </c>
      <c r="X5" s="25" t="n">
        <v>41.83</v>
      </c>
      <c r="Y5" s="25" t="n">
        <v>42.18</v>
      </c>
      <c r="Z5" s="25" t="n">
        <v>42.64</v>
      </c>
      <c r="AA5" s="25" t="n">
        <v>43.1</v>
      </c>
      <c r="AB5" s="25" t="n">
        <v>43.57</v>
      </c>
      <c r="AC5" s="25" t="n">
        <v>44.03</v>
      </c>
      <c r="AD5" s="25" t="n">
        <v>44.49</v>
      </c>
      <c r="AF5" s="174"/>
      <c r="AG5" s="174"/>
      <c r="AH5" s="174"/>
      <c r="AI5" s="174"/>
      <c r="AJ5" s="174"/>
      <c r="AK5" s="174"/>
      <c r="AL5" s="174"/>
      <c r="AM5" s="174"/>
      <c r="AN5" s="174"/>
      <c r="AO5" s="174"/>
      <c r="AP5" s="174"/>
      <c r="AQ5" s="174"/>
      <c r="AR5" s="174"/>
      <c r="AS5" s="174"/>
      <c r="AT5" s="174"/>
      <c r="AU5" s="174"/>
      <c r="AV5" s="174"/>
      <c r="AW5" s="174"/>
      <c r="AX5" s="174"/>
      <c r="AY5" s="174"/>
      <c r="AZ5" s="174"/>
      <c r="BA5" s="174"/>
      <c r="BB5" s="174"/>
      <c r="BC5" s="174"/>
      <c r="BD5" s="174"/>
      <c r="BE5" s="174"/>
      <c r="BF5" s="174"/>
      <c r="BG5" s="174"/>
      <c r="BH5" s="174"/>
    </row>
    <row r="6" customFormat="false" ht="15" hidden="false" customHeight="false" outlineLevel="0" collapsed="false">
      <c r="A6" s="172"/>
      <c r="B6" s="167" t="s">
        <v>153</v>
      </c>
      <c r="C6" s="25" t="n">
        <v>28.12</v>
      </c>
      <c r="D6" s="25" t="n">
        <v>28.48</v>
      </c>
      <c r="E6" s="25" t="n">
        <v>28.46</v>
      </c>
      <c r="F6" s="25" t="n">
        <v>28.45</v>
      </c>
      <c r="G6" s="25" t="n">
        <v>28.43</v>
      </c>
      <c r="H6" s="25" t="n">
        <v>28.55</v>
      </c>
      <c r="I6" s="25" t="n">
        <v>28.67</v>
      </c>
      <c r="J6" s="25" t="n">
        <v>28.79</v>
      </c>
      <c r="K6" s="25" t="n">
        <v>28.69</v>
      </c>
      <c r="L6" s="25" t="n">
        <v>28.59</v>
      </c>
      <c r="M6" s="25" t="n">
        <v>28.49</v>
      </c>
      <c r="N6" s="25" t="n">
        <v>28.39</v>
      </c>
      <c r="O6" s="25" t="n">
        <v>28.29</v>
      </c>
      <c r="P6" s="25" t="n">
        <v>28.26</v>
      </c>
      <c r="Q6" s="25" t="n">
        <v>28.24</v>
      </c>
      <c r="R6" s="25" t="n">
        <v>28.22</v>
      </c>
      <c r="S6" s="25" t="n">
        <v>28.2</v>
      </c>
      <c r="T6" s="25" t="n">
        <v>28.18</v>
      </c>
      <c r="U6" s="25" t="n">
        <v>28.18</v>
      </c>
      <c r="V6" s="25" t="n">
        <v>28.18</v>
      </c>
      <c r="W6" s="25" t="n">
        <v>28.17</v>
      </c>
      <c r="X6" s="25" t="n">
        <v>28.17</v>
      </c>
      <c r="Y6" s="25" t="n">
        <v>28.17</v>
      </c>
      <c r="Z6" s="25" t="n">
        <v>28.2</v>
      </c>
      <c r="AA6" s="25" t="n">
        <v>28.23</v>
      </c>
      <c r="AB6" s="25" t="n">
        <v>28.26</v>
      </c>
      <c r="AC6" s="25" t="n">
        <v>28.29</v>
      </c>
      <c r="AD6" s="25" t="n">
        <v>28.32</v>
      </c>
      <c r="AF6" s="174"/>
      <c r="AG6" s="174"/>
      <c r="AH6" s="174"/>
      <c r="AI6" s="174"/>
      <c r="AJ6" s="174"/>
      <c r="AK6" s="174"/>
      <c r="AL6" s="174"/>
      <c r="AM6" s="174"/>
      <c r="AN6" s="174"/>
      <c r="AO6" s="174"/>
      <c r="AP6" s="174"/>
      <c r="AQ6" s="174"/>
      <c r="AR6" s="174"/>
      <c r="AS6" s="174"/>
      <c r="AT6" s="174"/>
      <c r="AU6" s="174"/>
      <c r="AV6" s="174"/>
      <c r="AW6" s="174"/>
      <c r="AX6" s="174"/>
      <c r="AY6" s="174"/>
      <c r="AZ6" s="174"/>
      <c r="BA6" s="174"/>
      <c r="BB6" s="174"/>
      <c r="BC6" s="174"/>
      <c r="BD6" s="174"/>
      <c r="BE6" s="174"/>
      <c r="BF6" s="174"/>
      <c r="BG6" s="174"/>
      <c r="BH6" s="174"/>
    </row>
    <row r="7" customFormat="false" ht="15" hidden="false" customHeight="false" outlineLevel="0" collapsed="false">
      <c r="B7" s="175" t="s">
        <v>154</v>
      </c>
      <c r="C7" s="176" t="n">
        <f aca="false">SUM(C4:C6)</f>
        <v>140.62</v>
      </c>
      <c r="D7" s="176" t="n">
        <f aca="false">SUM(D4:D6)</f>
        <v>142.41</v>
      </c>
      <c r="E7" s="176" t="n">
        <f aca="false">SUM(E4:E6)</f>
        <v>142.32</v>
      </c>
      <c r="F7" s="176" t="n">
        <f aca="false">SUM(F4:F6)</f>
        <v>142.25</v>
      </c>
      <c r="G7" s="176" t="n">
        <f aca="false">SUM(G4:G6)</f>
        <v>142.17</v>
      </c>
      <c r="H7" s="176" t="n">
        <f aca="false">SUM(H4:H6)</f>
        <v>142.76</v>
      </c>
      <c r="I7" s="176" t="n">
        <f aca="false">SUM(I4:I6)</f>
        <v>143.35</v>
      </c>
      <c r="J7" s="176" t="n">
        <f aca="false">SUM(J4:J6)</f>
        <v>143.94</v>
      </c>
      <c r="K7" s="176" t="n">
        <f aca="false">SUM(K4:K6)</f>
        <v>143.44</v>
      </c>
      <c r="L7" s="176" t="n">
        <f aca="false">SUM(L4:L6)</f>
        <v>142.94</v>
      </c>
      <c r="M7" s="176" t="n">
        <f aca="false">SUM(M4:M6)</f>
        <v>142.44</v>
      </c>
      <c r="N7" s="176" t="n">
        <f aca="false">SUM(N4:N6)</f>
        <v>141.93</v>
      </c>
      <c r="O7" s="176" t="n">
        <f aca="false">SUM(O4:O6)</f>
        <v>141.43</v>
      </c>
      <c r="P7" s="176" t="n">
        <f aca="false">SUM(P4:P6)</f>
        <v>141.32</v>
      </c>
      <c r="Q7" s="176" t="n">
        <f aca="false">SUM(Q4:Q6)</f>
        <v>141.21</v>
      </c>
      <c r="R7" s="176" t="n">
        <f aca="false">SUM(R4:R6)</f>
        <v>141.11</v>
      </c>
      <c r="S7" s="176" t="n">
        <f aca="false">SUM(S4:S6)</f>
        <v>141</v>
      </c>
      <c r="T7" s="176" t="n">
        <f aca="false">SUM(T4:T6)</f>
        <v>140.9</v>
      </c>
      <c r="U7" s="176" t="n">
        <f aca="false">SUM(U4:U6)</f>
        <v>140.89</v>
      </c>
      <c r="V7" s="176" t="n">
        <f aca="false">SUM(V4:V6)</f>
        <v>140.88</v>
      </c>
      <c r="W7" s="176" t="n">
        <f aca="false">SUM(W4:W6)</f>
        <v>140.87</v>
      </c>
      <c r="X7" s="176" t="n">
        <f aca="false">SUM(X4:X6)</f>
        <v>140.86</v>
      </c>
      <c r="Y7" s="176" t="n">
        <f aca="false">SUM(Y4:Y6)</f>
        <v>140.85</v>
      </c>
      <c r="Z7" s="176" t="n">
        <f aca="false">SUM(Z4:Z6)</f>
        <v>141</v>
      </c>
      <c r="AA7" s="176" t="n">
        <f aca="false">SUM(AA4:AA6)</f>
        <v>141.15</v>
      </c>
      <c r="AB7" s="176" t="n">
        <f aca="false">SUM(AB4:AB6)</f>
        <v>141.31</v>
      </c>
      <c r="AC7" s="176" t="n">
        <f aca="false">SUM(AC4:AC6)</f>
        <v>141.46</v>
      </c>
      <c r="AD7" s="176" t="n">
        <f aca="false">SUM(AD4:AD6)</f>
        <v>141.61</v>
      </c>
    </row>
    <row r="8" customFormat="false" ht="15" hidden="false" customHeight="false" outlineLevel="0" collapsed="false">
      <c r="B8" s="175"/>
      <c r="C8" s="177"/>
      <c r="D8" s="177"/>
      <c r="E8" s="177"/>
      <c r="F8" s="177"/>
      <c r="G8" s="177"/>
      <c r="H8" s="177"/>
      <c r="I8" s="177"/>
      <c r="J8" s="177"/>
      <c r="K8" s="177"/>
      <c r="L8" s="177"/>
      <c r="M8" s="177"/>
      <c r="N8" s="177"/>
      <c r="O8" s="177"/>
      <c r="P8" s="177"/>
      <c r="Q8" s="177"/>
      <c r="R8" s="177"/>
      <c r="S8" s="177"/>
      <c r="T8" s="177"/>
      <c r="U8" s="177"/>
      <c r="V8" s="177"/>
      <c r="W8" s="177"/>
      <c r="X8" s="177"/>
      <c r="Y8" s="177"/>
      <c r="Z8" s="177"/>
      <c r="AA8" s="177"/>
      <c r="AB8" s="177"/>
      <c r="AC8" s="177"/>
      <c r="AD8" s="177"/>
    </row>
    <row r="9" s="180" customFormat="true" ht="17.25" hidden="false" customHeight="false" outlineLevel="0" collapsed="false">
      <c r="A9" s="178"/>
      <c r="B9" s="179" t="s">
        <v>51</v>
      </c>
      <c r="C9" s="178"/>
      <c r="D9" s="178"/>
      <c r="E9" s="178"/>
      <c r="F9" s="178"/>
      <c r="G9" s="178"/>
      <c r="H9" s="178"/>
      <c r="I9" s="178"/>
      <c r="J9" s="178"/>
      <c r="K9" s="178"/>
      <c r="L9" s="178"/>
      <c r="M9" s="178"/>
      <c r="N9" s="178"/>
      <c r="O9" s="178"/>
      <c r="P9" s="178"/>
      <c r="Q9" s="178"/>
      <c r="R9" s="178"/>
      <c r="S9" s="178"/>
      <c r="T9" s="178"/>
      <c r="U9" s="178"/>
      <c r="V9" s="178"/>
      <c r="W9" s="178"/>
      <c r="X9" s="178"/>
      <c r="Y9" s="178"/>
      <c r="Z9" s="178"/>
      <c r="AA9" s="178"/>
      <c r="AB9" s="178"/>
      <c r="AC9" s="178"/>
      <c r="AD9" s="178"/>
    </row>
    <row r="10" s="181" customFormat="true" ht="15" hidden="false" customHeight="false" outlineLevel="0" collapsed="false">
      <c r="B10" s="182" t="s">
        <v>155</v>
      </c>
      <c r="C10" s="183" t="n">
        <v>2023</v>
      </c>
      <c r="D10" s="183" t="n">
        <v>2024</v>
      </c>
      <c r="E10" s="183" t="n">
        <v>2025</v>
      </c>
      <c r="F10" s="183" t="n">
        <v>2026</v>
      </c>
      <c r="G10" s="183" t="n">
        <v>2027</v>
      </c>
      <c r="H10" s="183" t="n">
        <v>2028</v>
      </c>
      <c r="I10" s="183" t="n">
        <v>2029</v>
      </c>
      <c r="J10" s="183" t="n">
        <v>2030</v>
      </c>
      <c r="K10" s="183" t="n">
        <v>2031</v>
      </c>
      <c r="L10" s="183" t="n">
        <v>2032</v>
      </c>
      <c r="M10" s="183" t="n">
        <v>2033</v>
      </c>
      <c r="N10" s="183" t="n">
        <v>2034</v>
      </c>
      <c r="O10" s="183" t="n">
        <v>2035</v>
      </c>
      <c r="P10" s="183" t="n">
        <v>2036</v>
      </c>
      <c r="Q10" s="183" t="n">
        <v>2037</v>
      </c>
      <c r="R10" s="183" t="n">
        <v>2038</v>
      </c>
      <c r="S10" s="183" t="n">
        <v>2039</v>
      </c>
      <c r="T10" s="183" t="n">
        <v>2040</v>
      </c>
      <c r="U10" s="183" t="n">
        <v>2041</v>
      </c>
      <c r="V10" s="183" t="n">
        <v>2042</v>
      </c>
      <c r="W10" s="183" t="n">
        <v>2043</v>
      </c>
      <c r="X10" s="183" t="n">
        <v>2044</v>
      </c>
      <c r="Y10" s="183" t="n">
        <v>2045</v>
      </c>
      <c r="Z10" s="183" t="n">
        <v>2046</v>
      </c>
      <c r="AA10" s="183" t="n">
        <v>2047</v>
      </c>
      <c r="AB10" s="183" t="n">
        <v>2048</v>
      </c>
      <c r="AC10" s="183" t="n">
        <v>2049</v>
      </c>
      <c r="AD10" s="183" t="n">
        <v>2050</v>
      </c>
    </row>
    <row r="11" customFormat="false" ht="15" hidden="false" customHeight="false" outlineLevel="0" collapsed="false">
      <c r="B11" s="184" t="s">
        <v>65</v>
      </c>
      <c r="C11" s="42" t="n">
        <v>72.66</v>
      </c>
      <c r="D11" s="42" t="n">
        <v>73.58</v>
      </c>
      <c r="E11" s="42" t="n">
        <v>74.49</v>
      </c>
      <c r="F11" s="42" t="n">
        <v>75.41</v>
      </c>
      <c r="G11" s="42" t="n">
        <v>76.31</v>
      </c>
      <c r="H11" s="42" t="n">
        <v>77.23</v>
      </c>
      <c r="I11" s="42" t="n">
        <v>78.14</v>
      </c>
      <c r="J11" s="42" t="n">
        <v>79.04</v>
      </c>
      <c r="K11" s="42" t="n">
        <v>79.09</v>
      </c>
      <c r="L11" s="42" t="n">
        <v>79.13</v>
      </c>
      <c r="M11" s="42" t="n">
        <v>79.18</v>
      </c>
      <c r="N11" s="42" t="n">
        <v>79.22</v>
      </c>
      <c r="O11" s="42" t="n">
        <v>79.28</v>
      </c>
      <c r="P11" s="42" t="n">
        <v>79.17</v>
      </c>
      <c r="Q11" s="42" t="n">
        <v>79.05</v>
      </c>
      <c r="R11" s="42" t="n">
        <v>78.94</v>
      </c>
      <c r="S11" s="42" t="n">
        <v>78.82</v>
      </c>
      <c r="T11" s="42" t="n">
        <v>78.71</v>
      </c>
      <c r="U11" s="42" t="n">
        <v>78.6</v>
      </c>
      <c r="V11" s="42" t="n">
        <v>78.47</v>
      </c>
      <c r="W11" s="42" t="n">
        <v>78.36</v>
      </c>
      <c r="X11" s="42" t="n">
        <v>78.25</v>
      </c>
      <c r="Y11" s="42" t="n">
        <v>78.13</v>
      </c>
      <c r="Z11" s="42" t="n">
        <v>78.12</v>
      </c>
      <c r="AA11" s="42" t="n">
        <v>78.11</v>
      </c>
      <c r="AB11" s="42" t="n">
        <v>78.09</v>
      </c>
      <c r="AC11" s="42" t="n">
        <v>78.09</v>
      </c>
      <c r="AD11" s="42" t="n">
        <v>78.08</v>
      </c>
      <c r="AE11" s="174"/>
      <c r="AF11" s="174"/>
      <c r="AG11" s="174"/>
      <c r="AH11" s="174"/>
      <c r="AI11" s="174"/>
      <c r="AJ11" s="174"/>
      <c r="AK11" s="174"/>
      <c r="AL11" s="174"/>
      <c r="AM11" s="174"/>
      <c r="AN11" s="174"/>
      <c r="AO11" s="174"/>
      <c r="AP11" s="174"/>
    </row>
    <row r="12" customFormat="false" ht="15" hidden="false" customHeight="false" outlineLevel="0" collapsed="false">
      <c r="B12" s="185" t="s">
        <v>66</v>
      </c>
      <c r="C12" s="42" t="n">
        <v>38</v>
      </c>
      <c r="D12" s="42" t="n">
        <v>38.25</v>
      </c>
      <c r="E12" s="42" t="n">
        <v>38.49</v>
      </c>
      <c r="F12" s="42" t="n">
        <v>38.73</v>
      </c>
      <c r="G12" s="42" t="n">
        <v>38.98</v>
      </c>
      <c r="H12" s="42" t="n">
        <v>39.23</v>
      </c>
      <c r="I12" s="42" t="n">
        <v>39.47</v>
      </c>
      <c r="J12" s="42" t="n">
        <v>39.72</v>
      </c>
      <c r="K12" s="42" t="n">
        <v>39.73</v>
      </c>
      <c r="L12" s="42" t="n">
        <v>39.73</v>
      </c>
      <c r="M12" s="42" t="n">
        <v>39.74</v>
      </c>
      <c r="N12" s="42" t="n">
        <v>39.76</v>
      </c>
      <c r="O12" s="42" t="n">
        <v>39.76</v>
      </c>
      <c r="P12" s="42" t="n">
        <v>39.8</v>
      </c>
      <c r="Q12" s="42" t="n">
        <v>39.82</v>
      </c>
      <c r="R12" s="42" t="n">
        <v>39.86</v>
      </c>
      <c r="S12" s="42" t="n">
        <v>39.89</v>
      </c>
      <c r="T12" s="42" t="n">
        <v>39.91</v>
      </c>
      <c r="U12" s="42" t="n">
        <v>40.01</v>
      </c>
      <c r="V12" s="42" t="n">
        <v>40.09</v>
      </c>
      <c r="W12" s="42" t="n">
        <v>40.18</v>
      </c>
      <c r="X12" s="42" t="n">
        <v>40.27</v>
      </c>
      <c r="Y12" s="42" t="n">
        <v>40.36</v>
      </c>
      <c r="Z12" s="42" t="n">
        <v>40.56</v>
      </c>
      <c r="AA12" s="42" t="n">
        <v>40.75</v>
      </c>
      <c r="AB12" s="42" t="n">
        <v>40.95</v>
      </c>
      <c r="AC12" s="42" t="n">
        <v>41.14</v>
      </c>
      <c r="AD12" s="42" t="n">
        <v>41.35</v>
      </c>
      <c r="AE12" s="174"/>
      <c r="AF12" s="174"/>
      <c r="AG12" s="174"/>
      <c r="AH12" s="174"/>
      <c r="AI12" s="174"/>
      <c r="AJ12" s="174"/>
      <c r="AK12" s="174"/>
      <c r="AL12" s="174"/>
      <c r="AM12" s="174"/>
      <c r="AN12" s="174"/>
      <c r="AO12" s="174"/>
      <c r="AP12" s="174"/>
    </row>
    <row r="13" customFormat="false" ht="15" hidden="false" customHeight="false" outlineLevel="0" collapsed="false">
      <c r="B13" s="185" t="s">
        <v>153</v>
      </c>
      <c r="C13" s="42" t="n">
        <v>27.67</v>
      </c>
      <c r="D13" s="42" t="n">
        <v>27.96</v>
      </c>
      <c r="E13" s="42" t="n">
        <v>28.25</v>
      </c>
      <c r="F13" s="42" t="n">
        <v>28.54</v>
      </c>
      <c r="G13" s="42" t="n">
        <v>28.82</v>
      </c>
      <c r="H13" s="42" t="n">
        <v>29.12</v>
      </c>
      <c r="I13" s="42" t="n">
        <v>29.4</v>
      </c>
      <c r="J13" s="42" t="n">
        <v>29.69</v>
      </c>
      <c r="K13" s="42" t="n">
        <v>29.71</v>
      </c>
      <c r="L13" s="42" t="n">
        <v>29.72</v>
      </c>
      <c r="M13" s="42" t="n">
        <v>29.73</v>
      </c>
      <c r="N13" s="42" t="n">
        <v>29.75</v>
      </c>
      <c r="O13" s="42" t="n">
        <v>29.76</v>
      </c>
      <c r="P13" s="42" t="n">
        <v>29.74</v>
      </c>
      <c r="Q13" s="42" t="n">
        <v>29.72</v>
      </c>
      <c r="R13" s="42" t="n">
        <v>29.7</v>
      </c>
      <c r="S13" s="42" t="n">
        <v>29.68</v>
      </c>
      <c r="T13" s="42" t="n">
        <v>29.66</v>
      </c>
      <c r="U13" s="42" t="n">
        <v>29.65</v>
      </c>
      <c r="V13" s="42" t="n">
        <v>29.64</v>
      </c>
      <c r="W13" s="42" t="n">
        <v>29.64</v>
      </c>
      <c r="X13" s="42" t="n">
        <v>29.63</v>
      </c>
      <c r="Y13" s="42" t="n">
        <v>29.62</v>
      </c>
      <c r="Z13" s="42" t="n">
        <v>29.67</v>
      </c>
      <c r="AA13" s="42" t="n">
        <v>29.72</v>
      </c>
      <c r="AB13" s="42" t="n">
        <v>29.76</v>
      </c>
      <c r="AC13" s="42" t="n">
        <v>29.81</v>
      </c>
      <c r="AD13" s="42" t="n">
        <v>29.86</v>
      </c>
      <c r="AE13" s="174"/>
      <c r="AF13" s="174"/>
      <c r="AG13" s="174"/>
      <c r="AH13" s="174"/>
      <c r="AI13" s="174"/>
      <c r="AJ13" s="174"/>
      <c r="AK13" s="174"/>
      <c r="AL13" s="174"/>
      <c r="AM13" s="174"/>
      <c r="AN13" s="174"/>
      <c r="AO13" s="174"/>
      <c r="AP13" s="174"/>
    </row>
    <row r="14" customFormat="false" ht="15" hidden="false" customHeight="false" outlineLevel="0" collapsed="false">
      <c r="B14" s="186" t="s">
        <v>154</v>
      </c>
      <c r="C14" s="187" t="n">
        <v>138.33</v>
      </c>
      <c r="D14" s="187" t="n">
        <v>139.79</v>
      </c>
      <c r="E14" s="187" t="n">
        <v>141.23</v>
      </c>
      <c r="F14" s="187" t="n">
        <v>142.68</v>
      </c>
      <c r="G14" s="187" t="n">
        <v>144.11</v>
      </c>
      <c r="H14" s="187" t="n">
        <v>145.58</v>
      </c>
      <c r="I14" s="187" t="n">
        <v>147.01</v>
      </c>
      <c r="J14" s="187" t="n">
        <v>148.45</v>
      </c>
      <c r="K14" s="187" t="n">
        <v>148.53</v>
      </c>
      <c r="L14" s="187" t="n">
        <v>148.58</v>
      </c>
      <c r="M14" s="187" t="n">
        <v>148.65</v>
      </c>
      <c r="N14" s="187" t="n">
        <v>148.73</v>
      </c>
      <c r="O14" s="187" t="n">
        <v>148.8</v>
      </c>
      <c r="P14" s="187" t="n">
        <v>148.71</v>
      </c>
      <c r="Q14" s="187" t="n">
        <v>148.59</v>
      </c>
      <c r="R14" s="187" t="n">
        <v>148.5</v>
      </c>
      <c r="S14" s="187" t="n">
        <v>148.39</v>
      </c>
      <c r="T14" s="187" t="n">
        <v>148.28</v>
      </c>
      <c r="U14" s="187" t="n">
        <v>148.26</v>
      </c>
      <c r="V14" s="187" t="n">
        <v>148.2</v>
      </c>
      <c r="W14" s="187" t="n">
        <v>148.18</v>
      </c>
      <c r="X14" s="187" t="n">
        <v>148.15</v>
      </c>
      <c r="Y14" s="187" t="n">
        <v>148.11</v>
      </c>
      <c r="Z14" s="187" t="n">
        <v>148.35</v>
      </c>
      <c r="AA14" s="187" t="n">
        <v>148.58</v>
      </c>
      <c r="AB14" s="187" t="n">
        <v>148.8</v>
      </c>
      <c r="AC14" s="187" t="n">
        <v>149.04</v>
      </c>
      <c r="AD14" s="187" t="n">
        <v>149.29</v>
      </c>
      <c r="AE14" s="174"/>
      <c r="AF14" s="174"/>
      <c r="AG14" s="174"/>
      <c r="AH14" s="174"/>
      <c r="AI14" s="174"/>
      <c r="AJ14" s="174"/>
      <c r="AK14" s="174"/>
      <c r="AL14" s="174"/>
      <c r="AM14" s="174"/>
      <c r="AN14" s="174"/>
      <c r="AO14" s="174"/>
      <c r="AP14" s="174"/>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B8B"/>
    <pageSetUpPr fitToPage="false"/>
  </sheetPr>
  <dimension ref="A1:AMJ77"/>
  <sheetViews>
    <sheetView showFormulas="false" showGridLines="false" showRowColHeaders="true" showZeros="true" rightToLeft="false" tabSelected="false" showOutlineSymbols="true" defaultGridColor="true" view="normal" topLeftCell="A31" colorId="64" zoomScale="80" zoomScaleNormal="80" zoomScalePageLayoutView="100" workbookViewId="0">
      <selection pane="topLeft" activeCell="A1" activeCellId="0" sqref="A1"/>
    </sheetView>
  </sheetViews>
  <sheetFormatPr defaultColWidth="8.859375" defaultRowHeight="15" zeroHeight="false" outlineLevelRow="0" outlineLevelCol="0"/>
  <cols>
    <col collapsed="false" customWidth="true" hidden="false" outlineLevel="0" max="1" min="1" style="188" width="5.57"/>
    <col collapsed="false" customWidth="true" hidden="false" outlineLevel="0" max="2" min="2" style="188" width="38.85"/>
    <col collapsed="false" customWidth="true" hidden="false" outlineLevel="0" max="4" min="3" style="188" width="11.85"/>
    <col collapsed="false" customWidth="true" hidden="false" outlineLevel="0" max="5" min="5" style="188" width="19.14"/>
    <col collapsed="false" customWidth="true" hidden="false" outlineLevel="0" max="6" min="6" style="188" width="53.57"/>
    <col collapsed="false" customWidth="true" hidden="false" outlineLevel="0" max="7" min="7" style="188" width="11.57"/>
    <col collapsed="false" customWidth="true" hidden="false" outlineLevel="0" max="8" min="8" style="188" width="15.85"/>
    <col collapsed="false" customWidth="true" hidden="false" outlineLevel="0" max="9" min="9" style="188" width="28.29"/>
    <col collapsed="false" customWidth="false" hidden="false" outlineLevel="0" max="1024" min="10" style="188" width="8.85"/>
  </cols>
  <sheetData>
    <row r="1" s="14" customFormat="true" ht="19.5" hidden="false" customHeight="false" outlineLevel="0" collapsed="false">
      <c r="A1" s="14" t="s">
        <v>156</v>
      </c>
      <c r="B1" s="14" t="s">
        <v>14</v>
      </c>
      <c r="D1" s="189"/>
    </row>
    <row r="2" customFormat="false" ht="15" hidden="false" customHeight="false" outlineLevel="0" collapsed="false">
      <c r="B2" s="190" t="s">
        <v>157</v>
      </c>
    </row>
    <row r="3" s="192" customFormat="true" ht="17.25" hidden="false" customHeight="false" outlineLevel="0" collapsed="false">
      <c r="A3" s="178"/>
      <c r="B3" s="178" t="s">
        <v>158</v>
      </c>
      <c r="C3" s="178"/>
      <c r="D3" s="178"/>
      <c r="E3" s="178"/>
      <c r="F3" s="191"/>
      <c r="G3" s="178"/>
      <c r="H3" s="178"/>
      <c r="I3" s="178"/>
      <c r="J3" s="178"/>
      <c r="K3" s="178"/>
      <c r="L3" s="178"/>
      <c r="M3" s="178"/>
      <c r="N3" s="178"/>
      <c r="O3" s="178"/>
      <c r="P3" s="178"/>
    </row>
    <row r="4" customFormat="false" ht="15" hidden="false" customHeight="false" outlineLevel="0" collapsed="false">
      <c r="A4" s="193"/>
      <c r="B4" s="193"/>
      <c r="C4" s="193"/>
      <c r="D4" s="193"/>
      <c r="E4" s="193"/>
      <c r="F4" s="194"/>
      <c r="G4" s="193"/>
      <c r="H4" s="193"/>
      <c r="I4" s="193"/>
      <c r="J4" s="193"/>
      <c r="K4" s="193"/>
      <c r="L4" s="193"/>
      <c r="M4" s="193"/>
      <c r="N4" s="193"/>
      <c r="O4" s="193"/>
      <c r="P4" s="193"/>
    </row>
    <row r="5" customFormat="false" ht="30" hidden="false" customHeight="false" outlineLevel="0" collapsed="false">
      <c r="A5" s="193"/>
      <c r="B5" s="195" t="s">
        <v>159</v>
      </c>
      <c r="C5" s="195" t="s">
        <v>160</v>
      </c>
      <c r="D5" s="195" t="s">
        <v>161</v>
      </c>
      <c r="E5" s="195" t="s">
        <v>162</v>
      </c>
      <c r="F5" s="196" t="s">
        <v>163</v>
      </c>
      <c r="G5" s="195" t="s">
        <v>164</v>
      </c>
      <c r="H5" s="195" t="s">
        <v>97</v>
      </c>
      <c r="I5" s="196" t="s">
        <v>165</v>
      </c>
      <c r="J5" s="197" t="s">
        <v>35</v>
      </c>
      <c r="K5" s="197" t="s">
        <v>41</v>
      </c>
      <c r="L5" s="197" t="s">
        <v>42</v>
      </c>
      <c r="M5" s="197" t="s">
        <v>37</v>
      </c>
      <c r="N5" s="197" t="s">
        <v>49</v>
      </c>
      <c r="O5" s="197" t="s">
        <v>46</v>
      </c>
      <c r="P5" s="197" t="s">
        <v>47</v>
      </c>
    </row>
    <row r="6" customFormat="false" ht="15" hidden="false" customHeight="false" outlineLevel="0" collapsed="false">
      <c r="A6" s="193"/>
      <c r="B6" s="198" t="s">
        <v>60</v>
      </c>
      <c r="C6" s="199"/>
      <c r="D6" s="199"/>
      <c r="E6" s="199"/>
      <c r="F6" s="200"/>
      <c r="G6" s="201"/>
      <c r="H6" s="201"/>
      <c r="I6" s="201"/>
      <c r="J6" s="201"/>
      <c r="K6" s="201"/>
      <c r="L6" s="201"/>
      <c r="M6" s="201"/>
      <c r="N6" s="201"/>
      <c r="O6" s="201"/>
      <c r="P6" s="201"/>
    </row>
    <row r="7" customFormat="false" ht="60" hidden="false" customHeight="false" outlineLevel="0" collapsed="false">
      <c r="A7" s="193"/>
      <c r="B7" s="202" t="s">
        <v>166</v>
      </c>
      <c r="C7" s="202" t="s">
        <v>167</v>
      </c>
      <c r="D7" s="202" t="s">
        <v>168</v>
      </c>
      <c r="E7" s="203" t="s">
        <v>169</v>
      </c>
      <c r="F7" s="204" t="s">
        <v>170</v>
      </c>
      <c r="G7" s="205" t="n">
        <v>1992</v>
      </c>
      <c r="H7" s="206" t="n">
        <v>373.3</v>
      </c>
      <c r="I7" s="206" t="n">
        <v>400</v>
      </c>
      <c r="J7" s="207" t="s">
        <v>171</v>
      </c>
      <c r="K7" s="207" t="s">
        <v>171</v>
      </c>
      <c r="L7" s="207"/>
      <c r="M7" s="207"/>
      <c r="N7" s="207"/>
      <c r="O7" s="207"/>
      <c r="P7" s="207"/>
    </row>
    <row r="8" customFormat="false" ht="30" hidden="false" customHeight="false" outlineLevel="0" collapsed="false">
      <c r="A8" s="193"/>
      <c r="B8" s="202" t="s">
        <v>172</v>
      </c>
      <c r="C8" s="202" t="s">
        <v>173</v>
      </c>
      <c r="D8" s="202" t="s">
        <v>174</v>
      </c>
      <c r="E8" s="203" t="s">
        <v>169</v>
      </c>
      <c r="F8" s="204" t="s">
        <v>175</v>
      </c>
      <c r="G8" s="205" t="n">
        <v>1991</v>
      </c>
      <c r="H8" s="206" t="n">
        <v>250</v>
      </c>
      <c r="I8" s="206" t="n">
        <v>330</v>
      </c>
      <c r="J8" s="207" t="s">
        <v>171</v>
      </c>
      <c r="K8" s="207" t="s">
        <v>171</v>
      </c>
      <c r="L8" s="207"/>
      <c r="M8" s="207"/>
      <c r="N8" s="207"/>
      <c r="O8" s="207"/>
      <c r="P8" s="207"/>
    </row>
    <row r="9" customFormat="false" ht="15" hidden="false" customHeight="false" outlineLevel="0" collapsed="false">
      <c r="A9" s="193"/>
      <c r="B9" s="202" t="s">
        <v>172</v>
      </c>
      <c r="C9" s="202" t="s">
        <v>176</v>
      </c>
      <c r="D9" s="202" t="s">
        <v>177</v>
      </c>
      <c r="E9" s="203" t="s">
        <v>169</v>
      </c>
      <c r="F9" s="204" t="s">
        <v>178</v>
      </c>
      <c r="G9" s="205" t="n">
        <v>2009</v>
      </c>
      <c r="H9" s="206" t="n">
        <v>31</v>
      </c>
      <c r="I9" s="206" t="n">
        <v>35</v>
      </c>
      <c r="J9" s="207"/>
      <c r="K9" s="207"/>
      <c r="L9" s="207"/>
      <c r="M9" s="207"/>
      <c r="N9" s="207" t="s">
        <v>171</v>
      </c>
      <c r="O9" s="207"/>
      <c r="P9" s="207"/>
    </row>
    <row r="10" customFormat="false" ht="30" hidden="false" customHeight="false" outlineLevel="0" collapsed="false">
      <c r="A10" s="193"/>
      <c r="B10" s="202" t="s">
        <v>179</v>
      </c>
      <c r="C10" s="202"/>
      <c r="D10" s="202" t="s">
        <v>180</v>
      </c>
      <c r="E10" s="203" t="s">
        <v>169</v>
      </c>
      <c r="F10" s="204" t="s">
        <v>181</v>
      </c>
      <c r="G10" s="205" t="n">
        <v>1982</v>
      </c>
      <c r="H10" s="206" t="n">
        <v>73.2</v>
      </c>
      <c r="I10" s="206" t="n">
        <v>90</v>
      </c>
      <c r="J10" s="207"/>
      <c r="K10" s="207"/>
      <c r="L10" s="207"/>
      <c r="M10" s="207" t="s">
        <v>171</v>
      </c>
      <c r="N10" s="207"/>
      <c r="O10" s="207" t="s">
        <v>171</v>
      </c>
      <c r="P10" s="207" t="s">
        <v>171</v>
      </c>
    </row>
    <row r="11" customFormat="false" ht="15" hidden="false" customHeight="false" outlineLevel="0" collapsed="false">
      <c r="A11" s="193"/>
      <c r="B11" s="202" t="s">
        <v>182</v>
      </c>
      <c r="C11" s="202" t="s">
        <v>167</v>
      </c>
      <c r="D11" s="202" t="s">
        <v>183</v>
      </c>
      <c r="E11" s="203" t="s">
        <v>169</v>
      </c>
      <c r="F11" s="204" t="s">
        <v>184</v>
      </c>
      <c r="G11" s="205" t="n">
        <v>1998</v>
      </c>
      <c r="H11" s="206" t="n">
        <v>385</v>
      </c>
      <c r="I11" s="206" t="n">
        <v>410</v>
      </c>
      <c r="J11" s="207" t="s">
        <v>171</v>
      </c>
      <c r="K11" s="207" t="s">
        <v>171</v>
      </c>
      <c r="L11" s="207"/>
      <c r="M11" s="207"/>
      <c r="N11" s="207"/>
      <c r="O11" s="207"/>
      <c r="P11" s="207"/>
    </row>
    <row r="12" customFormat="false" ht="30" hidden="false" customHeight="false" outlineLevel="0" collapsed="false">
      <c r="A12" s="193"/>
      <c r="B12" s="202" t="s">
        <v>185</v>
      </c>
      <c r="C12" s="202" t="s">
        <v>167</v>
      </c>
      <c r="D12" s="202" t="s">
        <v>186</v>
      </c>
      <c r="E12" s="203" t="s">
        <v>169</v>
      </c>
      <c r="F12" s="204" t="s">
        <v>187</v>
      </c>
      <c r="G12" s="205" t="n">
        <v>2017</v>
      </c>
      <c r="H12" s="206" t="n">
        <v>385</v>
      </c>
      <c r="I12" s="206" t="n">
        <v>433</v>
      </c>
      <c r="J12" s="207"/>
      <c r="K12" s="207"/>
      <c r="L12" s="207" t="s">
        <v>171</v>
      </c>
      <c r="M12" s="207"/>
      <c r="N12" s="207"/>
      <c r="O12" s="207" t="s">
        <v>171</v>
      </c>
      <c r="P12" s="207"/>
    </row>
    <row r="13" customFormat="false" ht="30" hidden="false" customHeight="false" outlineLevel="0" collapsed="false">
      <c r="A13" s="193"/>
      <c r="B13" s="202" t="s">
        <v>188</v>
      </c>
      <c r="C13" s="202" t="s">
        <v>167</v>
      </c>
      <c r="D13" s="202" t="s">
        <v>189</v>
      </c>
      <c r="E13" s="203" t="s">
        <v>169</v>
      </c>
      <c r="F13" s="204" t="s">
        <v>190</v>
      </c>
      <c r="G13" s="205" t="n">
        <v>1984</v>
      </c>
      <c r="H13" s="206" t="n">
        <v>357</v>
      </c>
      <c r="I13" s="206" t="n">
        <v>357</v>
      </c>
      <c r="J13" s="207" t="s">
        <v>171</v>
      </c>
      <c r="K13" s="207" t="s">
        <v>171</v>
      </c>
      <c r="L13" s="207"/>
      <c r="M13" s="207"/>
      <c r="N13" s="207" t="s">
        <v>171</v>
      </c>
      <c r="O13" s="207"/>
      <c r="P13" s="207" t="s">
        <v>171</v>
      </c>
    </row>
    <row r="14" customFormat="false" ht="60" hidden="false" customHeight="false" outlineLevel="0" collapsed="false">
      <c r="A14" s="193"/>
      <c r="B14" s="202" t="s">
        <v>188</v>
      </c>
      <c r="C14" s="202" t="s">
        <v>191</v>
      </c>
      <c r="D14" s="202" t="s">
        <v>192</v>
      </c>
      <c r="E14" s="208" t="s">
        <v>193</v>
      </c>
      <c r="F14" s="204" t="s">
        <v>194</v>
      </c>
      <c r="G14" s="205" t="n">
        <v>1985</v>
      </c>
      <c r="H14" s="206" t="n">
        <v>357</v>
      </c>
      <c r="I14" s="206" t="n">
        <v>380</v>
      </c>
      <c r="J14" s="207" t="s">
        <v>171</v>
      </c>
      <c r="K14" s="207" t="s">
        <v>171</v>
      </c>
      <c r="L14" s="207"/>
      <c r="M14" s="207"/>
      <c r="N14" s="207" t="s">
        <v>171</v>
      </c>
      <c r="O14" s="207"/>
      <c r="P14" s="207"/>
    </row>
    <row r="15" customFormat="false" ht="15" hidden="false" customHeight="false" outlineLevel="0" collapsed="false">
      <c r="A15" s="193"/>
      <c r="B15" s="202" t="s">
        <v>195</v>
      </c>
      <c r="C15" s="202"/>
      <c r="D15" s="202" t="s">
        <v>196</v>
      </c>
      <c r="E15" s="203" t="s">
        <v>169</v>
      </c>
      <c r="F15" s="204" t="s">
        <v>197</v>
      </c>
      <c r="G15" s="205" t="n">
        <v>1982</v>
      </c>
      <c r="H15" s="206" t="n">
        <v>52</v>
      </c>
      <c r="I15" s="206" t="n">
        <v>52</v>
      </c>
      <c r="J15" s="207"/>
      <c r="K15" s="207"/>
      <c r="L15" s="207"/>
      <c r="M15" s="207"/>
      <c r="N15" s="207"/>
      <c r="O15" s="207" t="s">
        <v>171</v>
      </c>
      <c r="P15" s="207"/>
    </row>
    <row r="16" customFormat="false" ht="15" hidden="false" customHeight="false" outlineLevel="0" collapsed="false">
      <c r="A16" s="193"/>
      <c r="B16" s="198" t="s">
        <v>198</v>
      </c>
      <c r="C16" s="198"/>
      <c r="D16" s="198"/>
      <c r="E16" s="209" t="s">
        <v>199</v>
      </c>
      <c r="F16" s="210"/>
      <c r="G16" s="211"/>
      <c r="H16" s="212" t="n">
        <f aca="false">SUMIF($E$7:$E$15,"Driftsklar",H7:H15)</f>
        <v>1906.5</v>
      </c>
      <c r="I16" s="212" t="n">
        <f aca="false">SUMIF($E$7:$E$15,"Driftsklar",I7:I15)</f>
        <v>2107</v>
      </c>
      <c r="J16" s="213"/>
      <c r="K16" s="213"/>
      <c r="L16" s="213"/>
      <c r="M16" s="213"/>
      <c r="N16" s="213"/>
      <c r="O16" s="213"/>
      <c r="P16" s="213"/>
    </row>
    <row r="17" customFormat="false" ht="15" hidden="false" customHeight="false" outlineLevel="0" collapsed="false">
      <c r="A17" s="193"/>
      <c r="B17" s="198" t="s">
        <v>200</v>
      </c>
      <c r="C17" s="198"/>
      <c r="D17" s="198"/>
      <c r="E17" s="209" t="s">
        <v>199</v>
      </c>
      <c r="F17" s="210"/>
      <c r="G17" s="211"/>
      <c r="H17" s="212" t="n">
        <f aca="false">H16</f>
        <v>1906.5</v>
      </c>
      <c r="I17" s="212" t="n">
        <f aca="false">I16</f>
        <v>2107</v>
      </c>
      <c r="J17" s="213"/>
      <c r="K17" s="213"/>
      <c r="L17" s="213"/>
      <c r="M17" s="213"/>
      <c r="N17" s="213"/>
      <c r="O17" s="213"/>
      <c r="P17" s="213"/>
    </row>
    <row r="18" customFormat="false" ht="15" hidden="false" customHeight="false" outlineLevel="0" collapsed="false">
      <c r="A18" s="193"/>
      <c r="B18" s="193"/>
      <c r="C18" s="193"/>
      <c r="D18" s="193"/>
      <c r="E18" s="193"/>
      <c r="F18" s="200"/>
      <c r="G18" s="214"/>
      <c r="H18" s="215"/>
      <c r="I18" s="215"/>
      <c r="J18" s="214"/>
      <c r="K18" s="214"/>
      <c r="L18" s="214"/>
      <c r="M18" s="214"/>
      <c r="N18" s="214"/>
      <c r="O18" s="214"/>
      <c r="P18" s="214"/>
    </row>
    <row r="19" customFormat="false" ht="15" hidden="false" customHeight="false" outlineLevel="0" collapsed="false">
      <c r="A19" s="193"/>
      <c r="B19" s="198" t="s">
        <v>61</v>
      </c>
      <c r="C19" s="193"/>
      <c r="D19" s="193"/>
      <c r="E19" s="193"/>
      <c r="F19" s="200"/>
      <c r="G19" s="214"/>
      <c r="H19" s="215"/>
      <c r="I19" s="215"/>
      <c r="J19" s="214"/>
      <c r="K19" s="214"/>
      <c r="L19" s="214"/>
      <c r="M19" s="214"/>
      <c r="N19" s="214"/>
      <c r="O19" s="214"/>
      <c r="P19" s="214"/>
    </row>
    <row r="20" customFormat="false" ht="15" hidden="false" customHeight="false" outlineLevel="0" collapsed="false">
      <c r="A20" s="193"/>
      <c r="B20" s="202" t="s">
        <v>201</v>
      </c>
      <c r="C20" s="202" t="s">
        <v>202</v>
      </c>
      <c r="D20" s="202" t="s">
        <v>203</v>
      </c>
      <c r="E20" s="203" t="s">
        <v>169</v>
      </c>
      <c r="F20" s="204" t="s">
        <v>204</v>
      </c>
      <c r="G20" s="205" t="n">
        <v>2008</v>
      </c>
      <c r="H20" s="206" t="n">
        <v>64</v>
      </c>
      <c r="I20" s="206" t="n">
        <v>70</v>
      </c>
      <c r="J20" s="207"/>
      <c r="K20" s="207"/>
      <c r="L20" s="207"/>
      <c r="M20" s="207"/>
      <c r="N20" s="207"/>
      <c r="O20" s="207"/>
      <c r="P20" s="207" t="s">
        <v>171</v>
      </c>
    </row>
    <row r="21" customFormat="false" ht="30" hidden="false" customHeight="false" outlineLevel="0" collapsed="false">
      <c r="A21" s="193"/>
      <c r="B21" s="202" t="s">
        <v>201</v>
      </c>
      <c r="C21" s="202" t="s">
        <v>191</v>
      </c>
      <c r="D21" s="202" t="s">
        <v>205</v>
      </c>
      <c r="E21" s="203" t="s">
        <v>169</v>
      </c>
      <c r="F21" s="204" t="s">
        <v>206</v>
      </c>
      <c r="G21" s="205" t="n">
        <v>2020</v>
      </c>
      <c r="H21" s="206" t="n">
        <v>150</v>
      </c>
      <c r="I21" s="206" t="n">
        <v>150</v>
      </c>
      <c r="J21" s="207"/>
      <c r="K21" s="207"/>
      <c r="L21" s="207"/>
      <c r="M21" s="207"/>
      <c r="N21" s="207"/>
      <c r="O21" s="207" t="s">
        <v>171</v>
      </c>
      <c r="P21" s="207"/>
    </row>
    <row r="22" customFormat="false" ht="30" hidden="false" customHeight="false" outlineLevel="0" collapsed="false">
      <c r="A22" s="216"/>
      <c r="B22" s="217" t="s">
        <v>207</v>
      </c>
      <c r="C22" s="217" t="s">
        <v>208</v>
      </c>
      <c r="D22" s="217" t="s">
        <v>209</v>
      </c>
      <c r="E22" s="203" t="s">
        <v>169</v>
      </c>
      <c r="F22" s="204" t="s">
        <v>210</v>
      </c>
      <c r="G22" s="205" t="n">
        <v>2020</v>
      </c>
      <c r="H22" s="206" t="n">
        <v>26</v>
      </c>
      <c r="I22" s="206" t="n">
        <v>26</v>
      </c>
      <c r="J22" s="207"/>
      <c r="K22" s="207"/>
      <c r="L22" s="207"/>
      <c r="M22" s="207"/>
      <c r="N22" s="207"/>
      <c r="O22" s="207" t="s">
        <v>171</v>
      </c>
      <c r="P22" s="207"/>
    </row>
    <row r="23" customFormat="false" ht="30" hidden="false" customHeight="false" outlineLevel="0" collapsed="false">
      <c r="A23" s="193"/>
      <c r="B23" s="217" t="s">
        <v>211</v>
      </c>
      <c r="C23" s="217" t="s">
        <v>202</v>
      </c>
      <c r="D23" s="217" t="s">
        <v>212</v>
      </c>
      <c r="E23" s="203" t="s">
        <v>169</v>
      </c>
      <c r="F23" s="204" t="s">
        <v>213</v>
      </c>
      <c r="G23" s="205" t="n">
        <v>1990</v>
      </c>
      <c r="H23" s="206" t="n">
        <v>250</v>
      </c>
      <c r="I23" s="206" t="n">
        <v>250</v>
      </c>
      <c r="J23" s="207" t="s">
        <v>171</v>
      </c>
      <c r="K23" s="207" t="s">
        <v>171</v>
      </c>
      <c r="L23" s="207"/>
      <c r="M23" s="207"/>
      <c r="N23" s="207"/>
      <c r="O23" s="207"/>
      <c r="P23" s="207" t="s">
        <v>171</v>
      </c>
    </row>
    <row r="24" customFormat="false" ht="75" hidden="false" customHeight="false" outlineLevel="0" collapsed="false">
      <c r="A24" s="193"/>
      <c r="B24" s="217" t="s">
        <v>211</v>
      </c>
      <c r="C24" s="217" t="s">
        <v>214</v>
      </c>
      <c r="D24" s="217" t="s">
        <v>215</v>
      </c>
      <c r="E24" s="203" t="s">
        <v>169</v>
      </c>
      <c r="F24" s="204" t="s">
        <v>216</v>
      </c>
      <c r="G24" s="205" t="n">
        <v>2002</v>
      </c>
      <c r="H24" s="206" t="n">
        <v>520</v>
      </c>
      <c r="I24" s="206" t="n">
        <v>570</v>
      </c>
      <c r="J24" s="207"/>
      <c r="K24" s="207" t="s">
        <v>171</v>
      </c>
      <c r="L24" s="207"/>
      <c r="M24" s="207" t="s">
        <v>171</v>
      </c>
      <c r="N24" s="207" t="s">
        <v>171</v>
      </c>
      <c r="O24" s="207"/>
      <c r="P24" s="207" t="s">
        <v>171</v>
      </c>
    </row>
    <row r="25" customFormat="false" ht="15" hidden="false" customHeight="false" outlineLevel="0" collapsed="false">
      <c r="A25" s="193"/>
      <c r="B25" s="217" t="s">
        <v>211</v>
      </c>
      <c r="C25" s="217" t="s">
        <v>217</v>
      </c>
      <c r="D25" s="217" t="s">
        <v>218</v>
      </c>
      <c r="E25" s="203" t="s">
        <v>169</v>
      </c>
      <c r="F25" s="204" t="s">
        <v>219</v>
      </c>
      <c r="G25" s="205" t="n">
        <v>2001</v>
      </c>
      <c r="H25" s="206" t="n">
        <v>2.7</v>
      </c>
      <c r="I25" s="206" t="n">
        <v>2.7</v>
      </c>
      <c r="J25" s="207"/>
      <c r="K25" s="207"/>
      <c r="L25" s="207" t="s">
        <v>171</v>
      </c>
      <c r="M25" s="207"/>
      <c r="N25" s="207"/>
      <c r="O25" s="207"/>
      <c r="P25" s="207"/>
    </row>
    <row r="26" customFormat="false" ht="15" hidden="false" customHeight="false" outlineLevel="0" collapsed="false">
      <c r="A26" s="216"/>
      <c r="B26" s="217" t="s">
        <v>220</v>
      </c>
      <c r="C26" s="217" t="s">
        <v>176</v>
      </c>
      <c r="D26" s="217" t="s">
        <v>221</v>
      </c>
      <c r="E26" s="203" t="s">
        <v>169</v>
      </c>
      <c r="F26" s="204" t="s">
        <v>222</v>
      </c>
      <c r="G26" s="205" t="n">
        <v>2004</v>
      </c>
      <c r="H26" s="206" t="n">
        <v>21</v>
      </c>
      <c r="I26" s="206" t="n">
        <v>21</v>
      </c>
      <c r="J26" s="207"/>
      <c r="K26" s="207"/>
      <c r="L26" s="207"/>
      <c r="M26" s="207" t="s">
        <v>171</v>
      </c>
      <c r="N26" s="207"/>
      <c r="O26" s="207"/>
      <c r="P26" s="207"/>
    </row>
    <row r="27" customFormat="false" ht="30" hidden="false" customHeight="false" outlineLevel="0" collapsed="false">
      <c r="A27" s="193"/>
      <c r="B27" s="202" t="s">
        <v>223</v>
      </c>
      <c r="C27" s="202" t="s">
        <v>208</v>
      </c>
      <c r="D27" s="202" t="s">
        <v>224</v>
      </c>
      <c r="E27" s="203" t="s">
        <v>169</v>
      </c>
      <c r="F27" s="204" t="s">
        <v>225</v>
      </c>
      <c r="G27" s="205" t="n">
        <v>1995</v>
      </c>
      <c r="H27" s="206" t="n">
        <v>37</v>
      </c>
      <c r="I27" s="206" t="n">
        <v>37</v>
      </c>
      <c r="J27" s="207" t="s">
        <v>171</v>
      </c>
      <c r="K27" s="207" t="s">
        <v>171</v>
      </c>
      <c r="L27" s="207"/>
      <c r="M27" s="207"/>
      <c r="N27" s="207"/>
      <c r="O27" s="207" t="s">
        <v>171</v>
      </c>
      <c r="P27" s="207"/>
    </row>
    <row r="28" customFormat="false" ht="15" hidden="false" customHeight="false" outlineLevel="0" collapsed="false">
      <c r="A28" s="193"/>
      <c r="B28" s="198" t="s">
        <v>226</v>
      </c>
      <c r="C28" s="198"/>
      <c r="D28" s="198"/>
      <c r="E28" s="209" t="s">
        <v>199</v>
      </c>
      <c r="F28" s="218"/>
      <c r="G28" s="198"/>
      <c r="H28" s="219" t="n">
        <f aca="false">SUMIF($E$20:$E$27,"Driftsklar",H20:H27)</f>
        <v>1070.7</v>
      </c>
      <c r="I28" s="219" t="n">
        <f aca="false">SUMIF($E$20:$E$27,"Driftsklar",I20:I27)</f>
        <v>1126.7</v>
      </c>
      <c r="J28" s="220"/>
      <c r="K28" s="220"/>
      <c r="L28" s="220"/>
      <c r="M28" s="220"/>
      <c r="N28" s="220"/>
      <c r="O28" s="220"/>
      <c r="P28" s="220"/>
    </row>
    <row r="29" customFormat="false" ht="15" hidden="false" customHeight="false" outlineLevel="0" collapsed="false">
      <c r="A29" s="193"/>
      <c r="B29" s="198" t="s">
        <v>227</v>
      </c>
      <c r="C29" s="198"/>
      <c r="D29" s="198"/>
      <c r="E29" s="209" t="s">
        <v>199</v>
      </c>
      <c r="F29" s="218"/>
      <c r="G29" s="198"/>
      <c r="H29" s="219" t="n">
        <f aca="false">SUM(H20:H27)</f>
        <v>1070.7</v>
      </c>
      <c r="I29" s="219" t="n">
        <f aca="false">SUM(I20:I27)</f>
        <v>1126.7</v>
      </c>
      <c r="J29" s="220"/>
      <c r="K29" s="220"/>
      <c r="L29" s="220"/>
      <c r="M29" s="220"/>
      <c r="N29" s="220"/>
      <c r="O29" s="220"/>
      <c r="P29" s="220"/>
    </row>
    <row r="30" customFormat="false" ht="15" hidden="false" customHeight="false" outlineLevel="0" collapsed="false">
      <c r="A30" s="193"/>
      <c r="B30" s="193"/>
      <c r="C30" s="193"/>
      <c r="D30" s="193"/>
      <c r="E30" s="221"/>
      <c r="F30" s="200"/>
      <c r="G30" s="193"/>
      <c r="H30" s="193"/>
      <c r="I30" s="193"/>
      <c r="J30" s="222"/>
      <c r="K30" s="222"/>
      <c r="L30" s="222"/>
      <c r="M30" s="222"/>
      <c r="N30" s="222"/>
      <c r="O30" s="222"/>
      <c r="P30" s="222"/>
    </row>
    <row r="31" customFormat="false" ht="15" hidden="false" customHeight="false" outlineLevel="0" collapsed="false">
      <c r="B31" s="223" t="s">
        <v>228</v>
      </c>
      <c r="C31" s="224"/>
      <c r="D31" s="224"/>
      <c r="E31" s="225" t="s">
        <v>229</v>
      </c>
      <c r="F31" s="224"/>
      <c r="G31" s="224"/>
      <c r="H31" s="226" t="n">
        <f aca="false">H28+H16</f>
        <v>2977.2</v>
      </c>
      <c r="I31" s="226" t="n">
        <f aca="false">I28+I16</f>
        <v>3233.7</v>
      </c>
      <c r="J31" s="224"/>
      <c r="K31" s="224"/>
      <c r="L31" s="224"/>
      <c r="M31" s="224"/>
      <c r="N31" s="224"/>
      <c r="O31" s="224"/>
      <c r="P31" s="224"/>
      <c r="Q31" s="227"/>
      <c r="R31" s="227"/>
      <c r="S31" s="227"/>
      <c r="T31" s="227"/>
      <c r="U31" s="227"/>
      <c r="V31" s="227"/>
      <c r="W31" s="227"/>
      <c r="X31" s="228"/>
    </row>
    <row r="32" customFormat="false" ht="15" hidden="false" customHeight="false" outlineLevel="0" collapsed="false">
      <c r="B32" s="223" t="s">
        <v>230</v>
      </c>
      <c r="C32" s="224"/>
      <c r="D32" s="224"/>
      <c r="E32" s="225" t="s">
        <v>229</v>
      </c>
      <c r="F32" s="224"/>
      <c r="G32" s="224"/>
      <c r="H32" s="226" t="n">
        <f aca="false">H17+H29</f>
        <v>2977.2</v>
      </c>
      <c r="I32" s="226" t="n">
        <f aca="false">SUM(I7:I15)+SUM(I20:I27)</f>
        <v>3613.7</v>
      </c>
      <c r="J32" s="224"/>
      <c r="K32" s="224"/>
      <c r="L32" s="224"/>
      <c r="M32" s="224"/>
      <c r="N32" s="224"/>
      <c r="O32" s="224"/>
      <c r="P32" s="224"/>
      <c r="Q32" s="227"/>
      <c r="R32" s="227"/>
      <c r="S32" s="227"/>
      <c r="T32" s="227"/>
      <c r="U32" s="227"/>
      <c r="V32" s="227"/>
      <c r="W32" s="227"/>
      <c r="X32" s="228"/>
    </row>
    <row r="33" customFormat="false" ht="15" hidden="false" customHeight="false" outlineLevel="0" collapsed="false">
      <c r="A33" s="193"/>
      <c r="B33" s="229" t="s">
        <v>231</v>
      </c>
      <c r="C33" s="193"/>
      <c r="D33" s="193"/>
      <c r="E33" s="193"/>
      <c r="F33" s="200"/>
      <c r="G33" s="193"/>
      <c r="H33" s="193"/>
      <c r="I33" s="193"/>
      <c r="J33" s="193"/>
      <c r="K33" s="193"/>
      <c r="L33" s="193"/>
      <c r="M33" s="193"/>
      <c r="N33" s="193"/>
      <c r="O33" s="193"/>
      <c r="P33" s="193"/>
    </row>
    <row r="34" customFormat="false" ht="15" hidden="false" customHeight="false" outlineLevel="0" collapsed="false">
      <c r="A34" s="193"/>
      <c r="B34" s="193"/>
      <c r="C34" s="193"/>
      <c r="D34" s="193"/>
      <c r="E34" s="193"/>
      <c r="F34" s="200"/>
      <c r="G34" s="193"/>
      <c r="H34" s="193"/>
      <c r="I34" s="193"/>
      <c r="J34" s="193"/>
      <c r="K34" s="193"/>
      <c r="L34" s="193"/>
      <c r="M34" s="193"/>
      <c r="N34" s="193"/>
      <c r="O34" s="193"/>
      <c r="P34" s="193"/>
    </row>
    <row r="35" customFormat="false" ht="15" hidden="false" customHeight="false" outlineLevel="0" collapsed="false">
      <c r="A35" s="193"/>
      <c r="B35" s="193"/>
      <c r="C35" s="193"/>
      <c r="D35" s="193"/>
      <c r="E35" s="193"/>
      <c r="F35" s="200"/>
      <c r="G35" s="193"/>
      <c r="H35" s="193"/>
      <c r="I35" s="193"/>
      <c r="J35" s="193"/>
      <c r="K35" s="193"/>
      <c r="L35" s="193"/>
      <c r="M35" s="193"/>
      <c r="N35" s="193"/>
      <c r="O35" s="193"/>
      <c r="P35" s="193"/>
    </row>
    <row r="36" s="192" customFormat="true" ht="17.25" hidden="false" customHeight="false" outlineLevel="0" collapsed="false">
      <c r="A36" s="230"/>
      <c r="B36" s="230" t="s">
        <v>232</v>
      </c>
      <c r="C36" s="230"/>
      <c r="D36" s="230"/>
      <c r="E36" s="230"/>
      <c r="F36" s="231"/>
      <c r="G36" s="230"/>
      <c r="H36" s="230"/>
      <c r="I36" s="230"/>
      <c r="J36" s="230"/>
      <c r="K36" s="230"/>
      <c r="L36" s="230"/>
      <c r="M36" s="230"/>
      <c r="N36" s="230"/>
      <c r="O36" s="230"/>
      <c r="P36" s="230"/>
    </row>
    <row r="37" customFormat="false" ht="15" hidden="false" customHeight="false" outlineLevel="0" collapsed="false">
      <c r="A37" s="193"/>
      <c r="B37" s="193"/>
      <c r="C37" s="193"/>
      <c r="D37" s="193"/>
      <c r="E37" s="193"/>
      <c r="F37" s="200"/>
      <c r="G37" s="193"/>
      <c r="H37" s="193"/>
      <c r="I37" s="193"/>
      <c r="J37" s="193"/>
      <c r="K37" s="193"/>
      <c r="L37" s="193"/>
      <c r="M37" s="193"/>
      <c r="N37" s="193"/>
      <c r="O37" s="193"/>
      <c r="P37" s="193"/>
    </row>
    <row r="38" customFormat="false" ht="15" hidden="false" customHeight="false" outlineLevel="0" collapsed="false">
      <c r="A38" s="193"/>
      <c r="B38" s="232" t="s">
        <v>159</v>
      </c>
      <c r="C38" s="232" t="s">
        <v>160</v>
      </c>
      <c r="D38" s="232" t="s">
        <v>161</v>
      </c>
      <c r="E38" s="232" t="s">
        <v>162</v>
      </c>
      <c r="F38" s="196" t="s">
        <v>163</v>
      </c>
      <c r="G38" s="232" t="s">
        <v>164</v>
      </c>
      <c r="H38" s="232" t="s">
        <v>97</v>
      </c>
      <c r="I38" s="232" t="s">
        <v>165</v>
      </c>
      <c r="J38" s="233" t="s">
        <v>35</v>
      </c>
      <c r="K38" s="233" t="s">
        <v>41</v>
      </c>
      <c r="L38" s="233" t="s">
        <v>42</v>
      </c>
      <c r="M38" s="233" t="s">
        <v>37</v>
      </c>
      <c r="N38" s="233" t="s">
        <v>49</v>
      </c>
      <c r="O38" s="233" t="s">
        <v>46</v>
      </c>
      <c r="P38" s="233" t="s">
        <v>47</v>
      </c>
    </row>
    <row r="39" customFormat="false" ht="15" hidden="false" customHeight="false" outlineLevel="0" collapsed="false">
      <c r="A39" s="193"/>
      <c r="B39" s="198" t="s">
        <v>60</v>
      </c>
      <c r="C39" s="198"/>
      <c r="D39" s="198"/>
      <c r="E39" s="198"/>
      <c r="F39" s="218"/>
      <c r="G39" s="220"/>
      <c r="H39" s="234"/>
      <c r="I39" s="234"/>
      <c r="J39" s="220"/>
      <c r="K39" s="220"/>
      <c r="L39" s="220"/>
      <c r="M39" s="220"/>
      <c r="N39" s="220"/>
      <c r="O39" s="220"/>
      <c r="P39" s="220"/>
    </row>
    <row r="40" customFormat="false" ht="15" hidden="false" customHeight="false" outlineLevel="0" collapsed="false">
      <c r="A40" s="193"/>
      <c r="B40" s="217" t="s">
        <v>188</v>
      </c>
      <c r="C40" s="217" t="s">
        <v>233</v>
      </c>
      <c r="D40" s="217" t="s">
        <v>234</v>
      </c>
      <c r="E40" s="235" t="s">
        <v>169</v>
      </c>
      <c r="F40" s="204"/>
      <c r="G40" s="205" t="n">
        <v>1986</v>
      </c>
      <c r="H40" s="206" t="n">
        <v>14</v>
      </c>
      <c r="I40" s="206" t="n">
        <v>14</v>
      </c>
      <c r="J40" s="207"/>
      <c r="K40" s="207"/>
      <c r="L40" s="207" t="s">
        <v>171</v>
      </c>
      <c r="M40" s="207"/>
      <c r="N40" s="207"/>
      <c r="O40" s="207"/>
      <c r="P40" s="207"/>
    </row>
    <row r="41" customFormat="false" ht="15" hidden="false" customHeight="false" outlineLevel="0" collapsed="false">
      <c r="A41" s="193"/>
      <c r="B41" s="198" t="s">
        <v>198</v>
      </c>
      <c r="C41" s="198"/>
      <c r="D41" s="198"/>
      <c r="E41" s="198" t="s">
        <v>235</v>
      </c>
      <c r="F41" s="218"/>
      <c r="G41" s="236"/>
      <c r="H41" s="234" t="n">
        <f aca="false">H40</f>
        <v>14</v>
      </c>
      <c r="I41" s="234" t="n">
        <f aca="false">I40</f>
        <v>14</v>
      </c>
      <c r="J41" s="213"/>
      <c r="K41" s="213"/>
      <c r="L41" s="213"/>
      <c r="M41" s="220"/>
      <c r="N41" s="220"/>
      <c r="O41" s="220"/>
      <c r="P41" s="220"/>
    </row>
    <row r="42" customFormat="false" ht="15" hidden="false" customHeight="false" outlineLevel="0" collapsed="false">
      <c r="A42" s="193"/>
      <c r="B42" s="193"/>
      <c r="C42" s="193"/>
      <c r="D42" s="193"/>
      <c r="E42" s="193"/>
      <c r="F42" s="200"/>
      <c r="G42" s="214"/>
      <c r="H42" s="215"/>
      <c r="I42" s="215"/>
      <c r="J42" s="214"/>
      <c r="K42" s="214"/>
      <c r="L42" s="214"/>
      <c r="M42" s="222"/>
      <c r="N42" s="222"/>
      <c r="O42" s="222"/>
      <c r="P42" s="222"/>
    </row>
    <row r="43" customFormat="false" ht="15" hidden="false" customHeight="false" outlineLevel="0" collapsed="false">
      <c r="A43" s="193"/>
      <c r="B43" s="198" t="s">
        <v>61</v>
      </c>
      <c r="C43" s="193"/>
      <c r="D43" s="193"/>
      <c r="E43" s="193"/>
      <c r="F43" s="200"/>
      <c r="G43" s="214"/>
      <c r="H43" s="215"/>
      <c r="I43" s="215"/>
      <c r="J43" s="214"/>
      <c r="K43" s="214"/>
      <c r="L43" s="214"/>
      <c r="M43" s="222"/>
      <c r="N43" s="222"/>
      <c r="O43" s="222"/>
      <c r="P43" s="222"/>
    </row>
    <row r="44" customFormat="false" ht="60" hidden="false" customHeight="false" outlineLevel="0" collapsed="false">
      <c r="A44" s="193"/>
      <c r="B44" s="217" t="s">
        <v>236</v>
      </c>
      <c r="C44" s="217" t="s">
        <v>237</v>
      </c>
      <c r="D44" s="217" t="s">
        <v>238</v>
      </c>
      <c r="E44" s="208" t="s">
        <v>239</v>
      </c>
      <c r="F44" s="204" t="s">
        <v>240</v>
      </c>
      <c r="G44" s="205" t="n">
        <v>1974</v>
      </c>
      <c r="H44" s="206" t="n">
        <v>260</v>
      </c>
      <c r="I44" s="206" t="n">
        <v>260</v>
      </c>
      <c r="J44" s="207"/>
      <c r="K44" s="207"/>
      <c r="L44" s="207" t="s">
        <v>171</v>
      </c>
      <c r="M44" s="207"/>
      <c r="N44" s="207"/>
      <c r="O44" s="207"/>
      <c r="P44" s="207"/>
    </row>
    <row r="45" customFormat="false" ht="15" hidden="false" customHeight="false" outlineLevel="0" collapsed="false">
      <c r="A45" s="193"/>
      <c r="B45" s="217" t="s">
        <v>236</v>
      </c>
      <c r="C45" s="217" t="s">
        <v>241</v>
      </c>
      <c r="D45" s="217" t="s">
        <v>242</v>
      </c>
      <c r="E45" s="203" t="s">
        <v>169</v>
      </c>
      <c r="F45" s="204"/>
      <c r="G45" s="205" t="n">
        <v>1976</v>
      </c>
      <c r="H45" s="206" t="n">
        <v>260</v>
      </c>
      <c r="I45" s="206" t="n">
        <v>260</v>
      </c>
      <c r="J45" s="207"/>
      <c r="K45" s="207"/>
      <c r="L45" s="207" t="s">
        <v>171</v>
      </c>
      <c r="M45" s="207"/>
      <c r="N45" s="207"/>
      <c r="O45" s="207"/>
      <c r="P45" s="207"/>
    </row>
    <row r="46" customFormat="false" ht="15" hidden="false" customHeight="false" outlineLevel="0" collapsed="false">
      <c r="A46" s="193"/>
      <c r="B46" s="217" t="s">
        <v>236</v>
      </c>
      <c r="C46" s="217" t="s">
        <v>243</v>
      </c>
      <c r="D46" s="217" t="s">
        <v>244</v>
      </c>
      <c r="E46" s="203" t="s">
        <v>169</v>
      </c>
      <c r="F46" s="204"/>
      <c r="G46" s="205" t="n">
        <v>1973</v>
      </c>
      <c r="H46" s="206" t="n">
        <v>18</v>
      </c>
      <c r="I46" s="206" t="n">
        <v>18</v>
      </c>
      <c r="J46" s="207"/>
      <c r="K46" s="207"/>
      <c r="L46" s="207" t="s">
        <v>171</v>
      </c>
      <c r="M46" s="207"/>
      <c r="N46" s="207"/>
      <c r="O46" s="207"/>
      <c r="P46" s="207"/>
    </row>
    <row r="47" customFormat="false" ht="15" hidden="false" customHeight="false" outlineLevel="0" collapsed="false">
      <c r="A47" s="193"/>
      <c r="B47" s="217" t="s">
        <v>236</v>
      </c>
      <c r="C47" s="217" t="s">
        <v>245</v>
      </c>
      <c r="D47" s="217" t="s">
        <v>246</v>
      </c>
      <c r="E47" s="203" t="s">
        <v>169</v>
      </c>
      <c r="F47" s="204"/>
      <c r="G47" s="205" t="n">
        <v>1983</v>
      </c>
      <c r="H47" s="206" t="n">
        <v>2</v>
      </c>
      <c r="I47" s="206" t="n">
        <v>2</v>
      </c>
      <c r="J47" s="207"/>
      <c r="K47" s="207"/>
      <c r="L47" s="207" t="s">
        <v>171</v>
      </c>
      <c r="M47" s="207"/>
      <c r="N47" s="207"/>
      <c r="O47" s="207"/>
      <c r="P47" s="207"/>
    </row>
    <row r="48" customFormat="false" ht="15" hidden="false" customHeight="false" outlineLevel="0" collapsed="false">
      <c r="A48" s="193"/>
      <c r="B48" s="217" t="s">
        <v>236</v>
      </c>
      <c r="C48" s="217" t="s">
        <v>247</v>
      </c>
      <c r="D48" s="217" t="s">
        <v>248</v>
      </c>
      <c r="E48" s="203" t="s">
        <v>169</v>
      </c>
      <c r="F48" s="204"/>
      <c r="G48" s="205" t="n">
        <v>1973</v>
      </c>
      <c r="H48" s="206" t="n">
        <v>63</v>
      </c>
      <c r="I48" s="206" t="n">
        <v>65</v>
      </c>
      <c r="J48" s="207"/>
      <c r="K48" s="207"/>
      <c r="L48" s="207" t="s">
        <v>171</v>
      </c>
      <c r="M48" s="207"/>
      <c r="N48" s="207"/>
      <c r="O48" s="207"/>
      <c r="P48" s="207"/>
    </row>
    <row r="49" customFormat="false" ht="15" hidden="false" customHeight="false" outlineLevel="0" collapsed="false">
      <c r="A49" s="193"/>
      <c r="B49" s="217" t="s">
        <v>236</v>
      </c>
      <c r="C49" s="217" t="s">
        <v>249</v>
      </c>
      <c r="D49" s="217" t="s">
        <v>250</v>
      </c>
      <c r="E49" s="203" t="s">
        <v>169</v>
      </c>
      <c r="F49" s="204"/>
      <c r="G49" s="205" t="n">
        <v>1973</v>
      </c>
      <c r="H49" s="206" t="n">
        <v>63</v>
      </c>
      <c r="I49" s="206" t="n">
        <v>65</v>
      </c>
      <c r="J49" s="207"/>
      <c r="K49" s="207"/>
      <c r="L49" s="207" t="s">
        <v>171</v>
      </c>
      <c r="M49" s="207"/>
      <c r="N49" s="207"/>
      <c r="O49" s="207"/>
      <c r="P49" s="207"/>
    </row>
    <row r="50" customFormat="false" ht="15" hidden="false" customHeight="false" outlineLevel="0" collapsed="false">
      <c r="A50" s="193"/>
      <c r="B50" s="217" t="s">
        <v>251</v>
      </c>
      <c r="C50" s="217" t="s">
        <v>252</v>
      </c>
      <c r="D50" s="217" t="s">
        <v>253</v>
      </c>
      <c r="E50" s="203" t="s">
        <v>169</v>
      </c>
      <c r="F50" s="204"/>
      <c r="G50" s="205" t="n">
        <v>1975</v>
      </c>
      <c r="H50" s="206" t="n">
        <v>70</v>
      </c>
      <c r="I50" s="206" t="n">
        <v>70</v>
      </c>
      <c r="J50" s="207"/>
      <c r="K50" s="207"/>
      <c r="L50" s="207" t="s">
        <v>171</v>
      </c>
      <c r="M50" s="207"/>
      <c r="N50" s="207"/>
      <c r="O50" s="207"/>
      <c r="P50" s="207"/>
    </row>
    <row r="51" customFormat="false" ht="15" hidden="false" customHeight="false" outlineLevel="0" collapsed="false">
      <c r="A51" s="193"/>
      <c r="B51" s="217" t="s">
        <v>223</v>
      </c>
      <c r="C51" s="217" t="s">
        <v>254</v>
      </c>
      <c r="D51" s="217" t="s">
        <v>255</v>
      </c>
      <c r="E51" s="203" t="s">
        <v>169</v>
      </c>
      <c r="F51" s="204"/>
      <c r="G51" s="205" t="n">
        <v>1972</v>
      </c>
      <c r="H51" s="206" t="n">
        <v>19.6</v>
      </c>
      <c r="I51" s="206" t="n">
        <v>19.6</v>
      </c>
      <c r="J51" s="207"/>
      <c r="K51" s="207" t="s">
        <v>171</v>
      </c>
      <c r="L51" s="207" t="s">
        <v>171</v>
      </c>
      <c r="M51" s="207"/>
      <c r="N51" s="207"/>
      <c r="O51" s="207"/>
      <c r="P51" s="207"/>
    </row>
    <row r="52" customFormat="false" ht="15" hidden="false" customHeight="false" outlineLevel="0" collapsed="false">
      <c r="A52" s="237"/>
      <c r="B52" s="217" t="s">
        <v>223</v>
      </c>
      <c r="C52" s="217" t="s">
        <v>233</v>
      </c>
      <c r="D52" s="217" t="s">
        <v>256</v>
      </c>
      <c r="E52" s="203" t="s">
        <v>169</v>
      </c>
      <c r="F52" s="204"/>
      <c r="G52" s="205" t="n">
        <v>1974</v>
      </c>
      <c r="H52" s="206" t="n">
        <v>27.5</v>
      </c>
      <c r="I52" s="206" t="n">
        <v>27.5</v>
      </c>
      <c r="J52" s="207"/>
      <c r="K52" s="207" t="s">
        <v>171</v>
      </c>
      <c r="L52" s="207"/>
      <c r="M52" s="207"/>
      <c r="N52" s="207"/>
      <c r="O52" s="207"/>
      <c r="P52" s="207"/>
    </row>
    <row r="53" customFormat="false" ht="15" hidden="false" customHeight="false" outlineLevel="0" collapsed="false">
      <c r="A53" s="237"/>
      <c r="B53" s="217" t="s">
        <v>223</v>
      </c>
      <c r="C53" s="217" t="s">
        <v>257</v>
      </c>
      <c r="D53" s="217" t="s">
        <v>258</v>
      </c>
      <c r="E53" s="203" t="s">
        <v>169</v>
      </c>
      <c r="F53" s="204"/>
      <c r="G53" s="205" t="n">
        <v>2007</v>
      </c>
      <c r="H53" s="206" t="n">
        <v>15</v>
      </c>
      <c r="I53" s="206" t="n">
        <v>15</v>
      </c>
      <c r="J53" s="207"/>
      <c r="K53" s="207"/>
      <c r="L53" s="207" t="s">
        <v>171</v>
      </c>
      <c r="M53" s="207"/>
      <c r="N53" s="207"/>
      <c r="O53" s="207"/>
      <c r="P53" s="207"/>
    </row>
    <row r="54" customFormat="false" ht="15" hidden="false" customHeight="false" outlineLevel="0" collapsed="false">
      <c r="B54" s="238" t="s">
        <v>259</v>
      </c>
      <c r="C54" s="238"/>
      <c r="D54" s="238"/>
      <c r="E54" s="238" t="s">
        <v>260</v>
      </c>
      <c r="F54" s="239"/>
      <c r="G54" s="240"/>
      <c r="H54" s="234" t="n">
        <f aca="false">SUM(H44:H53)</f>
        <v>798.1</v>
      </c>
      <c r="I54" s="234" t="n">
        <f aca="false">SUM(I44:I53)</f>
        <v>802.1</v>
      </c>
      <c r="J54" s="241"/>
      <c r="K54" s="241"/>
      <c r="L54" s="241"/>
      <c r="M54" s="242"/>
      <c r="N54" s="242"/>
      <c r="O54" s="242"/>
      <c r="P54" s="242"/>
    </row>
    <row r="55" customFormat="false" ht="15" hidden="false" customHeight="false" outlineLevel="0" collapsed="false">
      <c r="B55" s="198" t="s">
        <v>227</v>
      </c>
      <c r="C55" s="238"/>
      <c r="D55" s="238"/>
      <c r="E55" s="238" t="s">
        <v>260</v>
      </c>
      <c r="F55" s="239"/>
      <c r="G55" s="240"/>
      <c r="H55" s="234" t="n">
        <f aca="false">H54</f>
        <v>798.1</v>
      </c>
      <c r="I55" s="234" t="n">
        <f aca="false">I54</f>
        <v>802.1</v>
      </c>
      <c r="J55" s="241"/>
      <c r="K55" s="241"/>
      <c r="L55" s="241"/>
      <c r="M55" s="242"/>
      <c r="N55" s="242"/>
      <c r="O55" s="242"/>
      <c r="P55" s="242"/>
    </row>
    <row r="56" customFormat="false" ht="15" hidden="false" customHeight="false" outlineLevel="0" collapsed="false">
      <c r="F56" s="243"/>
      <c r="G56" s="244"/>
      <c r="H56" s="245"/>
      <c r="I56" s="245"/>
      <c r="J56" s="244"/>
      <c r="K56" s="244"/>
      <c r="L56" s="244"/>
      <c r="M56" s="246"/>
      <c r="N56" s="246"/>
      <c r="O56" s="246"/>
      <c r="P56" s="246"/>
    </row>
    <row r="57" customFormat="false" ht="15" hidden="false" customHeight="false" outlineLevel="0" collapsed="false">
      <c r="B57" s="223" t="s">
        <v>228</v>
      </c>
      <c r="C57" s="224"/>
      <c r="D57" s="224"/>
      <c r="E57" s="247" t="s">
        <v>261</v>
      </c>
      <c r="F57" s="248"/>
      <c r="G57" s="248"/>
      <c r="H57" s="248" t="n">
        <f aca="false">H54+H41</f>
        <v>812.1</v>
      </c>
      <c r="I57" s="248" t="n">
        <f aca="false">I54+I41</f>
        <v>816.1</v>
      </c>
      <c r="J57" s="224"/>
      <c r="K57" s="224"/>
      <c r="L57" s="224"/>
      <c r="M57" s="224"/>
      <c r="N57" s="224"/>
      <c r="O57" s="224"/>
      <c r="P57" s="224"/>
      <c r="Q57" s="227"/>
      <c r="R57" s="227"/>
      <c r="S57" s="227"/>
      <c r="T57" s="227"/>
      <c r="U57" s="227"/>
      <c r="V57" s="227"/>
      <c r="W57" s="227"/>
      <c r="X57" s="228"/>
    </row>
    <row r="58" customFormat="false" ht="15" hidden="false" customHeight="false" outlineLevel="0" collapsed="false">
      <c r="B58" s="223" t="s">
        <v>262</v>
      </c>
      <c r="C58" s="224"/>
      <c r="D58" s="224"/>
      <c r="E58" s="247" t="s">
        <v>261</v>
      </c>
      <c r="F58" s="248"/>
      <c r="G58" s="248"/>
      <c r="H58" s="248" t="n">
        <f aca="false">H41+H55</f>
        <v>812.1</v>
      </c>
      <c r="I58" s="248" t="n">
        <f aca="false">I41+I55</f>
        <v>816.1</v>
      </c>
      <c r="J58" s="224"/>
      <c r="K58" s="224"/>
      <c r="L58" s="224"/>
      <c r="M58" s="224"/>
      <c r="N58" s="224"/>
      <c r="O58" s="224"/>
      <c r="P58" s="224"/>
      <c r="Q58" s="227"/>
      <c r="R58" s="227"/>
      <c r="S58" s="227"/>
      <c r="T58" s="227"/>
      <c r="U58" s="227"/>
      <c r="V58" s="227"/>
      <c r="W58" s="227"/>
      <c r="X58" s="228"/>
    </row>
    <row r="59" customFormat="false" ht="15" hidden="false" customHeight="false" outlineLevel="0" collapsed="false">
      <c r="B59" s="229" t="s">
        <v>263</v>
      </c>
      <c r="F59" s="243"/>
    </row>
    <row r="60" customFormat="false" ht="15" hidden="false" customHeight="false" outlineLevel="0" collapsed="false">
      <c r="F60" s="243"/>
    </row>
    <row r="61" s="230" customFormat="true" ht="17.25" hidden="false" customHeight="false" outlineLevel="0" collapsed="false">
      <c r="A61" s="178"/>
      <c r="B61" s="178" t="s">
        <v>264</v>
      </c>
      <c r="F61" s="231"/>
      <c r="Q61" s="192"/>
      <c r="R61" s="192"/>
      <c r="S61" s="192"/>
      <c r="Y61" s="231"/>
      <c r="AJ61" s="192"/>
      <c r="AK61" s="192"/>
      <c r="AL61" s="192"/>
      <c r="AR61" s="231"/>
      <c r="BC61" s="192"/>
      <c r="BD61" s="192"/>
      <c r="BE61" s="192"/>
      <c r="BK61" s="231"/>
      <c r="BV61" s="192"/>
      <c r="BW61" s="192"/>
      <c r="BX61" s="192"/>
      <c r="CD61" s="231"/>
      <c r="CO61" s="192"/>
      <c r="CP61" s="192"/>
      <c r="CQ61" s="192"/>
      <c r="CW61" s="231"/>
      <c r="DH61" s="192"/>
      <c r="DI61" s="192"/>
      <c r="DJ61" s="192"/>
      <c r="DP61" s="231"/>
      <c r="EA61" s="192"/>
      <c r="EB61" s="192"/>
      <c r="EC61" s="192"/>
      <c r="EI61" s="231"/>
      <c r="ET61" s="192"/>
      <c r="EU61" s="192"/>
      <c r="EV61" s="192"/>
      <c r="FB61" s="231"/>
      <c r="FM61" s="192"/>
      <c r="FN61" s="192"/>
      <c r="FO61" s="192"/>
      <c r="FU61" s="231"/>
      <c r="GF61" s="192"/>
      <c r="GG61" s="192"/>
      <c r="GH61" s="192"/>
      <c r="GN61" s="231"/>
      <c r="GY61" s="192"/>
      <c r="GZ61" s="192"/>
      <c r="HA61" s="192"/>
      <c r="HG61" s="231"/>
      <c r="HR61" s="192"/>
      <c r="HS61" s="192"/>
      <c r="HT61" s="192"/>
      <c r="HZ61" s="231"/>
      <c r="IK61" s="192"/>
      <c r="IL61" s="192"/>
      <c r="IM61" s="192"/>
      <c r="IS61" s="231"/>
      <c r="JD61" s="192"/>
      <c r="JE61" s="192"/>
      <c r="JF61" s="192"/>
      <c r="JL61" s="231"/>
      <c r="JW61" s="192"/>
      <c r="JX61" s="192"/>
      <c r="JY61" s="192"/>
      <c r="KE61" s="231"/>
      <c r="KP61" s="192"/>
      <c r="KQ61" s="192"/>
      <c r="KR61" s="192"/>
      <c r="KX61" s="231"/>
      <c r="LI61" s="192"/>
      <c r="LJ61" s="192"/>
      <c r="LK61" s="192"/>
      <c r="LQ61" s="231"/>
      <c r="MB61" s="192"/>
      <c r="MC61" s="192"/>
      <c r="MD61" s="192"/>
      <c r="MJ61" s="231"/>
      <c r="MU61" s="192"/>
      <c r="MV61" s="192"/>
      <c r="MW61" s="192"/>
      <c r="NC61" s="231"/>
      <c r="NN61" s="192"/>
      <c r="NO61" s="192"/>
      <c r="NP61" s="192"/>
      <c r="NV61" s="231"/>
      <c r="OG61" s="192"/>
      <c r="OH61" s="192"/>
      <c r="OI61" s="192"/>
      <c r="OO61" s="231"/>
      <c r="OZ61" s="192"/>
      <c r="PA61" s="192"/>
      <c r="PB61" s="192"/>
      <c r="PH61" s="231"/>
      <c r="PS61" s="192"/>
      <c r="PT61" s="192"/>
      <c r="PU61" s="192"/>
      <c r="QA61" s="231"/>
      <c r="QL61" s="192"/>
      <c r="QM61" s="192"/>
      <c r="QN61" s="192"/>
      <c r="QT61" s="231"/>
      <c r="RE61" s="192"/>
      <c r="RF61" s="192"/>
      <c r="RG61" s="192"/>
      <c r="RM61" s="231"/>
      <c r="RX61" s="192"/>
      <c r="RY61" s="192"/>
      <c r="RZ61" s="192"/>
      <c r="SF61" s="231"/>
      <c r="SQ61" s="192"/>
      <c r="SR61" s="192"/>
      <c r="SS61" s="192"/>
      <c r="SY61" s="231"/>
      <c r="TJ61" s="192"/>
      <c r="TK61" s="192"/>
      <c r="TL61" s="192"/>
      <c r="TR61" s="231"/>
      <c r="UC61" s="192"/>
      <c r="UD61" s="192"/>
      <c r="UE61" s="192"/>
      <c r="UK61" s="231"/>
      <c r="UV61" s="192"/>
      <c r="UW61" s="192"/>
      <c r="UX61" s="192"/>
      <c r="VD61" s="231"/>
      <c r="VO61" s="192"/>
      <c r="VP61" s="192"/>
      <c r="VQ61" s="192"/>
      <c r="VW61" s="231"/>
      <c r="WH61" s="192"/>
      <c r="WI61" s="192"/>
      <c r="WJ61" s="192"/>
      <c r="WP61" s="231"/>
      <c r="XA61" s="192"/>
      <c r="XB61" s="192"/>
      <c r="XC61" s="192"/>
      <c r="XI61" s="231"/>
      <c r="XT61" s="192"/>
      <c r="XU61" s="192"/>
      <c r="XV61" s="192"/>
      <c r="YB61" s="231"/>
      <c r="YM61" s="192"/>
      <c r="YN61" s="192"/>
      <c r="YO61" s="192"/>
      <c r="YU61" s="231"/>
      <c r="ZF61" s="192"/>
      <c r="ZG61" s="192"/>
      <c r="ZH61" s="192"/>
      <c r="ZN61" s="231"/>
      <c r="ZY61" s="192"/>
      <c r="ZZ61" s="192"/>
      <c r="AAA61" s="192"/>
      <c r="AAG61" s="231"/>
      <c r="AAR61" s="192"/>
      <c r="AAS61" s="192"/>
      <c r="AAT61" s="192"/>
      <c r="AAZ61" s="231"/>
      <c r="ABK61" s="192"/>
      <c r="ABL61" s="192"/>
      <c r="ABM61" s="192"/>
      <c r="ABS61" s="231"/>
      <c r="ACD61" s="192"/>
      <c r="ACE61" s="192"/>
      <c r="ACF61" s="192"/>
      <c r="ACL61" s="231"/>
      <c r="ACW61" s="192"/>
      <c r="ACX61" s="192"/>
      <c r="ACY61" s="192"/>
      <c r="ADE61" s="231"/>
      <c r="ADP61" s="192"/>
      <c r="ADQ61" s="192"/>
      <c r="ADR61" s="192"/>
      <c r="ADX61" s="231"/>
      <c r="AEI61" s="192"/>
      <c r="AEJ61" s="192"/>
      <c r="AEK61" s="192"/>
      <c r="AEQ61" s="231"/>
      <c r="AFB61" s="192"/>
      <c r="AFC61" s="192"/>
      <c r="AFD61" s="192"/>
      <c r="AFJ61" s="231"/>
      <c r="AFU61" s="192"/>
      <c r="AFV61" s="192"/>
      <c r="AFW61" s="192"/>
      <c r="AGC61" s="231"/>
      <c r="AGN61" s="192"/>
      <c r="AGO61" s="192"/>
      <c r="AGP61" s="192"/>
      <c r="AGV61" s="231"/>
      <c r="AHG61" s="192"/>
      <c r="AHH61" s="192"/>
      <c r="AHI61" s="192"/>
      <c r="AHO61" s="231"/>
      <c r="AHZ61" s="192"/>
      <c r="AIA61" s="192"/>
      <c r="AIB61" s="192"/>
      <c r="AIH61" s="231"/>
      <c r="AIS61" s="192"/>
      <c r="AIT61" s="192"/>
      <c r="AIU61" s="192"/>
      <c r="AJA61" s="231"/>
      <c r="AJL61" s="192"/>
      <c r="AJM61" s="192"/>
      <c r="AJN61" s="192"/>
      <c r="AJT61" s="231"/>
      <c r="AKE61" s="192"/>
      <c r="AKF61" s="192"/>
      <c r="AKG61" s="192"/>
      <c r="AKM61" s="231"/>
      <c r="AKX61" s="192"/>
      <c r="AKY61" s="192"/>
      <c r="AKZ61" s="192"/>
      <c r="ALF61" s="231"/>
      <c r="ALQ61" s="192"/>
      <c r="ALR61" s="192"/>
      <c r="ALS61" s="192"/>
      <c r="ALY61" s="231"/>
      <c r="AMJ61" s="192"/>
    </row>
    <row r="62" customFormat="false" ht="15" hidden="false" customHeight="false" outlineLevel="0" collapsed="false">
      <c r="F62" s="243"/>
      <c r="G62" s="244"/>
      <c r="H62" s="245"/>
      <c r="I62" s="245"/>
      <c r="J62" s="244"/>
      <c r="K62" s="244"/>
      <c r="L62" s="244"/>
      <c r="M62" s="246"/>
      <c r="N62" s="246"/>
      <c r="O62" s="246"/>
      <c r="P62" s="246"/>
    </row>
    <row r="63" customFormat="false" ht="15" hidden="false" customHeight="false" outlineLevel="0" collapsed="false">
      <c r="B63" s="223" t="s">
        <v>228</v>
      </c>
      <c r="C63" s="224"/>
      <c r="D63" s="224"/>
      <c r="E63" s="247"/>
      <c r="F63" s="248"/>
      <c r="G63" s="248"/>
      <c r="H63" s="248" t="n">
        <f aca="false">H16+H28+H57</f>
        <v>3789.3</v>
      </c>
      <c r="I63" s="248" t="n">
        <f aca="false">I16+I28+I57</f>
        <v>4049.8</v>
      </c>
      <c r="J63" s="224"/>
      <c r="K63" s="224"/>
      <c r="L63" s="224"/>
      <c r="M63" s="224"/>
      <c r="N63" s="224"/>
      <c r="O63" s="224"/>
      <c r="P63" s="224"/>
      <c r="Q63" s="227"/>
      <c r="R63" s="227"/>
      <c r="S63" s="227"/>
      <c r="T63" s="227"/>
      <c r="U63" s="227"/>
      <c r="V63" s="227"/>
      <c r="W63" s="227"/>
      <c r="X63" s="228"/>
    </row>
    <row r="64" customFormat="false" ht="15" hidden="false" customHeight="false" outlineLevel="0" collapsed="false">
      <c r="B64" s="249" t="s">
        <v>265</v>
      </c>
      <c r="C64" s="250"/>
      <c r="D64" s="250"/>
      <c r="E64" s="251"/>
      <c r="F64" s="252"/>
      <c r="G64" s="252"/>
      <c r="H64" s="253" t="n">
        <f aca="false">H16+H41</f>
        <v>1920.5</v>
      </c>
      <c r="I64" s="253" t="n">
        <f aca="false">I16+I41</f>
        <v>2121</v>
      </c>
      <c r="J64" s="250"/>
      <c r="K64" s="250"/>
      <c r="L64" s="250"/>
      <c r="M64" s="250"/>
      <c r="N64" s="250"/>
      <c r="O64" s="250"/>
      <c r="P64" s="250"/>
    </row>
    <row r="65" customFormat="false" ht="15" hidden="false" customHeight="false" outlineLevel="0" collapsed="false">
      <c r="B65" s="249" t="s">
        <v>266</v>
      </c>
      <c r="C65" s="250"/>
      <c r="D65" s="250"/>
      <c r="E65" s="251"/>
      <c r="F65" s="252"/>
      <c r="G65" s="252"/>
      <c r="H65" s="253" t="n">
        <f aca="false">H28+H54</f>
        <v>1868.8</v>
      </c>
      <c r="I65" s="253" t="n">
        <f aca="false">I28+I54</f>
        <v>1928.8</v>
      </c>
      <c r="J65" s="250"/>
      <c r="K65" s="250"/>
      <c r="L65" s="250"/>
      <c r="M65" s="250"/>
      <c r="N65" s="250"/>
      <c r="O65" s="250"/>
      <c r="P65" s="250"/>
    </row>
    <row r="66" customFormat="false" ht="15" hidden="false" customHeight="false" outlineLevel="0" collapsed="false">
      <c r="B66" s="190"/>
      <c r="C66" s="254"/>
      <c r="D66" s="254"/>
      <c r="E66" s="255"/>
      <c r="F66" s="256"/>
      <c r="G66" s="256"/>
      <c r="H66" s="257"/>
      <c r="I66" s="257"/>
      <c r="J66" s="254"/>
      <c r="K66" s="254"/>
      <c r="L66" s="254"/>
      <c r="M66" s="254"/>
      <c r="N66" s="254"/>
      <c r="O66" s="254"/>
      <c r="P66" s="254"/>
    </row>
    <row r="67" customFormat="false" ht="15" hidden="false" customHeight="false" outlineLevel="0" collapsed="false">
      <c r="B67" s="223" t="s">
        <v>230</v>
      </c>
      <c r="C67" s="224"/>
      <c r="D67" s="224"/>
      <c r="E67" s="226"/>
      <c r="F67" s="224"/>
      <c r="G67" s="224"/>
      <c r="H67" s="226" t="n">
        <f aca="false">H17+H29+H57</f>
        <v>3789.3</v>
      </c>
      <c r="I67" s="226" t="n">
        <f aca="false">I17+I29+I57</f>
        <v>4049.8</v>
      </c>
      <c r="J67" s="224"/>
      <c r="K67" s="224"/>
      <c r="L67" s="224"/>
      <c r="M67" s="224"/>
      <c r="N67" s="224"/>
      <c r="O67" s="224"/>
      <c r="P67" s="224"/>
    </row>
    <row r="68" customFormat="false" ht="15" hidden="false" customHeight="false" outlineLevel="0" collapsed="false">
      <c r="B68" s="249" t="s">
        <v>267</v>
      </c>
      <c r="C68" s="250"/>
      <c r="D68" s="250"/>
      <c r="E68" s="258"/>
      <c r="F68" s="250"/>
      <c r="G68" s="250"/>
      <c r="H68" s="259" t="n">
        <f aca="false">H17+H41</f>
        <v>1920.5</v>
      </c>
      <c r="I68" s="259" t="n">
        <f aca="false">I17+I41</f>
        <v>2121</v>
      </c>
      <c r="J68" s="250"/>
      <c r="K68" s="250"/>
      <c r="L68" s="250"/>
      <c r="M68" s="250"/>
      <c r="N68" s="250"/>
      <c r="O68" s="250"/>
      <c r="P68" s="250"/>
    </row>
    <row r="69" customFormat="false" ht="15" hidden="false" customHeight="false" outlineLevel="0" collapsed="false">
      <c r="B69" s="249" t="s">
        <v>268</v>
      </c>
      <c r="C69" s="250"/>
      <c r="D69" s="250"/>
      <c r="E69" s="258"/>
      <c r="F69" s="250"/>
      <c r="G69" s="250"/>
      <c r="H69" s="259" t="n">
        <f aca="false">H29+H55</f>
        <v>1868.8</v>
      </c>
      <c r="I69" s="259" t="n">
        <f aca="false">I29+I55</f>
        <v>1928.8</v>
      </c>
      <c r="J69" s="250"/>
      <c r="K69" s="250"/>
      <c r="L69" s="250"/>
      <c r="M69" s="250"/>
      <c r="N69" s="250"/>
      <c r="O69" s="250"/>
      <c r="P69" s="250"/>
    </row>
    <row r="70" customFormat="false" ht="15" hidden="false" customHeight="false" outlineLevel="0" collapsed="false">
      <c r="B70" s="229" t="s">
        <v>231</v>
      </c>
    </row>
    <row r="72" customFormat="false" ht="15" hidden="false" customHeight="false" outlineLevel="0" collapsed="false">
      <c r="B72" s="238" t="s">
        <v>269</v>
      </c>
    </row>
    <row r="73" customFormat="false" ht="15" hidden="false" customHeight="false" outlineLevel="0" collapsed="false">
      <c r="B73" s="188" t="s">
        <v>270</v>
      </c>
      <c r="C73" s="188" t="s">
        <v>271</v>
      </c>
      <c r="F73" s="188" t="s">
        <v>272</v>
      </c>
      <c r="H73" s="260"/>
    </row>
    <row r="74" customFormat="false" ht="15" hidden="false" customHeight="false" outlineLevel="0" collapsed="false">
      <c r="B74" s="188" t="s">
        <v>273</v>
      </c>
      <c r="C74" s="188" t="s">
        <v>274</v>
      </c>
      <c r="F74" s="261" t="s">
        <v>275</v>
      </c>
    </row>
    <row r="75" customFormat="false" ht="15" hidden="false" customHeight="false" outlineLevel="0" collapsed="false">
      <c r="B75" s="188" t="s">
        <v>276</v>
      </c>
      <c r="C75" s="188" t="s">
        <v>277</v>
      </c>
      <c r="F75" s="188" t="s">
        <v>278</v>
      </c>
    </row>
    <row r="76" customFormat="false" ht="15" hidden="false" customHeight="false" outlineLevel="0" collapsed="false">
      <c r="B76" s="188" t="s">
        <v>279</v>
      </c>
      <c r="C76" s="188" t="s">
        <v>277</v>
      </c>
      <c r="F76" s="188" t="s">
        <v>278</v>
      </c>
    </row>
    <row r="77" customFormat="false" ht="15" hidden="false" customHeight="false" outlineLevel="0" collapsed="false">
      <c r="B77" s="188" t="s">
        <v>280</v>
      </c>
      <c r="C77" s="188" t="s">
        <v>281</v>
      </c>
      <c r="F77" s="261" t="s">
        <v>282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B8B"/>
    <pageSetUpPr fitToPage="false"/>
  </sheetPr>
  <dimension ref="A1:BH42"/>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10.57421875" defaultRowHeight="15" zeroHeight="false" outlineLevelRow="0" outlineLevelCol="0"/>
  <cols>
    <col collapsed="false" customWidth="true" hidden="false" outlineLevel="0" max="1" min="1" style="13" width="5.57"/>
    <col collapsed="false" customWidth="true" hidden="false" outlineLevel="0" max="2" min="2" style="13" width="46.28"/>
    <col collapsed="false" customWidth="false" hidden="false" outlineLevel="0" max="1024" min="3" style="13" width="10.57"/>
  </cols>
  <sheetData>
    <row r="1" s="14" customFormat="true" ht="19.5" hidden="false" customHeight="false" outlineLevel="0" collapsed="false">
      <c r="B1" s="14" t="s">
        <v>16</v>
      </c>
    </row>
    <row r="2" customFormat="false" ht="15" hidden="false" customHeight="false" outlineLevel="0" collapsed="false">
      <c r="B2" s="262"/>
    </row>
    <row r="3" s="180" customFormat="true" ht="17.25" hidden="false" customHeight="false" outlineLevel="0" collapsed="false">
      <c r="A3" s="178"/>
      <c r="B3" s="178" t="s">
        <v>283</v>
      </c>
      <c r="C3" s="178"/>
      <c r="D3" s="178"/>
      <c r="E3" s="178"/>
      <c r="F3" s="178"/>
      <c r="G3" s="178"/>
      <c r="H3" s="178"/>
      <c r="I3" s="178"/>
      <c r="J3" s="178"/>
      <c r="K3" s="178"/>
      <c r="L3" s="178"/>
      <c r="M3" s="178"/>
      <c r="N3" s="178"/>
      <c r="O3" s="178"/>
      <c r="P3" s="178"/>
      <c r="Q3" s="178"/>
      <c r="R3" s="178"/>
      <c r="S3" s="178"/>
      <c r="T3" s="178"/>
      <c r="U3" s="178"/>
      <c r="V3" s="178"/>
      <c r="W3" s="178"/>
      <c r="X3" s="178"/>
      <c r="Y3" s="178"/>
      <c r="Z3" s="178"/>
      <c r="AA3" s="178"/>
      <c r="AB3" s="178"/>
      <c r="AC3" s="178"/>
      <c r="AD3" s="178"/>
    </row>
    <row r="4" customFormat="false" ht="15" hidden="false" customHeight="false" outlineLevel="0" collapsed="false">
      <c r="B4" s="262"/>
    </row>
    <row r="5" s="23" customFormat="true" ht="15" hidden="false" customHeight="false" outlineLevel="0" collapsed="false">
      <c r="A5" s="24"/>
      <c r="B5" s="171" t="s">
        <v>284</v>
      </c>
      <c r="C5" s="263" t="n">
        <v>2023</v>
      </c>
      <c r="D5" s="263" t="n">
        <v>2024</v>
      </c>
      <c r="E5" s="263" t="n">
        <v>2025</v>
      </c>
      <c r="F5" s="263" t="n">
        <v>2026</v>
      </c>
      <c r="G5" s="263" t="n">
        <v>2027</v>
      </c>
      <c r="H5" s="263" t="n">
        <v>2028</v>
      </c>
      <c r="I5" s="263" t="n">
        <v>2029</v>
      </c>
      <c r="J5" s="263" t="n">
        <v>2030</v>
      </c>
      <c r="K5" s="263" t="n">
        <v>2031</v>
      </c>
      <c r="L5" s="263" t="n">
        <v>2032</v>
      </c>
      <c r="M5" s="263" t="n">
        <v>2033</v>
      </c>
      <c r="N5" s="263" t="n">
        <v>2034</v>
      </c>
      <c r="O5" s="263" t="n">
        <v>2035</v>
      </c>
      <c r="P5" s="263" t="n">
        <v>2036</v>
      </c>
      <c r="Q5" s="263" t="n">
        <v>2037</v>
      </c>
      <c r="R5" s="263" t="n">
        <v>2038</v>
      </c>
      <c r="S5" s="263" t="n">
        <v>2039</v>
      </c>
      <c r="T5" s="263" t="n">
        <v>2040</v>
      </c>
      <c r="U5" s="263" t="n">
        <v>2041</v>
      </c>
      <c r="V5" s="263" t="n">
        <v>2042</v>
      </c>
      <c r="W5" s="263" t="n">
        <v>2043</v>
      </c>
      <c r="X5" s="263" t="n">
        <v>2044</v>
      </c>
      <c r="Y5" s="263" t="n">
        <v>2045</v>
      </c>
      <c r="Z5" s="263" t="n">
        <v>2046</v>
      </c>
      <c r="AA5" s="263" t="n">
        <v>2047</v>
      </c>
      <c r="AB5" s="263" t="n">
        <v>2048</v>
      </c>
      <c r="AC5" s="263" t="n">
        <v>2049</v>
      </c>
      <c r="AD5" s="263" t="n">
        <v>2050</v>
      </c>
    </row>
    <row r="6" customFormat="false" ht="15" hidden="false" customHeight="false" outlineLevel="0" collapsed="false">
      <c r="A6" s="24"/>
      <c r="B6" s="3" t="s">
        <v>60</v>
      </c>
      <c r="C6" s="50" t="n">
        <v>1920.5</v>
      </c>
      <c r="D6" s="50" t="n">
        <v>2317.5</v>
      </c>
      <c r="E6" s="50" t="n">
        <v>1609.2</v>
      </c>
      <c r="F6" s="50" t="n">
        <v>1609.2</v>
      </c>
      <c r="G6" s="50" t="n">
        <v>1609.2</v>
      </c>
      <c r="H6" s="50" t="n">
        <v>1609.2</v>
      </c>
      <c r="I6" s="50" t="n">
        <v>1224.2</v>
      </c>
      <c r="J6" s="50" t="n">
        <v>1224.2</v>
      </c>
      <c r="K6" s="50" t="n">
        <v>289.5</v>
      </c>
      <c r="L6" s="50" t="n">
        <v>289.5</v>
      </c>
      <c r="M6" s="50" t="n">
        <v>289.5</v>
      </c>
      <c r="N6" s="50" t="n">
        <v>289.5</v>
      </c>
      <c r="O6" s="50" t="n">
        <v>289.5</v>
      </c>
      <c r="P6" s="50" t="n">
        <v>289.5</v>
      </c>
      <c r="Q6" s="50" t="n">
        <v>237.5</v>
      </c>
      <c r="R6" s="50" t="n">
        <v>144.2</v>
      </c>
      <c r="S6" s="50" t="n">
        <v>144.2</v>
      </c>
      <c r="T6" s="50" t="n">
        <v>144.2</v>
      </c>
      <c r="U6" s="50" t="n">
        <v>144.2</v>
      </c>
      <c r="V6" s="50" t="n">
        <v>144.2</v>
      </c>
      <c r="W6" s="50" t="n">
        <v>144.2</v>
      </c>
      <c r="X6" s="50" t="n">
        <v>144.2</v>
      </c>
      <c r="Y6" s="50" t="n">
        <v>144.2</v>
      </c>
      <c r="Z6" s="50" t="n">
        <v>144.2</v>
      </c>
      <c r="AA6" s="50" t="n">
        <v>144.2</v>
      </c>
      <c r="AB6" s="50" t="n">
        <v>144.2</v>
      </c>
      <c r="AC6" s="50" t="n">
        <v>144.2</v>
      </c>
      <c r="AD6" s="50" t="n">
        <v>144.2</v>
      </c>
    </row>
    <row r="7" customFormat="false" ht="15" hidden="false" customHeight="false" outlineLevel="0" collapsed="false">
      <c r="A7" s="24"/>
      <c r="B7" s="3" t="s">
        <v>61</v>
      </c>
      <c r="C7" s="50" t="n">
        <v>1868.8</v>
      </c>
      <c r="D7" s="50" t="n">
        <v>1868.8</v>
      </c>
      <c r="E7" s="50" t="n">
        <v>1608.8</v>
      </c>
      <c r="F7" s="50" t="n">
        <v>1517.8</v>
      </c>
      <c r="G7" s="50" t="n">
        <v>1517.8</v>
      </c>
      <c r="H7" s="50" t="n">
        <v>1517.8</v>
      </c>
      <c r="I7" s="50" t="n">
        <v>1517.8</v>
      </c>
      <c r="J7" s="50" t="n">
        <v>1517.8</v>
      </c>
      <c r="K7" s="50" t="n">
        <v>1447.8</v>
      </c>
      <c r="L7" s="50" t="n">
        <v>1447.8</v>
      </c>
      <c r="M7" s="50" t="n">
        <v>1447.8</v>
      </c>
      <c r="N7" s="50" t="n">
        <v>1133.8</v>
      </c>
      <c r="O7" s="50" t="n">
        <v>1133.8</v>
      </c>
      <c r="P7" s="50" t="n">
        <v>1133.8</v>
      </c>
      <c r="Q7" s="50" t="n">
        <v>1133.8</v>
      </c>
      <c r="R7" s="50" t="n">
        <v>1133.8</v>
      </c>
      <c r="S7" s="50" t="n">
        <v>1133.8</v>
      </c>
      <c r="T7" s="50" t="n">
        <v>1133.8</v>
      </c>
      <c r="U7" s="50" t="n">
        <v>1133.8</v>
      </c>
      <c r="V7" s="50" t="n">
        <v>1133.8</v>
      </c>
      <c r="W7" s="50" t="n">
        <v>1133.8</v>
      </c>
      <c r="X7" s="50" t="n">
        <v>1133.8</v>
      </c>
      <c r="Y7" s="50" t="n">
        <v>1133.8</v>
      </c>
      <c r="Z7" s="50" t="n">
        <v>1133.8</v>
      </c>
      <c r="AA7" s="50" t="n">
        <v>1133.8</v>
      </c>
      <c r="AB7" s="50" t="n">
        <v>1133.8</v>
      </c>
      <c r="AC7" s="50" t="n">
        <v>1133.8</v>
      </c>
      <c r="AD7" s="50" t="n">
        <v>1133.8</v>
      </c>
    </row>
    <row r="8" customFormat="false" ht="15" hidden="false" customHeight="false" outlineLevel="0" collapsed="false">
      <c r="B8" s="264" t="s">
        <v>84</v>
      </c>
      <c r="C8" s="265" t="n">
        <f aca="false">C6+C7</f>
        <v>3789.3</v>
      </c>
      <c r="D8" s="265" t="n">
        <f aca="false">D6+D7</f>
        <v>4186.3</v>
      </c>
      <c r="E8" s="265" t="n">
        <f aca="false">E6+E7</f>
        <v>3218</v>
      </c>
      <c r="F8" s="265" t="n">
        <f aca="false">F6+F7</f>
        <v>3127</v>
      </c>
      <c r="G8" s="265" t="n">
        <f aca="false">G6+G7</f>
        <v>3127</v>
      </c>
      <c r="H8" s="265" t="n">
        <f aca="false">H6+H7</f>
        <v>3127</v>
      </c>
      <c r="I8" s="265" t="n">
        <f aca="false">I6+I7</f>
        <v>2742</v>
      </c>
      <c r="J8" s="265" t="n">
        <f aca="false">J6+J7</f>
        <v>2742</v>
      </c>
      <c r="K8" s="265" t="n">
        <f aca="false">K6+K7</f>
        <v>1737.3</v>
      </c>
      <c r="L8" s="265" t="n">
        <f aca="false">L6+L7</f>
        <v>1737.3</v>
      </c>
      <c r="M8" s="265" t="n">
        <f aca="false">M6+M7</f>
        <v>1737.3</v>
      </c>
      <c r="N8" s="265" t="n">
        <f aca="false">N6+N7</f>
        <v>1423.3</v>
      </c>
      <c r="O8" s="265" t="n">
        <f aca="false">O6+O7</f>
        <v>1423.3</v>
      </c>
      <c r="P8" s="265" t="n">
        <f aca="false">P6+P7</f>
        <v>1423.3</v>
      </c>
      <c r="Q8" s="265" t="n">
        <f aca="false">Q6+Q7</f>
        <v>1371.3</v>
      </c>
      <c r="R8" s="265" t="n">
        <f aca="false">R6+R7</f>
        <v>1278</v>
      </c>
      <c r="S8" s="265" t="n">
        <f aca="false">S6+S7</f>
        <v>1278</v>
      </c>
      <c r="T8" s="265" t="n">
        <f aca="false">T6+T7</f>
        <v>1278</v>
      </c>
      <c r="U8" s="265" t="n">
        <f aca="false">U6+U7</f>
        <v>1278</v>
      </c>
      <c r="V8" s="265" t="n">
        <f aca="false">V6+V7</f>
        <v>1278</v>
      </c>
      <c r="W8" s="265" t="n">
        <f aca="false">W6+W7</f>
        <v>1278</v>
      </c>
      <c r="X8" s="265" t="n">
        <f aca="false">X6+X7</f>
        <v>1278</v>
      </c>
      <c r="Y8" s="265" t="n">
        <f aca="false">Y6+Y7</f>
        <v>1278</v>
      </c>
      <c r="Z8" s="265" t="n">
        <f aca="false">Z6+Z7</f>
        <v>1278</v>
      </c>
      <c r="AA8" s="265" t="n">
        <f aca="false">AA6+AA7</f>
        <v>1278</v>
      </c>
      <c r="AB8" s="265" t="n">
        <f aca="false">AB6+AB7</f>
        <v>1278</v>
      </c>
      <c r="AC8" s="265" t="n">
        <f aca="false">AC6+AC7</f>
        <v>1278</v>
      </c>
      <c r="AD8" s="265" t="n">
        <f aca="false">AD6+AD7</f>
        <v>1278</v>
      </c>
    </row>
    <row r="9" customFormat="false" ht="15" hidden="false" customHeight="false" outlineLevel="0" collapsed="false">
      <c r="B9" s="27" t="s">
        <v>285</v>
      </c>
      <c r="C9" s="266"/>
      <c r="D9" s="266"/>
      <c r="E9" s="266"/>
      <c r="F9" s="266"/>
      <c r="G9" s="266"/>
      <c r="H9" s="266"/>
      <c r="I9" s="266"/>
      <c r="J9" s="266"/>
      <c r="K9" s="266"/>
      <c r="L9" s="266"/>
      <c r="M9" s="266"/>
      <c r="N9" s="266"/>
      <c r="O9" s="266"/>
      <c r="P9" s="266"/>
      <c r="Q9" s="266"/>
      <c r="R9" s="266"/>
      <c r="S9" s="266"/>
      <c r="T9" s="266"/>
      <c r="U9" s="266"/>
      <c r="V9" s="266"/>
      <c r="W9" s="266"/>
      <c r="X9" s="266"/>
      <c r="Y9" s="266"/>
      <c r="Z9" s="266"/>
      <c r="AA9" s="266"/>
      <c r="AB9" s="266"/>
      <c r="AC9" s="266"/>
      <c r="AD9" s="266"/>
    </row>
    <row r="10" customFormat="false" ht="15" hidden="false" customHeight="false" outlineLevel="0" collapsed="false">
      <c r="C10" s="267"/>
      <c r="D10" s="267"/>
      <c r="E10" s="267"/>
      <c r="F10" s="267"/>
      <c r="G10" s="267"/>
      <c r="H10" s="267"/>
      <c r="I10" s="267"/>
      <c r="J10" s="267"/>
      <c r="K10" s="267"/>
      <c r="L10" s="267"/>
      <c r="M10" s="267"/>
      <c r="N10" s="267"/>
      <c r="O10" s="267"/>
      <c r="P10" s="267"/>
      <c r="Q10" s="267"/>
      <c r="R10" s="267"/>
      <c r="S10" s="267"/>
      <c r="T10" s="267"/>
      <c r="U10" s="267"/>
      <c r="V10" s="268"/>
    </row>
    <row r="11" s="180" customFormat="true" ht="17.25" hidden="false" customHeight="false" outlineLevel="0" collapsed="false">
      <c r="A11" s="178"/>
      <c r="B11" s="178" t="s">
        <v>286</v>
      </c>
      <c r="C11" s="178"/>
      <c r="D11" s="178"/>
      <c r="E11" s="178"/>
      <c r="F11" s="178"/>
      <c r="G11" s="178"/>
      <c r="H11" s="178"/>
      <c r="I11" s="178"/>
      <c r="J11" s="178"/>
      <c r="K11" s="178"/>
      <c r="L11" s="178"/>
      <c r="M11" s="178"/>
      <c r="N11" s="178"/>
      <c r="O11" s="178"/>
      <c r="P11" s="178"/>
      <c r="Q11" s="178"/>
      <c r="R11" s="178"/>
      <c r="S11" s="178"/>
      <c r="T11" s="178"/>
      <c r="U11" s="178"/>
      <c r="V11" s="178"/>
      <c r="W11" s="178"/>
      <c r="X11" s="178"/>
      <c r="Y11" s="178"/>
      <c r="Z11" s="178"/>
      <c r="AA11" s="178"/>
      <c r="AB11" s="178"/>
      <c r="AC11" s="178"/>
      <c r="AD11" s="178"/>
    </row>
    <row r="12" customFormat="false" ht="15" hidden="false" customHeight="false" outlineLevel="0" collapsed="false">
      <c r="C12" s="267"/>
      <c r="D12" s="267"/>
      <c r="E12" s="267"/>
      <c r="F12" s="267"/>
      <c r="G12" s="267"/>
      <c r="H12" s="267"/>
      <c r="I12" s="267"/>
      <c r="J12" s="267"/>
      <c r="K12" s="267"/>
      <c r="L12" s="267"/>
      <c r="M12" s="267"/>
      <c r="N12" s="267"/>
      <c r="O12" s="267"/>
      <c r="P12" s="267"/>
      <c r="Q12" s="267"/>
      <c r="R12" s="267"/>
      <c r="S12" s="267"/>
      <c r="T12" s="267"/>
      <c r="U12" s="267"/>
      <c r="V12" s="268"/>
    </row>
    <row r="13" customFormat="false" ht="15" hidden="false" customHeight="false" outlineLevel="0" collapsed="false">
      <c r="A13" s="24"/>
      <c r="B13" s="171" t="s">
        <v>287</v>
      </c>
      <c r="C13" s="263" t="n">
        <v>2023</v>
      </c>
      <c r="D13" s="263" t="n">
        <v>2024</v>
      </c>
      <c r="E13" s="263" t="n">
        <v>2025</v>
      </c>
      <c r="F13" s="263" t="n">
        <v>2026</v>
      </c>
      <c r="G13" s="263" t="n">
        <v>2027</v>
      </c>
      <c r="H13" s="263" t="n">
        <v>2028</v>
      </c>
      <c r="I13" s="263" t="n">
        <v>2029</v>
      </c>
      <c r="J13" s="263" t="n">
        <v>2030</v>
      </c>
      <c r="K13" s="263" t="n">
        <v>2031</v>
      </c>
      <c r="L13" s="263" t="n">
        <v>2032</v>
      </c>
      <c r="M13" s="263" t="n">
        <v>2033</v>
      </c>
      <c r="N13" s="263" t="n">
        <v>2034</v>
      </c>
      <c r="O13" s="263" t="n">
        <v>2035</v>
      </c>
      <c r="P13" s="263" t="n">
        <v>2036</v>
      </c>
      <c r="Q13" s="263" t="n">
        <v>2037</v>
      </c>
      <c r="R13" s="263" t="n">
        <v>2038</v>
      </c>
      <c r="S13" s="263" t="n">
        <v>2039</v>
      </c>
      <c r="T13" s="263" t="n">
        <v>2040</v>
      </c>
      <c r="U13" s="263" t="n">
        <v>2041</v>
      </c>
      <c r="V13" s="263" t="n">
        <v>2042</v>
      </c>
      <c r="W13" s="263" t="n">
        <v>2043</v>
      </c>
      <c r="X13" s="263" t="n">
        <v>2044</v>
      </c>
      <c r="Y13" s="263" t="n">
        <v>2045</v>
      </c>
      <c r="Z13" s="263" t="n">
        <v>2046</v>
      </c>
      <c r="AA13" s="263" t="n">
        <v>2047</v>
      </c>
      <c r="AB13" s="263" t="n">
        <v>2048</v>
      </c>
      <c r="AC13" s="263" t="n">
        <v>2049</v>
      </c>
      <c r="AD13" s="263" t="n">
        <v>2050</v>
      </c>
    </row>
    <row r="14" customFormat="false" ht="15" hidden="false" customHeight="false" outlineLevel="0" collapsed="false">
      <c r="A14" s="24"/>
      <c r="B14" s="3" t="s">
        <v>288</v>
      </c>
      <c r="C14" s="50" t="n">
        <v>1066.74</v>
      </c>
      <c r="D14" s="50" t="n">
        <v>1066.74</v>
      </c>
      <c r="E14" s="50" t="n">
        <v>1009.74</v>
      </c>
      <c r="F14" s="50" t="n">
        <v>842.2</v>
      </c>
      <c r="G14" s="50" t="n">
        <v>785.41</v>
      </c>
      <c r="H14" s="50" t="n">
        <v>710.68</v>
      </c>
      <c r="I14" s="50" t="n">
        <v>640.7</v>
      </c>
      <c r="J14" s="50" t="n">
        <v>611.64</v>
      </c>
      <c r="K14" s="50" t="n">
        <v>558.66</v>
      </c>
      <c r="L14" s="50" t="n">
        <v>548.16</v>
      </c>
      <c r="M14" s="50" t="n">
        <v>548.16</v>
      </c>
      <c r="N14" s="50" t="n">
        <v>548.16</v>
      </c>
      <c r="O14" s="50" t="n">
        <v>548.16</v>
      </c>
      <c r="P14" s="50" t="n">
        <v>491.93</v>
      </c>
      <c r="Q14" s="50" t="n">
        <v>491.93</v>
      </c>
      <c r="R14" s="50" t="n">
        <v>491.93</v>
      </c>
      <c r="S14" s="50" t="n">
        <v>491.93</v>
      </c>
      <c r="T14" s="50" t="n">
        <v>491.93</v>
      </c>
      <c r="U14" s="50" t="n">
        <v>437.58</v>
      </c>
      <c r="V14" s="50" t="n">
        <v>437.58</v>
      </c>
      <c r="W14" s="50" t="n">
        <v>437.58</v>
      </c>
      <c r="X14" s="50" t="n">
        <v>437.58</v>
      </c>
      <c r="Y14" s="50" t="n">
        <v>437.58</v>
      </c>
      <c r="Z14" s="50" t="n">
        <v>437.57</v>
      </c>
      <c r="AA14" s="50" t="n">
        <v>437.57</v>
      </c>
      <c r="AB14" s="50" t="n">
        <v>437.57</v>
      </c>
      <c r="AC14" s="50" t="n">
        <v>437.57</v>
      </c>
      <c r="AD14" s="50" t="n">
        <v>437.54</v>
      </c>
      <c r="AF14" s="269"/>
      <c r="AG14" s="269"/>
      <c r="AH14" s="269"/>
      <c r="AI14" s="269"/>
      <c r="AJ14" s="269"/>
      <c r="AK14" s="269"/>
      <c r="AL14" s="269"/>
      <c r="AM14" s="269"/>
      <c r="AN14" s="269"/>
      <c r="AO14" s="269"/>
      <c r="AP14" s="269"/>
      <c r="AQ14" s="269"/>
      <c r="AR14" s="269"/>
      <c r="AS14" s="269"/>
      <c r="AT14" s="269"/>
      <c r="AU14" s="269"/>
      <c r="AV14" s="269"/>
      <c r="AW14" s="269"/>
      <c r="AX14" s="269"/>
      <c r="AY14" s="269"/>
      <c r="AZ14" s="269"/>
      <c r="BA14" s="269"/>
      <c r="BB14" s="269"/>
      <c r="BC14" s="269"/>
      <c r="BD14" s="269"/>
      <c r="BE14" s="269"/>
      <c r="BF14" s="269"/>
      <c r="BG14" s="269"/>
      <c r="BH14" s="269"/>
    </row>
    <row r="15" customFormat="false" ht="15" hidden="false" customHeight="false" outlineLevel="0" collapsed="false">
      <c r="A15" s="24"/>
      <c r="B15" s="3" t="s">
        <v>289</v>
      </c>
      <c r="C15" s="50" t="n">
        <v>491.36</v>
      </c>
      <c r="D15" s="50" t="n">
        <v>491.36</v>
      </c>
      <c r="E15" s="50" t="n">
        <v>491.36</v>
      </c>
      <c r="F15" s="50" t="n">
        <v>490.25</v>
      </c>
      <c r="G15" s="50" t="n">
        <v>489.74</v>
      </c>
      <c r="H15" s="50" t="n">
        <v>465.31</v>
      </c>
      <c r="I15" s="50" t="n">
        <v>448.8</v>
      </c>
      <c r="J15" s="50" t="n">
        <v>432.8</v>
      </c>
      <c r="K15" s="50" t="n">
        <v>432.8</v>
      </c>
      <c r="L15" s="50" t="n">
        <v>420.63</v>
      </c>
      <c r="M15" s="50" t="n">
        <v>404.85</v>
      </c>
      <c r="N15" s="50" t="n">
        <v>404.85</v>
      </c>
      <c r="O15" s="50" t="n">
        <v>404.85</v>
      </c>
      <c r="P15" s="50" t="n">
        <v>381.48</v>
      </c>
      <c r="Q15" s="50" t="n">
        <v>381.48</v>
      </c>
      <c r="R15" s="50" t="n">
        <v>381.48</v>
      </c>
      <c r="S15" s="50" t="n">
        <v>381.48</v>
      </c>
      <c r="T15" s="50" t="n">
        <v>381.48</v>
      </c>
      <c r="U15" s="50" t="n">
        <v>352.11</v>
      </c>
      <c r="V15" s="50" t="n">
        <v>352.11</v>
      </c>
      <c r="W15" s="50" t="n">
        <v>352.11</v>
      </c>
      <c r="X15" s="50" t="n">
        <v>351.77</v>
      </c>
      <c r="Y15" s="50" t="n">
        <v>351.78</v>
      </c>
      <c r="Z15" s="50" t="n">
        <v>344.88</v>
      </c>
      <c r="AA15" s="50" t="n">
        <v>344.87</v>
      </c>
      <c r="AB15" s="50" t="n">
        <v>344.87</v>
      </c>
      <c r="AC15" s="50" t="n">
        <v>344.87</v>
      </c>
      <c r="AD15" s="50" t="n">
        <v>327.43</v>
      </c>
      <c r="AF15" s="269"/>
      <c r="AG15" s="269"/>
      <c r="AH15" s="269"/>
      <c r="AI15" s="269"/>
      <c r="AJ15" s="269"/>
      <c r="AK15" s="269"/>
      <c r="AL15" s="269"/>
      <c r="AM15" s="269"/>
      <c r="AN15" s="269"/>
      <c r="AO15" s="269"/>
      <c r="AP15" s="269"/>
      <c r="AQ15" s="269"/>
      <c r="AR15" s="269"/>
      <c r="AS15" s="269"/>
      <c r="AT15" s="269"/>
      <c r="AU15" s="269"/>
      <c r="AV15" s="269"/>
      <c r="AW15" s="269"/>
      <c r="AX15" s="269"/>
      <c r="AY15" s="269"/>
      <c r="AZ15" s="269"/>
      <c r="BA15" s="269"/>
      <c r="BB15" s="269"/>
      <c r="BC15" s="269"/>
      <c r="BD15" s="269"/>
      <c r="BE15" s="269"/>
      <c r="BF15" s="269"/>
      <c r="BG15" s="269"/>
      <c r="BH15" s="269"/>
    </row>
    <row r="16" customFormat="false" ht="15" hidden="false" customHeight="false" outlineLevel="0" collapsed="false">
      <c r="B16" s="264" t="s">
        <v>80</v>
      </c>
      <c r="C16" s="265" t="n">
        <f aca="false">C14+C15</f>
        <v>1558.1</v>
      </c>
      <c r="D16" s="265" t="n">
        <f aca="false">D14+D15</f>
        <v>1558.1</v>
      </c>
      <c r="E16" s="265" t="n">
        <f aca="false">E14+E15</f>
        <v>1501.1</v>
      </c>
      <c r="F16" s="265" t="n">
        <f aca="false">F14+F15</f>
        <v>1332.45</v>
      </c>
      <c r="G16" s="265" t="n">
        <f aca="false">G14+G15</f>
        <v>1275.15</v>
      </c>
      <c r="H16" s="265" t="n">
        <f aca="false">H14+H15</f>
        <v>1175.99</v>
      </c>
      <c r="I16" s="265" t="n">
        <f aca="false">I14+I15</f>
        <v>1089.5</v>
      </c>
      <c r="J16" s="265" t="n">
        <f aca="false">J14+J15</f>
        <v>1044.44</v>
      </c>
      <c r="K16" s="265" t="n">
        <f aca="false">K14+K15</f>
        <v>991.46</v>
      </c>
      <c r="L16" s="265" t="n">
        <f aca="false">L14+L15</f>
        <v>968.79</v>
      </c>
      <c r="M16" s="265" t="n">
        <f aca="false">M14+M15</f>
        <v>953.01</v>
      </c>
      <c r="N16" s="265" t="n">
        <f aca="false">N14+N15</f>
        <v>953.01</v>
      </c>
      <c r="O16" s="265" t="n">
        <f aca="false">O14+O15</f>
        <v>953.01</v>
      </c>
      <c r="P16" s="265" t="n">
        <f aca="false">P14+P15</f>
        <v>873.41</v>
      </c>
      <c r="Q16" s="265" t="n">
        <f aca="false">Q14+Q15</f>
        <v>873.41</v>
      </c>
      <c r="R16" s="265" t="n">
        <f aca="false">R14+R15</f>
        <v>873.41</v>
      </c>
      <c r="S16" s="265" t="n">
        <f aca="false">S14+S15</f>
        <v>873.41</v>
      </c>
      <c r="T16" s="265" t="n">
        <f aca="false">T14+T15</f>
        <v>873.41</v>
      </c>
      <c r="U16" s="265" t="n">
        <f aca="false">U14+U15</f>
        <v>789.69</v>
      </c>
      <c r="V16" s="265" t="n">
        <f aca="false">V14+V15</f>
        <v>789.69</v>
      </c>
      <c r="W16" s="265" t="n">
        <f aca="false">W14+W15</f>
        <v>789.69</v>
      </c>
      <c r="X16" s="265" t="n">
        <f aca="false">X14+X15</f>
        <v>789.35</v>
      </c>
      <c r="Y16" s="265" t="n">
        <f aca="false">Y14+Y15</f>
        <v>789.36</v>
      </c>
      <c r="Z16" s="265" t="n">
        <f aca="false">Z14+Z15</f>
        <v>782.45</v>
      </c>
      <c r="AA16" s="265" t="n">
        <f aca="false">AA14+AA15</f>
        <v>782.44</v>
      </c>
      <c r="AB16" s="265" t="n">
        <f aca="false">AB14+AB15</f>
        <v>782.44</v>
      </c>
      <c r="AC16" s="265" t="n">
        <f aca="false">AC14+AC15</f>
        <v>782.44</v>
      </c>
      <c r="AD16" s="265" t="n">
        <f aca="false">AD14+AD15</f>
        <v>764.97</v>
      </c>
    </row>
    <row r="17" customFormat="false" ht="15" hidden="false" customHeight="false" outlineLevel="0" collapsed="false">
      <c r="B17" s="27" t="s">
        <v>290</v>
      </c>
      <c r="C17" s="266"/>
      <c r="D17" s="266"/>
      <c r="E17" s="266"/>
      <c r="F17" s="266"/>
      <c r="G17" s="266"/>
      <c r="H17" s="266"/>
      <c r="I17" s="266"/>
      <c r="J17" s="266"/>
      <c r="K17" s="266"/>
      <c r="L17" s="266"/>
      <c r="M17" s="266"/>
      <c r="N17" s="266"/>
      <c r="O17" s="266"/>
      <c r="P17" s="266"/>
      <c r="Q17" s="266"/>
      <c r="R17" s="266"/>
      <c r="S17" s="266"/>
      <c r="T17" s="266"/>
      <c r="U17" s="266"/>
      <c r="V17" s="266"/>
      <c r="W17" s="266"/>
      <c r="X17" s="266"/>
      <c r="Y17" s="266"/>
      <c r="Z17" s="266"/>
      <c r="AA17" s="266"/>
      <c r="AB17" s="266"/>
      <c r="AC17" s="266"/>
      <c r="AD17" s="266"/>
    </row>
    <row r="18" customFormat="false" ht="15" hidden="false" customHeight="false" outlineLevel="0" collapsed="false">
      <c r="B18" s="54" t="s">
        <v>291</v>
      </c>
      <c r="C18" s="266"/>
      <c r="D18" s="266"/>
      <c r="E18" s="266"/>
      <c r="F18" s="266"/>
      <c r="G18" s="266"/>
      <c r="H18" s="266"/>
      <c r="I18" s="266"/>
      <c r="J18" s="266"/>
      <c r="K18" s="266"/>
      <c r="L18" s="266"/>
      <c r="M18" s="266"/>
      <c r="N18" s="266"/>
      <c r="O18" s="266"/>
      <c r="P18" s="266"/>
      <c r="Q18" s="266"/>
      <c r="R18" s="266"/>
      <c r="S18" s="266"/>
      <c r="T18" s="266"/>
      <c r="U18" s="266"/>
      <c r="V18" s="266"/>
      <c r="W18" s="266"/>
      <c r="X18" s="266"/>
      <c r="Y18" s="266"/>
      <c r="Z18" s="266"/>
      <c r="AA18" s="266"/>
      <c r="AB18" s="266"/>
      <c r="AC18" s="266"/>
      <c r="AD18" s="266"/>
    </row>
    <row r="19" customFormat="false" ht="15" hidden="false" customHeight="false" outlineLevel="0" collapsed="false">
      <c r="B19" s="3"/>
      <c r="C19" s="267"/>
      <c r="D19" s="267"/>
      <c r="E19" s="267"/>
      <c r="F19" s="267"/>
      <c r="G19" s="267"/>
      <c r="H19" s="267"/>
      <c r="I19" s="267"/>
      <c r="J19" s="267"/>
      <c r="K19" s="267"/>
      <c r="L19" s="267"/>
      <c r="M19" s="267"/>
      <c r="N19" s="267"/>
      <c r="O19" s="267"/>
      <c r="P19" s="267"/>
      <c r="Q19" s="267"/>
      <c r="R19" s="267"/>
      <c r="S19" s="267"/>
      <c r="T19" s="267"/>
      <c r="U19" s="267"/>
      <c r="V19" s="268"/>
    </row>
    <row r="20" customFormat="false" ht="15" hidden="false" customHeight="false" outlineLevel="0" collapsed="false">
      <c r="A20" s="24"/>
      <c r="B20" s="171" t="s">
        <v>292</v>
      </c>
      <c r="C20" s="263" t="n">
        <v>2023</v>
      </c>
      <c r="D20" s="263" t="n">
        <v>2024</v>
      </c>
      <c r="E20" s="263" t="n">
        <v>2025</v>
      </c>
      <c r="F20" s="263" t="n">
        <v>2026</v>
      </c>
      <c r="G20" s="263" t="n">
        <v>2027</v>
      </c>
      <c r="H20" s="263" t="n">
        <v>2028</v>
      </c>
      <c r="I20" s="263" t="n">
        <v>2029</v>
      </c>
      <c r="J20" s="263" t="n">
        <v>2030</v>
      </c>
      <c r="K20" s="263" t="n">
        <v>2031</v>
      </c>
      <c r="L20" s="263" t="n">
        <v>2032</v>
      </c>
      <c r="M20" s="263" t="n">
        <v>2033</v>
      </c>
      <c r="N20" s="263" t="n">
        <v>2034</v>
      </c>
      <c r="O20" s="263" t="n">
        <v>2035</v>
      </c>
      <c r="P20" s="263" t="n">
        <v>2036</v>
      </c>
      <c r="Q20" s="263" t="n">
        <v>2037</v>
      </c>
      <c r="R20" s="263" t="n">
        <v>2038</v>
      </c>
      <c r="S20" s="263" t="n">
        <v>2039</v>
      </c>
      <c r="T20" s="263" t="n">
        <v>2040</v>
      </c>
      <c r="U20" s="263" t="n">
        <v>2041</v>
      </c>
      <c r="V20" s="263" t="n">
        <v>2042</v>
      </c>
      <c r="W20" s="263" t="n">
        <v>2043</v>
      </c>
      <c r="X20" s="263" t="n">
        <v>2044</v>
      </c>
      <c r="Y20" s="263" t="n">
        <v>2045</v>
      </c>
      <c r="Z20" s="263" t="n">
        <v>2046</v>
      </c>
      <c r="AA20" s="263" t="n">
        <v>2047</v>
      </c>
      <c r="AB20" s="263" t="n">
        <v>2048</v>
      </c>
      <c r="AC20" s="263" t="n">
        <v>2049</v>
      </c>
      <c r="AD20" s="263" t="n">
        <v>2050</v>
      </c>
    </row>
    <row r="21" customFormat="false" ht="15" hidden="false" customHeight="false" outlineLevel="0" collapsed="false">
      <c r="A21" s="24"/>
      <c r="B21" s="3" t="s">
        <v>288</v>
      </c>
      <c r="C21" s="50" t="n">
        <v>284.76</v>
      </c>
      <c r="D21" s="50" t="n">
        <v>284.76</v>
      </c>
      <c r="E21" s="50" t="n">
        <v>284.76</v>
      </c>
      <c r="F21" s="50" t="n">
        <v>249.39</v>
      </c>
      <c r="G21" s="50" t="n">
        <v>243.81</v>
      </c>
      <c r="H21" s="50" t="n">
        <v>232.35</v>
      </c>
      <c r="I21" s="50" t="n">
        <v>226.78</v>
      </c>
      <c r="J21" s="50" t="n">
        <v>226.52</v>
      </c>
      <c r="K21" s="50" t="n">
        <v>226.52</v>
      </c>
      <c r="L21" s="50" t="n">
        <v>226.52</v>
      </c>
      <c r="M21" s="50" t="n">
        <v>226.52</v>
      </c>
      <c r="N21" s="50" t="n">
        <v>226.52</v>
      </c>
      <c r="O21" s="50" t="n">
        <v>226.52</v>
      </c>
      <c r="P21" s="50" t="n">
        <v>226.51</v>
      </c>
      <c r="Q21" s="50" t="n">
        <v>226.51</v>
      </c>
      <c r="R21" s="50" t="n">
        <v>226.51</v>
      </c>
      <c r="S21" s="50" t="n">
        <v>226.51</v>
      </c>
      <c r="T21" s="50" t="n">
        <v>226.51</v>
      </c>
      <c r="U21" s="50" t="n">
        <v>226.51</v>
      </c>
      <c r="V21" s="50" t="n">
        <v>226.51</v>
      </c>
      <c r="W21" s="50" t="n">
        <v>226.51</v>
      </c>
      <c r="X21" s="50" t="n">
        <v>226.51</v>
      </c>
      <c r="Y21" s="50" t="n">
        <v>226.51</v>
      </c>
      <c r="Z21" s="50" t="n">
        <v>226.5</v>
      </c>
      <c r="AA21" s="50" t="n">
        <v>226.5</v>
      </c>
      <c r="AB21" s="50" t="n">
        <v>226.5</v>
      </c>
      <c r="AC21" s="50" t="n">
        <v>226.5</v>
      </c>
      <c r="AD21" s="50" t="n">
        <v>226.49</v>
      </c>
    </row>
    <row r="22" customFormat="false" ht="15" hidden="false" customHeight="false" outlineLevel="0" collapsed="false">
      <c r="A22" s="24"/>
      <c r="B22" s="3" t="s">
        <v>289</v>
      </c>
      <c r="C22" s="50" t="n">
        <v>304.22</v>
      </c>
      <c r="D22" s="50" t="n">
        <v>304.22</v>
      </c>
      <c r="E22" s="50" t="n">
        <v>298.82</v>
      </c>
      <c r="F22" s="50" t="n">
        <v>298.81</v>
      </c>
      <c r="G22" s="50" t="n">
        <v>298.82</v>
      </c>
      <c r="H22" s="50" t="n">
        <v>298.81</v>
      </c>
      <c r="I22" s="50" t="n">
        <v>298.82</v>
      </c>
      <c r="J22" s="50" t="n">
        <v>298.81</v>
      </c>
      <c r="K22" s="50" t="n">
        <v>298.82</v>
      </c>
      <c r="L22" s="50" t="n">
        <v>292.36</v>
      </c>
      <c r="M22" s="50" t="n">
        <v>291.21</v>
      </c>
      <c r="N22" s="50" t="n">
        <v>291.21</v>
      </c>
      <c r="O22" s="50" t="n">
        <v>291.21</v>
      </c>
      <c r="P22" s="50" t="n">
        <v>286.58</v>
      </c>
      <c r="Q22" s="50" t="n">
        <v>286.58</v>
      </c>
      <c r="R22" s="50" t="n">
        <v>286.58</v>
      </c>
      <c r="S22" s="50" t="n">
        <v>286.58</v>
      </c>
      <c r="T22" s="50" t="n">
        <v>286.58</v>
      </c>
      <c r="U22" s="50" t="n">
        <v>281.89</v>
      </c>
      <c r="V22" s="50" t="n">
        <v>281.89</v>
      </c>
      <c r="W22" s="50" t="n">
        <v>281.89</v>
      </c>
      <c r="X22" s="50" t="n">
        <v>281.89</v>
      </c>
      <c r="Y22" s="50" t="n">
        <v>281.89</v>
      </c>
      <c r="Z22" s="50" t="n">
        <v>280.36</v>
      </c>
      <c r="AA22" s="50" t="n">
        <v>280.36</v>
      </c>
      <c r="AB22" s="50" t="n">
        <v>280.36</v>
      </c>
      <c r="AC22" s="50" t="n">
        <v>280.36</v>
      </c>
      <c r="AD22" s="50" t="n">
        <v>275.17</v>
      </c>
    </row>
    <row r="23" customFormat="false" ht="15" hidden="false" customHeight="false" outlineLevel="0" collapsed="false">
      <c r="B23" s="264" t="s">
        <v>82</v>
      </c>
      <c r="C23" s="265" t="n">
        <f aca="false">C21+C22</f>
        <v>588.98</v>
      </c>
      <c r="D23" s="265" t="n">
        <f aca="false">D21+D22</f>
        <v>588.98</v>
      </c>
      <c r="E23" s="265" t="n">
        <f aca="false">E21+E22</f>
        <v>583.58</v>
      </c>
      <c r="F23" s="265" t="n">
        <f aca="false">F21+F22</f>
        <v>548.2</v>
      </c>
      <c r="G23" s="265" t="n">
        <f aca="false">G21+G22</f>
        <v>542.63</v>
      </c>
      <c r="H23" s="265" t="n">
        <f aca="false">H21+H22</f>
        <v>531.16</v>
      </c>
      <c r="I23" s="265" t="n">
        <f aca="false">I21+I22</f>
        <v>525.6</v>
      </c>
      <c r="J23" s="265" t="n">
        <f aca="false">J21+J22</f>
        <v>525.33</v>
      </c>
      <c r="K23" s="265" t="n">
        <f aca="false">K21+K22</f>
        <v>525.34</v>
      </c>
      <c r="L23" s="265" t="n">
        <f aca="false">L21+L22</f>
        <v>518.88</v>
      </c>
      <c r="M23" s="265" t="n">
        <f aca="false">M21+M22</f>
        <v>517.73</v>
      </c>
      <c r="N23" s="265" t="n">
        <f aca="false">N21+N22</f>
        <v>517.73</v>
      </c>
      <c r="O23" s="265" t="n">
        <f aca="false">O21+O22</f>
        <v>517.73</v>
      </c>
      <c r="P23" s="265" t="n">
        <f aca="false">P21+P22</f>
        <v>513.09</v>
      </c>
      <c r="Q23" s="265" t="n">
        <f aca="false">Q21+Q22</f>
        <v>513.09</v>
      </c>
      <c r="R23" s="265" t="n">
        <f aca="false">R21+R22</f>
        <v>513.09</v>
      </c>
      <c r="S23" s="265" t="n">
        <f aca="false">S21+S22</f>
        <v>513.09</v>
      </c>
      <c r="T23" s="265" t="n">
        <f aca="false">T21+T22</f>
        <v>513.09</v>
      </c>
      <c r="U23" s="265" t="n">
        <f aca="false">U21+U22</f>
        <v>508.4</v>
      </c>
      <c r="V23" s="265" t="n">
        <f aca="false">V21+V22</f>
        <v>508.4</v>
      </c>
      <c r="W23" s="265" t="n">
        <f aca="false">W21+W22</f>
        <v>508.4</v>
      </c>
      <c r="X23" s="265" t="n">
        <f aca="false">X21+X22</f>
        <v>508.4</v>
      </c>
      <c r="Y23" s="265" t="n">
        <f aca="false">Y21+Y22</f>
        <v>508.4</v>
      </c>
      <c r="Z23" s="265" t="n">
        <f aca="false">Z21+Z22</f>
        <v>506.86</v>
      </c>
      <c r="AA23" s="265" t="n">
        <f aca="false">AA21+AA22</f>
        <v>506.86</v>
      </c>
      <c r="AB23" s="265" t="n">
        <f aca="false">AB21+AB22</f>
        <v>506.86</v>
      </c>
      <c r="AC23" s="265" t="n">
        <f aca="false">AC21+AC22</f>
        <v>506.86</v>
      </c>
      <c r="AD23" s="265" t="n">
        <f aca="false">AD21+AD22</f>
        <v>501.66</v>
      </c>
    </row>
    <row r="24" customFormat="false" ht="15" hidden="false" customHeight="false" outlineLevel="0" collapsed="false">
      <c r="B24" s="27" t="s">
        <v>290</v>
      </c>
      <c r="C24" s="266"/>
      <c r="D24" s="266"/>
      <c r="E24" s="266"/>
      <c r="F24" s="266"/>
      <c r="G24" s="266"/>
      <c r="H24" s="266"/>
      <c r="I24" s="266"/>
      <c r="J24" s="266"/>
      <c r="K24" s="266"/>
      <c r="L24" s="266"/>
      <c r="M24" s="266"/>
      <c r="N24" s="266"/>
      <c r="O24" s="266"/>
      <c r="P24" s="266"/>
      <c r="Q24" s="266"/>
      <c r="R24" s="266"/>
      <c r="S24" s="266"/>
      <c r="T24" s="266"/>
      <c r="U24" s="266"/>
      <c r="V24" s="266"/>
      <c r="W24" s="266"/>
      <c r="X24" s="266"/>
      <c r="Y24" s="266"/>
      <c r="Z24" s="266"/>
      <c r="AA24" s="266"/>
      <c r="AB24" s="266"/>
      <c r="AC24" s="266"/>
      <c r="AD24" s="266"/>
    </row>
    <row r="25" customFormat="false" ht="15" hidden="false" customHeight="false" outlineLevel="0" collapsed="false">
      <c r="B25" s="54" t="s">
        <v>291</v>
      </c>
      <c r="C25" s="266"/>
      <c r="D25" s="266"/>
      <c r="E25" s="266"/>
      <c r="F25" s="266"/>
      <c r="G25" s="266"/>
      <c r="H25" s="266"/>
      <c r="I25" s="266"/>
      <c r="J25" s="266"/>
      <c r="K25" s="266"/>
      <c r="L25" s="266"/>
      <c r="M25" s="266"/>
      <c r="N25" s="266"/>
      <c r="O25" s="266"/>
      <c r="P25" s="266"/>
      <c r="Q25" s="266"/>
      <c r="R25" s="266"/>
      <c r="S25" s="266"/>
      <c r="T25" s="266"/>
      <c r="U25" s="266"/>
      <c r="V25" s="266"/>
      <c r="W25" s="266"/>
      <c r="X25" s="266"/>
      <c r="Y25" s="266"/>
      <c r="Z25" s="266"/>
      <c r="AA25" s="266"/>
      <c r="AB25" s="266"/>
      <c r="AC25" s="266"/>
      <c r="AD25" s="266"/>
    </row>
    <row r="26" customFormat="false" ht="15" hidden="false" customHeight="false" outlineLevel="0" collapsed="false">
      <c r="B26" s="3"/>
      <c r="C26" s="270"/>
      <c r="D26" s="270"/>
      <c r="E26" s="270"/>
      <c r="F26" s="270"/>
      <c r="G26" s="270"/>
      <c r="H26" s="270"/>
      <c r="I26" s="270"/>
      <c r="J26" s="270"/>
      <c r="K26" s="270"/>
      <c r="L26" s="270"/>
      <c r="M26" s="270"/>
      <c r="N26" s="270"/>
      <c r="O26" s="270"/>
      <c r="P26" s="270"/>
      <c r="Q26" s="270"/>
      <c r="R26" s="270"/>
      <c r="S26" s="270"/>
      <c r="T26" s="270"/>
      <c r="U26" s="270"/>
      <c r="V26" s="268"/>
    </row>
    <row r="27" s="180" customFormat="true" ht="17.25" hidden="false" customHeight="false" outlineLevel="0" collapsed="false">
      <c r="A27" s="178"/>
      <c r="B27" s="178" t="s">
        <v>108</v>
      </c>
      <c r="C27" s="178"/>
      <c r="D27" s="178"/>
      <c r="E27" s="178"/>
      <c r="F27" s="178"/>
      <c r="G27" s="178"/>
      <c r="H27" s="178"/>
      <c r="I27" s="178"/>
      <c r="J27" s="178"/>
      <c r="K27" s="178"/>
      <c r="L27" s="178"/>
      <c r="M27" s="178"/>
      <c r="N27" s="178"/>
      <c r="O27" s="178"/>
      <c r="P27" s="178"/>
      <c r="Q27" s="178"/>
      <c r="R27" s="178"/>
      <c r="S27" s="178"/>
      <c r="T27" s="178"/>
      <c r="U27" s="178"/>
      <c r="V27" s="178"/>
      <c r="W27" s="178"/>
      <c r="X27" s="178"/>
      <c r="Y27" s="178"/>
      <c r="Z27" s="178"/>
      <c r="AA27" s="178"/>
      <c r="AB27" s="178"/>
      <c r="AC27" s="178"/>
      <c r="AD27" s="178"/>
    </row>
    <row r="28" s="40" customFormat="true" ht="15" hidden="false" customHeight="false" outlineLevel="0" collapsed="false">
      <c r="B28" s="264"/>
      <c r="C28" s="271"/>
      <c r="D28" s="271"/>
      <c r="E28" s="271"/>
      <c r="F28" s="271"/>
      <c r="G28" s="271"/>
      <c r="H28" s="271"/>
      <c r="I28" s="271"/>
      <c r="J28" s="271"/>
      <c r="K28" s="271"/>
      <c r="L28" s="271"/>
      <c r="M28" s="271"/>
      <c r="N28" s="271"/>
      <c r="O28" s="271"/>
      <c r="P28" s="271"/>
      <c r="Q28" s="271"/>
      <c r="R28" s="271"/>
      <c r="S28" s="271"/>
      <c r="T28" s="271"/>
      <c r="U28" s="271"/>
      <c r="V28" s="272"/>
    </row>
    <row r="29" s="40" customFormat="true" ht="15" hidden="false" customHeight="false" outlineLevel="0" collapsed="false">
      <c r="B29" s="171" t="s">
        <v>91</v>
      </c>
      <c r="C29" s="263" t="n">
        <v>2023</v>
      </c>
      <c r="D29" s="263" t="n">
        <v>2024</v>
      </c>
      <c r="E29" s="263" t="n">
        <v>2025</v>
      </c>
      <c r="F29" s="263" t="n">
        <v>2026</v>
      </c>
      <c r="G29" s="263" t="n">
        <v>2027</v>
      </c>
      <c r="H29" s="263" t="n">
        <v>2028</v>
      </c>
      <c r="I29" s="263" t="n">
        <v>2029</v>
      </c>
      <c r="J29" s="263" t="n">
        <v>2030</v>
      </c>
      <c r="K29" s="263" t="n">
        <v>2031</v>
      </c>
      <c r="L29" s="263" t="n">
        <v>2032</v>
      </c>
      <c r="M29" s="263" t="n">
        <v>2033</v>
      </c>
      <c r="N29" s="263" t="n">
        <v>2034</v>
      </c>
      <c r="O29" s="263" t="n">
        <v>2035</v>
      </c>
      <c r="P29" s="263" t="n">
        <v>2036</v>
      </c>
      <c r="Q29" s="263" t="n">
        <v>2037</v>
      </c>
      <c r="R29" s="263" t="n">
        <v>2038</v>
      </c>
      <c r="S29" s="263" t="n">
        <v>2039</v>
      </c>
      <c r="T29" s="263" t="n">
        <v>2040</v>
      </c>
      <c r="U29" s="263" t="n">
        <v>2041</v>
      </c>
      <c r="V29" s="263" t="n">
        <v>2042</v>
      </c>
      <c r="W29" s="263" t="n">
        <v>2043</v>
      </c>
      <c r="X29" s="263" t="n">
        <v>2044</v>
      </c>
      <c r="Y29" s="263" t="n">
        <v>2045</v>
      </c>
      <c r="Z29" s="263" t="n">
        <v>2046</v>
      </c>
      <c r="AA29" s="263" t="n">
        <v>2047</v>
      </c>
      <c r="AB29" s="263" t="n">
        <v>2048</v>
      </c>
      <c r="AC29" s="263" t="n">
        <v>2049</v>
      </c>
      <c r="AD29" s="263" t="n">
        <v>2050</v>
      </c>
    </row>
    <row r="30" customFormat="false" ht="15" hidden="false" customHeight="false" outlineLevel="0" collapsed="false">
      <c r="B30" s="273" t="s">
        <v>293</v>
      </c>
      <c r="C30" s="274" t="n">
        <f aca="false">C6+C7</f>
        <v>3789.3</v>
      </c>
      <c r="D30" s="274" t="n">
        <f aca="false">D6+D7</f>
        <v>4186.3</v>
      </c>
      <c r="E30" s="274" t="n">
        <f aca="false">E6+E7</f>
        <v>3218</v>
      </c>
      <c r="F30" s="274" t="n">
        <f aca="false">F6+F7</f>
        <v>3127</v>
      </c>
      <c r="G30" s="274" t="n">
        <f aca="false">G6+G7</f>
        <v>3127</v>
      </c>
      <c r="H30" s="274" t="n">
        <f aca="false">H6+H7</f>
        <v>3127</v>
      </c>
      <c r="I30" s="274" t="n">
        <f aca="false">I6+I7</f>
        <v>2742</v>
      </c>
      <c r="J30" s="274" t="n">
        <f aca="false">J6+J7</f>
        <v>2742</v>
      </c>
      <c r="K30" s="274" t="n">
        <f aca="false">K6+K7</f>
        <v>1737.3</v>
      </c>
      <c r="L30" s="274" t="n">
        <f aca="false">L6+L7</f>
        <v>1737.3</v>
      </c>
      <c r="M30" s="274" t="n">
        <f aca="false">M6+M7</f>
        <v>1737.3</v>
      </c>
      <c r="N30" s="274" t="n">
        <f aca="false">N6+N7</f>
        <v>1423.3</v>
      </c>
      <c r="O30" s="274" t="n">
        <f aca="false">O6+O7</f>
        <v>1423.3</v>
      </c>
      <c r="P30" s="274" t="n">
        <f aca="false">P6+P7</f>
        <v>1423.3</v>
      </c>
      <c r="Q30" s="274" t="n">
        <f aca="false">Q6+Q7</f>
        <v>1371.3</v>
      </c>
      <c r="R30" s="274" t="n">
        <f aca="false">R6+R7</f>
        <v>1278</v>
      </c>
      <c r="S30" s="274" t="n">
        <f aca="false">S6+S7</f>
        <v>1278</v>
      </c>
      <c r="T30" s="274" t="n">
        <f aca="false">T6+T7</f>
        <v>1278</v>
      </c>
      <c r="U30" s="274" t="n">
        <f aca="false">U6+U7</f>
        <v>1278</v>
      </c>
      <c r="V30" s="274" t="n">
        <f aca="false">V6+V7</f>
        <v>1278</v>
      </c>
      <c r="W30" s="274" t="n">
        <f aca="false">W6+W7</f>
        <v>1278</v>
      </c>
      <c r="X30" s="274" t="n">
        <f aca="false">X6+X7</f>
        <v>1278</v>
      </c>
      <c r="Y30" s="274" t="n">
        <f aca="false">Y6+Y7</f>
        <v>1278</v>
      </c>
      <c r="Z30" s="274" t="n">
        <f aca="false">Z6+Z7</f>
        <v>1278</v>
      </c>
      <c r="AA30" s="274" t="n">
        <f aca="false">AA6+AA7</f>
        <v>1278</v>
      </c>
      <c r="AB30" s="274" t="n">
        <f aca="false">AB6+AB7</f>
        <v>1278</v>
      </c>
      <c r="AC30" s="274" t="n">
        <f aca="false">AC6+AC7</f>
        <v>1278</v>
      </c>
      <c r="AD30" s="274" t="n">
        <f aca="false">AD6+AD7</f>
        <v>1278</v>
      </c>
    </row>
    <row r="31" customFormat="false" ht="15" hidden="false" customHeight="false" outlineLevel="0" collapsed="false">
      <c r="B31" s="3" t="s">
        <v>294</v>
      </c>
      <c r="C31" s="274" t="n">
        <f aca="false">C16+C23</f>
        <v>2147.08</v>
      </c>
      <c r="D31" s="274" t="n">
        <f aca="false">D16+D23</f>
        <v>2147.08</v>
      </c>
      <c r="E31" s="274" t="n">
        <f aca="false">E16+E23</f>
        <v>2084.68</v>
      </c>
      <c r="F31" s="274" t="n">
        <f aca="false">F16+F23</f>
        <v>1880.65</v>
      </c>
      <c r="G31" s="274" t="n">
        <f aca="false">G16+G23</f>
        <v>1817.78</v>
      </c>
      <c r="H31" s="274" t="n">
        <f aca="false">H16+H23</f>
        <v>1707.15</v>
      </c>
      <c r="I31" s="274" t="n">
        <f aca="false">I16+I23</f>
        <v>1615.1</v>
      </c>
      <c r="J31" s="274" t="n">
        <f aca="false">J16+J23</f>
        <v>1569.77</v>
      </c>
      <c r="K31" s="274" t="n">
        <f aca="false">K16+K23</f>
        <v>1516.8</v>
      </c>
      <c r="L31" s="274" t="n">
        <f aca="false">L16+L23</f>
        <v>1487.67</v>
      </c>
      <c r="M31" s="274" t="n">
        <f aca="false">M16+M23</f>
        <v>1470.74</v>
      </c>
      <c r="N31" s="274" t="n">
        <f aca="false">N16+N23</f>
        <v>1470.74</v>
      </c>
      <c r="O31" s="274" t="n">
        <f aca="false">O16+O23</f>
        <v>1470.74</v>
      </c>
      <c r="P31" s="274" t="n">
        <f aca="false">P16+P23</f>
        <v>1386.5</v>
      </c>
      <c r="Q31" s="274" t="n">
        <f aca="false">Q16+Q23</f>
        <v>1386.5</v>
      </c>
      <c r="R31" s="274" t="n">
        <f aca="false">R16+R23</f>
        <v>1386.5</v>
      </c>
      <c r="S31" s="274" t="n">
        <f aca="false">S16+S23</f>
        <v>1386.5</v>
      </c>
      <c r="T31" s="274" t="n">
        <f aca="false">T16+T23</f>
        <v>1386.5</v>
      </c>
      <c r="U31" s="274" t="n">
        <f aca="false">U16+U23</f>
        <v>1298.09</v>
      </c>
      <c r="V31" s="274" t="n">
        <f aca="false">V16+V23</f>
        <v>1298.09</v>
      </c>
      <c r="W31" s="274" t="n">
        <f aca="false">W16+W23</f>
        <v>1298.09</v>
      </c>
      <c r="X31" s="274" t="n">
        <f aca="false">X16+X23</f>
        <v>1297.75</v>
      </c>
      <c r="Y31" s="274" t="n">
        <f aca="false">Y16+Y23</f>
        <v>1297.76</v>
      </c>
      <c r="Z31" s="274" t="n">
        <f aca="false">Z16+Z23</f>
        <v>1289.31</v>
      </c>
      <c r="AA31" s="274" t="n">
        <f aca="false">AA16+AA23</f>
        <v>1289.3</v>
      </c>
      <c r="AB31" s="274" t="n">
        <f aca="false">AB16+AB23</f>
        <v>1289.3</v>
      </c>
      <c r="AC31" s="274" t="n">
        <f aca="false">AC16+AC23</f>
        <v>1289.3</v>
      </c>
      <c r="AD31" s="274" t="n">
        <f aca="false">AD16+AD23</f>
        <v>1266.63</v>
      </c>
    </row>
    <row r="32" customFormat="false" ht="15" hidden="false" customHeight="false" outlineLevel="0" collapsed="false">
      <c r="B32" s="99" t="s">
        <v>84</v>
      </c>
      <c r="C32" s="265" t="n">
        <f aca="false">C30+C31</f>
        <v>5936.38</v>
      </c>
      <c r="D32" s="265" t="n">
        <f aca="false">D30+D31</f>
        <v>6333.38</v>
      </c>
      <c r="E32" s="265" t="n">
        <f aca="false">E30+E31</f>
        <v>5302.68</v>
      </c>
      <c r="F32" s="265" t="n">
        <f aca="false">F30+F31</f>
        <v>5007.65</v>
      </c>
      <c r="G32" s="265" t="n">
        <f aca="false">G30+G31</f>
        <v>4944.78</v>
      </c>
      <c r="H32" s="265" t="n">
        <f aca="false">H30+H31</f>
        <v>4834.15</v>
      </c>
      <c r="I32" s="265" t="n">
        <f aca="false">I30+I31</f>
        <v>4357.1</v>
      </c>
      <c r="J32" s="265" t="n">
        <f aca="false">J30+J31</f>
        <v>4311.77</v>
      </c>
      <c r="K32" s="265" t="n">
        <f aca="false">K30+K31</f>
        <v>3254.1</v>
      </c>
      <c r="L32" s="265" t="n">
        <f aca="false">L30+L31</f>
        <v>3224.97</v>
      </c>
      <c r="M32" s="265" t="n">
        <f aca="false">M30+M31</f>
        <v>3208.04</v>
      </c>
      <c r="N32" s="265" t="n">
        <f aca="false">N30+N31</f>
        <v>2894.04</v>
      </c>
      <c r="O32" s="265" t="n">
        <f aca="false">O30+O31</f>
        <v>2894.04</v>
      </c>
      <c r="P32" s="265" t="n">
        <f aca="false">P30+P31</f>
        <v>2809.8</v>
      </c>
      <c r="Q32" s="265" t="n">
        <f aca="false">Q30+Q31</f>
        <v>2757.8</v>
      </c>
      <c r="R32" s="265" t="n">
        <f aca="false">R30+R31</f>
        <v>2664.5</v>
      </c>
      <c r="S32" s="265" t="n">
        <f aca="false">S30+S31</f>
        <v>2664.5</v>
      </c>
      <c r="T32" s="265" t="n">
        <f aca="false">T30+T31</f>
        <v>2664.5</v>
      </c>
      <c r="U32" s="265" t="n">
        <f aca="false">U30+U31</f>
        <v>2576.09</v>
      </c>
      <c r="V32" s="265" t="n">
        <f aca="false">V30+V31</f>
        <v>2576.09</v>
      </c>
      <c r="W32" s="265" t="n">
        <f aca="false">W30+W31</f>
        <v>2576.09</v>
      </c>
      <c r="X32" s="265" t="n">
        <f aca="false">X30+X31</f>
        <v>2575.75</v>
      </c>
      <c r="Y32" s="265" t="n">
        <f aca="false">Y30+Y31</f>
        <v>2575.76</v>
      </c>
      <c r="Z32" s="265" t="n">
        <f aca="false">Z30+Z31</f>
        <v>2567.31</v>
      </c>
      <c r="AA32" s="265" t="n">
        <f aca="false">AA30+AA31</f>
        <v>2567.3</v>
      </c>
      <c r="AB32" s="265" t="n">
        <f aca="false">AB30+AB31</f>
        <v>2567.3</v>
      </c>
      <c r="AC32" s="265" t="n">
        <f aca="false">AC30+AC31</f>
        <v>2567.3</v>
      </c>
      <c r="AD32" s="265" t="n">
        <f aca="false">AD30+AD31</f>
        <v>2544.63</v>
      </c>
    </row>
    <row r="33" customFormat="false" ht="15" hidden="false" customHeight="false" outlineLevel="0" collapsed="false">
      <c r="C33" s="275"/>
      <c r="D33" s="275"/>
      <c r="E33" s="275"/>
      <c r="F33" s="275"/>
      <c r="G33" s="275"/>
      <c r="H33" s="275"/>
      <c r="I33" s="275"/>
      <c r="J33" s="275"/>
      <c r="K33" s="275"/>
      <c r="L33" s="275"/>
      <c r="M33" s="275"/>
      <c r="N33" s="275"/>
      <c r="O33" s="275"/>
      <c r="P33" s="275"/>
      <c r="Q33" s="275"/>
      <c r="R33" s="275"/>
      <c r="S33" s="275"/>
      <c r="T33" s="275"/>
      <c r="U33" s="275"/>
      <c r="V33" s="268"/>
    </row>
    <row r="34" s="180" customFormat="true" ht="17.25" hidden="false" customHeight="false" outlineLevel="0" collapsed="false">
      <c r="A34" s="178"/>
      <c r="B34" s="179" t="s">
        <v>51</v>
      </c>
      <c r="C34" s="178"/>
      <c r="D34" s="178"/>
      <c r="E34" s="178"/>
      <c r="F34" s="178"/>
      <c r="G34" s="178"/>
      <c r="H34" s="178"/>
      <c r="I34" s="178"/>
      <c r="J34" s="178"/>
      <c r="K34" s="178"/>
      <c r="L34" s="178"/>
      <c r="M34" s="178"/>
      <c r="N34" s="178"/>
      <c r="O34" s="178"/>
      <c r="P34" s="178"/>
      <c r="Q34" s="178"/>
      <c r="R34" s="178"/>
      <c r="S34" s="178"/>
      <c r="T34" s="178"/>
      <c r="U34" s="178"/>
      <c r="V34" s="178"/>
      <c r="W34" s="178"/>
      <c r="X34" s="178"/>
      <c r="Y34" s="178"/>
      <c r="Z34" s="178"/>
      <c r="AA34" s="178"/>
      <c r="AB34" s="178"/>
      <c r="AC34" s="178"/>
      <c r="AD34" s="178"/>
    </row>
    <row r="35" s="40" customFormat="true" ht="15" hidden="false" customHeight="false" outlineLevel="0" collapsed="false">
      <c r="B35" s="38" t="s">
        <v>91</v>
      </c>
      <c r="C35" s="276" t="n">
        <v>2023</v>
      </c>
      <c r="D35" s="276" t="n">
        <v>2024</v>
      </c>
      <c r="E35" s="276" t="n">
        <v>2025</v>
      </c>
      <c r="F35" s="276" t="n">
        <v>2026</v>
      </c>
      <c r="G35" s="276" t="n">
        <v>2027</v>
      </c>
      <c r="H35" s="276" t="n">
        <v>2028</v>
      </c>
      <c r="I35" s="276" t="n">
        <v>2029</v>
      </c>
      <c r="J35" s="276" t="n">
        <v>2030</v>
      </c>
      <c r="K35" s="276" t="n">
        <v>2031</v>
      </c>
      <c r="L35" s="276" t="n">
        <v>2032</v>
      </c>
      <c r="M35" s="276" t="n">
        <v>2033</v>
      </c>
      <c r="N35" s="276" t="n">
        <v>2034</v>
      </c>
      <c r="O35" s="276" t="n">
        <v>2035</v>
      </c>
      <c r="P35" s="276" t="n">
        <v>2036</v>
      </c>
      <c r="Q35" s="276" t="n">
        <v>2037</v>
      </c>
      <c r="R35" s="276" t="n">
        <v>2038</v>
      </c>
      <c r="S35" s="276" t="n">
        <v>2039</v>
      </c>
      <c r="T35" s="276" t="n">
        <v>2040</v>
      </c>
      <c r="U35" s="276" t="n">
        <v>2041</v>
      </c>
      <c r="V35" s="276" t="n">
        <v>2042</v>
      </c>
      <c r="W35" s="276" t="n">
        <v>2043</v>
      </c>
      <c r="X35" s="276" t="n">
        <v>2044</v>
      </c>
      <c r="Y35" s="276" t="n">
        <v>2045</v>
      </c>
      <c r="Z35" s="276" t="n">
        <v>2046</v>
      </c>
      <c r="AA35" s="276" t="n">
        <v>2047</v>
      </c>
      <c r="AB35" s="276" t="n">
        <v>2048</v>
      </c>
      <c r="AC35" s="276" t="n">
        <v>2049</v>
      </c>
      <c r="AD35" s="276" t="n">
        <v>2050</v>
      </c>
    </row>
    <row r="36" s="40" customFormat="true" ht="15" hidden="false" customHeight="false" outlineLevel="0" collapsed="false">
      <c r="B36" s="41" t="s">
        <v>293</v>
      </c>
      <c r="C36" s="57" t="n">
        <v>3832.5</v>
      </c>
      <c r="D36" s="57" t="n">
        <v>4189.5</v>
      </c>
      <c r="E36" s="57" t="n">
        <v>3221.2</v>
      </c>
      <c r="F36" s="57" t="n">
        <v>3198</v>
      </c>
      <c r="G36" s="57" t="n">
        <v>3198</v>
      </c>
      <c r="H36" s="57" t="n">
        <v>3128</v>
      </c>
      <c r="I36" s="57" t="n">
        <v>2743</v>
      </c>
      <c r="J36" s="57" t="n">
        <v>2743</v>
      </c>
      <c r="K36" s="57" t="n">
        <v>1798</v>
      </c>
      <c r="L36" s="57" t="n">
        <v>1798</v>
      </c>
      <c r="M36" s="57" t="n">
        <v>1798</v>
      </c>
      <c r="N36" s="57" t="n">
        <v>1414</v>
      </c>
      <c r="O36" s="57" t="n">
        <v>1414</v>
      </c>
      <c r="P36" s="57" t="n">
        <v>1414</v>
      </c>
      <c r="Q36" s="57" t="n">
        <v>1414</v>
      </c>
      <c r="R36" s="57" t="n">
        <v>1324</v>
      </c>
      <c r="S36" s="57" t="n">
        <v>1324</v>
      </c>
      <c r="T36" s="57" t="n">
        <v>1324</v>
      </c>
      <c r="U36" s="57" t="n">
        <v>1324</v>
      </c>
      <c r="V36" s="57" t="n">
        <v>1324</v>
      </c>
      <c r="W36" s="57" t="n">
        <v>1324</v>
      </c>
      <c r="X36" s="57" t="n">
        <v>1324</v>
      </c>
      <c r="Y36" s="57" t="n">
        <v>1324</v>
      </c>
      <c r="Z36" s="57" t="n">
        <v>1324</v>
      </c>
      <c r="AA36" s="57" t="n">
        <v>1324</v>
      </c>
      <c r="AB36" s="57" t="n">
        <v>1324</v>
      </c>
      <c r="AC36" s="57" t="n">
        <v>1324</v>
      </c>
      <c r="AD36" s="57" t="n">
        <v>1324</v>
      </c>
    </row>
    <row r="37" customFormat="false" ht="15" hidden="false" customHeight="false" outlineLevel="0" collapsed="false">
      <c r="B37" s="41" t="s">
        <v>294</v>
      </c>
      <c r="C37" s="57" t="n">
        <v>2301.8</v>
      </c>
      <c r="D37" s="57" t="n">
        <v>2244.79</v>
      </c>
      <c r="E37" s="57" t="n">
        <v>2058.79</v>
      </c>
      <c r="F37" s="57" t="n">
        <v>1956.52</v>
      </c>
      <c r="G37" s="57" t="n">
        <v>1910.62</v>
      </c>
      <c r="H37" s="57" t="n">
        <v>1746.25</v>
      </c>
      <c r="I37" s="57" t="n">
        <v>1700.29</v>
      </c>
      <c r="J37" s="57" t="n">
        <v>1602.05</v>
      </c>
      <c r="K37" s="57" t="n">
        <v>1523.89</v>
      </c>
      <c r="L37" s="57" t="n">
        <v>1499.86</v>
      </c>
      <c r="M37" s="57" t="n">
        <v>1410.03</v>
      </c>
      <c r="N37" s="57" t="n">
        <v>1398.12</v>
      </c>
      <c r="O37" s="57" t="n">
        <v>1391.59</v>
      </c>
      <c r="P37" s="57" t="n">
        <v>1355.06</v>
      </c>
      <c r="Q37" s="57" t="n">
        <v>1343.86</v>
      </c>
      <c r="R37" s="57" t="n">
        <v>1333.43</v>
      </c>
      <c r="S37" s="57" t="n">
        <v>1320.37</v>
      </c>
      <c r="T37" s="57" t="n">
        <v>1308.49</v>
      </c>
      <c r="U37" s="57" t="n">
        <v>1308.49</v>
      </c>
      <c r="V37" s="57" t="n">
        <v>1308.49</v>
      </c>
      <c r="W37" s="57" t="n">
        <v>1308.49</v>
      </c>
      <c r="X37" s="57" t="n">
        <v>1308.49</v>
      </c>
      <c r="Y37" s="57" t="n">
        <v>1308.49</v>
      </c>
      <c r="Z37" s="57" t="n">
        <v>1308.49</v>
      </c>
      <c r="AA37" s="57" t="n">
        <v>1308.49</v>
      </c>
      <c r="AB37" s="57" t="n">
        <v>1308.49</v>
      </c>
      <c r="AC37" s="57" t="n">
        <v>1308.49</v>
      </c>
      <c r="AD37" s="57" t="n">
        <v>1308.49</v>
      </c>
      <c r="AE37" s="275"/>
      <c r="AF37" s="275"/>
      <c r="AG37" s="275"/>
      <c r="AH37" s="275"/>
      <c r="AI37" s="275"/>
      <c r="AJ37" s="275"/>
      <c r="AK37" s="275"/>
      <c r="AL37" s="275"/>
      <c r="AM37" s="275"/>
      <c r="AN37" s="275"/>
    </row>
    <row r="38" customFormat="false" ht="15" hidden="false" customHeight="false" outlineLevel="0" collapsed="false">
      <c r="B38" s="45" t="s">
        <v>84</v>
      </c>
      <c r="C38" s="277" t="n">
        <v>6134.3</v>
      </c>
      <c r="D38" s="277" t="n">
        <v>6434.29</v>
      </c>
      <c r="E38" s="277" t="n">
        <v>5279.99</v>
      </c>
      <c r="F38" s="277" t="n">
        <v>5154.52</v>
      </c>
      <c r="G38" s="277" t="n">
        <v>5108.62</v>
      </c>
      <c r="H38" s="277" t="n">
        <v>4874.25</v>
      </c>
      <c r="I38" s="277" t="n">
        <v>4443.29</v>
      </c>
      <c r="J38" s="277" t="n">
        <v>4345.05</v>
      </c>
      <c r="K38" s="277" t="n">
        <v>3321.89</v>
      </c>
      <c r="L38" s="277" t="n">
        <v>3297.86</v>
      </c>
      <c r="M38" s="277" t="n">
        <v>3208.03</v>
      </c>
      <c r="N38" s="277" t="n">
        <v>2812.12</v>
      </c>
      <c r="O38" s="277" t="n">
        <v>2805.59</v>
      </c>
      <c r="P38" s="277" t="n">
        <v>2769.06</v>
      </c>
      <c r="Q38" s="277" t="n">
        <v>2757.86</v>
      </c>
      <c r="R38" s="277" t="n">
        <v>2657.43</v>
      </c>
      <c r="S38" s="277" t="n">
        <v>2644.37</v>
      </c>
      <c r="T38" s="277" t="n">
        <v>2632.49</v>
      </c>
      <c r="U38" s="277" t="n">
        <v>2632.49</v>
      </c>
      <c r="V38" s="277" t="n">
        <v>2632.49</v>
      </c>
      <c r="W38" s="277" t="n">
        <v>2632.49</v>
      </c>
      <c r="X38" s="277" t="n">
        <v>2632.49</v>
      </c>
      <c r="Y38" s="277" t="n">
        <v>2632.49</v>
      </c>
      <c r="Z38" s="277" t="n">
        <v>2632.49</v>
      </c>
      <c r="AA38" s="277" t="n">
        <v>2632.49</v>
      </c>
      <c r="AB38" s="277" t="n">
        <v>2632.49</v>
      </c>
      <c r="AC38" s="277" t="n">
        <v>2632.49</v>
      </c>
      <c r="AD38" s="277" t="n">
        <v>2632.49</v>
      </c>
      <c r="AE38" s="275"/>
      <c r="AF38" s="275"/>
      <c r="AG38" s="275"/>
      <c r="AH38" s="275"/>
      <c r="AI38" s="275"/>
      <c r="AJ38" s="275"/>
      <c r="AK38" s="275"/>
      <c r="AL38" s="275"/>
      <c r="AM38" s="275"/>
      <c r="AN38" s="275"/>
      <c r="AO38" s="275"/>
    </row>
    <row r="40" customFormat="false" ht="15" hidden="false" customHeight="false" outlineLevel="0" collapsed="false">
      <c r="C40" s="269"/>
      <c r="D40" s="269"/>
      <c r="E40" s="269"/>
      <c r="F40" s="269"/>
      <c r="G40" s="269"/>
      <c r="H40" s="269"/>
      <c r="I40" s="269"/>
      <c r="J40" s="269"/>
      <c r="K40" s="269"/>
      <c r="L40" s="269"/>
      <c r="M40" s="269"/>
      <c r="N40" s="269"/>
      <c r="O40" s="269"/>
      <c r="P40" s="269"/>
      <c r="Q40" s="269"/>
      <c r="R40" s="269"/>
      <c r="S40" s="269"/>
      <c r="T40" s="269"/>
      <c r="U40" s="269"/>
    </row>
    <row r="41" customFormat="false" ht="15" hidden="false" customHeight="false" outlineLevel="0" collapsed="false">
      <c r="C41" s="269"/>
      <c r="D41" s="269"/>
      <c r="E41" s="269"/>
      <c r="F41" s="269"/>
      <c r="G41" s="269"/>
      <c r="H41" s="269"/>
      <c r="I41" s="269"/>
      <c r="J41" s="269"/>
      <c r="K41" s="269"/>
      <c r="L41" s="269"/>
      <c r="M41" s="269"/>
      <c r="N41" s="269"/>
      <c r="O41" s="269"/>
      <c r="P41" s="269"/>
      <c r="Q41" s="269"/>
      <c r="R41" s="269"/>
      <c r="S41" s="269"/>
      <c r="T41" s="269"/>
      <c r="U41" s="269"/>
    </row>
    <row r="42" customFormat="false" ht="15" hidden="false" customHeight="false" outlineLevel="0" collapsed="false">
      <c r="C42" s="269"/>
      <c r="D42" s="269"/>
      <c r="E42" s="269"/>
      <c r="F42" s="269"/>
      <c r="G42" s="269"/>
      <c r="H42" s="269"/>
      <c r="I42" s="269"/>
      <c r="J42" s="269"/>
      <c r="K42" s="269"/>
      <c r="L42" s="269"/>
      <c r="M42" s="269"/>
      <c r="N42" s="269"/>
      <c r="O42" s="269"/>
      <c r="P42" s="269"/>
      <c r="Q42" s="269"/>
      <c r="R42" s="269"/>
      <c r="S42" s="269"/>
      <c r="T42" s="269"/>
      <c r="U42" s="269"/>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B8B"/>
    <pageSetUpPr fitToPage="false"/>
  </sheetPr>
  <dimension ref="A1:AG285"/>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390625" defaultRowHeight="15" zeroHeight="false" outlineLevelRow="0" outlineLevelCol="0"/>
  <cols>
    <col collapsed="false" customWidth="true" hidden="false" outlineLevel="0" max="1" min="1" style="0" width="5.57"/>
    <col collapsed="false" customWidth="true" hidden="false" outlineLevel="0" max="2" min="2" style="0" width="54.57"/>
    <col collapsed="false" customWidth="true" hidden="false" outlineLevel="0" max="3" min="3" style="0" width="13.14"/>
    <col collapsed="false" customWidth="true" hidden="false" outlineLevel="0" max="4" min="4" style="0" width="13.71"/>
    <col collapsed="false" customWidth="true" hidden="false" outlineLevel="0" max="32" min="5" style="0" width="10.57"/>
  </cols>
  <sheetData>
    <row r="1" s="14" customFormat="true" ht="19.5" hidden="false" customHeight="false" outlineLevel="0" collapsed="false">
      <c r="B1" s="14" t="s">
        <v>18</v>
      </c>
      <c r="D1" s="189"/>
    </row>
    <row r="2" customFormat="false" ht="15" hidden="false" customHeight="false" outlineLevel="0" collapsed="false">
      <c r="B2" s="278"/>
    </row>
    <row r="3" s="180" customFormat="true" ht="17.25" hidden="false" customHeight="false" outlineLevel="0" collapsed="false">
      <c r="B3" s="178" t="s">
        <v>295</v>
      </c>
    </row>
    <row r="5" s="180" customFormat="true" ht="15" hidden="false" customHeight="false" outlineLevel="0" collapsed="false">
      <c r="B5" s="279" t="s">
        <v>296</v>
      </c>
    </row>
    <row r="7" customFormat="false" ht="15" hidden="false" customHeight="false" outlineLevel="0" collapsed="false">
      <c r="A7" s="170"/>
      <c r="B7" s="171" t="s">
        <v>297</v>
      </c>
      <c r="C7" s="263" t="s">
        <v>298</v>
      </c>
      <c r="D7" s="263" t="s">
        <v>299</v>
      </c>
      <c r="E7" s="263" t="n">
        <v>2023</v>
      </c>
      <c r="F7" s="263" t="n">
        <v>2024</v>
      </c>
      <c r="G7" s="263" t="n">
        <v>2025</v>
      </c>
      <c r="H7" s="263" t="n">
        <v>2026</v>
      </c>
      <c r="I7" s="263" t="n">
        <v>2027</v>
      </c>
      <c r="J7" s="263" t="n">
        <v>2028</v>
      </c>
      <c r="K7" s="263" t="n">
        <v>2029</v>
      </c>
      <c r="L7" s="263" t="n">
        <v>2030</v>
      </c>
      <c r="M7" s="263" t="n">
        <v>2031</v>
      </c>
      <c r="N7" s="263" t="n">
        <v>2032</v>
      </c>
      <c r="O7" s="263" t="n">
        <v>2033</v>
      </c>
      <c r="P7" s="263" t="n">
        <v>2034</v>
      </c>
      <c r="Q7" s="263" t="n">
        <v>2035</v>
      </c>
      <c r="R7" s="263" t="n">
        <v>2036</v>
      </c>
      <c r="S7" s="263" t="n">
        <v>2037</v>
      </c>
      <c r="T7" s="263" t="n">
        <v>2038</v>
      </c>
      <c r="U7" s="263" t="n">
        <v>2039</v>
      </c>
      <c r="V7" s="263" t="n">
        <v>2040</v>
      </c>
      <c r="W7" s="263" t="n">
        <v>2041</v>
      </c>
      <c r="X7" s="263" t="n">
        <v>2042</v>
      </c>
      <c r="Y7" s="263" t="n">
        <v>2043</v>
      </c>
      <c r="Z7" s="263" t="n">
        <v>2044</v>
      </c>
      <c r="AA7" s="263" t="n">
        <v>2045</v>
      </c>
      <c r="AB7" s="263" t="n">
        <v>2046</v>
      </c>
      <c r="AC7" s="263" t="n">
        <v>2047</v>
      </c>
      <c r="AD7" s="263" t="n">
        <v>2048</v>
      </c>
      <c r="AE7" s="263" t="n">
        <v>2049</v>
      </c>
      <c r="AF7" s="263" t="n">
        <v>2050</v>
      </c>
    </row>
    <row r="8" customFormat="false" ht="15" hidden="false" customHeight="false" outlineLevel="0" collapsed="false">
      <c r="A8" s="170"/>
      <c r="B8" s="19" t="s">
        <v>300</v>
      </c>
      <c r="C8" s="50" t="s">
        <v>301</v>
      </c>
      <c r="D8" s="50" t="n">
        <v>2700</v>
      </c>
      <c r="E8" s="50" t="n">
        <v>5</v>
      </c>
      <c r="F8" s="50" t="n">
        <v>5</v>
      </c>
      <c r="G8" s="50" t="n">
        <v>5</v>
      </c>
      <c r="H8" s="50" t="n">
        <v>5</v>
      </c>
      <c r="I8" s="50" t="n">
        <v>5</v>
      </c>
      <c r="J8" s="50" t="n">
        <v>5</v>
      </c>
      <c r="K8" s="50" t="n">
        <v>5</v>
      </c>
      <c r="L8" s="50" t="n">
        <v>5</v>
      </c>
      <c r="M8" s="50" t="n">
        <v>5</v>
      </c>
      <c r="N8" s="50" t="n">
        <v>5</v>
      </c>
      <c r="O8" s="50" t="n">
        <v>5</v>
      </c>
      <c r="P8" s="50" t="n">
        <v>5</v>
      </c>
      <c r="Q8" s="50" t="n">
        <v>5</v>
      </c>
      <c r="R8" s="50" t="n">
        <v>5</v>
      </c>
      <c r="S8" s="50" t="n">
        <v>5</v>
      </c>
      <c r="T8" s="50" t="n">
        <v>5</v>
      </c>
      <c r="U8" s="50" t="n">
        <v>5</v>
      </c>
      <c r="V8" s="50" t="n">
        <v>5</v>
      </c>
      <c r="W8" s="50" t="n">
        <v>5</v>
      </c>
      <c r="X8" s="50" t="n">
        <v>5</v>
      </c>
      <c r="Y8" s="50" t="n">
        <v>5</v>
      </c>
      <c r="Z8" s="50" t="n">
        <v>5</v>
      </c>
      <c r="AA8" s="50" t="n">
        <v>5</v>
      </c>
      <c r="AB8" s="50" t="n">
        <v>5</v>
      </c>
      <c r="AC8" s="50" t="n">
        <v>5</v>
      </c>
      <c r="AD8" s="50" t="n">
        <v>5</v>
      </c>
      <c r="AE8" s="50" t="n">
        <v>5</v>
      </c>
      <c r="AF8" s="50" t="n">
        <v>5</v>
      </c>
    </row>
    <row r="9" customFormat="false" ht="15" hidden="false" customHeight="false" outlineLevel="0" collapsed="false">
      <c r="A9" s="170"/>
      <c r="B9" s="19" t="s">
        <v>302</v>
      </c>
      <c r="C9" s="50" t="s">
        <v>303</v>
      </c>
      <c r="D9" s="50" t="n">
        <v>2200</v>
      </c>
      <c r="E9" s="50" t="n">
        <v>40</v>
      </c>
      <c r="F9" s="50" t="n">
        <v>40</v>
      </c>
      <c r="G9" s="50" t="n">
        <v>40</v>
      </c>
      <c r="H9" s="50" t="n">
        <v>40</v>
      </c>
      <c r="I9" s="50" t="n">
        <v>40</v>
      </c>
      <c r="J9" s="50" t="n">
        <v>40</v>
      </c>
      <c r="K9" s="50" t="n">
        <v>40</v>
      </c>
      <c r="L9" s="50" t="n">
        <v>40</v>
      </c>
      <c r="M9" s="50" t="n">
        <v>40</v>
      </c>
      <c r="N9" s="50" t="n">
        <v>40</v>
      </c>
      <c r="O9" s="50" t="n">
        <v>40</v>
      </c>
      <c r="P9" s="50" t="n">
        <v>40</v>
      </c>
      <c r="Q9" s="50" t="n">
        <v>40</v>
      </c>
      <c r="R9" s="50" t="n">
        <v>40</v>
      </c>
      <c r="S9" s="50" t="n">
        <v>40</v>
      </c>
      <c r="T9" s="50" t="n">
        <v>40</v>
      </c>
      <c r="U9" s="50" t="n">
        <v>40</v>
      </c>
      <c r="V9" s="50" t="n">
        <v>40</v>
      </c>
      <c r="W9" s="50" t="n">
        <v>40</v>
      </c>
      <c r="X9" s="50" t="n">
        <v>40</v>
      </c>
      <c r="Y9" s="50" t="n">
        <v>40</v>
      </c>
      <c r="Z9" s="50" t="n">
        <v>40</v>
      </c>
      <c r="AA9" s="50" t="n">
        <v>40</v>
      </c>
      <c r="AB9" s="50" t="n">
        <v>40</v>
      </c>
      <c r="AC9" s="50" t="n">
        <v>40</v>
      </c>
      <c r="AD9" s="50" t="n">
        <v>40</v>
      </c>
      <c r="AE9" s="50" t="n">
        <v>40</v>
      </c>
      <c r="AF9" s="50" t="n">
        <v>40</v>
      </c>
    </row>
    <row r="10" customFormat="false" ht="15" hidden="false" customHeight="false" outlineLevel="0" collapsed="false">
      <c r="A10" s="24"/>
      <c r="B10" s="19" t="s">
        <v>304</v>
      </c>
      <c r="C10" s="50" t="s">
        <v>301</v>
      </c>
      <c r="D10" s="50" t="n">
        <v>3950</v>
      </c>
      <c r="E10" s="50" t="n">
        <v>160</v>
      </c>
      <c r="F10" s="50" t="n">
        <v>160</v>
      </c>
      <c r="G10" s="50" t="n">
        <v>160</v>
      </c>
      <c r="H10" s="50" t="n">
        <v>160</v>
      </c>
      <c r="I10" s="50" t="n">
        <v>160</v>
      </c>
      <c r="J10" s="50" t="n">
        <v>160</v>
      </c>
      <c r="K10" s="50" t="n">
        <v>160</v>
      </c>
      <c r="L10" s="50" t="n">
        <v>160</v>
      </c>
      <c r="M10" s="50" t="n">
        <v>160</v>
      </c>
      <c r="N10" s="50" t="n">
        <v>160</v>
      </c>
      <c r="O10" s="50" t="n">
        <v>160</v>
      </c>
      <c r="P10" s="50" t="n">
        <v>160</v>
      </c>
      <c r="Q10" s="50" t="n">
        <v>160</v>
      </c>
      <c r="R10" s="50" t="n">
        <v>160</v>
      </c>
      <c r="S10" s="50" t="n">
        <v>160</v>
      </c>
      <c r="T10" s="50" t="n">
        <v>160</v>
      </c>
      <c r="U10" s="50" t="n">
        <v>160</v>
      </c>
      <c r="V10" s="50" t="n">
        <v>160</v>
      </c>
      <c r="W10" s="50" t="n">
        <v>160</v>
      </c>
      <c r="X10" s="50" t="n">
        <v>160</v>
      </c>
      <c r="Y10" s="50" t="n">
        <v>160</v>
      </c>
      <c r="Z10" s="50" t="n">
        <v>160</v>
      </c>
      <c r="AA10" s="50" t="n">
        <v>160</v>
      </c>
      <c r="AB10" s="50" t="n">
        <v>160</v>
      </c>
      <c r="AC10" s="50" t="n">
        <v>160</v>
      </c>
      <c r="AD10" s="50" t="n">
        <v>160</v>
      </c>
      <c r="AE10" s="50" t="n">
        <v>160</v>
      </c>
      <c r="AF10" s="50" t="n">
        <v>160</v>
      </c>
      <c r="AG10" s="13"/>
    </row>
    <row r="11" customFormat="false" ht="15" hidden="false" customHeight="false" outlineLevel="0" collapsed="false">
      <c r="A11" s="24"/>
      <c r="B11" s="19" t="s">
        <v>305</v>
      </c>
      <c r="C11" s="50" t="s">
        <v>301</v>
      </c>
      <c r="D11" s="50" t="n">
        <v>3800</v>
      </c>
      <c r="E11" s="50" t="n">
        <v>17.2</v>
      </c>
      <c r="F11" s="50" t="n">
        <v>17.2</v>
      </c>
      <c r="G11" s="50" t="n">
        <v>17.2</v>
      </c>
      <c r="H11" s="50" t="n">
        <v>17.2</v>
      </c>
      <c r="I11" s="50" t="n">
        <v>17.2</v>
      </c>
      <c r="J11" s="50" t="n">
        <v>17.2</v>
      </c>
      <c r="K11" s="50" t="n">
        <v>17.2</v>
      </c>
      <c r="L11" s="50" t="n">
        <v>17.2</v>
      </c>
      <c r="M11" s="50" t="n">
        <v>17.2</v>
      </c>
      <c r="N11" s="50" t="n">
        <v>17.2</v>
      </c>
      <c r="O11" s="50" t="n">
        <v>17.2</v>
      </c>
      <c r="P11" s="50" t="n">
        <v>17.2</v>
      </c>
      <c r="Q11" s="50" t="n">
        <v>17.2</v>
      </c>
      <c r="R11" s="50" t="n">
        <v>17.2</v>
      </c>
      <c r="S11" s="50" t="n">
        <v>17.2</v>
      </c>
      <c r="T11" s="50" t="n">
        <v>17.2</v>
      </c>
      <c r="U11" s="50" t="n">
        <v>17.2</v>
      </c>
      <c r="V11" s="50" t="n">
        <v>17.2</v>
      </c>
      <c r="W11" s="50" t="n">
        <v>17.2</v>
      </c>
      <c r="X11" s="50" t="n">
        <v>17.2</v>
      </c>
      <c r="Y11" s="50" t="n">
        <v>17.2</v>
      </c>
      <c r="Z11" s="50" t="n">
        <v>17.2</v>
      </c>
      <c r="AA11" s="50" t="n">
        <v>17.2</v>
      </c>
      <c r="AB11" s="50" t="n">
        <v>17.2</v>
      </c>
      <c r="AC11" s="50" t="n">
        <v>17.2</v>
      </c>
      <c r="AD11" s="50" t="n">
        <v>17.2</v>
      </c>
      <c r="AE11" s="50" t="n">
        <v>17.2</v>
      </c>
      <c r="AF11" s="50" t="n">
        <v>17.2</v>
      </c>
      <c r="AG11" s="13"/>
    </row>
    <row r="12" customFormat="false" ht="15" hidden="false" customHeight="false" outlineLevel="0" collapsed="false">
      <c r="A12" s="24"/>
      <c r="B12" s="19" t="s">
        <v>306</v>
      </c>
      <c r="C12" s="50" t="s">
        <v>303</v>
      </c>
      <c r="D12" s="50" t="n">
        <v>3300</v>
      </c>
      <c r="E12" s="50" t="n">
        <v>165.6</v>
      </c>
      <c r="F12" s="50" t="n">
        <v>165.6</v>
      </c>
      <c r="G12" s="50" t="n">
        <v>165.6</v>
      </c>
      <c r="H12" s="50" t="n">
        <v>165.6</v>
      </c>
      <c r="I12" s="50" t="n">
        <v>165.6</v>
      </c>
      <c r="J12" s="50" t="n">
        <v>165.6</v>
      </c>
      <c r="K12" s="50" t="n">
        <v>165.6</v>
      </c>
      <c r="L12" s="50" t="n">
        <v>165.6</v>
      </c>
      <c r="M12" s="50" t="n">
        <v>165.6</v>
      </c>
      <c r="N12" s="50" t="n">
        <v>165.6</v>
      </c>
      <c r="O12" s="50" t="n">
        <v>165.6</v>
      </c>
      <c r="P12" s="50" t="n">
        <v>165.6</v>
      </c>
      <c r="Q12" s="50" t="n">
        <v>165.6</v>
      </c>
      <c r="R12" s="50" t="n">
        <v>165.6</v>
      </c>
      <c r="S12" s="50" t="n">
        <v>165.6</v>
      </c>
      <c r="T12" s="50" t="n">
        <v>165.6</v>
      </c>
      <c r="U12" s="50" t="n">
        <v>165.6</v>
      </c>
      <c r="V12" s="50" t="n">
        <v>165.6</v>
      </c>
      <c r="W12" s="50" t="n">
        <v>165.6</v>
      </c>
      <c r="X12" s="50" t="n">
        <v>165.6</v>
      </c>
      <c r="Y12" s="50" t="n">
        <v>165.6</v>
      </c>
      <c r="Z12" s="50" t="n">
        <v>165.6</v>
      </c>
      <c r="AA12" s="50" t="n">
        <v>165.6</v>
      </c>
      <c r="AB12" s="50" t="n">
        <v>165.6</v>
      </c>
      <c r="AC12" s="50" t="n">
        <v>165.6</v>
      </c>
      <c r="AD12" s="50" t="n">
        <v>165.6</v>
      </c>
      <c r="AE12" s="50" t="n">
        <v>165.6</v>
      </c>
      <c r="AF12" s="50" t="n">
        <v>165.6</v>
      </c>
      <c r="AG12" s="13"/>
    </row>
    <row r="13" customFormat="false" ht="15" hidden="false" customHeight="false" outlineLevel="0" collapsed="false">
      <c r="A13" s="24"/>
      <c r="B13" s="19" t="s">
        <v>307</v>
      </c>
      <c r="C13" s="50" t="s">
        <v>301</v>
      </c>
      <c r="D13" s="50" t="n">
        <v>3550</v>
      </c>
      <c r="E13" s="50" t="n">
        <v>20.7</v>
      </c>
      <c r="F13" s="50" t="n">
        <v>20.7</v>
      </c>
      <c r="G13" s="50" t="n">
        <v>20.7</v>
      </c>
      <c r="H13" s="50" t="n">
        <v>20.7</v>
      </c>
      <c r="I13" s="50" t="n">
        <v>20.7</v>
      </c>
      <c r="J13" s="50" t="n">
        <v>20.7</v>
      </c>
      <c r="K13" s="50" t="n">
        <v>20.7</v>
      </c>
      <c r="L13" s="50" t="n">
        <v>20.7</v>
      </c>
      <c r="M13" s="50" t="n">
        <v>20.7</v>
      </c>
      <c r="N13" s="50" t="n">
        <v>20.7</v>
      </c>
      <c r="O13" s="50" t="n">
        <v>20.7</v>
      </c>
      <c r="P13" s="50" t="n">
        <v>20.7</v>
      </c>
      <c r="Q13" s="50" t="n">
        <v>20.7</v>
      </c>
      <c r="R13" s="50" t="n">
        <v>20.7</v>
      </c>
      <c r="S13" s="50" t="n">
        <v>20.7</v>
      </c>
      <c r="T13" s="50" t="n">
        <v>20.7</v>
      </c>
      <c r="U13" s="50" t="n">
        <v>20.7</v>
      </c>
      <c r="V13" s="50" t="n">
        <v>20.7</v>
      </c>
      <c r="W13" s="50" t="n">
        <v>20.7</v>
      </c>
      <c r="X13" s="50" t="n">
        <v>20.7</v>
      </c>
      <c r="Y13" s="50" t="n">
        <v>20.7</v>
      </c>
      <c r="Z13" s="50" t="n">
        <v>20.7</v>
      </c>
      <c r="AA13" s="50" t="n">
        <v>20.7</v>
      </c>
      <c r="AB13" s="50" t="n">
        <v>20.7</v>
      </c>
      <c r="AC13" s="50" t="n">
        <v>20.7</v>
      </c>
      <c r="AD13" s="50" t="n">
        <v>20.7</v>
      </c>
      <c r="AE13" s="50" t="n">
        <v>20.7</v>
      </c>
      <c r="AF13" s="50" t="n">
        <v>20.7</v>
      </c>
      <c r="AG13" s="13"/>
    </row>
    <row r="14" customFormat="false" ht="15" hidden="false" customHeight="false" outlineLevel="0" collapsed="false">
      <c r="A14" s="24"/>
      <c r="B14" s="19" t="s">
        <v>308</v>
      </c>
      <c r="C14" s="50" t="s">
        <v>301</v>
      </c>
      <c r="D14" s="50" t="n">
        <v>3300</v>
      </c>
      <c r="E14" s="50" t="n">
        <v>7.6</v>
      </c>
      <c r="F14" s="50" t="n">
        <v>7.6</v>
      </c>
      <c r="G14" s="50" t="n">
        <v>7.6</v>
      </c>
      <c r="H14" s="50" t="n">
        <v>7.6</v>
      </c>
      <c r="I14" s="50" t="n">
        <v>7.6</v>
      </c>
      <c r="J14" s="50" t="n">
        <v>7.6</v>
      </c>
      <c r="K14" s="50" t="n">
        <v>7.6</v>
      </c>
      <c r="L14" s="50" t="n">
        <v>7.6</v>
      </c>
      <c r="M14" s="50" t="n">
        <v>7.6</v>
      </c>
      <c r="N14" s="50" t="n">
        <v>7.6</v>
      </c>
      <c r="O14" s="50" t="n">
        <v>7.6</v>
      </c>
      <c r="P14" s="50" t="n">
        <v>7.6</v>
      </c>
      <c r="Q14" s="50" t="n">
        <v>7.6</v>
      </c>
      <c r="R14" s="50" t="n">
        <v>7.6</v>
      </c>
      <c r="S14" s="50" t="n">
        <v>7.6</v>
      </c>
      <c r="T14" s="50" t="n">
        <v>7.6</v>
      </c>
      <c r="U14" s="50" t="n">
        <v>7.6</v>
      </c>
      <c r="V14" s="50" t="n">
        <v>7.6</v>
      </c>
      <c r="W14" s="50" t="n">
        <v>7.6</v>
      </c>
      <c r="X14" s="50" t="n">
        <v>7.6</v>
      </c>
      <c r="Y14" s="50" t="n">
        <v>7.6</v>
      </c>
      <c r="Z14" s="50" t="n">
        <v>7.6</v>
      </c>
      <c r="AA14" s="50" t="n">
        <v>7.6</v>
      </c>
      <c r="AB14" s="50" t="n">
        <v>7.6</v>
      </c>
      <c r="AC14" s="50" t="n">
        <v>7.6</v>
      </c>
      <c r="AD14" s="50" t="n">
        <v>7.6</v>
      </c>
      <c r="AE14" s="50" t="n">
        <v>7.6</v>
      </c>
      <c r="AF14" s="50" t="n">
        <v>7.6</v>
      </c>
      <c r="AG14" s="13"/>
    </row>
    <row r="15" customFormat="false" ht="15" hidden="false" customHeight="false" outlineLevel="0" collapsed="false">
      <c r="A15" s="24"/>
      <c r="B15" s="19" t="s">
        <v>309</v>
      </c>
      <c r="C15" s="50" t="s">
        <v>301</v>
      </c>
      <c r="D15" s="50" t="n">
        <v>4350</v>
      </c>
      <c r="E15" s="50" t="n">
        <v>209.3</v>
      </c>
      <c r="F15" s="50" t="n">
        <v>209.3</v>
      </c>
      <c r="G15" s="50" t="n">
        <v>209.3</v>
      </c>
      <c r="H15" s="50" t="n">
        <v>209.3</v>
      </c>
      <c r="I15" s="50" t="n">
        <v>209.3</v>
      </c>
      <c r="J15" s="50" t="n">
        <v>209.3</v>
      </c>
      <c r="K15" s="50" t="n">
        <v>209.3</v>
      </c>
      <c r="L15" s="50" t="n">
        <v>209.3</v>
      </c>
      <c r="M15" s="50" t="n">
        <v>209.3</v>
      </c>
      <c r="N15" s="50" t="n">
        <v>209.3</v>
      </c>
      <c r="O15" s="50" t="n">
        <v>209.3</v>
      </c>
      <c r="P15" s="50" t="n">
        <v>209.3</v>
      </c>
      <c r="Q15" s="50" t="n">
        <v>209.3</v>
      </c>
      <c r="R15" s="50" t="n">
        <v>209.3</v>
      </c>
      <c r="S15" s="50" t="n">
        <v>209.3</v>
      </c>
      <c r="T15" s="50" t="n">
        <v>209.3</v>
      </c>
      <c r="U15" s="50" t="n">
        <v>209.3</v>
      </c>
      <c r="V15" s="50" t="n">
        <v>209.3</v>
      </c>
      <c r="W15" s="50" t="n">
        <v>209.3</v>
      </c>
      <c r="X15" s="50" t="n">
        <v>209.3</v>
      </c>
      <c r="Y15" s="50" t="n">
        <v>209.3</v>
      </c>
      <c r="Z15" s="50" t="n">
        <v>209.3</v>
      </c>
      <c r="AA15" s="50" t="n">
        <v>209.3</v>
      </c>
      <c r="AB15" s="50" t="n">
        <v>209.3</v>
      </c>
      <c r="AC15" s="50" t="n">
        <v>209.3</v>
      </c>
      <c r="AD15" s="50" t="n">
        <v>209.3</v>
      </c>
      <c r="AE15" s="50" t="n">
        <v>209.3</v>
      </c>
      <c r="AF15" s="50" t="n">
        <v>209.3</v>
      </c>
      <c r="AG15" s="13"/>
    </row>
    <row r="16" customFormat="false" ht="15" hidden="false" customHeight="false" outlineLevel="0" collapsed="false">
      <c r="A16" s="24"/>
      <c r="B16" s="19" t="s">
        <v>310</v>
      </c>
      <c r="C16" s="50" t="s">
        <v>303</v>
      </c>
      <c r="D16" s="50" t="n">
        <v>3350</v>
      </c>
      <c r="E16" s="50" t="n">
        <v>7.2</v>
      </c>
      <c r="F16" s="50" t="n">
        <v>7.2</v>
      </c>
      <c r="G16" s="50" t="n">
        <v>7.2</v>
      </c>
      <c r="H16" s="50" t="n">
        <v>7.2</v>
      </c>
      <c r="I16" s="50" t="n">
        <v>7.2</v>
      </c>
      <c r="J16" s="50" t="n">
        <v>7.2</v>
      </c>
      <c r="K16" s="50" t="n">
        <v>7.2</v>
      </c>
      <c r="L16" s="50" t="n">
        <v>7.2</v>
      </c>
      <c r="M16" s="50" t="n">
        <v>7.2</v>
      </c>
      <c r="N16" s="50" t="n">
        <v>7.2</v>
      </c>
      <c r="O16" s="50" t="n">
        <v>7.2</v>
      </c>
      <c r="P16" s="50" t="n">
        <v>7.2</v>
      </c>
      <c r="Q16" s="50" t="n">
        <v>7.2</v>
      </c>
      <c r="R16" s="50" t="n">
        <v>7.2</v>
      </c>
      <c r="S16" s="50" t="n">
        <v>7.2</v>
      </c>
      <c r="T16" s="50" t="n">
        <v>7.2</v>
      </c>
      <c r="U16" s="50" t="n">
        <v>7.2</v>
      </c>
      <c r="V16" s="50" t="n">
        <v>7.2</v>
      </c>
      <c r="W16" s="50" t="n">
        <v>7.2</v>
      </c>
      <c r="X16" s="50" t="n">
        <v>7.2</v>
      </c>
      <c r="Y16" s="50" t="n">
        <v>7.2</v>
      </c>
      <c r="Z16" s="50" t="n">
        <v>7.2</v>
      </c>
      <c r="AA16" s="50" t="n">
        <v>7.2</v>
      </c>
      <c r="AB16" s="50" t="n">
        <v>7.2</v>
      </c>
      <c r="AC16" s="50" t="n">
        <v>7.2</v>
      </c>
      <c r="AD16" s="50" t="n">
        <v>7.2</v>
      </c>
      <c r="AE16" s="50" t="n">
        <v>7.2</v>
      </c>
      <c r="AF16" s="50" t="n">
        <v>7.2</v>
      </c>
      <c r="AG16" s="13"/>
    </row>
    <row r="17" customFormat="false" ht="15" hidden="false" customHeight="false" outlineLevel="0" collapsed="false">
      <c r="A17" s="24"/>
      <c r="B17" s="19" t="s">
        <v>311</v>
      </c>
      <c r="C17" s="50" t="s">
        <v>303</v>
      </c>
      <c r="D17" s="50" t="n">
        <v>3550</v>
      </c>
      <c r="E17" s="50" t="n">
        <v>3.6</v>
      </c>
      <c r="F17" s="50" t="n">
        <v>3.6</v>
      </c>
      <c r="G17" s="50" t="n">
        <v>3.6</v>
      </c>
      <c r="H17" s="50" t="n">
        <v>3.6</v>
      </c>
      <c r="I17" s="50" t="n">
        <v>3.6</v>
      </c>
      <c r="J17" s="50" t="n">
        <v>3.6</v>
      </c>
      <c r="K17" s="50" t="n">
        <v>3.6</v>
      </c>
      <c r="L17" s="50" t="n">
        <v>3.6</v>
      </c>
      <c r="M17" s="50" t="n">
        <v>3.6</v>
      </c>
      <c r="N17" s="50" t="n">
        <v>3.6</v>
      </c>
      <c r="O17" s="50" t="n">
        <v>3.6</v>
      </c>
      <c r="P17" s="50" t="n">
        <v>3.6</v>
      </c>
      <c r="Q17" s="50" t="n">
        <v>3.6</v>
      </c>
      <c r="R17" s="50" t="n">
        <v>3.6</v>
      </c>
      <c r="S17" s="50" t="n">
        <v>3.6</v>
      </c>
      <c r="T17" s="50" t="n">
        <v>3.6</v>
      </c>
      <c r="U17" s="50" t="n">
        <v>3.6</v>
      </c>
      <c r="V17" s="50" t="n">
        <v>3.6</v>
      </c>
      <c r="W17" s="50" t="n">
        <v>3.6</v>
      </c>
      <c r="X17" s="50" t="n">
        <v>3.6</v>
      </c>
      <c r="Y17" s="50" t="n">
        <v>3.6</v>
      </c>
      <c r="Z17" s="50" t="n">
        <v>3.6</v>
      </c>
      <c r="AA17" s="50" t="n">
        <v>3.6</v>
      </c>
      <c r="AB17" s="50" t="n">
        <v>3.6</v>
      </c>
      <c r="AC17" s="50" t="n">
        <v>3.6</v>
      </c>
      <c r="AD17" s="50" t="n">
        <v>3.6</v>
      </c>
      <c r="AE17" s="50" t="n">
        <v>3.6</v>
      </c>
      <c r="AF17" s="50" t="n">
        <v>3.6</v>
      </c>
      <c r="AG17" s="13"/>
    </row>
    <row r="18" customFormat="false" ht="15" hidden="false" customHeight="false" outlineLevel="0" collapsed="false">
      <c r="A18" s="24"/>
      <c r="B18" s="19" t="s">
        <v>312</v>
      </c>
      <c r="C18" s="50" t="s">
        <v>301</v>
      </c>
      <c r="D18" s="50" t="n">
        <v>3050</v>
      </c>
      <c r="E18" s="50" t="n">
        <v>21</v>
      </c>
      <c r="F18" s="50" t="n">
        <v>21</v>
      </c>
      <c r="G18" s="50" t="n">
        <v>21</v>
      </c>
      <c r="H18" s="50" t="n">
        <v>21</v>
      </c>
      <c r="I18" s="50" t="n">
        <v>21</v>
      </c>
      <c r="J18" s="50" t="n">
        <v>21</v>
      </c>
      <c r="K18" s="50" t="n">
        <v>21</v>
      </c>
      <c r="L18" s="50" t="n">
        <v>21</v>
      </c>
      <c r="M18" s="50" t="n">
        <v>21</v>
      </c>
      <c r="N18" s="50" t="n">
        <v>21</v>
      </c>
      <c r="O18" s="50" t="n">
        <v>21</v>
      </c>
      <c r="P18" s="50" t="n">
        <v>21</v>
      </c>
      <c r="Q18" s="50" t="n">
        <v>21</v>
      </c>
      <c r="R18" s="50" t="n">
        <v>21</v>
      </c>
      <c r="S18" s="50" t="n">
        <v>21</v>
      </c>
      <c r="T18" s="50" t="n">
        <v>21</v>
      </c>
      <c r="U18" s="50" t="n">
        <v>21</v>
      </c>
      <c r="V18" s="50" t="n">
        <v>21</v>
      </c>
      <c r="W18" s="50" t="n">
        <v>21</v>
      </c>
      <c r="X18" s="50" t="n">
        <v>21</v>
      </c>
      <c r="Y18" s="50" t="n">
        <v>21</v>
      </c>
      <c r="Z18" s="50" t="n">
        <v>21</v>
      </c>
      <c r="AA18" s="50" t="n">
        <v>21</v>
      </c>
      <c r="AB18" s="50" t="n">
        <v>21</v>
      </c>
      <c r="AC18" s="50" t="n">
        <v>21</v>
      </c>
      <c r="AD18" s="50" t="n">
        <v>21</v>
      </c>
      <c r="AE18" s="50" t="n">
        <v>21</v>
      </c>
      <c r="AF18" s="50" t="n">
        <v>21</v>
      </c>
      <c r="AG18" s="13"/>
    </row>
    <row r="19" customFormat="false" ht="15" hidden="false" customHeight="false" outlineLevel="0" collapsed="false">
      <c r="A19" s="24"/>
      <c r="B19" s="19" t="s">
        <v>313</v>
      </c>
      <c r="C19" s="50" t="s">
        <v>303</v>
      </c>
      <c r="D19" s="50" t="n">
        <v>3800</v>
      </c>
      <c r="E19" s="50" t="n">
        <v>207</v>
      </c>
      <c r="F19" s="50" t="n">
        <v>207</v>
      </c>
      <c r="G19" s="50" t="n">
        <v>207</v>
      </c>
      <c r="H19" s="50" t="n">
        <v>207</v>
      </c>
      <c r="I19" s="50" t="n">
        <v>207</v>
      </c>
      <c r="J19" s="50" t="n">
        <v>207</v>
      </c>
      <c r="K19" s="50" t="n">
        <v>207</v>
      </c>
      <c r="L19" s="50" t="n">
        <v>207</v>
      </c>
      <c r="M19" s="50" t="n">
        <v>207</v>
      </c>
      <c r="N19" s="50" t="n">
        <v>207</v>
      </c>
      <c r="O19" s="50" t="n">
        <v>207</v>
      </c>
      <c r="P19" s="50" t="n">
        <v>207</v>
      </c>
      <c r="Q19" s="50" t="n">
        <v>207</v>
      </c>
      <c r="R19" s="50" t="n">
        <v>207</v>
      </c>
      <c r="S19" s="50" t="n">
        <v>207</v>
      </c>
      <c r="T19" s="50" t="n">
        <v>207</v>
      </c>
      <c r="U19" s="50" t="n">
        <v>207</v>
      </c>
      <c r="V19" s="50" t="n">
        <v>207</v>
      </c>
      <c r="W19" s="50" t="n">
        <v>207</v>
      </c>
      <c r="X19" s="50" t="n">
        <v>207</v>
      </c>
      <c r="Y19" s="50" t="n">
        <v>207</v>
      </c>
      <c r="Z19" s="50" t="n">
        <v>207</v>
      </c>
      <c r="AA19" s="50" t="n">
        <v>207</v>
      </c>
      <c r="AB19" s="50" t="n">
        <v>207</v>
      </c>
      <c r="AC19" s="50" t="n">
        <v>207</v>
      </c>
      <c r="AD19" s="50" t="n">
        <v>207</v>
      </c>
      <c r="AE19" s="50" t="n">
        <v>207</v>
      </c>
      <c r="AF19" s="50" t="n">
        <v>207</v>
      </c>
      <c r="AG19" s="13"/>
    </row>
    <row r="20" customFormat="false" ht="15" hidden="false" customHeight="false" outlineLevel="0" collapsed="false">
      <c r="A20" s="13"/>
      <c r="B20" s="19" t="s">
        <v>314</v>
      </c>
      <c r="C20" s="50" t="s">
        <v>301</v>
      </c>
      <c r="D20" s="50" t="n">
        <v>4350</v>
      </c>
      <c r="E20" s="50" t="n">
        <v>50.4</v>
      </c>
      <c r="F20" s="50" t="n">
        <v>50.4</v>
      </c>
      <c r="G20" s="50" t="n">
        <v>50.4</v>
      </c>
      <c r="H20" s="50" t="n">
        <v>50.4</v>
      </c>
      <c r="I20" s="50" t="n">
        <v>50.4</v>
      </c>
      <c r="J20" s="50" t="n">
        <v>50.4</v>
      </c>
      <c r="K20" s="50" t="n">
        <v>50.4</v>
      </c>
      <c r="L20" s="50" t="n">
        <v>50.4</v>
      </c>
      <c r="M20" s="50" t="n">
        <v>50.4</v>
      </c>
      <c r="N20" s="50" t="n">
        <v>50.4</v>
      </c>
      <c r="O20" s="50" t="n">
        <v>50.4</v>
      </c>
      <c r="P20" s="50" t="n">
        <v>50.4</v>
      </c>
      <c r="Q20" s="50" t="n">
        <v>50.4</v>
      </c>
      <c r="R20" s="50" t="n">
        <v>50.4</v>
      </c>
      <c r="S20" s="50" t="n">
        <v>50.4</v>
      </c>
      <c r="T20" s="50" t="n">
        <v>50.4</v>
      </c>
      <c r="U20" s="50" t="n">
        <v>50.4</v>
      </c>
      <c r="V20" s="50" t="n">
        <v>50.4</v>
      </c>
      <c r="W20" s="50" t="n">
        <v>50.4</v>
      </c>
      <c r="X20" s="50" t="n">
        <v>50.4</v>
      </c>
      <c r="Y20" s="50" t="n">
        <v>50.4</v>
      </c>
      <c r="Z20" s="50" t="n">
        <v>50.4</v>
      </c>
      <c r="AA20" s="50" t="n">
        <v>50.4</v>
      </c>
      <c r="AB20" s="50" t="n">
        <v>50.4</v>
      </c>
      <c r="AC20" s="50" t="n">
        <v>50.4</v>
      </c>
      <c r="AD20" s="50" t="n">
        <v>50.4</v>
      </c>
      <c r="AE20" s="50" t="n">
        <v>50.4</v>
      </c>
      <c r="AF20" s="50" t="n">
        <v>50.4</v>
      </c>
      <c r="AG20" s="13"/>
    </row>
    <row r="21" customFormat="false" ht="15" hidden="false" customHeight="false" outlineLevel="0" collapsed="false">
      <c r="A21" s="24"/>
      <c r="B21" s="19" t="s">
        <v>315</v>
      </c>
      <c r="C21" s="50" t="s">
        <v>301</v>
      </c>
      <c r="D21" s="50" t="n">
        <v>4350</v>
      </c>
      <c r="E21" s="50" t="n">
        <v>349.2</v>
      </c>
      <c r="F21" s="50" t="n">
        <v>349.2</v>
      </c>
      <c r="G21" s="50" t="n">
        <v>349.2</v>
      </c>
      <c r="H21" s="50" t="n">
        <v>349.2</v>
      </c>
      <c r="I21" s="50" t="n">
        <v>349.2</v>
      </c>
      <c r="J21" s="50" t="n">
        <v>349.2</v>
      </c>
      <c r="K21" s="50" t="n">
        <v>349.2</v>
      </c>
      <c r="L21" s="50" t="n">
        <v>349.2</v>
      </c>
      <c r="M21" s="50" t="n">
        <v>349.2</v>
      </c>
      <c r="N21" s="50" t="n">
        <v>349.2</v>
      </c>
      <c r="O21" s="50" t="n">
        <v>349.2</v>
      </c>
      <c r="P21" s="50" t="n">
        <v>349.2</v>
      </c>
      <c r="Q21" s="50" t="n">
        <v>349.2</v>
      </c>
      <c r="R21" s="50" t="n">
        <v>349.2</v>
      </c>
      <c r="S21" s="50" t="n">
        <v>349.2</v>
      </c>
      <c r="T21" s="50" t="n">
        <v>349.2</v>
      </c>
      <c r="U21" s="50" t="n">
        <v>349.2</v>
      </c>
      <c r="V21" s="50" t="n">
        <v>349.2</v>
      </c>
      <c r="W21" s="50" t="n">
        <v>349.2</v>
      </c>
      <c r="X21" s="50" t="n">
        <v>349.2</v>
      </c>
      <c r="Y21" s="50" t="n">
        <v>349.2</v>
      </c>
      <c r="Z21" s="50" t="n">
        <v>349.2</v>
      </c>
      <c r="AA21" s="50" t="n">
        <v>349.2</v>
      </c>
      <c r="AB21" s="50" t="n">
        <v>349.2</v>
      </c>
      <c r="AC21" s="50" t="n">
        <v>349.2</v>
      </c>
      <c r="AD21" s="50" t="n">
        <v>349.2</v>
      </c>
      <c r="AE21" s="50" t="n">
        <v>349.2</v>
      </c>
      <c r="AF21" s="50" t="n">
        <v>349.2</v>
      </c>
      <c r="AG21" s="13"/>
    </row>
    <row r="22" customFormat="false" ht="15" hidden="false" customHeight="false" outlineLevel="0" collapsed="false">
      <c r="A22" s="24"/>
      <c r="B22" s="19" t="s">
        <v>316</v>
      </c>
      <c r="C22" s="50" t="s">
        <v>301</v>
      </c>
      <c r="D22" s="50" t="n">
        <v>4300</v>
      </c>
      <c r="E22" s="50" t="n">
        <v>2.3</v>
      </c>
      <c r="F22" s="50" t="n">
        <v>2.3</v>
      </c>
      <c r="G22" s="50" t="n">
        <v>2.3</v>
      </c>
      <c r="H22" s="50" t="n">
        <v>2.3</v>
      </c>
      <c r="I22" s="50" t="n">
        <v>2.3</v>
      </c>
      <c r="J22" s="50" t="n">
        <v>2.3</v>
      </c>
      <c r="K22" s="50" t="n">
        <v>2.3</v>
      </c>
      <c r="L22" s="50" t="n">
        <v>2.3</v>
      </c>
      <c r="M22" s="50" t="n">
        <v>2.3</v>
      </c>
      <c r="N22" s="50" t="n">
        <v>2.3</v>
      </c>
      <c r="O22" s="50" t="n">
        <v>2.3</v>
      </c>
      <c r="P22" s="50" t="n">
        <v>2.3</v>
      </c>
      <c r="Q22" s="50" t="n">
        <v>2.3</v>
      </c>
      <c r="R22" s="50" t="n">
        <v>2.3</v>
      </c>
      <c r="S22" s="50" t="n">
        <v>2.3</v>
      </c>
      <c r="T22" s="50" t="n">
        <v>2.3</v>
      </c>
      <c r="U22" s="50" t="n">
        <v>2.3</v>
      </c>
      <c r="V22" s="50" t="n">
        <v>2.3</v>
      </c>
      <c r="W22" s="50" t="n">
        <v>2.3</v>
      </c>
      <c r="X22" s="50" t="n">
        <v>2.3</v>
      </c>
      <c r="Y22" s="50" t="n">
        <v>2.3</v>
      </c>
      <c r="Z22" s="50" t="n">
        <v>2.3</v>
      </c>
      <c r="AA22" s="50" t="n">
        <v>2.3</v>
      </c>
      <c r="AB22" s="50" t="n">
        <v>2.3</v>
      </c>
      <c r="AC22" s="50" t="n">
        <v>2.3</v>
      </c>
      <c r="AD22" s="50" t="n">
        <v>2.3</v>
      </c>
      <c r="AE22" s="50" t="n">
        <v>2.3</v>
      </c>
      <c r="AF22" s="50" t="n">
        <v>2.3</v>
      </c>
      <c r="AG22" s="13"/>
    </row>
    <row r="23" customFormat="false" ht="15" hidden="false" customHeight="false" outlineLevel="0" collapsed="false">
      <c r="A23" s="24"/>
      <c r="B23" s="19" t="s">
        <v>317</v>
      </c>
      <c r="C23" s="50" t="s">
        <v>301</v>
      </c>
      <c r="D23" s="50" t="n">
        <v>4200</v>
      </c>
      <c r="E23" s="50" t="n">
        <v>28</v>
      </c>
      <c r="F23" s="50" t="n">
        <v>28</v>
      </c>
      <c r="G23" s="50" t="n">
        <v>28</v>
      </c>
      <c r="H23" s="50" t="n">
        <v>28</v>
      </c>
      <c r="I23" s="50" t="n">
        <v>28</v>
      </c>
      <c r="J23" s="50" t="n">
        <v>28</v>
      </c>
      <c r="K23" s="50" t="n">
        <v>28</v>
      </c>
      <c r="L23" s="50" t="n">
        <v>28</v>
      </c>
      <c r="M23" s="50" t="n">
        <v>28</v>
      </c>
      <c r="N23" s="50" t="n">
        <v>28</v>
      </c>
      <c r="O23" s="50" t="n">
        <v>28</v>
      </c>
      <c r="P23" s="50" t="n">
        <v>28</v>
      </c>
      <c r="Q23" s="50" t="n">
        <v>28</v>
      </c>
      <c r="R23" s="50" t="n">
        <v>28</v>
      </c>
      <c r="S23" s="50" t="n">
        <v>28</v>
      </c>
      <c r="T23" s="50" t="n">
        <v>28</v>
      </c>
      <c r="U23" s="50" t="n">
        <v>28</v>
      </c>
      <c r="V23" s="50" t="n">
        <v>28</v>
      </c>
      <c r="W23" s="50" t="n">
        <v>28</v>
      </c>
      <c r="X23" s="50" t="n">
        <v>28</v>
      </c>
      <c r="Y23" s="50" t="n">
        <v>28</v>
      </c>
      <c r="Z23" s="50" t="n">
        <v>28</v>
      </c>
      <c r="AA23" s="50" t="n">
        <v>28</v>
      </c>
      <c r="AB23" s="50" t="n">
        <v>28</v>
      </c>
      <c r="AC23" s="50" t="n">
        <v>28</v>
      </c>
      <c r="AD23" s="50" t="n">
        <v>28</v>
      </c>
      <c r="AE23" s="50" t="n">
        <v>28</v>
      </c>
      <c r="AF23" s="50" t="n">
        <v>28</v>
      </c>
      <c r="AG23" s="13"/>
    </row>
    <row r="24" customFormat="false" ht="15" hidden="false" customHeight="false" outlineLevel="0" collapsed="false">
      <c r="A24" s="24"/>
      <c r="B24" s="19" t="s">
        <v>318</v>
      </c>
      <c r="C24" s="50" t="s">
        <v>301</v>
      </c>
      <c r="D24" s="50" t="n">
        <v>4550</v>
      </c>
      <c r="E24" s="50" t="n">
        <v>406.7</v>
      </c>
      <c r="F24" s="50" t="n">
        <v>406.7</v>
      </c>
      <c r="G24" s="50" t="n">
        <v>406.7</v>
      </c>
      <c r="H24" s="50" t="n">
        <v>406.7</v>
      </c>
      <c r="I24" s="50" t="n">
        <v>406.7</v>
      </c>
      <c r="J24" s="50" t="n">
        <v>406.7</v>
      </c>
      <c r="K24" s="50" t="n">
        <v>406.7</v>
      </c>
      <c r="L24" s="50" t="n">
        <v>406.7</v>
      </c>
      <c r="M24" s="50" t="n">
        <v>406.7</v>
      </c>
      <c r="N24" s="50" t="n">
        <v>406.7</v>
      </c>
      <c r="O24" s="50" t="n">
        <v>406.7</v>
      </c>
      <c r="P24" s="50" t="n">
        <v>406.7</v>
      </c>
      <c r="Q24" s="50" t="n">
        <v>406.7</v>
      </c>
      <c r="R24" s="50" t="n">
        <v>406.7</v>
      </c>
      <c r="S24" s="50" t="n">
        <v>406.7</v>
      </c>
      <c r="T24" s="50" t="n">
        <v>406.7</v>
      </c>
      <c r="U24" s="50" t="n">
        <v>406.7</v>
      </c>
      <c r="V24" s="50" t="n">
        <v>406.7</v>
      </c>
      <c r="W24" s="50" t="n">
        <v>406.7</v>
      </c>
      <c r="X24" s="50" t="n">
        <v>406.7</v>
      </c>
      <c r="Y24" s="50" t="n">
        <v>406.7</v>
      </c>
      <c r="Z24" s="50" t="n">
        <v>406.7</v>
      </c>
      <c r="AA24" s="50" t="n">
        <v>406.7</v>
      </c>
      <c r="AB24" s="50" t="n">
        <v>406.7</v>
      </c>
      <c r="AC24" s="50" t="n">
        <v>406.7</v>
      </c>
      <c r="AD24" s="50" t="n">
        <v>406.7</v>
      </c>
      <c r="AE24" s="50" t="n">
        <v>406.7</v>
      </c>
      <c r="AF24" s="50" t="n">
        <v>406.7</v>
      </c>
      <c r="AG24" s="13"/>
    </row>
    <row r="25" customFormat="false" ht="15" hidden="false" customHeight="false" outlineLevel="0" collapsed="false">
      <c r="A25" s="24"/>
      <c r="B25" s="19" t="s">
        <v>319</v>
      </c>
      <c r="C25" s="50" t="s">
        <v>303</v>
      </c>
      <c r="D25" s="50" t="n">
        <v>4250</v>
      </c>
      <c r="E25" s="50" t="n">
        <v>604.8</v>
      </c>
      <c r="F25" s="50" t="n">
        <v>604.8</v>
      </c>
      <c r="G25" s="50" t="n">
        <v>604.8</v>
      </c>
      <c r="H25" s="50" t="n">
        <v>604.8</v>
      </c>
      <c r="I25" s="50" t="n">
        <v>604.8</v>
      </c>
      <c r="J25" s="50" t="n">
        <v>604.8</v>
      </c>
      <c r="K25" s="50" t="n">
        <v>604.8</v>
      </c>
      <c r="L25" s="50" t="n">
        <v>604.8</v>
      </c>
      <c r="M25" s="50" t="n">
        <v>604.8</v>
      </c>
      <c r="N25" s="50" t="n">
        <v>604.8</v>
      </c>
      <c r="O25" s="50" t="n">
        <v>604.8</v>
      </c>
      <c r="P25" s="50" t="n">
        <v>604.8</v>
      </c>
      <c r="Q25" s="50" t="n">
        <v>604.8</v>
      </c>
      <c r="R25" s="50" t="n">
        <v>604.8</v>
      </c>
      <c r="S25" s="50" t="n">
        <v>604.8</v>
      </c>
      <c r="T25" s="50" t="n">
        <v>604.8</v>
      </c>
      <c r="U25" s="50" t="n">
        <v>604.8</v>
      </c>
      <c r="V25" s="50" t="n">
        <v>604.8</v>
      </c>
      <c r="W25" s="50" t="n">
        <v>604.8</v>
      </c>
      <c r="X25" s="50" t="n">
        <v>604.8</v>
      </c>
      <c r="Y25" s="50" t="n">
        <v>604.8</v>
      </c>
      <c r="Z25" s="50" t="n">
        <v>604.8</v>
      </c>
      <c r="AA25" s="50" t="n">
        <v>604.8</v>
      </c>
      <c r="AB25" s="50" t="n">
        <v>604.8</v>
      </c>
      <c r="AC25" s="50" t="n">
        <v>604.8</v>
      </c>
      <c r="AD25" s="50" t="n">
        <v>604.8</v>
      </c>
      <c r="AE25" s="50" t="n">
        <v>604.8</v>
      </c>
      <c r="AF25" s="50" t="n">
        <v>604.8</v>
      </c>
      <c r="AG25" s="13"/>
    </row>
    <row r="26" customFormat="false" ht="15" hidden="false" customHeight="false" outlineLevel="0" collapsed="false">
      <c r="B26" s="280" t="s">
        <v>320</v>
      </c>
      <c r="C26" s="100" t="s">
        <v>303</v>
      </c>
      <c r="E26" s="100" t="n">
        <f aca="false">SUMIF($C$8:$C$25,$C26,E$8:E$25)</f>
        <v>1028.2</v>
      </c>
      <c r="F26" s="100" t="n">
        <f aca="false">SUMIF($C$8:$C$25,$C26,F$8:F$25)</f>
        <v>1028.2</v>
      </c>
      <c r="G26" s="100" t="n">
        <f aca="false">SUMIF($C$8:$C$25,$C26,G$8:G$25)</f>
        <v>1028.2</v>
      </c>
      <c r="H26" s="100" t="n">
        <f aca="false">SUMIF($C$8:$C$25,$C26,H$8:H$25)</f>
        <v>1028.2</v>
      </c>
      <c r="I26" s="100" t="n">
        <f aca="false">SUMIF($C$8:$C$25,$C26,I$8:I$25)</f>
        <v>1028.2</v>
      </c>
      <c r="J26" s="100" t="n">
        <f aca="false">SUMIF($C$8:$C$25,$C26,J$8:J$25)</f>
        <v>1028.2</v>
      </c>
      <c r="K26" s="100" t="n">
        <f aca="false">SUMIF($C$8:$C$25,$C26,K$8:K$25)</f>
        <v>1028.2</v>
      </c>
      <c r="L26" s="100" t="n">
        <f aca="false">SUMIF($C$8:$C$25,$C26,L$8:L$25)</f>
        <v>1028.2</v>
      </c>
      <c r="M26" s="100" t="n">
        <f aca="false">SUMIF($C$8:$C$25,$C26,M$8:M$25)</f>
        <v>1028.2</v>
      </c>
      <c r="N26" s="100" t="n">
        <f aca="false">SUMIF($C$8:$C$25,$C26,N$8:N$25)</f>
        <v>1028.2</v>
      </c>
      <c r="O26" s="100" t="n">
        <f aca="false">SUMIF($C$8:$C$25,$C26,O$8:O$25)</f>
        <v>1028.2</v>
      </c>
      <c r="P26" s="100" t="n">
        <f aca="false">SUMIF($C$8:$C$25,$C26,P$8:P$25)</f>
        <v>1028.2</v>
      </c>
      <c r="Q26" s="100" t="n">
        <f aca="false">SUMIF($C$8:$C$25,$C26,Q$8:Q$25)</f>
        <v>1028.2</v>
      </c>
      <c r="R26" s="100" t="n">
        <f aca="false">SUMIF($C$8:$C$25,$C26,R$8:R$25)</f>
        <v>1028.2</v>
      </c>
      <c r="S26" s="100" t="n">
        <f aca="false">SUMIF($C$8:$C$25,$C26,S$8:S$25)</f>
        <v>1028.2</v>
      </c>
      <c r="T26" s="100" t="n">
        <f aca="false">SUMIF($C$8:$C$25,$C26,T$8:T$25)</f>
        <v>1028.2</v>
      </c>
      <c r="U26" s="100" t="n">
        <f aca="false">SUMIF($C$8:$C$25,$C26,U$8:U$25)</f>
        <v>1028.2</v>
      </c>
      <c r="V26" s="100" t="n">
        <f aca="false">SUMIF($C$8:$C$25,$C26,V$8:V$25)</f>
        <v>1028.2</v>
      </c>
      <c r="W26" s="100" t="n">
        <f aca="false">SUMIF($C$8:$C$25,$C26,W$8:W$25)</f>
        <v>1028.2</v>
      </c>
      <c r="X26" s="100" t="n">
        <f aca="false">SUMIF($C$8:$C$25,$C26,X$8:X$25)</f>
        <v>1028.2</v>
      </c>
      <c r="Y26" s="100" t="n">
        <f aca="false">SUMIF($C$8:$C$25,$C26,Y$8:Y$25)</f>
        <v>1028.2</v>
      </c>
      <c r="Z26" s="100" t="n">
        <f aca="false">SUMIF($C$8:$C$25,$C26,Z$8:Z$25)</f>
        <v>1028.2</v>
      </c>
      <c r="AA26" s="100" t="n">
        <f aca="false">SUMIF($C$8:$C$25,$C26,AA$8:AA$25)</f>
        <v>1028.2</v>
      </c>
      <c r="AB26" s="100" t="n">
        <f aca="false">SUMIF($C$8:$C$25,$C26,AB$8:AB$25)</f>
        <v>1028.2</v>
      </c>
      <c r="AC26" s="100" t="n">
        <f aca="false">SUMIF($C$8:$C$25,$C26,AC$8:AC$25)</f>
        <v>1028.2</v>
      </c>
      <c r="AD26" s="100" t="n">
        <f aca="false">SUMIF($C$8:$C$25,$C26,AD$8:AD$25)</f>
        <v>1028.2</v>
      </c>
      <c r="AE26" s="100" t="n">
        <f aca="false">SUMIF($C$8:$C$25,$C26,AE$8:AE$25)</f>
        <v>1028.2</v>
      </c>
      <c r="AF26" s="100" t="n">
        <f aca="false">SUMIF($C$8:$C$25,$C26,AF$8:AF$25)</f>
        <v>1028.2</v>
      </c>
    </row>
    <row r="27" customFormat="false" ht="15" hidden="false" customHeight="false" outlineLevel="0" collapsed="false">
      <c r="B27" s="280" t="s">
        <v>321</v>
      </c>
      <c r="C27" s="100" t="s">
        <v>301</v>
      </c>
      <c r="E27" s="100" t="n">
        <f aca="false">SUMIF($C$8:$C$25,$C27,E$8:E$25)</f>
        <v>1277.4</v>
      </c>
      <c r="F27" s="100" t="n">
        <f aca="false">SUMIF($C$8:$C$25,$C27,F$8:F$25)</f>
        <v>1277.4</v>
      </c>
      <c r="G27" s="100" t="n">
        <f aca="false">SUMIF($C$8:$C$25,$C27,G$8:G$25)</f>
        <v>1277.4</v>
      </c>
      <c r="H27" s="100" t="n">
        <f aca="false">SUMIF($C$8:$C$25,$C27,H$8:H$25)</f>
        <v>1277.4</v>
      </c>
      <c r="I27" s="100" t="n">
        <f aca="false">SUMIF($C$8:$C$25,$C27,I$8:I$25)</f>
        <v>1277.4</v>
      </c>
      <c r="J27" s="100" t="n">
        <f aca="false">SUMIF($C$8:$C$25,$C27,J$8:J$25)</f>
        <v>1277.4</v>
      </c>
      <c r="K27" s="100" t="n">
        <f aca="false">SUMIF($C$8:$C$25,$C27,K$8:K$25)</f>
        <v>1277.4</v>
      </c>
      <c r="L27" s="100" t="n">
        <f aca="false">SUMIF($C$8:$C$25,$C27,L$8:L$25)</f>
        <v>1277.4</v>
      </c>
      <c r="M27" s="100" t="n">
        <f aca="false">SUMIF($C$8:$C$25,$C27,M$8:M$25)</f>
        <v>1277.4</v>
      </c>
      <c r="N27" s="100" t="n">
        <f aca="false">SUMIF($C$8:$C$25,$C27,N$8:N$25)</f>
        <v>1277.4</v>
      </c>
      <c r="O27" s="100" t="n">
        <f aca="false">SUMIF($C$8:$C$25,$C27,O$8:O$25)</f>
        <v>1277.4</v>
      </c>
      <c r="P27" s="100" t="n">
        <f aca="false">SUMIF($C$8:$C$25,$C27,P$8:P$25)</f>
        <v>1277.4</v>
      </c>
      <c r="Q27" s="100" t="n">
        <f aca="false">SUMIF($C$8:$C$25,$C27,Q$8:Q$25)</f>
        <v>1277.4</v>
      </c>
      <c r="R27" s="100" t="n">
        <f aca="false">SUMIF($C$8:$C$25,$C27,R$8:R$25)</f>
        <v>1277.4</v>
      </c>
      <c r="S27" s="100" t="n">
        <f aca="false">SUMIF($C$8:$C$25,$C27,S$8:S$25)</f>
        <v>1277.4</v>
      </c>
      <c r="T27" s="100" t="n">
        <f aca="false">SUMIF($C$8:$C$25,$C27,T$8:T$25)</f>
        <v>1277.4</v>
      </c>
      <c r="U27" s="100" t="n">
        <f aca="false">SUMIF($C$8:$C$25,$C27,U$8:U$25)</f>
        <v>1277.4</v>
      </c>
      <c r="V27" s="100" t="n">
        <f aca="false">SUMIF($C$8:$C$25,$C27,V$8:V$25)</f>
        <v>1277.4</v>
      </c>
      <c r="W27" s="100" t="n">
        <f aca="false">SUMIF($C$8:$C$25,$C27,W$8:W$25)</f>
        <v>1277.4</v>
      </c>
      <c r="X27" s="100" t="n">
        <f aca="false">SUMIF($C$8:$C$25,$C27,X$8:X$25)</f>
        <v>1277.4</v>
      </c>
      <c r="Y27" s="100" t="n">
        <f aca="false">SUMIF($C$8:$C$25,$C27,Y$8:Y$25)</f>
        <v>1277.4</v>
      </c>
      <c r="Z27" s="100" t="n">
        <f aca="false">SUMIF($C$8:$C$25,$C27,Z$8:Z$25)</f>
        <v>1277.4</v>
      </c>
      <c r="AA27" s="100" t="n">
        <f aca="false">SUMIF($C$8:$C$25,$C27,AA$8:AA$25)</f>
        <v>1277.4</v>
      </c>
      <c r="AB27" s="100" t="n">
        <f aca="false">SUMIF($C$8:$C$25,$C27,AB$8:AB$25)</f>
        <v>1277.4</v>
      </c>
      <c r="AC27" s="100" t="n">
        <f aca="false">SUMIF($C$8:$C$25,$C27,AC$8:AC$25)</f>
        <v>1277.4</v>
      </c>
      <c r="AD27" s="100" t="n">
        <f aca="false">SUMIF($C$8:$C$25,$C27,AD$8:AD$25)</f>
        <v>1277.4</v>
      </c>
      <c r="AE27" s="100" t="n">
        <f aca="false">SUMIF($C$8:$C$25,$C27,AE$8:AE$25)</f>
        <v>1277.4</v>
      </c>
      <c r="AF27" s="100" t="n">
        <f aca="false">SUMIF($C$8:$C$25,$C27,AF$8:AF$25)</f>
        <v>1277.4</v>
      </c>
    </row>
    <row r="28" customFormat="false" ht="15" hidden="false" customHeight="false" outlineLevel="0" collapsed="false">
      <c r="B28" s="280" t="s">
        <v>117</v>
      </c>
      <c r="C28" s="100" t="s">
        <v>322</v>
      </c>
      <c r="E28" s="281" t="n">
        <f aca="false">E26+E27</f>
        <v>2305.6</v>
      </c>
      <c r="F28" s="281" t="n">
        <f aca="false">F26+F27</f>
        <v>2305.6</v>
      </c>
      <c r="G28" s="281" t="n">
        <f aca="false">G26+G27</f>
        <v>2305.6</v>
      </c>
      <c r="H28" s="281" t="n">
        <f aca="false">H26+H27</f>
        <v>2305.6</v>
      </c>
      <c r="I28" s="281" t="n">
        <f aca="false">I26+I27</f>
        <v>2305.6</v>
      </c>
      <c r="J28" s="281" t="n">
        <f aca="false">J26+J27</f>
        <v>2305.6</v>
      </c>
      <c r="K28" s="281" t="n">
        <f aca="false">K26+K27</f>
        <v>2305.6</v>
      </c>
      <c r="L28" s="281" t="n">
        <f aca="false">L26+L27</f>
        <v>2305.6</v>
      </c>
      <c r="M28" s="281" t="n">
        <f aca="false">M26+M27</f>
        <v>2305.6</v>
      </c>
      <c r="N28" s="281" t="n">
        <f aca="false">N26+N27</f>
        <v>2305.6</v>
      </c>
      <c r="O28" s="281" t="n">
        <f aca="false">O26+O27</f>
        <v>2305.6</v>
      </c>
      <c r="P28" s="281" t="n">
        <f aca="false">P26+P27</f>
        <v>2305.6</v>
      </c>
      <c r="Q28" s="281" t="n">
        <f aca="false">Q26+Q27</f>
        <v>2305.6</v>
      </c>
      <c r="R28" s="281" t="n">
        <f aca="false">R26+R27</f>
        <v>2305.6</v>
      </c>
      <c r="S28" s="281" t="n">
        <f aca="false">S26+S27</f>
        <v>2305.6</v>
      </c>
      <c r="T28" s="281" t="n">
        <f aca="false">T26+T27</f>
        <v>2305.6</v>
      </c>
      <c r="U28" s="281" t="n">
        <f aca="false">U26+U27</f>
        <v>2305.6</v>
      </c>
      <c r="V28" s="281" t="n">
        <f aca="false">V26+V27</f>
        <v>2305.6</v>
      </c>
      <c r="W28" s="281" t="n">
        <f aca="false">W26+W27</f>
        <v>2305.6</v>
      </c>
      <c r="X28" s="281" t="n">
        <f aca="false">X26+X27</f>
        <v>2305.6</v>
      </c>
      <c r="Y28" s="281" t="n">
        <f aca="false">Y26+Y27</f>
        <v>2305.6</v>
      </c>
      <c r="Z28" s="281" t="n">
        <f aca="false">Z26+Z27</f>
        <v>2305.6</v>
      </c>
      <c r="AA28" s="281" t="n">
        <f aca="false">AA26+AA27</f>
        <v>2305.6</v>
      </c>
      <c r="AB28" s="281" t="n">
        <f aca="false">AB26+AB27</f>
        <v>2305.6</v>
      </c>
      <c r="AC28" s="281" t="n">
        <f aca="false">AC26+AC27</f>
        <v>2305.6</v>
      </c>
      <c r="AD28" s="281" t="n">
        <f aca="false">AD26+AD27</f>
        <v>2305.6</v>
      </c>
      <c r="AE28" s="281" t="n">
        <f aca="false">AE26+AE27</f>
        <v>2305.6</v>
      </c>
      <c r="AF28" s="281" t="n">
        <f aca="false">AF26+AF27</f>
        <v>2305.6</v>
      </c>
    </row>
    <row r="30" customFormat="false" ht="15" hidden="false" customHeight="false" outlineLevel="0" collapsed="false">
      <c r="B30" s="171" t="s">
        <v>323</v>
      </c>
      <c r="C30" s="263" t="s">
        <v>298</v>
      </c>
      <c r="D30" s="263" t="s">
        <v>299</v>
      </c>
      <c r="E30" s="263" t="n">
        <v>2023</v>
      </c>
      <c r="F30" s="263" t="n">
        <v>2024</v>
      </c>
      <c r="G30" s="263" t="n">
        <v>2025</v>
      </c>
      <c r="H30" s="263" t="n">
        <v>2026</v>
      </c>
      <c r="I30" s="263" t="n">
        <v>2027</v>
      </c>
      <c r="J30" s="263" t="n">
        <v>2028</v>
      </c>
      <c r="K30" s="263" t="n">
        <v>2029</v>
      </c>
      <c r="L30" s="263" t="n">
        <v>2030</v>
      </c>
      <c r="M30" s="263" t="n">
        <v>2031</v>
      </c>
      <c r="N30" s="263" t="n">
        <v>2032</v>
      </c>
      <c r="O30" s="263" t="n">
        <v>2033</v>
      </c>
      <c r="P30" s="263" t="n">
        <v>2034</v>
      </c>
      <c r="Q30" s="263" t="n">
        <v>2035</v>
      </c>
      <c r="R30" s="263" t="n">
        <v>2036</v>
      </c>
      <c r="S30" s="263" t="n">
        <v>2037</v>
      </c>
      <c r="T30" s="263" t="n">
        <v>2038</v>
      </c>
      <c r="U30" s="263" t="n">
        <v>2039</v>
      </c>
      <c r="V30" s="263" t="n">
        <v>2040</v>
      </c>
      <c r="W30" s="263" t="n">
        <v>2041</v>
      </c>
      <c r="X30" s="263" t="n">
        <v>2042</v>
      </c>
      <c r="Y30" s="263" t="n">
        <v>2043</v>
      </c>
      <c r="Z30" s="263" t="n">
        <v>2044</v>
      </c>
      <c r="AA30" s="263" t="n">
        <v>2045</v>
      </c>
      <c r="AB30" s="263" t="n">
        <v>2046</v>
      </c>
      <c r="AC30" s="263" t="n">
        <v>2047</v>
      </c>
      <c r="AD30" s="263" t="n">
        <v>2048</v>
      </c>
      <c r="AE30" s="263" t="n">
        <v>2049</v>
      </c>
      <c r="AF30" s="263" t="n">
        <v>2050</v>
      </c>
    </row>
    <row r="31" customFormat="false" ht="15" hidden="false" customHeight="false" outlineLevel="0" collapsed="false">
      <c r="B31" s="19" t="str">
        <f aca="false">B8</f>
        <v>Tunø Knob</v>
      </c>
      <c r="C31" s="60" t="str">
        <f aca="false">C8</f>
        <v>DK1</v>
      </c>
      <c r="D31" s="60" t="n">
        <f aca="false">D8</f>
        <v>2700</v>
      </c>
      <c r="E31" s="76" t="n">
        <f aca="false">SUMPRODUCT($D8,E8)*1/1000</f>
        <v>13.5</v>
      </c>
      <c r="F31" s="76" t="n">
        <f aca="false">SUMPRODUCT($D8,F8)*1/1000</f>
        <v>13.5</v>
      </c>
      <c r="G31" s="76" t="n">
        <f aca="false">SUMPRODUCT($D8,G8)*1/1000</f>
        <v>13.5</v>
      </c>
      <c r="H31" s="76" t="n">
        <f aca="false">SUMPRODUCT($D8,H8)*1/1000</f>
        <v>13.5</v>
      </c>
      <c r="I31" s="76" t="n">
        <f aca="false">SUMPRODUCT($D8,I8)*1/1000</f>
        <v>13.5</v>
      </c>
      <c r="J31" s="76" t="n">
        <f aca="false">SUMPRODUCT($D8,J8)*1/1000</f>
        <v>13.5</v>
      </c>
      <c r="K31" s="76" t="n">
        <f aca="false">SUMPRODUCT($D8,K8)*1/1000</f>
        <v>13.5</v>
      </c>
      <c r="L31" s="76" t="n">
        <f aca="false">SUMPRODUCT($D8,L8)*1/1000</f>
        <v>13.5</v>
      </c>
      <c r="M31" s="76" t="n">
        <f aca="false">SUMPRODUCT($D8,M8)*1/1000</f>
        <v>13.5</v>
      </c>
      <c r="N31" s="76" t="n">
        <f aca="false">SUMPRODUCT($D8,N8)*1/1000</f>
        <v>13.5</v>
      </c>
      <c r="O31" s="76" t="n">
        <f aca="false">SUMPRODUCT($D8,O8)*1/1000</f>
        <v>13.5</v>
      </c>
      <c r="P31" s="76" t="n">
        <f aca="false">SUMPRODUCT($D8,P8)*1/1000</f>
        <v>13.5</v>
      </c>
      <c r="Q31" s="76" t="n">
        <f aca="false">SUMPRODUCT($D8,Q8)*1/1000</f>
        <v>13.5</v>
      </c>
      <c r="R31" s="76" t="n">
        <f aca="false">SUMPRODUCT($D8,R8)*1/1000</f>
        <v>13.5</v>
      </c>
      <c r="S31" s="76" t="n">
        <f aca="false">SUMPRODUCT($D8,S8)*1/1000</f>
        <v>13.5</v>
      </c>
      <c r="T31" s="76" t="n">
        <f aca="false">SUMPRODUCT($D8,T8)*1/1000</f>
        <v>13.5</v>
      </c>
      <c r="U31" s="76" t="n">
        <f aca="false">SUMPRODUCT($D8,U8)*1/1000</f>
        <v>13.5</v>
      </c>
      <c r="V31" s="76" t="n">
        <f aca="false">SUMPRODUCT($D8,V8)*1/1000</f>
        <v>13.5</v>
      </c>
      <c r="W31" s="76" t="n">
        <f aca="false">SUMPRODUCT($D8,W8)*1/1000</f>
        <v>13.5</v>
      </c>
      <c r="X31" s="76" t="n">
        <f aca="false">SUMPRODUCT($D8,X8)*1/1000</f>
        <v>13.5</v>
      </c>
      <c r="Y31" s="76" t="n">
        <f aca="false">SUMPRODUCT($D8,Y8)*1/1000</f>
        <v>13.5</v>
      </c>
      <c r="Z31" s="76" t="n">
        <f aca="false">SUMPRODUCT($D8,Z8)*1/1000</f>
        <v>13.5</v>
      </c>
      <c r="AA31" s="76" t="n">
        <f aca="false">SUMPRODUCT($D8,AA8)*1/1000</f>
        <v>13.5</v>
      </c>
      <c r="AB31" s="76" t="n">
        <f aca="false">SUMPRODUCT($D8,AB8)*1/1000</f>
        <v>13.5</v>
      </c>
      <c r="AC31" s="76" t="n">
        <f aca="false">SUMPRODUCT($D8,AC8)*1/1000</f>
        <v>13.5</v>
      </c>
      <c r="AD31" s="76" t="n">
        <f aca="false">SUMPRODUCT($D8,AD8)*1/1000</f>
        <v>13.5</v>
      </c>
      <c r="AE31" s="76" t="n">
        <f aca="false">SUMPRODUCT($D8,AE8)*1/1000</f>
        <v>13.5</v>
      </c>
      <c r="AF31" s="76" t="n">
        <f aca="false">SUMPRODUCT($D8,AF8)*1/1000</f>
        <v>13.5</v>
      </c>
    </row>
    <row r="32" customFormat="false" ht="15" hidden="false" customHeight="false" outlineLevel="0" collapsed="false">
      <c r="B32" s="19" t="str">
        <f aca="false">B9</f>
        <v>Middelgrunden</v>
      </c>
      <c r="C32" s="60" t="str">
        <f aca="false">C9</f>
        <v>DK2</v>
      </c>
      <c r="D32" s="60" t="n">
        <f aca="false">D9</f>
        <v>2200</v>
      </c>
      <c r="E32" s="76" t="n">
        <f aca="false">SUMPRODUCT($D9,E9)*1/1000</f>
        <v>88</v>
      </c>
      <c r="F32" s="76" t="n">
        <f aca="false">SUMPRODUCT($D9,F9)*1/1000</f>
        <v>88</v>
      </c>
      <c r="G32" s="76" t="n">
        <f aca="false">SUMPRODUCT($D9,G9)*1/1000</f>
        <v>88</v>
      </c>
      <c r="H32" s="76" t="n">
        <f aca="false">SUMPRODUCT($D9,H9)*1/1000</f>
        <v>88</v>
      </c>
      <c r="I32" s="76" t="n">
        <f aca="false">SUMPRODUCT($D9,I9)*1/1000</f>
        <v>88</v>
      </c>
      <c r="J32" s="76" t="n">
        <f aca="false">SUMPRODUCT($D9,J9)*1/1000</f>
        <v>88</v>
      </c>
      <c r="K32" s="76" t="n">
        <f aca="false">SUMPRODUCT($D9,K9)*1/1000</f>
        <v>88</v>
      </c>
      <c r="L32" s="76" t="n">
        <f aca="false">SUMPRODUCT($D9,L9)*1/1000</f>
        <v>88</v>
      </c>
      <c r="M32" s="76" t="n">
        <f aca="false">SUMPRODUCT($D9,M9)*1/1000</f>
        <v>88</v>
      </c>
      <c r="N32" s="76" t="n">
        <f aca="false">SUMPRODUCT($D9,N9)*1/1000</f>
        <v>88</v>
      </c>
      <c r="O32" s="76" t="n">
        <f aca="false">SUMPRODUCT($D9,O9)*1/1000</f>
        <v>88</v>
      </c>
      <c r="P32" s="76" t="n">
        <f aca="false">SUMPRODUCT($D9,P9)*1/1000</f>
        <v>88</v>
      </c>
      <c r="Q32" s="76" t="n">
        <f aca="false">SUMPRODUCT($D9,Q9)*1/1000</f>
        <v>88</v>
      </c>
      <c r="R32" s="76" t="n">
        <f aca="false">SUMPRODUCT($D9,R9)*1/1000</f>
        <v>88</v>
      </c>
      <c r="S32" s="76" t="n">
        <f aca="false">SUMPRODUCT($D9,S9)*1/1000</f>
        <v>88</v>
      </c>
      <c r="T32" s="76" t="n">
        <f aca="false">SUMPRODUCT($D9,T9)*1/1000</f>
        <v>88</v>
      </c>
      <c r="U32" s="76" t="n">
        <f aca="false">SUMPRODUCT($D9,U9)*1/1000</f>
        <v>88</v>
      </c>
      <c r="V32" s="76" t="n">
        <f aca="false">SUMPRODUCT($D9,V9)*1/1000</f>
        <v>88</v>
      </c>
      <c r="W32" s="76" t="n">
        <f aca="false">SUMPRODUCT($D9,W9)*1/1000</f>
        <v>88</v>
      </c>
      <c r="X32" s="76" t="n">
        <f aca="false">SUMPRODUCT($D9,X9)*1/1000</f>
        <v>88</v>
      </c>
      <c r="Y32" s="76" t="n">
        <f aca="false">SUMPRODUCT($D9,Y9)*1/1000</f>
        <v>88</v>
      </c>
      <c r="Z32" s="76" t="n">
        <f aca="false">SUMPRODUCT($D9,Z9)*1/1000</f>
        <v>88</v>
      </c>
      <c r="AA32" s="76" t="n">
        <f aca="false">SUMPRODUCT($D9,AA9)*1/1000</f>
        <v>88</v>
      </c>
      <c r="AB32" s="76" t="n">
        <f aca="false">SUMPRODUCT($D9,AB9)*1/1000</f>
        <v>88</v>
      </c>
      <c r="AC32" s="76" t="n">
        <f aca="false">SUMPRODUCT($D9,AC9)*1/1000</f>
        <v>88</v>
      </c>
      <c r="AD32" s="76" t="n">
        <f aca="false">SUMPRODUCT($D9,AD9)*1/1000</f>
        <v>88</v>
      </c>
      <c r="AE32" s="76" t="n">
        <f aca="false">SUMPRODUCT($D9,AE9)*1/1000</f>
        <v>88</v>
      </c>
      <c r="AF32" s="76" t="n">
        <f aca="false">SUMPRODUCT($D9,AF9)*1/1000</f>
        <v>88</v>
      </c>
    </row>
    <row r="33" customFormat="false" ht="15" hidden="false" customHeight="false" outlineLevel="0" collapsed="false">
      <c r="B33" s="19" t="str">
        <f aca="false">B10</f>
        <v>Horns Rev 1</v>
      </c>
      <c r="C33" s="60" t="str">
        <f aca="false">C10</f>
        <v>DK1</v>
      </c>
      <c r="D33" s="60" t="n">
        <f aca="false">D10</f>
        <v>3950</v>
      </c>
      <c r="E33" s="76" t="n">
        <f aca="false">SUMPRODUCT($D10,E10)*1/1000</f>
        <v>632</v>
      </c>
      <c r="F33" s="76" t="n">
        <f aca="false">SUMPRODUCT($D10,F10)*1/1000</f>
        <v>632</v>
      </c>
      <c r="G33" s="76" t="n">
        <f aca="false">SUMPRODUCT($D10,G10)*1/1000</f>
        <v>632</v>
      </c>
      <c r="H33" s="76" t="n">
        <f aca="false">SUMPRODUCT($D10,H10)*1/1000</f>
        <v>632</v>
      </c>
      <c r="I33" s="76" t="n">
        <f aca="false">SUMPRODUCT($D10,I10)*1/1000</f>
        <v>632</v>
      </c>
      <c r="J33" s="76" t="n">
        <f aca="false">SUMPRODUCT($D10,J10)*1/1000</f>
        <v>632</v>
      </c>
      <c r="K33" s="76" t="n">
        <f aca="false">SUMPRODUCT($D10,K10)*1/1000</f>
        <v>632</v>
      </c>
      <c r="L33" s="76" t="n">
        <f aca="false">SUMPRODUCT($D10,L10)*1/1000</f>
        <v>632</v>
      </c>
      <c r="M33" s="76" t="n">
        <f aca="false">SUMPRODUCT($D10,M10)*1/1000</f>
        <v>632</v>
      </c>
      <c r="N33" s="76" t="n">
        <f aca="false">SUMPRODUCT($D10,N10)*1/1000</f>
        <v>632</v>
      </c>
      <c r="O33" s="76" t="n">
        <f aca="false">SUMPRODUCT($D10,O10)*1/1000</f>
        <v>632</v>
      </c>
      <c r="P33" s="76" t="n">
        <f aca="false">SUMPRODUCT($D10,P10)*1/1000</f>
        <v>632</v>
      </c>
      <c r="Q33" s="76" t="n">
        <f aca="false">SUMPRODUCT($D10,Q10)*1/1000</f>
        <v>632</v>
      </c>
      <c r="R33" s="76" t="n">
        <f aca="false">SUMPRODUCT($D10,R10)*1/1000</f>
        <v>632</v>
      </c>
      <c r="S33" s="76" t="n">
        <f aca="false">SUMPRODUCT($D10,S10)*1/1000</f>
        <v>632</v>
      </c>
      <c r="T33" s="76" t="n">
        <f aca="false">SUMPRODUCT($D10,T10)*1/1000</f>
        <v>632</v>
      </c>
      <c r="U33" s="76" t="n">
        <f aca="false">SUMPRODUCT($D10,U10)*1/1000</f>
        <v>632</v>
      </c>
      <c r="V33" s="76" t="n">
        <f aca="false">SUMPRODUCT($D10,V10)*1/1000</f>
        <v>632</v>
      </c>
      <c r="W33" s="76" t="n">
        <f aca="false">SUMPRODUCT($D10,W10)*1/1000</f>
        <v>632</v>
      </c>
      <c r="X33" s="76" t="n">
        <f aca="false">SUMPRODUCT($D10,X10)*1/1000</f>
        <v>632</v>
      </c>
      <c r="Y33" s="76" t="n">
        <f aca="false">SUMPRODUCT($D10,Y10)*1/1000</f>
        <v>632</v>
      </c>
      <c r="Z33" s="76" t="n">
        <f aca="false">SUMPRODUCT($D10,Z10)*1/1000</f>
        <v>632</v>
      </c>
      <c r="AA33" s="76" t="n">
        <f aca="false">SUMPRODUCT($D10,AA10)*1/1000</f>
        <v>632</v>
      </c>
      <c r="AB33" s="76" t="n">
        <f aca="false">SUMPRODUCT($D10,AB10)*1/1000</f>
        <v>632</v>
      </c>
      <c r="AC33" s="76" t="n">
        <f aca="false">SUMPRODUCT($D10,AC10)*1/1000</f>
        <v>632</v>
      </c>
      <c r="AD33" s="76" t="n">
        <f aca="false">SUMPRODUCT($D10,AD10)*1/1000</f>
        <v>632</v>
      </c>
      <c r="AE33" s="76" t="n">
        <f aca="false">SUMPRODUCT($D10,AE10)*1/1000</f>
        <v>632</v>
      </c>
      <c r="AF33" s="76" t="n">
        <f aca="false">SUMPRODUCT($D10,AF10)*1/1000</f>
        <v>632</v>
      </c>
    </row>
    <row r="34" customFormat="false" ht="15" hidden="false" customHeight="false" outlineLevel="0" collapsed="false">
      <c r="B34" s="19" t="str">
        <f aca="false">B11</f>
        <v>Rønland</v>
      </c>
      <c r="C34" s="60" t="str">
        <f aca="false">C11</f>
        <v>DK1</v>
      </c>
      <c r="D34" s="60" t="n">
        <f aca="false">D11</f>
        <v>3800</v>
      </c>
      <c r="E34" s="76" t="n">
        <f aca="false">SUMPRODUCT($D11,E11)*1/1000</f>
        <v>65.36</v>
      </c>
      <c r="F34" s="76" t="n">
        <f aca="false">SUMPRODUCT($D11,F11)*1/1000</f>
        <v>65.36</v>
      </c>
      <c r="G34" s="76" t="n">
        <f aca="false">SUMPRODUCT($D11,G11)*1/1000</f>
        <v>65.36</v>
      </c>
      <c r="H34" s="76" t="n">
        <f aca="false">SUMPRODUCT($D11,H11)*1/1000</f>
        <v>65.36</v>
      </c>
      <c r="I34" s="76" t="n">
        <f aca="false">SUMPRODUCT($D11,I11)*1/1000</f>
        <v>65.36</v>
      </c>
      <c r="J34" s="76" t="n">
        <f aca="false">SUMPRODUCT($D11,J11)*1/1000</f>
        <v>65.36</v>
      </c>
      <c r="K34" s="76" t="n">
        <f aca="false">SUMPRODUCT($D11,K11)*1/1000</f>
        <v>65.36</v>
      </c>
      <c r="L34" s="76" t="n">
        <f aca="false">SUMPRODUCT($D11,L11)*1/1000</f>
        <v>65.36</v>
      </c>
      <c r="M34" s="76" t="n">
        <f aca="false">SUMPRODUCT($D11,M11)*1/1000</f>
        <v>65.36</v>
      </c>
      <c r="N34" s="76" t="n">
        <f aca="false">SUMPRODUCT($D11,N11)*1/1000</f>
        <v>65.36</v>
      </c>
      <c r="O34" s="76" t="n">
        <f aca="false">SUMPRODUCT($D11,O11)*1/1000</f>
        <v>65.36</v>
      </c>
      <c r="P34" s="76" t="n">
        <f aca="false">SUMPRODUCT($D11,P11)*1/1000</f>
        <v>65.36</v>
      </c>
      <c r="Q34" s="76" t="n">
        <f aca="false">SUMPRODUCT($D11,Q11)*1/1000</f>
        <v>65.36</v>
      </c>
      <c r="R34" s="76" t="n">
        <f aca="false">SUMPRODUCT($D11,R11)*1/1000</f>
        <v>65.36</v>
      </c>
      <c r="S34" s="76" t="n">
        <f aca="false">SUMPRODUCT($D11,S11)*1/1000</f>
        <v>65.36</v>
      </c>
      <c r="T34" s="76" t="n">
        <f aca="false">SUMPRODUCT($D11,T11)*1/1000</f>
        <v>65.36</v>
      </c>
      <c r="U34" s="76" t="n">
        <f aca="false">SUMPRODUCT($D11,U11)*1/1000</f>
        <v>65.36</v>
      </c>
      <c r="V34" s="76" t="n">
        <f aca="false">SUMPRODUCT($D11,V11)*1/1000</f>
        <v>65.36</v>
      </c>
      <c r="W34" s="76" t="n">
        <f aca="false">SUMPRODUCT($D11,W11)*1/1000</f>
        <v>65.36</v>
      </c>
      <c r="X34" s="76" t="n">
        <f aca="false">SUMPRODUCT($D11,X11)*1/1000</f>
        <v>65.36</v>
      </c>
      <c r="Y34" s="76" t="n">
        <f aca="false">SUMPRODUCT($D11,Y11)*1/1000</f>
        <v>65.36</v>
      </c>
      <c r="Z34" s="76" t="n">
        <f aca="false">SUMPRODUCT($D11,Z11)*1/1000</f>
        <v>65.36</v>
      </c>
      <c r="AA34" s="76" t="n">
        <f aca="false">SUMPRODUCT($D11,AA11)*1/1000</f>
        <v>65.36</v>
      </c>
      <c r="AB34" s="76" t="n">
        <f aca="false">SUMPRODUCT($D11,AB11)*1/1000</f>
        <v>65.36</v>
      </c>
      <c r="AC34" s="76" t="n">
        <f aca="false">SUMPRODUCT($D11,AC11)*1/1000</f>
        <v>65.36</v>
      </c>
      <c r="AD34" s="76" t="n">
        <f aca="false">SUMPRODUCT($D11,AD11)*1/1000</f>
        <v>65.36</v>
      </c>
      <c r="AE34" s="76" t="n">
        <f aca="false">SUMPRODUCT($D11,AE11)*1/1000</f>
        <v>65.36</v>
      </c>
      <c r="AF34" s="76" t="n">
        <f aca="false">SUMPRODUCT($D11,AF11)*1/1000</f>
        <v>65.36</v>
      </c>
    </row>
    <row r="35" customFormat="false" ht="15" hidden="false" customHeight="false" outlineLevel="0" collapsed="false">
      <c r="B35" s="19" t="str">
        <f aca="false">B12</f>
        <v>Nysted</v>
      </c>
      <c r="C35" s="60" t="str">
        <f aca="false">C12</f>
        <v>DK2</v>
      </c>
      <c r="D35" s="60" t="n">
        <f aca="false">D12</f>
        <v>3300</v>
      </c>
      <c r="E35" s="76" t="n">
        <f aca="false">SUMPRODUCT($D12,E12)*1/1000</f>
        <v>546.48</v>
      </c>
      <c r="F35" s="76" t="n">
        <f aca="false">SUMPRODUCT($D12,F12)*1/1000</f>
        <v>546.48</v>
      </c>
      <c r="G35" s="76" t="n">
        <f aca="false">SUMPRODUCT($D12,G12)*1/1000</f>
        <v>546.48</v>
      </c>
      <c r="H35" s="76" t="n">
        <f aca="false">SUMPRODUCT($D12,H12)*1/1000</f>
        <v>546.48</v>
      </c>
      <c r="I35" s="76" t="n">
        <f aca="false">SUMPRODUCT($D12,I12)*1/1000</f>
        <v>546.48</v>
      </c>
      <c r="J35" s="76" t="n">
        <f aca="false">SUMPRODUCT($D12,J12)*1/1000</f>
        <v>546.48</v>
      </c>
      <c r="K35" s="76" t="n">
        <f aca="false">SUMPRODUCT($D12,K12)*1/1000</f>
        <v>546.48</v>
      </c>
      <c r="L35" s="76" t="n">
        <f aca="false">SUMPRODUCT($D12,L12)*1/1000</f>
        <v>546.48</v>
      </c>
      <c r="M35" s="76" t="n">
        <f aca="false">SUMPRODUCT($D12,M12)*1/1000</f>
        <v>546.48</v>
      </c>
      <c r="N35" s="76" t="n">
        <f aca="false">SUMPRODUCT($D12,N12)*1/1000</f>
        <v>546.48</v>
      </c>
      <c r="O35" s="76" t="n">
        <f aca="false">SUMPRODUCT($D12,O12)*1/1000</f>
        <v>546.48</v>
      </c>
      <c r="P35" s="76" t="n">
        <f aca="false">SUMPRODUCT($D12,P12)*1/1000</f>
        <v>546.48</v>
      </c>
      <c r="Q35" s="76" t="n">
        <f aca="false">SUMPRODUCT($D12,Q12)*1/1000</f>
        <v>546.48</v>
      </c>
      <c r="R35" s="76" t="n">
        <f aca="false">SUMPRODUCT($D12,R12)*1/1000</f>
        <v>546.48</v>
      </c>
      <c r="S35" s="76" t="n">
        <f aca="false">SUMPRODUCT($D12,S12)*1/1000</f>
        <v>546.48</v>
      </c>
      <c r="T35" s="76" t="n">
        <f aca="false">SUMPRODUCT($D12,T12)*1/1000</f>
        <v>546.48</v>
      </c>
      <c r="U35" s="76" t="n">
        <f aca="false">SUMPRODUCT($D12,U12)*1/1000</f>
        <v>546.48</v>
      </c>
      <c r="V35" s="76" t="n">
        <f aca="false">SUMPRODUCT($D12,V12)*1/1000</f>
        <v>546.48</v>
      </c>
      <c r="W35" s="76" t="n">
        <f aca="false">SUMPRODUCT($D12,W12)*1/1000</f>
        <v>546.48</v>
      </c>
      <c r="X35" s="76" t="n">
        <f aca="false">SUMPRODUCT($D12,X12)*1/1000</f>
        <v>546.48</v>
      </c>
      <c r="Y35" s="76" t="n">
        <f aca="false">SUMPRODUCT($D12,Y12)*1/1000</f>
        <v>546.48</v>
      </c>
      <c r="Z35" s="76" t="n">
        <f aca="false">SUMPRODUCT($D12,Z12)*1/1000</f>
        <v>546.48</v>
      </c>
      <c r="AA35" s="76" t="n">
        <f aca="false">SUMPRODUCT($D12,AA12)*1/1000</f>
        <v>546.48</v>
      </c>
      <c r="AB35" s="76" t="n">
        <f aca="false">SUMPRODUCT($D12,AB12)*1/1000</f>
        <v>546.48</v>
      </c>
      <c r="AC35" s="76" t="n">
        <f aca="false">SUMPRODUCT($D12,AC12)*1/1000</f>
        <v>546.48</v>
      </c>
      <c r="AD35" s="76" t="n">
        <f aca="false">SUMPRODUCT($D12,AD12)*1/1000</f>
        <v>546.48</v>
      </c>
      <c r="AE35" s="76" t="n">
        <f aca="false">SUMPRODUCT($D12,AE12)*1/1000</f>
        <v>546.48</v>
      </c>
      <c r="AF35" s="76" t="n">
        <f aca="false">SUMPRODUCT($D12,AF12)*1/1000</f>
        <v>546.48</v>
      </c>
    </row>
    <row r="36" customFormat="false" ht="15" hidden="false" customHeight="false" outlineLevel="0" collapsed="false">
      <c r="B36" s="19" t="str">
        <f aca="false">B13</f>
        <v>Samsø (2003)</v>
      </c>
      <c r="C36" s="60" t="str">
        <f aca="false">C13</f>
        <v>DK1</v>
      </c>
      <c r="D36" s="60" t="n">
        <f aca="false">D13</f>
        <v>3550</v>
      </c>
      <c r="E36" s="76" t="n">
        <f aca="false">SUMPRODUCT($D13,E13)*1/1000</f>
        <v>73.485</v>
      </c>
      <c r="F36" s="76" t="n">
        <f aca="false">SUMPRODUCT($D13,F13)*1/1000</f>
        <v>73.485</v>
      </c>
      <c r="G36" s="76" t="n">
        <f aca="false">SUMPRODUCT($D13,G13)*1/1000</f>
        <v>73.485</v>
      </c>
      <c r="H36" s="76" t="n">
        <f aca="false">SUMPRODUCT($D13,H13)*1/1000</f>
        <v>73.485</v>
      </c>
      <c r="I36" s="76" t="n">
        <f aca="false">SUMPRODUCT($D13,I13)*1/1000</f>
        <v>73.485</v>
      </c>
      <c r="J36" s="76" t="n">
        <f aca="false">SUMPRODUCT($D13,J13)*1/1000</f>
        <v>73.485</v>
      </c>
      <c r="K36" s="76" t="n">
        <f aca="false">SUMPRODUCT($D13,K13)*1/1000</f>
        <v>73.485</v>
      </c>
      <c r="L36" s="76" t="n">
        <f aca="false">SUMPRODUCT($D13,L13)*1/1000</f>
        <v>73.485</v>
      </c>
      <c r="M36" s="76" t="n">
        <f aca="false">SUMPRODUCT($D13,M13)*1/1000</f>
        <v>73.485</v>
      </c>
      <c r="N36" s="76" t="n">
        <f aca="false">SUMPRODUCT($D13,N13)*1/1000</f>
        <v>73.485</v>
      </c>
      <c r="O36" s="76" t="n">
        <f aca="false">SUMPRODUCT($D13,O13)*1/1000</f>
        <v>73.485</v>
      </c>
      <c r="P36" s="76" t="n">
        <f aca="false">SUMPRODUCT($D13,P13)*1/1000</f>
        <v>73.485</v>
      </c>
      <c r="Q36" s="76" t="n">
        <f aca="false">SUMPRODUCT($D13,Q13)*1/1000</f>
        <v>73.485</v>
      </c>
      <c r="R36" s="76" t="n">
        <f aca="false">SUMPRODUCT($D13,R13)*1/1000</f>
        <v>73.485</v>
      </c>
      <c r="S36" s="76" t="n">
        <f aca="false">SUMPRODUCT($D13,S13)*1/1000</f>
        <v>73.485</v>
      </c>
      <c r="T36" s="76" t="n">
        <f aca="false">SUMPRODUCT($D13,T13)*1/1000</f>
        <v>73.485</v>
      </c>
      <c r="U36" s="76" t="n">
        <f aca="false">SUMPRODUCT($D13,U13)*1/1000</f>
        <v>73.485</v>
      </c>
      <c r="V36" s="76" t="n">
        <f aca="false">SUMPRODUCT($D13,V13)*1/1000</f>
        <v>73.485</v>
      </c>
      <c r="W36" s="76" t="n">
        <f aca="false">SUMPRODUCT($D13,W13)*1/1000</f>
        <v>73.485</v>
      </c>
      <c r="X36" s="76" t="n">
        <f aca="false">SUMPRODUCT($D13,X13)*1/1000</f>
        <v>73.485</v>
      </c>
      <c r="Y36" s="76" t="n">
        <f aca="false">SUMPRODUCT($D13,Y13)*1/1000</f>
        <v>73.485</v>
      </c>
      <c r="Z36" s="76" t="n">
        <f aca="false">SUMPRODUCT($D13,Z13)*1/1000</f>
        <v>73.485</v>
      </c>
      <c r="AA36" s="76" t="n">
        <f aca="false">SUMPRODUCT($D13,AA13)*1/1000</f>
        <v>73.485</v>
      </c>
      <c r="AB36" s="76" t="n">
        <f aca="false">SUMPRODUCT($D13,AB13)*1/1000</f>
        <v>73.485</v>
      </c>
      <c r="AC36" s="76" t="n">
        <f aca="false">SUMPRODUCT($D13,AC13)*1/1000</f>
        <v>73.485</v>
      </c>
      <c r="AD36" s="76" t="n">
        <f aca="false">SUMPRODUCT($D13,AD13)*1/1000</f>
        <v>73.485</v>
      </c>
      <c r="AE36" s="76" t="n">
        <f aca="false">SUMPRODUCT($D13,AE13)*1/1000</f>
        <v>73.485</v>
      </c>
      <c r="AF36" s="76" t="n">
        <f aca="false">SUMPRODUCT($D13,AF13)*1/1000</f>
        <v>73.485</v>
      </c>
    </row>
    <row r="37" customFormat="false" ht="15" hidden="false" customHeight="false" outlineLevel="0" collapsed="false">
      <c r="B37" s="19" t="str">
        <f aca="false">B14</f>
        <v>Frederikshavn</v>
      </c>
      <c r="C37" s="60" t="str">
        <f aca="false">C14</f>
        <v>DK1</v>
      </c>
      <c r="D37" s="60" t="n">
        <f aca="false">D14</f>
        <v>3300</v>
      </c>
      <c r="E37" s="76" t="n">
        <f aca="false">SUMPRODUCT($D14,E14)*1/1000</f>
        <v>25.08</v>
      </c>
      <c r="F37" s="76" t="n">
        <f aca="false">SUMPRODUCT($D14,F14)*1/1000</f>
        <v>25.08</v>
      </c>
      <c r="G37" s="76" t="n">
        <f aca="false">SUMPRODUCT($D14,G14)*1/1000</f>
        <v>25.08</v>
      </c>
      <c r="H37" s="76" t="n">
        <f aca="false">SUMPRODUCT($D14,H14)*1/1000</f>
        <v>25.08</v>
      </c>
      <c r="I37" s="76" t="n">
        <f aca="false">SUMPRODUCT($D14,I14)*1/1000</f>
        <v>25.08</v>
      </c>
      <c r="J37" s="76" t="n">
        <f aca="false">SUMPRODUCT($D14,J14)*1/1000</f>
        <v>25.08</v>
      </c>
      <c r="K37" s="76" t="n">
        <f aca="false">SUMPRODUCT($D14,K14)*1/1000</f>
        <v>25.08</v>
      </c>
      <c r="L37" s="76" t="n">
        <f aca="false">SUMPRODUCT($D14,L14)*1/1000</f>
        <v>25.08</v>
      </c>
      <c r="M37" s="76" t="n">
        <f aca="false">SUMPRODUCT($D14,M14)*1/1000</f>
        <v>25.08</v>
      </c>
      <c r="N37" s="76" t="n">
        <f aca="false">SUMPRODUCT($D14,N14)*1/1000</f>
        <v>25.08</v>
      </c>
      <c r="O37" s="76" t="n">
        <f aca="false">SUMPRODUCT($D14,O14)*1/1000</f>
        <v>25.08</v>
      </c>
      <c r="P37" s="76" t="n">
        <f aca="false">SUMPRODUCT($D14,P14)*1/1000</f>
        <v>25.08</v>
      </c>
      <c r="Q37" s="76" t="n">
        <f aca="false">SUMPRODUCT($D14,Q14)*1/1000</f>
        <v>25.08</v>
      </c>
      <c r="R37" s="76" t="n">
        <f aca="false">SUMPRODUCT($D14,R14)*1/1000</f>
        <v>25.08</v>
      </c>
      <c r="S37" s="76" t="n">
        <f aca="false">SUMPRODUCT($D14,S14)*1/1000</f>
        <v>25.08</v>
      </c>
      <c r="T37" s="76" t="n">
        <f aca="false">SUMPRODUCT($D14,T14)*1/1000</f>
        <v>25.08</v>
      </c>
      <c r="U37" s="76" t="n">
        <f aca="false">SUMPRODUCT($D14,U14)*1/1000</f>
        <v>25.08</v>
      </c>
      <c r="V37" s="76" t="n">
        <f aca="false">SUMPRODUCT($D14,V14)*1/1000</f>
        <v>25.08</v>
      </c>
      <c r="W37" s="76" t="n">
        <f aca="false">SUMPRODUCT($D14,W14)*1/1000</f>
        <v>25.08</v>
      </c>
      <c r="X37" s="76" t="n">
        <f aca="false">SUMPRODUCT($D14,X14)*1/1000</f>
        <v>25.08</v>
      </c>
      <c r="Y37" s="76" t="n">
        <f aca="false">SUMPRODUCT($D14,Y14)*1/1000</f>
        <v>25.08</v>
      </c>
      <c r="Z37" s="76" t="n">
        <f aca="false">SUMPRODUCT($D14,Z14)*1/1000</f>
        <v>25.08</v>
      </c>
      <c r="AA37" s="76" t="n">
        <f aca="false">SUMPRODUCT($D14,AA14)*1/1000</f>
        <v>25.08</v>
      </c>
      <c r="AB37" s="76" t="n">
        <f aca="false">SUMPRODUCT($D14,AB14)*1/1000</f>
        <v>25.08</v>
      </c>
      <c r="AC37" s="76" t="n">
        <f aca="false">SUMPRODUCT($D14,AC14)*1/1000</f>
        <v>25.08</v>
      </c>
      <c r="AD37" s="76" t="n">
        <f aca="false">SUMPRODUCT($D14,AD14)*1/1000</f>
        <v>25.08</v>
      </c>
      <c r="AE37" s="76" t="n">
        <f aca="false">SUMPRODUCT($D14,AE14)*1/1000</f>
        <v>25.08</v>
      </c>
      <c r="AF37" s="76" t="n">
        <f aca="false">SUMPRODUCT($D14,AF14)*1/1000</f>
        <v>25.08</v>
      </c>
    </row>
    <row r="38" customFormat="false" ht="15" hidden="false" customHeight="false" outlineLevel="0" collapsed="false">
      <c r="B38" s="19" t="str">
        <f aca="false">B15</f>
        <v>Horns Rev 2</v>
      </c>
      <c r="C38" s="60" t="str">
        <f aca="false">C15</f>
        <v>DK1</v>
      </c>
      <c r="D38" s="60" t="n">
        <f aca="false">D15</f>
        <v>4350</v>
      </c>
      <c r="E38" s="76" t="n">
        <f aca="false">SUMPRODUCT($D15,E15)*1/1000</f>
        <v>910.455</v>
      </c>
      <c r="F38" s="76" t="n">
        <f aca="false">SUMPRODUCT($D15,F15)*1/1000</f>
        <v>910.455</v>
      </c>
      <c r="G38" s="76" t="n">
        <f aca="false">SUMPRODUCT($D15,G15)*1/1000</f>
        <v>910.455</v>
      </c>
      <c r="H38" s="76" t="n">
        <f aca="false">SUMPRODUCT($D15,H15)*1/1000</f>
        <v>910.455</v>
      </c>
      <c r="I38" s="76" t="n">
        <f aca="false">SUMPRODUCT($D15,I15)*1/1000</f>
        <v>910.455</v>
      </c>
      <c r="J38" s="76" t="n">
        <f aca="false">SUMPRODUCT($D15,J15)*1/1000</f>
        <v>910.455</v>
      </c>
      <c r="K38" s="76" t="n">
        <f aca="false">SUMPRODUCT($D15,K15)*1/1000</f>
        <v>910.455</v>
      </c>
      <c r="L38" s="76" t="n">
        <f aca="false">SUMPRODUCT($D15,L15)*1/1000</f>
        <v>910.455</v>
      </c>
      <c r="M38" s="76" t="n">
        <f aca="false">SUMPRODUCT($D15,M15)*1/1000</f>
        <v>910.455</v>
      </c>
      <c r="N38" s="76" t="n">
        <f aca="false">SUMPRODUCT($D15,N15)*1/1000</f>
        <v>910.455</v>
      </c>
      <c r="O38" s="76" t="n">
        <f aca="false">SUMPRODUCT($D15,O15)*1/1000</f>
        <v>910.455</v>
      </c>
      <c r="P38" s="76" t="n">
        <f aca="false">SUMPRODUCT($D15,P15)*1/1000</f>
        <v>910.455</v>
      </c>
      <c r="Q38" s="76" t="n">
        <f aca="false">SUMPRODUCT($D15,Q15)*1/1000</f>
        <v>910.455</v>
      </c>
      <c r="R38" s="76" t="n">
        <f aca="false">SUMPRODUCT($D15,R15)*1/1000</f>
        <v>910.455</v>
      </c>
      <c r="S38" s="76" t="n">
        <f aca="false">SUMPRODUCT($D15,S15)*1/1000</f>
        <v>910.455</v>
      </c>
      <c r="T38" s="76" t="n">
        <f aca="false">SUMPRODUCT($D15,T15)*1/1000</f>
        <v>910.455</v>
      </c>
      <c r="U38" s="76" t="n">
        <f aca="false">SUMPRODUCT($D15,U15)*1/1000</f>
        <v>910.455</v>
      </c>
      <c r="V38" s="76" t="n">
        <f aca="false">SUMPRODUCT($D15,V15)*1/1000</f>
        <v>910.455</v>
      </c>
      <c r="W38" s="76" t="n">
        <f aca="false">SUMPRODUCT($D15,W15)*1/1000</f>
        <v>910.455</v>
      </c>
      <c r="X38" s="76" t="n">
        <f aca="false">SUMPRODUCT($D15,X15)*1/1000</f>
        <v>910.455</v>
      </c>
      <c r="Y38" s="76" t="n">
        <f aca="false">SUMPRODUCT($D15,Y15)*1/1000</f>
        <v>910.455</v>
      </c>
      <c r="Z38" s="76" t="n">
        <f aca="false">SUMPRODUCT($D15,Z15)*1/1000</f>
        <v>910.455</v>
      </c>
      <c r="AA38" s="76" t="n">
        <f aca="false">SUMPRODUCT($D15,AA15)*1/1000</f>
        <v>910.455</v>
      </c>
      <c r="AB38" s="76" t="n">
        <f aca="false">SUMPRODUCT($D15,AB15)*1/1000</f>
        <v>910.455</v>
      </c>
      <c r="AC38" s="76" t="n">
        <f aca="false">SUMPRODUCT($D15,AC15)*1/1000</f>
        <v>910.455</v>
      </c>
      <c r="AD38" s="76" t="n">
        <f aca="false">SUMPRODUCT($D15,AD15)*1/1000</f>
        <v>910.455</v>
      </c>
      <c r="AE38" s="76" t="n">
        <f aca="false">SUMPRODUCT($D15,AE15)*1/1000</f>
        <v>910.455</v>
      </c>
      <c r="AF38" s="76" t="n">
        <f aca="false">SUMPRODUCT($D15,AF15)*1/1000</f>
        <v>910.455</v>
      </c>
    </row>
    <row r="39" customFormat="false" ht="15" hidden="false" customHeight="false" outlineLevel="0" collapsed="false">
      <c r="B39" s="19" t="str">
        <f aca="false">B16</f>
        <v>Avedøre Holme (2009)</v>
      </c>
      <c r="C39" s="60" t="str">
        <f aca="false">C16</f>
        <v>DK2</v>
      </c>
      <c r="D39" s="60" t="n">
        <f aca="false">D16</f>
        <v>3350</v>
      </c>
      <c r="E39" s="76" t="n">
        <f aca="false">SUMPRODUCT($D16,E16)*1/1000</f>
        <v>24.12</v>
      </c>
      <c r="F39" s="76" t="n">
        <f aca="false">SUMPRODUCT($D16,F16)*1/1000</f>
        <v>24.12</v>
      </c>
      <c r="G39" s="76" t="n">
        <f aca="false">SUMPRODUCT($D16,G16)*1/1000</f>
        <v>24.12</v>
      </c>
      <c r="H39" s="76" t="n">
        <f aca="false">SUMPRODUCT($D16,H16)*1/1000</f>
        <v>24.12</v>
      </c>
      <c r="I39" s="76" t="n">
        <f aca="false">SUMPRODUCT($D16,I16)*1/1000</f>
        <v>24.12</v>
      </c>
      <c r="J39" s="76" t="n">
        <f aca="false">SUMPRODUCT($D16,J16)*1/1000</f>
        <v>24.12</v>
      </c>
      <c r="K39" s="76" t="n">
        <f aca="false">SUMPRODUCT($D16,K16)*1/1000</f>
        <v>24.12</v>
      </c>
      <c r="L39" s="76" t="n">
        <f aca="false">SUMPRODUCT($D16,L16)*1/1000</f>
        <v>24.12</v>
      </c>
      <c r="M39" s="76" t="n">
        <f aca="false">SUMPRODUCT($D16,M16)*1/1000</f>
        <v>24.12</v>
      </c>
      <c r="N39" s="76" t="n">
        <f aca="false">SUMPRODUCT($D16,N16)*1/1000</f>
        <v>24.12</v>
      </c>
      <c r="O39" s="76" t="n">
        <f aca="false">SUMPRODUCT($D16,O16)*1/1000</f>
        <v>24.12</v>
      </c>
      <c r="P39" s="76" t="n">
        <f aca="false">SUMPRODUCT($D16,P16)*1/1000</f>
        <v>24.12</v>
      </c>
      <c r="Q39" s="76" t="n">
        <f aca="false">SUMPRODUCT($D16,Q16)*1/1000</f>
        <v>24.12</v>
      </c>
      <c r="R39" s="76" t="n">
        <f aca="false">SUMPRODUCT($D16,R16)*1/1000</f>
        <v>24.12</v>
      </c>
      <c r="S39" s="76" t="n">
        <f aca="false">SUMPRODUCT($D16,S16)*1/1000</f>
        <v>24.12</v>
      </c>
      <c r="T39" s="76" t="n">
        <f aca="false">SUMPRODUCT($D16,T16)*1/1000</f>
        <v>24.12</v>
      </c>
      <c r="U39" s="76" t="n">
        <f aca="false">SUMPRODUCT($D16,U16)*1/1000</f>
        <v>24.12</v>
      </c>
      <c r="V39" s="76" t="n">
        <f aca="false">SUMPRODUCT($D16,V16)*1/1000</f>
        <v>24.12</v>
      </c>
      <c r="W39" s="76" t="n">
        <f aca="false">SUMPRODUCT($D16,W16)*1/1000</f>
        <v>24.12</v>
      </c>
      <c r="X39" s="76" t="n">
        <f aca="false">SUMPRODUCT($D16,X16)*1/1000</f>
        <v>24.12</v>
      </c>
      <c r="Y39" s="76" t="n">
        <f aca="false">SUMPRODUCT($D16,Y16)*1/1000</f>
        <v>24.12</v>
      </c>
      <c r="Z39" s="76" t="n">
        <f aca="false">SUMPRODUCT($D16,Z16)*1/1000</f>
        <v>24.12</v>
      </c>
      <c r="AA39" s="76" t="n">
        <f aca="false">SUMPRODUCT($D16,AA16)*1/1000</f>
        <v>24.12</v>
      </c>
      <c r="AB39" s="76" t="n">
        <f aca="false">SUMPRODUCT($D16,AB16)*1/1000</f>
        <v>24.12</v>
      </c>
      <c r="AC39" s="76" t="n">
        <f aca="false">SUMPRODUCT($D16,AC16)*1/1000</f>
        <v>24.12</v>
      </c>
      <c r="AD39" s="76" t="n">
        <f aca="false">SUMPRODUCT($D16,AD16)*1/1000</f>
        <v>24.12</v>
      </c>
      <c r="AE39" s="76" t="n">
        <f aca="false">SUMPRODUCT($D16,AE16)*1/1000</f>
        <v>24.12</v>
      </c>
      <c r="AF39" s="76" t="n">
        <f aca="false">SUMPRODUCT($D16,AF16)*1/1000</f>
        <v>24.12</v>
      </c>
    </row>
    <row r="40" customFormat="false" ht="15" hidden="false" customHeight="false" outlineLevel="0" collapsed="false">
      <c r="B40" s="19" t="str">
        <f aca="false">B17</f>
        <v>Avedøre Holme (2011)</v>
      </c>
      <c r="C40" s="60" t="str">
        <f aca="false">C17</f>
        <v>DK2</v>
      </c>
      <c r="D40" s="60" t="n">
        <f aca="false">D17</f>
        <v>3550</v>
      </c>
      <c r="E40" s="76" t="n">
        <f aca="false">SUMPRODUCT($D17,E17)*1/1000</f>
        <v>12.78</v>
      </c>
      <c r="F40" s="76" t="n">
        <f aca="false">SUMPRODUCT($D17,F17)*1/1000</f>
        <v>12.78</v>
      </c>
      <c r="G40" s="76" t="n">
        <f aca="false">SUMPRODUCT($D17,G17)*1/1000</f>
        <v>12.78</v>
      </c>
      <c r="H40" s="76" t="n">
        <f aca="false">SUMPRODUCT($D17,H17)*1/1000</f>
        <v>12.78</v>
      </c>
      <c r="I40" s="76" t="n">
        <f aca="false">SUMPRODUCT($D17,I17)*1/1000</f>
        <v>12.78</v>
      </c>
      <c r="J40" s="76" t="n">
        <f aca="false">SUMPRODUCT($D17,J17)*1/1000</f>
        <v>12.78</v>
      </c>
      <c r="K40" s="76" t="n">
        <f aca="false">SUMPRODUCT($D17,K17)*1/1000</f>
        <v>12.78</v>
      </c>
      <c r="L40" s="76" t="n">
        <f aca="false">SUMPRODUCT($D17,L17)*1/1000</f>
        <v>12.78</v>
      </c>
      <c r="M40" s="76" t="n">
        <f aca="false">SUMPRODUCT($D17,M17)*1/1000</f>
        <v>12.78</v>
      </c>
      <c r="N40" s="76" t="n">
        <f aca="false">SUMPRODUCT($D17,N17)*1/1000</f>
        <v>12.78</v>
      </c>
      <c r="O40" s="76" t="n">
        <f aca="false">SUMPRODUCT($D17,O17)*1/1000</f>
        <v>12.78</v>
      </c>
      <c r="P40" s="76" t="n">
        <f aca="false">SUMPRODUCT($D17,P17)*1/1000</f>
        <v>12.78</v>
      </c>
      <c r="Q40" s="76" t="n">
        <f aca="false">SUMPRODUCT($D17,Q17)*1/1000</f>
        <v>12.78</v>
      </c>
      <c r="R40" s="76" t="n">
        <f aca="false">SUMPRODUCT($D17,R17)*1/1000</f>
        <v>12.78</v>
      </c>
      <c r="S40" s="76" t="n">
        <f aca="false">SUMPRODUCT($D17,S17)*1/1000</f>
        <v>12.78</v>
      </c>
      <c r="T40" s="76" t="n">
        <f aca="false">SUMPRODUCT($D17,T17)*1/1000</f>
        <v>12.78</v>
      </c>
      <c r="U40" s="76" t="n">
        <f aca="false">SUMPRODUCT($D17,U17)*1/1000</f>
        <v>12.78</v>
      </c>
      <c r="V40" s="76" t="n">
        <f aca="false">SUMPRODUCT($D17,V17)*1/1000</f>
        <v>12.78</v>
      </c>
      <c r="W40" s="76" t="n">
        <f aca="false">SUMPRODUCT($D17,W17)*1/1000</f>
        <v>12.78</v>
      </c>
      <c r="X40" s="76" t="n">
        <f aca="false">SUMPRODUCT($D17,X17)*1/1000</f>
        <v>12.78</v>
      </c>
      <c r="Y40" s="76" t="n">
        <f aca="false">SUMPRODUCT($D17,Y17)*1/1000</f>
        <v>12.78</v>
      </c>
      <c r="Z40" s="76" t="n">
        <f aca="false">SUMPRODUCT($D17,Z17)*1/1000</f>
        <v>12.78</v>
      </c>
      <c r="AA40" s="76" t="n">
        <f aca="false">SUMPRODUCT($D17,AA17)*1/1000</f>
        <v>12.78</v>
      </c>
      <c r="AB40" s="76" t="n">
        <f aca="false">SUMPRODUCT($D17,AB17)*1/1000</f>
        <v>12.78</v>
      </c>
      <c r="AC40" s="76" t="n">
        <f aca="false">SUMPRODUCT($D17,AC17)*1/1000</f>
        <v>12.78</v>
      </c>
      <c r="AD40" s="76" t="n">
        <f aca="false">SUMPRODUCT($D17,AD17)*1/1000</f>
        <v>12.78</v>
      </c>
      <c r="AE40" s="76" t="n">
        <f aca="false">SUMPRODUCT($D17,AE17)*1/1000</f>
        <v>12.78</v>
      </c>
      <c r="AF40" s="76" t="n">
        <f aca="false">SUMPRODUCT($D17,AF17)*1/1000</f>
        <v>12.78</v>
      </c>
    </row>
    <row r="41" customFormat="false" ht="15" hidden="false" customHeight="false" outlineLevel="0" collapsed="false">
      <c r="B41" s="19" t="str">
        <f aca="false">B18</f>
        <v>Sprogø</v>
      </c>
      <c r="C41" s="60" t="str">
        <f aca="false">C18</f>
        <v>DK1</v>
      </c>
      <c r="D41" s="60" t="n">
        <f aca="false">D18</f>
        <v>3050</v>
      </c>
      <c r="E41" s="76" t="n">
        <f aca="false">SUMPRODUCT($D18,E18)*1/1000</f>
        <v>64.05</v>
      </c>
      <c r="F41" s="76" t="n">
        <f aca="false">SUMPRODUCT($D18,F18)*1/1000</f>
        <v>64.05</v>
      </c>
      <c r="G41" s="76" t="n">
        <f aca="false">SUMPRODUCT($D18,G18)*1/1000</f>
        <v>64.05</v>
      </c>
      <c r="H41" s="76" t="n">
        <f aca="false">SUMPRODUCT($D18,H18)*1/1000</f>
        <v>64.05</v>
      </c>
      <c r="I41" s="76" t="n">
        <f aca="false">SUMPRODUCT($D18,I18)*1/1000</f>
        <v>64.05</v>
      </c>
      <c r="J41" s="76" t="n">
        <f aca="false">SUMPRODUCT($D18,J18)*1/1000</f>
        <v>64.05</v>
      </c>
      <c r="K41" s="76" t="n">
        <f aca="false">SUMPRODUCT($D18,K18)*1/1000</f>
        <v>64.05</v>
      </c>
      <c r="L41" s="76" t="n">
        <f aca="false">SUMPRODUCT($D18,L18)*1/1000</f>
        <v>64.05</v>
      </c>
      <c r="M41" s="76" t="n">
        <f aca="false">SUMPRODUCT($D18,M18)*1/1000</f>
        <v>64.05</v>
      </c>
      <c r="N41" s="76" t="n">
        <f aca="false">SUMPRODUCT($D18,N18)*1/1000</f>
        <v>64.05</v>
      </c>
      <c r="O41" s="76" t="n">
        <f aca="false">SUMPRODUCT($D18,O18)*1/1000</f>
        <v>64.05</v>
      </c>
      <c r="P41" s="76" t="n">
        <f aca="false">SUMPRODUCT($D18,P18)*1/1000</f>
        <v>64.05</v>
      </c>
      <c r="Q41" s="76" t="n">
        <f aca="false">SUMPRODUCT($D18,Q18)*1/1000</f>
        <v>64.05</v>
      </c>
      <c r="R41" s="76" t="n">
        <f aca="false">SUMPRODUCT($D18,R18)*1/1000</f>
        <v>64.05</v>
      </c>
      <c r="S41" s="76" t="n">
        <f aca="false">SUMPRODUCT($D18,S18)*1/1000</f>
        <v>64.05</v>
      </c>
      <c r="T41" s="76" t="n">
        <f aca="false">SUMPRODUCT($D18,T18)*1/1000</f>
        <v>64.05</v>
      </c>
      <c r="U41" s="76" t="n">
        <f aca="false">SUMPRODUCT($D18,U18)*1/1000</f>
        <v>64.05</v>
      </c>
      <c r="V41" s="76" t="n">
        <f aca="false">SUMPRODUCT($D18,V18)*1/1000</f>
        <v>64.05</v>
      </c>
      <c r="W41" s="76" t="n">
        <f aca="false">SUMPRODUCT($D18,W18)*1/1000</f>
        <v>64.05</v>
      </c>
      <c r="X41" s="76" t="n">
        <f aca="false">SUMPRODUCT($D18,X18)*1/1000</f>
        <v>64.05</v>
      </c>
      <c r="Y41" s="76" t="n">
        <f aca="false">SUMPRODUCT($D18,Y18)*1/1000</f>
        <v>64.05</v>
      </c>
      <c r="Z41" s="76" t="n">
        <f aca="false">SUMPRODUCT($D18,Z18)*1/1000</f>
        <v>64.05</v>
      </c>
      <c r="AA41" s="76" t="n">
        <f aca="false">SUMPRODUCT($D18,AA18)*1/1000</f>
        <v>64.05</v>
      </c>
      <c r="AB41" s="76" t="n">
        <f aca="false">SUMPRODUCT($D18,AB18)*1/1000</f>
        <v>64.05</v>
      </c>
      <c r="AC41" s="76" t="n">
        <f aca="false">SUMPRODUCT($D18,AC18)*1/1000</f>
        <v>64.05</v>
      </c>
      <c r="AD41" s="76" t="n">
        <f aca="false">SUMPRODUCT($D18,AD18)*1/1000</f>
        <v>64.05</v>
      </c>
      <c r="AE41" s="76" t="n">
        <f aca="false">SUMPRODUCT($D18,AE18)*1/1000</f>
        <v>64.05</v>
      </c>
      <c r="AF41" s="76" t="n">
        <f aca="false">SUMPRODUCT($D18,AF18)*1/1000</f>
        <v>64.05</v>
      </c>
    </row>
    <row r="42" customFormat="false" ht="15" hidden="false" customHeight="false" outlineLevel="0" collapsed="false">
      <c r="B42" s="19" t="str">
        <f aca="false">B19</f>
        <v>Rødsand</v>
      </c>
      <c r="C42" s="60" t="str">
        <f aca="false">C19</f>
        <v>DK2</v>
      </c>
      <c r="D42" s="60" t="n">
        <f aca="false">D19</f>
        <v>3800</v>
      </c>
      <c r="E42" s="76" t="n">
        <f aca="false">SUMPRODUCT($D19,E19)*1/1000</f>
        <v>786.6</v>
      </c>
      <c r="F42" s="76" t="n">
        <f aca="false">SUMPRODUCT($D19,F19)*1/1000</f>
        <v>786.6</v>
      </c>
      <c r="G42" s="76" t="n">
        <f aca="false">SUMPRODUCT($D19,G19)*1/1000</f>
        <v>786.6</v>
      </c>
      <c r="H42" s="76" t="n">
        <f aca="false">SUMPRODUCT($D19,H19)*1/1000</f>
        <v>786.6</v>
      </c>
      <c r="I42" s="76" t="n">
        <f aca="false">SUMPRODUCT($D19,I19)*1/1000</f>
        <v>786.6</v>
      </c>
      <c r="J42" s="76" t="n">
        <f aca="false">SUMPRODUCT($D19,J19)*1/1000</f>
        <v>786.6</v>
      </c>
      <c r="K42" s="76" t="n">
        <f aca="false">SUMPRODUCT($D19,K19)*1/1000</f>
        <v>786.6</v>
      </c>
      <c r="L42" s="76" t="n">
        <f aca="false">SUMPRODUCT($D19,L19)*1/1000</f>
        <v>786.6</v>
      </c>
      <c r="M42" s="76" t="n">
        <f aca="false">SUMPRODUCT($D19,M19)*1/1000</f>
        <v>786.6</v>
      </c>
      <c r="N42" s="76" t="n">
        <f aca="false">SUMPRODUCT($D19,N19)*1/1000</f>
        <v>786.6</v>
      </c>
      <c r="O42" s="76" t="n">
        <f aca="false">SUMPRODUCT($D19,O19)*1/1000</f>
        <v>786.6</v>
      </c>
      <c r="P42" s="76" t="n">
        <f aca="false">SUMPRODUCT($D19,P19)*1/1000</f>
        <v>786.6</v>
      </c>
      <c r="Q42" s="76" t="n">
        <f aca="false">SUMPRODUCT($D19,Q19)*1/1000</f>
        <v>786.6</v>
      </c>
      <c r="R42" s="76" t="n">
        <f aca="false">SUMPRODUCT($D19,R19)*1/1000</f>
        <v>786.6</v>
      </c>
      <c r="S42" s="76" t="n">
        <f aca="false">SUMPRODUCT($D19,S19)*1/1000</f>
        <v>786.6</v>
      </c>
      <c r="T42" s="76" t="n">
        <f aca="false">SUMPRODUCT($D19,T19)*1/1000</f>
        <v>786.6</v>
      </c>
      <c r="U42" s="76" t="n">
        <f aca="false">SUMPRODUCT($D19,U19)*1/1000</f>
        <v>786.6</v>
      </c>
      <c r="V42" s="76" t="n">
        <f aca="false">SUMPRODUCT($D19,V19)*1/1000</f>
        <v>786.6</v>
      </c>
      <c r="W42" s="76" t="n">
        <f aca="false">SUMPRODUCT($D19,W19)*1/1000</f>
        <v>786.6</v>
      </c>
      <c r="X42" s="76" t="n">
        <f aca="false">SUMPRODUCT($D19,X19)*1/1000</f>
        <v>786.6</v>
      </c>
      <c r="Y42" s="76" t="n">
        <f aca="false">SUMPRODUCT($D19,Y19)*1/1000</f>
        <v>786.6</v>
      </c>
      <c r="Z42" s="76" t="n">
        <f aca="false">SUMPRODUCT($D19,Z19)*1/1000</f>
        <v>786.6</v>
      </c>
      <c r="AA42" s="76" t="n">
        <f aca="false">SUMPRODUCT($D19,AA19)*1/1000</f>
        <v>786.6</v>
      </c>
      <c r="AB42" s="76" t="n">
        <f aca="false">SUMPRODUCT($D19,AB19)*1/1000</f>
        <v>786.6</v>
      </c>
      <c r="AC42" s="76" t="n">
        <f aca="false">SUMPRODUCT($D19,AC19)*1/1000</f>
        <v>786.6</v>
      </c>
      <c r="AD42" s="76" t="n">
        <f aca="false">SUMPRODUCT($D19,AD19)*1/1000</f>
        <v>786.6</v>
      </c>
      <c r="AE42" s="76" t="n">
        <f aca="false">SUMPRODUCT($D19,AE19)*1/1000</f>
        <v>786.6</v>
      </c>
      <c r="AF42" s="76" t="n">
        <f aca="false">SUMPRODUCT($D19,AF19)*1/1000</f>
        <v>786.6</v>
      </c>
    </row>
    <row r="43" customFormat="false" ht="15" hidden="false" customHeight="false" outlineLevel="0" collapsed="false">
      <c r="B43" s="19" t="str">
        <f aca="false">B20</f>
        <v>Anholt (2012)</v>
      </c>
      <c r="C43" s="60" t="str">
        <f aca="false">C20</f>
        <v>DK1</v>
      </c>
      <c r="D43" s="60" t="n">
        <f aca="false">D20</f>
        <v>4350</v>
      </c>
      <c r="E43" s="76" t="n">
        <f aca="false">SUMPRODUCT($D20,E20)*1/1000</f>
        <v>219.24</v>
      </c>
      <c r="F43" s="76" t="n">
        <f aca="false">SUMPRODUCT($D20,F20)*1/1000</f>
        <v>219.24</v>
      </c>
      <c r="G43" s="76" t="n">
        <f aca="false">SUMPRODUCT($D20,G20)*1/1000</f>
        <v>219.24</v>
      </c>
      <c r="H43" s="76" t="n">
        <f aca="false">SUMPRODUCT($D20,H20)*1/1000</f>
        <v>219.24</v>
      </c>
      <c r="I43" s="76" t="n">
        <f aca="false">SUMPRODUCT($D20,I20)*1/1000</f>
        <v>219.24</v>
      </c>
      <c r="J43" s="76" t="n">
        <f aca="false">SUMPRODUCT($D20,J20)*1/1000</f>
        <v>219.24</v>
      </c>
      <c r="K43" s="76" t="n">
        <f aca="false">SUMPRODUCT($D20,K20)*1/1000</f>
        <v>219.24</v>
      </c>
      <c r="L43" s="76" t="n">
        <f aca="false">SUMPRODUCT($D20,L20)*1/1000</f>
        <v>219.24</v>
      </c>
      <c r="M43" s="76" t="n">
        <f aca="false">SUMPRODUCT($D20,M20)*1/1000</f>
        <v>219.24</v>
      </c>
      <c r="N43" s="76" t="n">
        <f aca="false">SUMPRODUCT($D20,N20)*1/1000</f>
        <v>219.24</v>
      </c>
      <c r="O43" s="76" t="n">
        <f aca="false">SUMPRODUCT($D20,O20)*1/1000</f>
        <v>219.24</v>
      </c>
      <c r="P43" s="76" t="n">
        <f aca="false">SUMPRODUCT($D20,P20)*1/1000</f>
        <v>219.24</v>
      </c>
      <c r="Q43" s="76" t="n">
        <f aca="false">SUMPRODUCT($D20,Q20)*1/1000</f>
        <v>219.24</v>
      </c>
      <c r="R43" s="76" t="n">
        <f aca="false">SUMPRODUCT($D20,R20)*1/1000</f>
        <v>219.24</v>
      </c>
      <c r="S43" s="76" t="n">
        <f aca="false">SUMPRODUCT($D20,S20)*1/1000</f>
        <v>219.24</v>
      </c>
      <c r="T43" s="76" t="n">
        <f aca="false">SUMPRODUCT($D20,T20)*1/1000</f>
        <v>219.24</v>
      </c>
      <c r="U43" s="76" t="n">
        <f aca="false">SUMPRODUCT($D20,U20)*1/1000</f>
        <v>219.24</v>
      </c>
      <c r="V43" s="76" t="n">
        <f aca="false">SUMPRODUCT($D20,V20)*1/1000</f>
        <v>219.24</v>
      </c>
      <c r="W43" s="76" t="n">
        <f aca="false">SUMPRODUCT($D20,W20)*1/1000</f>
        <v>219.24</v>
      </c>
      <c r="X43" s="76" t="n">
        <f aca="false">SUMPRODUCT($D20,X20)*1/1000</f>
        <v>219.24</v>
      </c>
      <c r="Y43" s="76" t="n">
        <f aca="false">SUMPRODUCT($D20,Y20)*1/1000</f>
        <v>219.24</v>
      </c>
      <c r="Z43" s="76" t="n">
        <f aca="false">SUMPRODUCT($D20,Z20)*1/1000</f>
        <v>219.24</v>
      </c>
      <c r="AA43" s="76" t="n">
        <f aca="false">SUMPRODUCT($D20,AA20)*1/1000</f>
        <v>219.24</v>
      </c>
      <c r="AB43" s="76" t="n">
        <f aca="false">SUMPRODUCT($D20,AB20)*1/1000</f>
        <v>219.24</v>
      </c>
      <c r="AC43" s="76" t="n">
        <f aca="false">SUMPRODUCT($D20,AC20)*1/1000</f>
        <v>219.24</v>
      </c>
      <c r="AD43" s="76" t="n">
        <f aca="false">SUMPRODUCT($D20,AD20)*1/1000</f>
        <v>219.24</v>
      </c>
      <c r="AE43" s="76" t="n">
        <f aca="false">SUMPRODUCT($D20,AE20)*1/1000</f>
        <v>219.24</v>
      </c>
      <c r="AF43" s="76" t="n">
        <f aca="false">SUMPRODUCT($D20,AF20)*1/1000</f>
        <v>219.24</v>
      </c>
    </row>
    <row r="44" customFormat="false" ht="15" hidden="false" customHeight="false" outlineLevel="0" collapsed="false">
      <c r="B44" s="19" t="str">
        <f aca="false">B21</f>
        <v>Anholt (2013)</v>
      </c>
      <c r="C44" s="60" t="str">
        <f aca="false">C21</f>
        <v>DK1</v>
      </c>
      <c r="D44" s="60" t="n">
        <f aca="false">D21</f>
        <v>4350</v>
      </c>
      <c r="E44" s="76" t="n">
        <f aca="false">SUMPRODUCT($D21,E21)*1/1000</f>
        <v>1519.02</v>
      </c>
      <c r="F44" s="76" t="n">
        <f aca="false">SUMPRODUCT($D21,F21)*1/1000</f>
        <v>1519.02</v>
      </c>
      <c r="G44" s="76" t="n">
        <f aca="false">SUMPRODUCT($D21,G21)*1/1000</f>
        <v>1519.02</v>
      </c>
      <c r="H44" s="76" t="n">
        <f aca="false">SUMPRODUCT($D21,H21)*1/1000</f>
        <v>1519.02</v>
      </c>
      <c r="I44" s="76" t="n">
        <f aca="false">SUMPRODUCT($D21,I21)*1/1000</f>
        <v>1519.02</v>
      </c>
      <c r="J44" s="76" t="n">
        <f aca="false">SUMPRODUCT($D21,J21)*1/1000</f>
        <v>1519.02</v>
      </c>
      <c r="K44" s="76" t="n">
        <f aca="false">SUMPRODUCT($D21,K21)*1/1000</f>
        <v>1519.02</v>
      </c>
      <c r="L44" s="76" t="n">
        <f aca="false">SUMPRODUCT($D21,L21)*1/1000</f>
        <v>1519.02</v>
      </c>
      <c r="M44" s="76" t="n">
        <f aca="false">SUMPRODUCT($D21,M21)*1/1000</f>
        <v>1519.02</v>
      </c>
      <c r="N44" s="76" t="n">
        <f aca="false">SUMPRODUCT($D21,N21)*1/1000</f>
        <v>1519.02</v>
      </c>
      <c r="O44" s="76" t="n">
        <f aca="false">SUMPRODUCT($D21,O21)*1/1000</f>
        <v>1519.02</v>
      </c>
      <c r="P44" s="76" t="n">
        <f aca="false">SUMPRODUCT($D21,P21)*1/1000</f>
        <v>1519.02</v>
      </c>
      <c r="Q44" s="76" t="n">
        <f aca="false">SUMPRODUCT($D21,Q21)*1/1000</f>
        <v>1519.02</v>
      </c>
      <c r="R44" s="76" t="n">
        <f aca="false">SUMPRODUCT($D21,R21)*1/1000</f>
        <v>1519.02</v>
      </c>
      <c r="S44" s="76" t="n">
        <f aca="false">SUMPRODUCT($D21,S21)*1/1000</f>
        <v>1519.02</v>
      </c>
      <c r="T44" s="76" t="n">
        <f aca="false">SUMPRODUCT($D21,T21)*1/1000</f>
        <v>1519.02</v>
      </c>
      <c r="U44" s="76" t="n">
        <f aca="false">SUMPRODUCT($D21,U21)*1/1000</f>
        <v>1519.02</v>
      </c>
      <c r="V44" s="76" t="n">
        <f aca="false">SUMPRODUCT($D21,V21)*1/1000</f>
        <v>1519.02</v>
      </c>
      <c r="W44" s="76" t="n">
        <f aca="false">SUMPRODUCT($D21,W21)*1/1000</f>
        <v>1519.02</v>
      </c>
      <c r="X44" s="76" t="n">
        <f aca="false">SUMPRODUCT($D21,X21)*1/1000</f>
        <v>1519.02</v>
      </c>
      <c r="Y44" s="76" t="n">
        <f aca="false">SUMPRODUCT($D21,Y21)*1/1000</f>
        <v>1519.02</v>
      </c>
      <c r="Z44" s="76" t="n">
        <f aca="false">SUMPRODUCT($D21,Z21)*1/1000</f>
        <v>1519.02</v>
      </c>
      <c r="AA44" s="76" t="n">
        <f aca="false">SUMPRODUCT($D21,AA21)*1/1000</f>
        <v>1519.02</v>
      </c>
      <c r="AB44" s="76" t="n">
        <f aca="false">SUMPRODUCT($D21,AB21)*1/1000</f>
        <v>1519.02</v>
      </c>
      <c r="AC44" s="76" t="n">
        <f aca="false">SUMPRODUCT($D21,AC21)*1/1000</f>
        <v>1519.02</v>
      </c>
      <c r="AD44" s="76" t="n">
        <f aca="false">SUMPRODUCT($D21,AD21)*1/1000</f>
        <v>1519.02</v>
      </c>
      <c r="AE44" s="76" t="n">
        <f aca="false">SUMPRODUCT($D21,AE21)*1/1000</f>
        <v>1519.02</v>
      </c>
      <c r="AF44" s="76" t="n">
        <f aca="false">SUMPRODUCT($D21,AF21)*1/1000</f>
        <v>1519.02</v>
      </c>
    </row>
    <row r="45" customFormat="false" ht="15" hidden="false" customHeight="false" outlineLevel="0" collapsed="false">
      <c r="B45" s="19" t="str">
        <f aca="false">B22</f>
        <v>Samsø (2018)</v>
      </c>
      <c r="C45" s="60" t="str">
        <f aca="false">C22</f>
        <v>DK1</v>
      </c>
      <c r="D45" s="60" t="n">
        <f aca="false">D22</f>
        <v>4300</v>
      </c>
      <c r="E45" s="76" t="n">
        <f aca="false">SUMPRODUCT($D22,E22)*1/1000</f>
        <v>9.89</v>
      </c>
      <c r="F45" s="76" t="n">
        <f aca="false">SUMPRODUCT($D22,F22)*1/1000</f>
        <v>9.89</v>
      </c>
      <c r="G45" s="76" t="n">
        <f aca="false">SUMPRODUCT($D22,G22)*1/1000</f>
        <v>9.89</v>
      </c>
      <c r="H45" s="76" t="n">
        <f aca="false">SUMPRODUCT($D22,H22)*1/1000</f>
        <v>9.89</v>
      </c>
      <c r="I45" s="76" t="n">
        <f aca="false">SUMPRODUCT($D22,I22)*1/1000</f>
        <v>9.89</v>
      </c>
      <c r="J45" s="76" t="n">
        <f aca="false">SUMPRODUCT($D22,J22)*1/1000</f>
        <v>9.89</v>
      </c>
      <c r="K45" s="76" t="n">
        <f aca="false">SUMPRODUCT($D22,K22)*1/1000</f>
        <v>9.89</v>
      </c>
      <c r="L45" s="76" t="n">
        <f aca="false">SUMPRODUCT($D22,L22)*1/1000</f>
        <v>9.89</v>
      </c>
      <c r="M45" s="76" t="n">
        <f aca="false">SUMPRODUCT($D22,M22)*1/1000</f>
        <v>9.89</v>
      </c>
      <c r="N45" s="76" t="n">
        <f aca="false">SUMPRODUCT($D22,N22)*1/1000</f>
        <v>9.89</v>
      </c>
      <c r="O45" s="76" t="n">
        <f aca="false">SUMPRODUCT($D22,O22)*1/1000</f>
        <v>9.89</v>
      </c>
      <c r="P45" s="76" t="n">
        <f aca="false">SUMPRODUCT($D22,P22)*1/1000</f>
        <v>9.89</v>
      </c>
      <c r="Q45" s="76" t="n">
        <f aca="false">SUMPRODUCT($D22,Q22)*1/1000</f>
        <v>9.89</v>
      </c>
      <c r="R45" s="76" t="n">
        <f aca="false">SUMPRODUCT($D22,R22)*1/1000</f>
        <v>9.89</v>
      </c>
      <c r="S45" s="76" t="n">
        <f aca="false">SUMPRODUCT($D22,S22)*1/1000</f>
        <v>9.89</v>
      </c>
      <c r="T45" s="76" t="n">
        <f aca="false">SUMPRODUCT($D22,T22)*1/1000</f>
        <v>9.89</v>
      </c>
      <c r="U45" s="76" t="n">
        <f aca="false">SUMPRODUCT($D22,U22)*1/1000</f>
        <v>9.89</v>
      </c>
      <c r="V45" s="76" t="n">
        <f aca="false">SUMPRODUCT($D22,V22)*1/1000</f>
        <v>9.89</v>
      </c>
      <c r="W45" s="76" t="n">
        <f aca="false">SUMPRODUCT($D22,W22)*1/1000</f>
        <v>9.89</v>
      </c>
      <c r="X45" s="76" t="n">
        <f aca="false">SUMPRODUCT($D22,X22)*1/1000</f>
        <v>9.89</v>
      </c>
      <c r="Y45" s="76" t="n">
        <f aca="false">SUMPRODUCT($D22,Y22)*1/1000</f>
        <v>9.89</v>
      </c>
      <c r="Z45" s="76" t="n">
        <f aca="false">SUMPRODUCT($D22,Z22)*1/1000</f>
        <v>9.89</v>
      </c>
      <c r="AA45" s="76" t="n">
        <f aca="false">SUMPRODUCT($D22,AA22)*1/1000</f>
        <v>9.89</v>
      </c>
      <c r="AB45" s="76" t="n">
        <f aca="false">SUMPRODUCT($D22,AB22)*1/1000</f>
        <v>9.89</v>
      </c>
      <c r="AC45" s="76" t="n">
        <f aca="false">SUMPRODUCT($D22,AC22)*1/1000</f>
        <v>9.89</v>
      </c>
      <c r="AD45" s="76" t="n">
        <f aca="false">SUMPRODUCT($D22,AD22)*1/1000</f>
        <v>9.89</v>
      </c>
      <c r="AE45" s="76" t="n">
        <f aca="false">SUMPRODUCT($D22,AE22)*1/1000</f>
        <v>9.89</v>
      </c>
      <c r="AF45" s="76" t="n">
        <f aca="false">SUMPRODUCT($D22,AF22)*1/1000</f>
        <v>9.89</v>
      </c>
    </row>
    <row r="46" customFormat="false" ht="15" hidden="false" customHeight="false" outlineLevel="0" collapsed="false">
      <c r="B46" s="19" t="str">
        <f aca="false">B23</f>
        <v>Nissum Bredning</v>
      </c>
      <c r="C46" s="60" t="str">
        <f aca="false">C23</f>
        <v>DK1</v>
      </c>
      <c r="D46" s="60" t="n">
        <f aca="false">D23</f>
        <v>4200</v>
      </c>
      <c r="E46" s="76" t="n">
        <f aca="false">SUMPRODUCT($D23,E23)*1/1000</f>
        <v>117.6</v>
      </c>
      <c r="F46" s="76" t="n">
        <f aca="false">SUMPRODUCT($D23,F23)*1/1000</f>
        <v>117.6</v>
      </c>
      <c r="G46" s="76" t="n">
        <f aca="false">SUMPRODUCT($D23,G23)*1/1000</f>
        <v>117.6</v>
      </c>
      <c r="H46" s="76" t="n">
        <f aca="false">SUMPRODUCT($D23,H23)*1/1000</f>
        <v>117.6</v>
      </c>
      <c r="I46" s="76" t="n">
        <f aca="false">SUMPRODUCT($D23,I23)*1/1000</f>
        <v>117.6</v>
      </c>
      <c r="J46" s="76" t="n">
        <f aca="false">SUMPRODUCT($D23,J23)*1/1000</f>
        <v>117.6</v>
      </c>
      <c r="K46" s="76" t="n">
        <f aca="false">SUMPRODUCT($D23,K23)*1/1000</f>
        <v>117.6</v>
      </c>
      <c r="L46" s="76" t="n">
        <f aca="false">SUMPRODUCT($D23,L23)*1/1000</f>
        <v>117.6</v>
      </c>
      <c r="M46" s="76" t="n">
        <f aca="false">SUMPRODUCT($D23,M23)*1/1000</f>
        <v>117.6</v>
      </c>
      <c r="N46" s="76" t="n">
        <f aca="false">SUMPRODUCT($D23,N23)*1/1000</f>
        <v>117.6</v>
      </c>
      <c r="O46" s="76" t="n">
        <f aca="false">SUMPRODUCT($D23,O23)*1/1000</f>
        <v>117.6</v>
      </c>
      <c r="P46" s="76" t="n">
        <f aca="false">SUMPRODUCT($D23,P23)*1/1000</f>
        <v>117.6</v>
      </c>
      <c r="Q46" s="76" t="n">
        <f aca="false">SUMPRODUCT($D23,Q23)*1/1000</f>
        <v>117.6</v>
      </c>
      <c r="R46" s="76" t="n">
        <f aca="false">SUMPRODUCT($D23,R23)*1/1000</f>
        <v>117.6</v>
      </c>
      <c r="S46" s="76" t="n">
        <f aca="false">SUMPRODUCT($D23,S23)*1/1000</f>
        <v>117.6</v>
      </c>
      <c r="T46" s="76" t="n">
        <f aca="false">SUMPRODUCT($D23,T23)*1/1000</f>
        <v>117.6</v>
      </c>
      <c r="U46" s="76" t="n">
        <f aca="false">SUMPRODUCT($D23,U23)*1/1000</f>
        <v>117.6</v>
      </c>
      <c r="V46" s="76" t="n">
        <f aca="false">SUMPRODUCT($D23,V23)*1/1000</f>
        <v>117.6</v>
      </c>
      <c r="W46" s="76" t="n">
        <f aca="false">SUMPRODUCT($D23,W23)*1/1000</f>
        <v>117.6</v>
      </c>
      <c r="X46" s="76" t="n">
        <f aca="false">SUMPRODUCT($D23,X23)*1/1000</f>
        <v>117.6</v>
      </c>
      <c r="Y46" s="76" t="n">
        <f aca="false">SUMPRODUCT($D23,Y23)*1/1000</f>
        <v>117.6</v>
      </c>
      <c r="Z46" s="76" t="n">
        <f aca="false">SUMPRODUCT($D23,Z23)*1/1000</f>
        <v>117.6</v>
      </c>
      <c r="AA46" s="76" t="n">
        <f aca="false">SUMPRODUCT($D23,AA23)*1/1000</f>
        <v>117.6</v>
      </c>
      <c r="AB46" s="76" t="n">
        <f aca="false">SUMPRODUCT($D23,AB23)*1/1000</f>
        <v>117.6</v>
      </c>
      <c r="AC46" s="76" t="n">
        <f aca="false">SUMPRODUCT($D23,AC23)*1/1000</f>
        <v>117.6</v>
      </c>
      <c r="AD46" s="76" t="n">
        <f aca="false">SUMPRODUCT($D23,AD23)*1/1000</f>
        <v>117.6</v>
      </c>
      <c r="AE46" s="76" t="n">
        <f aca="false">SUMPRODUCT($D23,AE23)*1/1000</f>
        <v>117.6</v>
      </c>
      <c r="AF46" s="76" t="n">
        <f aca="false">SUMPRODUCT($D23,AF23)*1/1000</f>
        <v>117.6</v>
      </c>
    </row>
    <row r="47" customFormat="false" ht="15" hidden="false" customHeight="false" outlineLevel="0" collapsed="false">
      <c r="B47" s="19" t="str">
        <f aca="false">B24</f>
        <v>Horns Rev 3</v>
      </c>
      <c r="C47" s="60" t="str">
        <f aca="false">C24</f>
        <v>DK1</v>
      </c>
      <c r="D47" s="60" t="n">
        <f aca="false">D24</f>
        <v>4550</v>
      </c>
      <c r="E47" s="76" t="n">
        <f aca="false">SUMPRODUCT($D24,E24)*1/1000</f>
        <v>1850.485</v>
      </c>
      <c r="F47" s="76" t="n">
        <f aca="false">SUMPRODUCT($D24,F24)*1/1000</f>
        <v>1850.485</v>
      </c>
      <c r="G47" s="76" t="n">
        <f aca="false">SUMPRODUCT($D24,G24)*1/1000</f>
        <v>1850.485</v>
      </c>
      <c r="H47" s="76" t="n">
        <f aca="false">SUMPRODUCT($D24,H24)*1/1000</f>
        <v>1850.485</v>
      </c>
      <c r="I47" s="76" t="n">
        <f aca="false">SUMPRODUCT($D24,I24)*1/1000</f>
        <v>1850.485</v>
      </c>
      <c r="J47" s="76" t="n">
        <f aca="false">SUMPRODUCT($D24,J24)*1/1000</f>
        <v>1850.485</v>
      </c>
      <c r="K47" s="76" t="n">
        <f aca="false">SUMPRODUCT($D24,K24)*1/1000</f>
        <v>1850.485</v>
      </c>
      <c r="L47" s="76" t="n">
        <f aca="false">SUMPRODUCT($D24,L24)*1/1000</f>
        <v>1850.485</v>
      </c>
      <c r="M47" s="76" t="n">
        <f aca="false">SUMPRODUCT($D24,M24)*1/1000</f>
        <v>1850.485</v>
      </c>
      <c r="N47" s="76" t="n">
        <f aca="false">SUMPRODUCT($D24,N24)*1/1000</f>
        <v>1850.485</v>
      </c>
      <c r="O47" s="76" t="n">
        <f aca="false">SUMPRODUCT($D24,O24)*1/1000</f>
        <v>1850.485</v>
      </c>
      <c r="P47" s="76" t="n">
        <f aca="false">SUMPRODUCT($D24,P24)*1/1000</f>
        <v>1850.485</v>
      </c>
      <c r="Q47" s="76" t="n">
        <f aca="false">SUMPRODUCT($D24,Q24)*1/1000</f>
        <v>1850.485</v>
      </c>
      <c r="R47" s="76" t="n">
        <f aca="false">SUMPRODUCT($D24,R24)*1/1000</f>
        <v>1850.485</v>
      </c>
      <c r="S47" s="76" t="n">
        <f aca="false">SUMPRODUCT($D24,S24)*1/1000</f>
        <v>1850.485</v>
      </c>
      <c r="T47" s="76" t="n">
        <f aca="false">SUMPRODUCT($D24,T24)*1/1000</f>
        <v>1850.485</v>
      </c>
      <c r="U47" s="76" t="n">
        <f aca="false">SUMPRODUCT($D24,U24)*1/1000</f>
        <v>1850.485</v>
      </c>
      <c r="V47" s="76" t="n">
        <f aca="false">SUMPRODUCT($D24,V24)*1/1000</f>
        <v>1850.485</v>
      </c>
      <c r="W47" s="76" t="n">
        <f aca="false">SUMPRODUCT($D24,W24)*1/1000</f>
        <v>1850.485</v>
      </c>
      <c r="X47" s="76" t="n">
        <f aca="false">SUMPRODUCT($D24,X24)*1/1000</f>
        <v>1850.485</v>
      </c>
      <c r="Y47" s="76" t="n">
        <f aca="false">SUMPRODUCT($D24,Y24)*1/1000</f>
        <v>1850.485</v>
      </c>
      <c r="Z47" s="76" t="n">
        <f aca="false">SUMPRODUCT($D24,Z24)*1/1000</f>
        <v>1850.485</v>
      </c>
      <c r="AA47" s="76" t="n">
        <f aca="false">SUMPRODUCT($D24,AA24)*1/1000</f>
        <v>1850.485</v>
      </c>
      <c r="AB47" s="76" t="n">
        <f aca="false">SUMPRODUCT($D24,AB24)*1/1000</f>
        <v>1850.485</v>
      </c>
      <c r="AC47" s="76" t="n">
        <f aca="false">SUMPRODUCT($D24,AC24)*1/1000</f>
        <v>1850.485</v>
      </c>
      <c r="AD47" s="76" t="n">
        <f aca="false">SUMPRODUCT($D24,AD24)*1/1000</f>
        <v>1850.485</v>
      </c>
      <c r="AE47" s="76" t="n">
        <f aca="false">SUMPRODUCT($D24,AE24)*1/1000</f>
        <v>1850.485</v>
      </c>
      <c r="AF47" s="76" t="n">
        <f aca="false">SUMPRODUCT($D24,AF24)*1/1000</f>
        <v>1850.485</v>
      </c>
    </row>
    <row r="48" customFormat="false" ht="15" hidden="false" customHeight="false" outlineLevel="0" collapsed="false">
      <c r="B48" s="19" t="str">
        <f aca="false">B25</f>
        <v>Kriegers Flak</v>
      </c>
      <c r="C48" s="60" t="str">
        <f aca="false">C25</f>
        <v>DK2</v>
      </c>
      <c r="D48" s="60" t="n">
        <f aca="false">D25</f>
        <v>4250</v>
      </c>
      <c r="E48" s="76" t="n">
        <f aca="false">SUMPRODUCT($D25,E25)*1/1000</f>
        <v>2570.4</v>
      </c>
      <c r="F48" s="76" t="n">
        <f aca="false">SUMPRODUCT($D25,F25)*1/1000</f>
        <v>2570.4</v>
      </c>
      <c r="G48" s="76" t="n">
        <f aca="false">SUMPRODUCT($D25,G25)*1/1000</f>
        <v>2570.4</v>
      </c>
      <c r="H48" s="76" t="n">
        <f aca="false">SUMPRODUCT($D25,H25)*1/1000</f>
        <v>2570.4</v>
      </c>
      <c r="I48" s="76" t="n">
        <f aca="false">SUMPRODUCT($D25,I25)*1/1000</f>
        <v>2570.4</v>
      </c>
      <c r="J48" s="76" t="n">
        <f aca="false">SUMPRODUCT($D25,J25)*1/1000</f>
        <v>2570.4</v>
      </c>
      <c r="K48" s="76" t="n">
        <f aca="false">SUMPRODUCT($D25,K25)*1/1000</f>
        <v>2570.4</v>
      </c>
      <c r="L48" s="76" t="n">
        <f aca="false">SUMPRODUCT($D25,L25)*1/1000</f>
        <v>2570.4</v>
      </c>
      <c r="M48" s="76" t="n">
        <f aca="false">SUMPRODUCT($D25,M25)*1/1000</f>
        <v>2570.4</v>
      </c>
      <c r="N48" s="76" t="n">
        <f aca="false">SUMPRODUCT($D25,N25)*1/1000</f>
        <v>2570.4</v>
      </c>
      <c r="O48" s="76" t="n">
        <f aca="false">SUMPRODUCT($D25,O25)*1/1000</f>
        <v>2570.4</v>
      </c>
      <c r="P48" s="76" t="n">
        <f aca="false">SUMPRODUCT($D25,P25)*1/1000</f>
        <v>2570.4</v>
      </c>
      <c r="Q48" s="76" t="n">
        <f aca="false">SUMPRODUCT($D25,Q25)*1/1000</f>
        <v>2570.4</v>
      </c>
      <c r="R48" s="76" t="n">
        <f aca="false">SUMPRODUCT($D25,R25)*1/1000</f>
        <v>2570.4</v>
      </c>
      <c r="S48" s="76" t="n">
        <f aca="false">SUMPRODUCT($D25,S25)*1/1000</f>
        <v>2570.4</v>
      </c>
      <c r="T48" s="76" t="n">
        <f aca="false">SUMPRODUCT($D25,T25)*1/1000</f>
        <v>2570.4</v>
      </c>
      <c r="U48" s="76" t="n">
        <f aca="false">SUMPRODUCT($D25,U25)*1/1000</f>
        <v>2570.4</v>
      </c>
      <c r="V48" s="76" t="n">
        <f aca="false">SUMPRODUCT($D25,V25)*1/1000</f>
        <v>2570.4</v>
      </c>
      <c r="W48" s="76" t="n">
        <f aca="false">SUMPRODUCT($D25,W25)*1/1000</f>
        <v>2570.4</v>
      </c>
      <c r="X48" s="76" t="n">
        <f aca="false">SUMPRODUCT($D25,X25)*1/1000</f>
        <v>2570.4</v>
      </c>
      <c r="Y48" s="76" t="n">
        <f aca="false">SUMPRODUCT($D25,Y25)*1/1000</f>
        <v>2570.4</v>
      </c>
      <c r="Z48" s="76" t="n">
        <f aca="false">SUMPRODUCT($D25,Z25)*1/1000</f>
        <v>2570.4</v>
      </c>
      <c r="AA48" s="76" t="n">
        <f aca="false">SUMPRODUCT($D25,AA25)*1/1000</f>
        <v>2570.4</v>
      </c>
      <c r="AB48" s="76" t="n">
        <f aca="false">SUMPRODUCT($D25,AB25)*1/1000</f>
        <v>2570.4</v>
      </c>
      <c r="AC48" s="76" t="n">
        <f aca="false">SUMPRODUCT($D25,AC25)*1/1000</f>
        <v>2570.4</v>
      </c>
      <c r="AD48" s="76" t="n">
        <f aca="false">SUMPRODUCT($D25,AD25)*1/1000</f>
        <v>2570.4</v>
      </c>
      <c r="AE48" s="76" t="n">
        <f aca="false">SUMPRODUCT($D25,AE25)*1/1000</f>
        <v>2570.4</v>
      </c>
      <c r="AF48" s="76" t="n">
        <f aca="false">SUMPRODUCT($D25,AF25)*1/1000</f>
        <v>2570.4</v>
      </c>
    </row>
    <row r="49" customFormat="false" ht="15" hidden="false" customHeight="false" outlineLevel="0" collapsed="false">
      <c r="B49" s="280" t="s">
        <v>320</v>
      </c>
      <c r="C49" s="281" t="str">
        <f aca="false">C26</f>
        <v>DK2</v>
      </c>
      <c r="D49" s="60"/>
      <c r="E49" s="100" t="n">
        <f aca="false">SUMIF($C$31:$C$48,$C49,E$31:E$48)</f>
        <v>4028.38</v>
      </c>
      <c r="F49" s="100" t="n">
        <f aca="false">SUMIF($C$31:$C$48,$C49,F$31:F$48)</f>
        <v>4028.38</v>
      </c>
      <c r="G49" s="100" t="n">
        <f aca="false">SUMIF($C$31:$C$48,$C49,G$31:G$48)</f>
        <v>4028.38</v>
      </c>
      <c r="H49" s="100" t="n">
        <f aca="false">SUMIF($C$31:$C$48,$C49,H$31:H$48)</f>
        <v>4028.38</v>
      </c>
      <c r="I49" s="100" t="n">
        <f aca="false">SUMIF($C$31:$C$48,$C49,I$31:I$48)</f>
        <v>4028.38</v>
      </c>
      <c r="J49" s="100" t="n">
        <f aca="false">SUMIF($C$31:$C$48,$C49,J$31:J$48)</f>
        <v>4028.38</v>
      </c>
      <c r="K49" s="100" t="n">
        <f aca="false">SUMIF($C$31:$C$48,$C49,K$31:K$48)</f>
        <v>4028.38</v>
      </c>
      <c r="L49" s="100" t="n">
        <f aca="false">SUMIF($C$31:$C$48,$C49,L$31:L$48)</f>
        <v>4028.38</v>
      </c>
      <c r="M49" s="100" t="n">
        <f aca="false">SUMIF($C$31:$C$48,$C49,M$31:M$48)</f>
        <v>4028.38</v>
      </c>
      <c r="N49" s="100" t="n">
        <f aca="false">SUMIF($C$31:$C$48,$C49,N$31:N$48)</f>
        <v>4028.38</v>
      </c>
      <c r="O49" s="100" t="n">
        <f aca="false">SUMIF($C$31:$C$48,$C49,O$31:O$48)</f>
        <v>4028.38</v>
      </c>
      <c r="P49" s="100" t="n">
        <f aca="false">SUMIF($C$31:$C$48,$C49,P$31:P$48)</f>
        <v>4028.38</v>
      </c>
      <c r="Q49" s="100" t="n">
        <f aca="false">SUMIF($C$31:$C$48,$C49,Q$31:Q$48)</f>
        <v>4028.38</v>
      </c>
      <c r="R49" s="100" t="n">
        <f aca="false">SUMIF($C$31:$C$48,$C49,R$31:R$48)</f>
        <v>4028.38</v>
      </c>
      <c r="S49" s="100" t="n">
        <f aca="false">SUMIF($C$31:$C$48,$C49,S$31:S$48)</f>
        <v>4028.38</v>
      </c>
      <c r="T49" s="100" t="n">
        <f aca="false">SUMIF($C$31:$C$48,$C49,T$31:T$48)</f>
        <v>4028.38</v>
      </c>
      <c r="U49" s="100" t="n">
        <f aca="false">SUMIF($C$31:$C$48,$C49,U$31:U$48)</f>
        <v>4028.38</v>
      </c>
      <c r="V49" s="100" t="n">
        <f aca="false">SUMIF($C$31:$C$48,$C49,V$31:V$48)</f>
        <v>4028.38</v>
      </c>
      <c r="W49" s="100" t="n">
        <f aca="false">SUMIF($C$31:$C$48,$C49,W$31:W$48)</f>
        <v>4028.38</v>
      </c>
      <c r="X49" s="100" t="n">
        <f aca="false">SUMIF($C$31:$C$48,$C49,X$31:X$48)</f>
        <v>4028.38</v>
      </c>
      <c r="Y49" s="100" t="n">
        <f aca="false">SUMIF($C$31:$C$48,$C49,Y$31:Y$48)</f>
        <v>4028.38</v>
      </c>
      <c r="Z49" s="100" t="n">
        <f aca="false">SUMIF($C$31:$C$48,$C49,Z$31:Z$48)</f>
        <v>4028.38</v>
      </c>
      <c r="AA49" s="100" t="n">
        <f aca="false">SUMIF($C$31:$C$48,$C49,AA$31:AA$48)</f>
        <v>4028.38</v>
      </c>
      <c r="AB49" s="100" t="n">
        <f aca="false">SUMIF($C$31:$C$48,$C49,AB$31:AB$48)</f>
        <v>4028.38</v>
      </c>
      <c r="AC49" s="100" t="n">
        <f aca="false">SUMIF($C$31:$C$48,$C49,AC$31:AC$48)</f>
        <v>4028.38</v>
      </c>
      <c r="AD49" s="100" t="n">
        <f aca="false">SUMIF($C$31:$C$48,$C49,AD$31:AD$48)</f>
        <v>4028.38</v>
      </c>
      <c r="AE49" s="100" t="n">
        <f aca="false">SUMIF($C$31:$C$48,$C49,AE$31:AE$48)</f>
        <v>4028.38</v>
      </c>
      <c r="AF49" s="100" t="n">
        <f aca="false">SUMIF($C$31:$C$48,$C49,AF$31:AF$48)</f>
        <v>4028.38</v>
      </c>
    </row>
    <row r="50" customFormat="false" ht="15" hidden="false" customHeight="false" outlineLevel="0" collapsed="false">
      <c r="B50" s="280" t="s">
        <v>321</v>
      </c>
      <c r="C50" s="281" t="str">
        <f aca="false">C27</f>
        <v>DK1</v>
      </c>
      <c r="D50" s="60"/>
      <c r="E50" s="100" t="n">
        <f aca="false">SUMIF($C$31:$C$48,$C50,E$31:E$48)</f>
        <v>5500.165</v>
      </c>
      <c r="F50" s="100" t="n">
        <f aca="false">SUMIF($C$31:$C$48,$C50,F$31:F$48)</f>
        <v>5500.165</v>
      </c>
      <c r="G50" s="100" t="n">
        <f aca="false">SUMIF($C$31:$C$48,$C50,G$31:G$48)</f>
        <v>5500.165</v>
      </c>
      <c r="H50" s="100" t="n">
        <f aca="false">SUMIF($C$31:$C$48,$C50,H$31:H$48)</f>
        <v>5500.165</v>
      </c>
      <c r="I50" s="100" t="n">
        <f aca="false">SUMIF($C$31:$C$48,$C50,I$31:I$48)</f>
        <v>5500.165</v>
      </c>
      <c r="J50" s="100" t="n">
        <f aca="false">SUMIF($C$31:$C$48,$C50,J$31:J$48)</f>
        <v>5500.165</v>
      </c>
      <c r="K50" s="100" t="n">
        <f aca="false">SUMIF($C$31:$C$48,$C50,K$31:K$48)</f>
        <v>5500.165</v>
      </c>
      <c r="L50" s="100" t="n">
        <f aca="false">SUMIF($C$31:$C$48,$C50,L$31:L$48)</f>
        <v>5500.165</v>
      </c>
      <c r="M50" s="100" t="n">
        <f aca="false">SUMIF($C$31:$C$48,$C50,M$31:M$48)</f>
        <v>5500.165</v>
      </c>
      <c r="N50" s="100" t="n">
        <f aca="false">SUMIF($C$31:$C$48,$C50,N$31:N$48)</f>
        <v>5500.165</v>
      </c>
      <c r="O50" s="100" t="n">
        <f aca="false">SUMIF($C$31:$C$48,$C50,O$31:O$48)</f>
        <v>5500.165</v>
      </c>
      <c r="P50" s="100" t="n">
        <f aca="false">SUMIF($C$31:$C$48,$C50,P$31:P$48)</f>
        <v>5500.165</v>
      </c>
      <c r="Q50" s="100" t="n">
        <f aca="false">SUMIF($C$31:$C$48,$C50,Q$31:Q$48)</f>
        <v>5500.165</v>
      </c>
      <c r="R50" s="100" t="n">
        <f aca="false">SUMIF($C$31:$C$48,$C50,R$31:R$48)</f>
        <v>5500.165</v>
      </c>
      <c r="S50" s="100" t="n">
        <f aca="false">SUMIF($C$31:$C$48,$C50,S$31:S$48)</f>
        <v>5500.165</v>
      </c>
      <c r="T50" s="100" t="n">
        <f aca="false">SUMIF($C$31:$C$48,$C50,T$31:T$48)</f>
        <v>5500.165</v>
      </c>
      <c r="U50" s="100" t="n">
        <f aca="false">SUMIF($C$31:$C$48,$C50,U$31:U$48)</f>
        <v>5500.165</v>
      </c>
      <c r="V50" s="100" t="n">
        <f aca="false">SUMIF($C$31:$C$48,$C50,V$31:V$48)</f>
        <v>5500.165</v>
      </c>
      <c r="W50" s="100" t="n">
        <f aca="false">SUMIF($C$31:$C$48,$C50,W$31:W$48)</f>
        <v>5500.165</v>
      </c>
      <c r="X50" s="100" t="n">
        <f aca="false">SUMIF($C$31:$C$48,$C50,X$31:X$48)</f>
        <v>5500.165</v>
      </c>
      <c r="Y50" s="100" t="n">
        <f aca="false">SUMIF($C$31:$C$48,$C50,Y$31:Y$48)</f>
        <v>5500.165</v>
      </c>
      <c r="Z50" s="100" t="n">
        <f aca="false">SUMIF($C$31:$C$48,$C50,Z$31:Z$48)</f>
        <v>5500.165</v>
      </c>
      <c r="AA50" s="100" t="n">
        <f aca="false">SUMIF($C$31:$C$48,$C50,AA$31:AA$48)</f>
        <v>5500.165</v>
      </c>
      <c r="AB50" s="100" t="n">
        <f aca="false">SUMIF($C$31:$C$48,$C50,AB$31:AB$48)</f>
        <v>5500.165</v>
      </c>
      <c r="AC50" s="100" t="n">
        <f aca="false">SUMIF($C$31:$C$48,$C50,AC$31:AC$48)</f>
        <v>5500.165</v>
      </c>
      <c r="AD50" s="100" t="n">
        <f aca="false">SUMIF($C$31:$C$48,$C50,AD$31:AD$48)</f>
        <v>5500.165</v>
      </c>
      <c r="AE50" s="100" t="n">
        <f aca="false">SUMIF($C$31:$C$48,$C50,AE$31:AE$48)</f>
        <v>5500.165</v>
      </c>
      <c r="AF50" s="100" t="n">
        <f aca="false">SUMIF($C$31:$C$48,$C50,AF$31:AF$48)</f>
        <v>5500.165</v>
      </c>
    </row>
    <row r="51" customFormat="false" ht="15" hidden="false" customHeight="false" outlineLevel="0" collapsed="false">
      <c r="B51" s="280" t="s">
        <v>117</v>
      </c>
      <c r="C51" s="100" t="s">
        <v>322</v>
      </c>
      <c r="D51" s="60"/>
      <c r="E51" s="281" t="n">
        <f aca="false">E49+E50</f>
        <v>9528.545</v>
      </c>
      <c r="F51" s="281" t="n">
        <f aca="false">F49+F50</f>
        <v>9528.545</v>
      </c>
      <c r="G51" s="281" t="n">
        <f aca="false">G49+G50</f>
        <v>9528.545</v>
      </c>
      <c r="H51" s="281" t="n">
        <f aca="false">H49+H50</f>
        <v>9528.545</v>
      </c>
      <c r="I51" s="281" t="n">
        <f aca="false">I49+I50</f>
        <v>9528.545</v>
      </c>
      <c r="J51" s="281" t="n">
        <f aca="false">J49+J50</f>
        <v>9528.545</v>
      </c>
      <c r="K51" s="281" t="n">
        <f aca="false">K49+K50</f>
        <v>9528.545</v>
      </c>
      <c r="L51" s="281" t="n">
        <f aca="false">L49+L50</f>
        <v>9528.545</v>
      </c>
      <c r="M51" s="281" t="n">
        <f aca="false">M49+M50</f>
        <v>9528.545</v>
      </c>
      <c r="N51" s="281" t="n">
        <f aca="false">N49+N50</f>
        <v>9528.545</v>
      </c>
      <c r="O51" s="281" t="n">
        <f aca="false">O49+O50</f>
        <v>9528.545</v>
      </c>
      <c r="P51" s="281" t="n">
        <f aca="false">P49+P50</f>
        <v>9528.545</v>
      </c>
      <c r="Q51" s="281" t="n">
        <f aca="false">Q49+Q50</f>
        <v>9528.545</v>
      </c>
      <c r="R51" s="281" t="n">
        <f aca="false">R49+R50</f>
        <v>9528.545</v>
      </c>
      <c r="S51" s="281" t="n">
        <f aca="false">S49+S50</f>
        <v>9528.545</v>
      </c>
      <c r="T51" s="281" t="n">
        <f aca="false">T49+T50</f>
        <v>9528.545</v>
      </c>
      <c r="U51" s="281" t="n">
        <f aca="false">U49+U50</f>
        <v>9528.545</v>
      </c>
      <c r="V51" s="281" t="n">
        <f aca="false">V49+V50</f>
        <v>9528.545</v>
      </c>
      <c r="W51" s="281" t="n">
        <f aca="false">W49+W50</f>
        <v>9528.545</v>
      </c>
      <c r="X51" s="281" t="n">
        <f aca="false">X49+X50</f>
        <v>9528.545</v>
      </c>
      <c r="Y51" s="281" t="n">
        <f aca="false">Y49+Y50</f>
        <v>9528.545</v>
      </c>
      <c r="Z51" s="281" t="n">
        <f aca="false">Z49+Z50</f>
        <v>9528.545</v>
      </c>
      <c r="AA51" s="281" t="n">
        <f aca="false">AA49+AA50</f>
        <v>9528.545</v>
      </c>
      <c r="AB51" s="281" t="n">
        <f aca="false">AB49+AB50</f>
        <v>9528.545</v>
      </c>
      <c r="AC51" s="281" t="n">
        <f aca="false">AC49+AC50</f>
        <v>9528.545</v>
      </c>
      <c r="AD51" s="281" t="n">
        <f aca="false">AD49+AD50</f>
        <v>9528.545</v>
      </c>
      <c r="AE51" s="281" t="n">
        <f aca="false">AE49+AE50</f>
        <v>9528.545</v>
      </c>
      <c r="AF51" s="281" t="n">
        <f aca="false">AF49+AF50</f>
        <v>9528.545</v>
      </c>
    </row>
    <row r="53" s="180" customFormat="true" ht="15" hidden="false" customHeight="false" outlineLevel="0" collapsed="false">
      <c r="B53" s="279" t="s">
        <v>324</v>
      </c>
    </row>
    <row r="54" customFormat="false" ht="15" hidden="false" customHeight="false" outlineLevel="0" collapsed="false">
      <c r="B54" s="44" t="s">
        <v>325</v>
      </c>
    </row>
    <row r="56" customFormat="false" ht="15" hidden="false" customHeight="false" outlineLevel="0" collapsed="false">
      <c r="A56" s="170"/>
      <c r="B56" s="171" t="s">
        <v>297</v>
      </c>
      <c r="C56" s="263" t="s">
        <v>298</v>
      </c>
      <c r="D56" s="263" t="s">
        <v>299</v>
      </c>
      <c r="E56" s="263" t="n">
        <v>2023</v>
      </c>
      <c r="F56" s="263" t="n">
        <v>2024</v>
      </c>
      <c r="G56" s="263" t="n">
        <v>2025</v>
      </c>
      <c r="H56" s="263" t="n">
        <v>2026</v>
      </c>
      <c r="I56" s="263" t="n">
        <v>2027</v>
      </c>
      <c r="J56" s="263" t="n">
        <v>2028</v>
      </c>
      <c r="K56" s="263" t="n">
        <v>2029</v>
      </c>
      <c r="L56" s="263" t="n">
        <v>2030</v>
      </c>
      <c r="M56" s="263" t="n">
        <v>2031</v>
      </c>
      <c r="N56" s="263" t="n">
        <v>2032</v>
      </c>
      <c r="O56" s="263" t="n">
        <v>2033</v>
      </c>
      <c r="P56" s="263" t="n">
        <v>2034</v>
      </c>
      <c r="Q56" s="263" t="n">
        <v>2035</v>
      </c>
      <c r="R56" s="263" t="n">
        <v>2036</v>
      </c>
      <c r="S56" s="263" t="n">
        <v>2037</v>
      </c>
      <c r="T56" s="263" t="n">
        <v>2038</v>
      </c>
      <c r="U56" s="263" t="n">
        <v>2039</v>
      </c>
      <c r="V56" s="263" t="n">
        <v>2040</v>
      </c>
      <c r="W56" s="263" t="n">
        <v>2041</v>
      </c>
      <c r="X56" s="263" t="n">
        <v>2042</v>
      </c>
      <c r="Y56" s="263" t="n">
        <v>2043</v>
      </c>
      <c r="Z56" s="263" t="n">
        <v>2044</v>
      </c>
      <c r="AA56" s="263" t="n">
        <v>2045</v>
      </c>
      <c r="AB56" s="263" t="n">
        <v>2046</v>
      </c>
      <c r="AC56" s="263" t="n">
        <v>2047</v>
      </c>
      <c r="AD56" s="263" t="n">
        <v>2048</v>
      </c>
      <c r="AE56" s="263" t="n">
        <v>2049</v>
      </c>
      <c r="AF56" s="263" t="n">
        <v>2050</v>
      </c>
    </row>
    <row r="57" customFormat="false" ht="15" hidden="false" customHeight="false" outlineLevel="0" collapsed="false">
      <c r="A57" s="170"/>
      <c r="B57" s="13" t="s">
        <v>326</v>
      </c>
      <c r="C57" s="50" t="s">
        <v>301</v>
      </c>
      <c r="D57" s="50" t="n">
        <v>4600</v>
      </c>
      <c r="E57" s="50" t="n">
        <v>0</v>
      </c>
      <c r="F57" s="50" t="n">
        <v>170</v>
      </c>
      <c r="G57" s="50" t="n">
        <v>170</v>
      </c>
      <c r="H57" s="50" t="n">
        <v>170</v>
      </c>
      <c r="I57" s="50" t="n">
        <v>170</v>
      </c>
      <c r="J57" s="50" t="n">
        <v>170</v>
      </c>
      <c r="K57" s="50" t="n">
        <v>170</v>
      </c>
      <c r="L57" s="50" t="n">
        <v>170</v>
      </c>
      <c r="M57" s="50" t="n">
        <v>170</v>
      </c>
      <c r="N57" s="50" t="n">
        <v>170</v>
      </c>
      <c r="O57" s="50" t="n">
        <v>170</v>
      </c>
      <c r="P57" s="50" t="n">
        <v>170</v>
      </c>
      <c r="Q57" s="50" t="n">
        <v>170</v>
      </c>
      <c r="R57" s="50" t="n">
        <v>170</v>
      </c>
      <c r="S57" s="50" t="n">
        <v>170</v>
      </c>
      <c r="T57" s="50" t="n">
        <v>170</v>
      </c>
      <c r="U57" s="50" t="n">
        <v>170</v>
      </c>
      <c r="V57" s="50" t="n">
        <v>170</v>
      </c>
      <c r="W57" s="50" t="n">
        <v>170</v>
      </c>
      <c r="X57" s="50" t="n">
        <v>170</v>
      </c>
      <c r="Y57" s="50" t="n">
        <v>170</v>
      </c>
      <c r="Z57" s="50" t="n">
        <v>170</v>
      </c>
      <c r="AA57" s="50" t="n">
        <v>170</v>
      </c>
      <c r="AB57" s="50" t="n">
        <v>170</v>
      </c>
      <c r="AC57" s="50" t="n">
        <v>170</v>
      </c>
      <c r="AD57" s="50" t="n">
        <v>170</v>
      </c>
      <c r="AE57" s="50" t="n">
        <v>170</v>
      </c>
      <c r="AF57" s="50" t="n">
        <v>170</v>
      </c>
    </row>
    <row r="58" customFormat="false" ht="15" hidden="false" customHeight="false" outlineLevel="0" collapsed="false">
      <c r="A58" s="170"/>
      <c r="B58" s="13" t="s">
        <v>327</v>
      </c>
      <c r="C58" s="50" t="s">
        <v>301</v>
      </c>
      <c r="D58" s="50" t="n">
        <v>4650</v>
      </c>
      <c r="E58" s="50" t="n">
        <v>0</v>
      </c>
      <c r="F58" s="50" t="n">
        <v>180</v>
      </c>
      <c r="G58" s="50" t="n">
        <v>180</v>
      </c>
      <c r="H58" s="50" t="n">
        <v>180</v>
      </c>
      <c r="I58" s="50" t="n">
        <v>180</v>
      </c>
      <c r="J58" s="50" t="n">
        <v>180</v>
      </c>
      <c r="K58" s="50" t="n">
        <v>180</v>
      </c>
      <c r="L58" s="50" t="n">
        <v>180</v>
      </c>
      <c r="M58" s="50" t="n">
        <v>180</v>
      </c>
      <c r="N58" s="50" t="n">
        <v>180</v>
      </c>
      <c r="O58" s="50" t="n">
        <v>180</v>
      </c>
      <c r="P58" s="50" t="n">
        <v>180</v>
      </c>
      <c r="Q58" s="50" t="n">
        <v>180</v>
      </c>
      <c r="R58" s="50" t="n">
        <v>180</v>
      </c>
      <c r="S58" s="50" t="n">
        <v>180</v>
      </c>
      <c r="T58" s="50" t="n">
        <v>180</v>
      </c>
      <c r="U58" s="50" t="n">
        <v>180</v>
      </c>
      <c r="V58" s="50" t="n">
        <v>180</v>
      </c>
      <c r="W58" s="50" t="n">
        <v>180</v>
      </c>
      <c r="X58" s="50" t="n">
        <v>180</v>
      </c>
      <c r="Y58" s="50" t="n">
        <v>180</v>
      </c>
      <c r="Z58" s="50" t="n">
        <v>180</v>
      </c>
      <c r="AA58" s="50" t="n">
        <v>180</v>
      </c>
      <c r="AB58" s="50" t="n">
        <v>180</v>
      </c>
      <c r="AC58" s="50" t="n">
        <v>180</v>
      </c>
      <c r="AD58" s="50" t="n">
        <v>180</v>
      </c>
      <c r="AE58" s="50" t="n">
        <v>180</v>
      </c>
      <c r="AF58" s="50" t="n">
        <v>180</v>
      </c>
    </row>
    <row r="59" customFormat="false" ht="15" hidden="false" customHeight="false" outlineLevel="0" collapsed="false">
      <c r="A59" s="170"/>
      <c r="B59" s="13" t="s">
        <v>328</v>
      </c>
      <c r="C59" s="50" t="s">
        <v>301</v>
      </c>
      <c r="D59" s="50" t="n">
        <v>4875</v>
      </c>
      <c r="E59" s="50" t="n">
        <v>0</v>
      </c>
      <c r="F59" s="50" t="n">
        <v>0</v>
      </c>
      <c r="G59" s="50" t="n">
        <v>0</v>
      </c>
      <c r="H59" s="50" t="n">
        <v>0</v>
      </c>
      <c r="I59" s="50" t="n">
        <v>1008</v>
      </c>
      <c r="J59" s="50" t="n">
        <v>1008</v>
      </c>
      <c r="K59" s="50" t="n">
        <v>1008</v>
      </c>
      <c r="L59" s="50" t="n">
        <v>1008</v>
      </c>
      <c r="M59" s="50" t="n">
        <v>1008</v>
      </c>
      <c r="N59" s="50" t="n">
        <v>1008</v>
      </c>
      <c r="O59" s="50" t="n">
        <v>1008</v>
      </c>
      <c r="P59" s="50" t="n">
        <v>1008</v>
      </c>
      <c r="Q59" s="50" t="n">
        <v>1008</v>
      </c>
      <c r="R59" s="50" t="n">
        <v>1008</v>
      </c>
      <c r="S59" s="50" t="n">
        <v>1008</v>
      </c>
      <c r="T59" s="50" t="n">
        <v>1008</v>
      </c>
      <c r="U59" s="50" t="n">
        <v>1008</v>
      </c>
      <c r="V59" s="50" t="n">
        <v>1008</v>
      </c>
      <c r="W59" s="50" t="n">
        <v>1008</v>
      </c>
      <c r="X59" s="50" t="n">
        <v>1008</v>
      </c>
      <c r="Y59" s="50" t="n">
        <v>1008</v>
      </c>
      <c r="Z59" s="50" t="n">
        <v>1008</v>
      </c>
      <c r="AA59" s="50" t="n">
        <v>1008</v>
      </c>
      <c r="AB59" s="50" t="n">
        <v>1008</v>
      </c>
      <c r="AC59" s="50" t="n">
        <v>1008</v>
      </c>
      <c r="AD59" s="50" t="n">
        <v>1008</v>
      </c>
      <c r="AE59" s="50" t="n">
        <v>1008</v>
      </c>
      <c r="AF59" s="50" t="n">
        <v>1008</v>
      </c>
    </row>
    <row r="60" customFormat="false" ht="15" hidden="false" customHeight="false" outlineLevel="0" collapsed="false">
      <c r="A60" s="170"/>
      <c r="B60" s="13" t="s">
        <v>308</v>
      </c>
      <c r="C60" s="50" t="s">
        <v>301</v>
      </c>
      <c r="D60" s="50" t="n">
        <v>4325</v>
      </c>
      <c r="E60" s="50" t="n">
        <v>0</v>
      </c>
      <c r="F60" s="50" t="n">
        <v>0</v>
      </c>
      <c r="G60" s="50" t="n">
        <v>0</v>
      </c>
      <c r="H60" s="50" t="n">
        <v>0</v>
      </c>
      <c r="I60" s="50" t="n">
        <v>72</v>
      </c>
      <c r="J60" s="50" t="n">
        <v>72</v>
      </c>
      <c r="K60" s="50" t="n">
        <v>72</v>
      </c>
      <c r="L60" s="50" t="n">
        <v>72</v>
      </c>
      <c r="M60" s="50" t="n">
        <v>72</v>
      </c>
      <c r="N60" s="50" t="n">
        <v>72</v>
      </c>
      <c r="O60" s="50" t="n">
        <v>72</v>
      </c>
      <c r="P60" s="50" t="n">
        <v>72</v>
      </c>
      <c r="Q60" s="50" t="n">
        <v>72</v>
      </c>
      <c r="R60" s="50" t="n">
        <v>72</v>
      </c>
      <c r="S60" s="50" t="n">
        <v>72</v>
      </c>
      <c r="T60" s="50" t="n">
        <v>72</v>
      </c>
      <c r="U60" s="50" t="n">
        <v>72</v>
      </c>
      <c r="V60" s="50" t="n">
        <v>72</v>
      </c>
      <c r="W60" s="50" t="n">
        <v>72</v>
      </c>
      <c r="X60" s="50" t="n">
        <v>72</v>
      </c>
      <c r="Y60" s="50" t="n">
        <v>72</v>
      </c>
      <c r="Z60" s="50" t="n">
        <v>72</v>
      </c>
      <c r="AA60" s="50" t="n">
        <v>72</v>
      </c>
      <c r="AB60" s="50" t="n">
        <v>72</v>
      </c>
      <c r="AC60" s="50" t="n">
        <v>72</v>
      </c>
      <c r="AD60" s="50" t="n">
        <v>72</v>
      </c>
      <c r="AE60" s="50" t="n">
        <v>72</v>
      </c>
      <c r="AF60" s="50" t="n">
        <v>72</v>
      </c>
    </row>
    <row r="61" customFormat="false" ht="15" hidden="false" customHeight="false" outlineLevel="0" collapsed="false">
      <c r="A61" s="170"/>
      <c r="B61" s="13" t="s">
        <v>329</v>
      </c>
      <c r="C61" s="50" t="s">
        <v>303</v>
      </c>
      <c r="D61" s="50" t="n">
        <v>4450</v>
      </c>
      <c r="E61" s="50" t="n">
        <v>0</v>
      </c>
      <c r="F61" s="50" t="n">
        <v>0</v>
      </c>
      <c r="G61" s="50" t="n">
        <v>0</v>
      </c>
      <c r="H61" s="50" t="n">
        <v>0</v>
      </c>
      <c r="I61" s="50" t="n">
        <v>0</v>
      </c>
      <c r="J61" s="50" t="n">
        <v>0</v>
      </c>
      <c r="K61" s="50" t="n">
        <v>0</v>
      </c>
      <c r="L61" s="50" t="n">
        <v>1100</v>
      </c>
      <c r="M61" s="50" t="n">
        <v>1100</v>
      </c>
      <c r="N61" s="50" t="n">
        <v>1100</v>
      </c>
      <c r="O61" s="50" t="n">
        <v>1100</v>
      </c>
      <c r="P61" s="50" t="n">
        <v>1100</v>
      </c>
      <c r="Q61" s="50" t="n">
        <v>1100</v>
      </c>
      <c r="R61" s="50" t="n">
        <v>1100</v>
      </c>
      <c r="S61" s="50" t="n">
        <v>1100</v>
      </c>
      <c r="T61" s="50" t="n">
        <v>1100</v>
      </c>
      <c r="U61" s="50" t="n">
        <v>1100</v>
      </c>
      <c r="V61" s="50" t="n">
        <v>1100</v>
      </c>
      <c r="W61" s="50" t="n">
        <v>1100</v>
      </c>
      <c r="X61" s="50" t="n">
        <v>1100</v>
      </c>
      <c r="Y61" s="50" t="n">
        <v>1100</v>
      </c>
      <c r="Z61" s="50" t="n">
        <v>1100</v>
      </c>
      <c r="AA61" s="50" t="n">
        <v>1100</v>
      </c>
      <c r="AB61" s="50" t="n">
        <v>1100</v>
      </c>
      <c r="AC61" s="50" t="n">
        <v>1100</v>
      </c>
      <c r="AD61" s="50" t="n">
        <v>1100</v>
      </c>
      <c r="AE61" s="50" t="n">
        <v>1100</v>
      </c>
      <c r="AF61" s="50" t="n">
        <v>1100</v>
      </c>
    </row>
    <row r="62" customFormat="false" ht="15" hidden="false" customHeight="false" outlineLevel="0" collapsed="false">
      <c r="A62" s="170"/>
      <c r="B62" s="13" t="s">
        <v>330</v>
      </c>
      <c r="C62" s="50" t="s">
        <v>303</v>
      </c>
      <c r="D62" s="50" t="n">
        <v>4750</v>
      </c>
      <c r="E62" s="50" t="n">
        <v>0</v>
      </c>
      <c r="F62" s="50" t="n">
        <v>0</v>
      </c>
      <c r="G62" s="50" t="n">
        <v>0</v>
      </c>
      <c r="H62" s="50" t="n">
        <v>0</v>
      </c>
      <c r="I62" s="50" t="n">
        <v>0</v>
      </c>
      <c r="J62" s="50" t="n">
        <v>0</v>
      </c>
      <c r="K62" s="50" t="n">
        <v>0</v>
      </c>
      <c r="L62" s="50" t="n">
        <v>0</v>
      </c>
      <c r="M62" s="50" t="n">
        <v>1000</v>
      </c>
      <c r="N62" s="50" t="n">
        <v>1000</v>
      </c>
      <c r="O62" s="50" t="n">
        <v>1000</v>
      </c>
      <c r="P62" s="50" t="n">
        <v>1000</v>
      </c>
      <c r="Q62" s="50" t="n">
        <v>1000</v>
      </c>
      <c r="R62" s="50" t="n">
        <v>1000</v>
      </c>
      <c r="S62" s="50" t="n">
        <v>1000</v>
      </c>
      <c r="T62" s="50" t="n">
        <v>1000</v>
      </c>
      <c r="U62" s="50" t="n">
        <v>1000</v>
      </c>
      <c r="V62" s="50" t="n">
        <v>1000</v>
      </c>
      <c r="W62" s="50" t="n">
        <v>1000</v>
      </c>
      <c r="X62" s="50" t="n">
        <v>1000</v>
      </c>
      <c r="Y62" s="50" t="n">
        <v>1000</v>
      </c>
      <c r="Z62" s="50" t="n">
        <v>1000</v>
      </c>
      <c r="AA62" s="50" t="n">
        <v>1000</v>
      </c>
      <c r="AB62" s="50" t="n">
        <v>1000</v>
      </c>
      <c r="AC62" s="50" t="n">
        <v>1000</v>
      </c>
      <c r="AD62" s="50" t="n">
        <v>1000</v>
      </c>
      <c r="AE62" s="50" t="n">
        <v>1000</v>
      </c>
      <c r="AF62" s="50" t="n">
        <v>1000</v>
      </c>
    </row>
    <row r="63" customFormat="false" ht="15" hidden="false" customHeight="false" outlineLevel="0" collapsed="false">
      <c r="A63" s="170"/>
      <c r="B63" s="13" t="s">
        <v>331</v>
      </c>
      <c r="C63" s="50" t="s">
        <v>303</v>
      </c>
      <c r="D63" s="50" t="n">
        <v>4750</v>
      </c>
      <c r="E63" s="50" t="n">
        <v>0</v>
      </c>
      <c r="F63" s="50" t="n">
        <v>0</v>
      </c>
      <c r="G63" s="50" t="n">
        <v>0</v>
      </c>
      <c r="H63" s="50" t="n">
        <v>0</v>
      </c>
      <c r="I63" s="50" t="n">
        <v>0</v>
      </c>
      <c r="J63" s="50" t="n">
        <v>0</v>
      </c>
      <c r="K63" s="50" t="n">
        <v>0</v>
      </c>
      <c r="L63" s="50" t="n">
        <v>0</v>
      </c>
      <c r="M63" s="50" t="n">
        <v>0</v>
      </c>
      <c r="N63" s="50" t="n">
        <v>0</v>
      </c>
      <c r="O63" s="50" t="n">
        <v>400</v>
      </c>
      <c r="P63" s="50" t="n">
        <v>400</v>
      </c>
      <c r="Q63" s="50" t="n">
        <v>400</v>
      </c>
      <c r="R63" s="50" t="n">
        <v>400</v>
      </c>
      <c r="S63" s="50" t="n">
        <v>400</v>
      </c>
      <c r="T63" s="50" t="n">
        <v>400</v>
      </c>
      <c r="U63" s="50" t="n">
        <v>400</v>
      </c>
      <c r="V63" s="50" t="n">
        <v>400</v>
      </c>
      <c r="W63" s="50" t="n">
        <v>400</v>
      </c>
      <c r="X63" s="50" t="n">
        <v>400</v>
      </c>
      <c r="Y63" s="50" t="n">
        <v>400</v>
      </c>
      <c r="Z63" s="50" t="n">
        <v>400</v>
      </c>
      <c r="AA63" s="50" t="n">
        <v>400</v>
      </c>
      <c r="AB63" s="50" t="n">
        <v>400</v>
      </c>
      <c r="AC63" s="50" t="n">
        <v>400</v>
      </c>
      <c r="AD63" s="50" t="n">
        <v>400</v>
      </c>
      <c r="AE63" s="50" t="n">
        <v>400</v>
      </c>
      <c r="AF63" s="50" t="n">
        <v>400</v>
      </c>
    </row>
    <row r="64" customFormat="false" ht="15" hidden="false" customHeight="false" outlineLevel="0" collapsed="false">
      <c r="A64" s="170"/>
      <c r="B64" s="13" t="s">
        <v>332</v>
      </c>
      <c r="C64" s="50" t="s">
        <v>301</v>
      </c>
      <c r="D64" s="50" t="n">
        <v>4550</v>
      </c>
      <c r="E64" s="50" t="n">
        <v>0</v>
      </c>
      <c r="F64" s="50" t="n">
        <v>0</v>
      </c>
      <c r="G64" s="50" t="n">
        <v>0</v>
      </c>
      <c r="H64" s="50" t="n">
        <v>0</v>
      </c>
      <c r="I64" s="50" t="n">
        <v>0</v>
      </c>
      <c r="J64" s="50" t="n">
        <v>0</v>
      </c>
      <c r="K64" s="50" t="n">
        <v>0</v>
      </c>
      <c r="L64" s="50" t="n">
        <v>0</v>
      </c>
      <c r="M64" s="50" t="n">
        <v>1000</v>
      </c>
      <c r="N64" s="50" t="n">
        <v>1000</v>
      </c>
      <c r="O64" s="50" t="n">
        <v>1000</v>
      </c>
      <c r="P64" s="50" t="n">
        <v>1000</v>
      </c>
      <c r="Q64" s="50" t="n">
        <v>1000</v>
      </c>
      <c r="R64" s="50" t="n">
        <v>1000</v>
      </c>
      <c r="S64" s="50" t="n">
        <v>1000</v>
      </c>
      <c r="T64" s="50" t="n">
        <v>1000</v>
      </c>
      <c r="U64" s="50" t="n">
        <v>1000</v>
      </c>
      <c r="V64" s="50" t="n">
        <v>1000</v>
      </c>
      <c r="W64" s="50" t="n">
        <v>1000</v>
      </c>
      <c r="X64" s="50" t="n">
        <v>1000</v>
      </c>
      <c r="Y64" s="50" t="n">
        <v>1000</v>
      </c>
      <c r="Z64" s="50" t="n">
        <v>1000</v>
      </c>
      <c r="AA64" s="50" t="n">
        <v>1000</v>
      </c>
      <c r="AB64" s="50" t="n">
        <v>1000</v>
      </c>
      <c r="AC64" s="50" t="n">
        <v>1000</v>
      </c>
      <c r="AD64" s="50" t="n">
        <v>1000</v>
      </c>
      <c r="AE64" s="50" t="n">
        <v>1000</v>
      </c>
      <c r="AF64" s="50" t="n">
        <v>1000</v>
      </c>
    </row>
    <row r="65" customFormat="false" ht="15" hidden="false" customHeight="false" outlineLevel="0" collapsed="false">
      <c r="A65" s="170"/>
      <c r="B65" s="13" t="s">
        <v>333</v>
      </c>
      <c r="C65" s="50" t="s">
        <v>301</v>
      </c>
      <c r="D65" s="50" t="n">
        <v>4550</v>
      </c>
      <c r="E65" s="50" t="n">
        <v>0</v>
      </c>
      <c r="F65" s="50" t="n">
        <v>0</v>
      </c>
      <c r="G65" s="50" t="n">
        <v>0</v>
      </c>
      <c r="H65" s="50" t="n">
        <v>0</v>
      </c>
      <c r="I65" s="50" t="n">
        <v>0</v>
      </c>
      <c r="J65" s="50" t="n">
        <v>0</v>
      </c>
      <c r="K65" s="50" t="n">
        <v>0</v>
      </c>
      <c r="L65" s="50" t="n">
        <v>0</v>
      </c>
      <c r="M65" s="50" t="n">
        <v>0</v>
      </c>
      <c r="N65" s="50" t="n">
        <v>0</v>
      </c>
      <c r="O65" s="50" t="n">
        <v>100</v>
      </c>
      <c r="P65" s="50" t="n">
        <v>100</v>
      </c>
      <c r="Q65" s="50" t="n">
        <v>100</v>
      </c>
      <c r="R65" s="50" t="n">
        <v>100</v>
      </c>
      <c r="S65" s="50" t="n">
        <v>100</v>
      </c>
      <c r="T65" s="50" t="n">
        <v>100</v>
      </c>
      <c r="U65" s="50" t="n">
        <v>100</v>
      </c>
      <c r="V65" s="50" t="n">
        <v>100</v>
      </c>
      <c r="W65" s="50" t="n">
        <v>100</v>
      </c>
      <c r="X65" s="50" t="n">
        <v>100</v>
      </c>
      <c r="Y65" s="50" t="n">
        <v>100</v>
      </c>
      <c r="Z65" s="50" t="n">
        <v>100</v>
      </c>
      <c r="AA65" s="50" t="n">
        <v>100</v>
      </c>
      <c r="AB65" s="50" t="n">
        <v>100</v>
      </c>
      <c r="AC65" s="50" t="n">
        <v>100</v>
      </c>
      <c r="AD65" s="50" t="n">
        <v>100</v>
      </c>
      <c r="AE65" s="50" t="n">
        <v>100</v>
      </c>
      <c r="AF65" s="50" t="n">
        <v>100</v>
      </c>
    </row>
    <row r="66" customFormat="false" ht="15" hidden="false" customHeight="false" outlineLevel="0" collapsed="false">
      <c r="A66" s="170"/>
      <c r="B66" s="13" t="s">
        <v>334</v>
      </c>
      <c r="C66" s="50" t="s">
        <v>301</v>
      </c>
      <c r="D66" s="50" t="n">
        <v>4800</v>
      </c>
      <c r="E66" s="50" t="n">
        <v>0</v>
      </c>
      <c r="F66" s="50" t="n">
        <v>0</v>
      </c>
      <c r="G66" s="50" t="n">
        <v>0</v>
      </c>
      <c r="H66" s="50" t="n">
        <v>0</v>
      </c>
      <c r="I66" s="50" t="n">
        <v>0</v>
      </c>
      <c r="J66" s="50" t="n">
        <v>0</v>
      </c>
      <c r="K66" s="50" t="n">
        <v>0</v>
      </c>
      <c r="L66" s="50" t="n">
        <v>0</v>
      </c>
      <c r="M66" s="50" t="n">
        <v>1000</v>
      </c>
      <c r="N66" s="50" t="n">
        <v>1000</v>
      </c>
      <c r="O66" s="50" t="n">
        <v>1000</v>
      </c>
      <c r="P66" s="50" t="n">
        <v>1000</v>
      </c>
      <c r="Q66" s="50" t="n">
        <v>1000</v>
      </c>
      <c r="R66" s="50" t="n">
        <v>1000</v>
      </c>
      <c r="S66" s="50" t="n">
        <v>1000</v>
      </c>
      <c r="T66" s="50" t="n">
        <v>1000</v>
      </c>
      <c r="U66" s="50" t="n">
        <v>1000</v>
      </c>
      <c r="V66" s="50" t="n">
        <v>1000</v>
      </c>
      <c r="W66" s="50" t="n">
        <v>1000</v>
      </c>
      <c r="X66" s="50" t="n">
        <v>1000</v>
      </c>
      <c r="Y66" s="50" t="n">
        <v>1000</v>
      </c>
      <c r="Z66" s="50" t="n">
        <v>1000</v>
      </c>
      <c r="AA66" s="50" t="n">
        <v>1000</v>
      </c>
      <c r="AB66" s="50" t="n">
        <v>1000</v>
      </c>
      <c r="AC66" s="50" t="n">
        <v>1000</v>
      </c>
      <c r="AD66" s="50" t="n">
        <v>1000</v>
      </c>
      <c r="AE66" s="50" t="n">
        <v>1000</v>
      </c>
      <c r="AF66" s="50" t="n">
        <v>1000</v>
      </c>
    </row>
    <row r="67" customFormat="false" ht="15" hidden="false" customHeight="false" outlineLevel="0" collapsed="false">
      <c r="A67" s="170"/>
      <c r="B67" s="13" t="s">
        <v>335</v>
      </c>
      <c r="C67" s="50" t="s">
        <v>301</v>
      </c>
      <c r="D67" s="50" t="n">
        <v>4800</v>
      </c>
      <c r="E67" s="50" t="n">
        <v>0</v>
      </c>
      <c r="F67" s="50" t="n">
        <v>0</v>
      </c>
      <c r="G67" s="50" t="n">
        <v>0</v>
      </c>
      <c r="H67" s="50" t="n">
        <v>0</v>
      </c>
      <c r="I67" s="50" t="n">
        <v>0</v>
      </c>
      <c r="J67" s="50" t="n">
        <v>0</v>
      </c>
      <c r="K67" s="50" t="n">
        <v>0</v>
      </c>
      <c r="L67" s="50" t="n">
        <v>0</v>
      </c>
      <c r="M67" s="50" t="n">
        <v>0</v>
      </c>
      <c r="N67" s="50" t="n">
        <v>0</v>
      </c>
      <c r="O67" s="50" t="n">
        <v>500</v>
      </c>
      <c r="P67" s="50" t="n">
        <v>500</v>
      </c>
      <c r="Q67" s="50" t="n">
        <v>500</v>
      </c>
      <c r="R67" s="50" t="n">
        <v>500</v>
      </c>
      <c r="S67" s="50" t="n">
        <v>500</v>
      </c>
      <c r="T67" s="50" t="n">
        <v>500</v>
      </c>
      <c r="U67" s="50" t="n">
        <v>500</v>
      </c>
      <c r="V67" s="50" t="n">
        <v>500</v>
      </c>
      <c r="W67" s="50" t="n">
        <v>500</v>
      </c>
      <c r="X67" s="50" t="n">
        <v>500</v>
      </c>
      <c r="Y67" s="50" t="n">
        <v>500</v>
      </c>
      <c r="Z67" s="50" t="n">
        <v>500</v>
      </c>
      <c r="AA67" s="50" t="n">
        <v>500</v>
      </c>
      <c r="AB67" s="50" t="n">
        <v>500</v>
      </c>
      <c r="AC67" s="50" t="n">
        <v>500</v>
      </c>
      <c r="AD67" s="50" t="n">
        <v>500</v>
      </c>
      <c r="AE67" s="50" t="n">
        <v>500</v>
      </c>
      <c r="AF67" s="50" t="n">
        <v>500</v>
      </c>
    </row>
    <row r="68" customFormat="false" ht="15" hidden="false" customHeight="false" outlineLevel="0" collapsed="false">
      <c r="A68" s="170"/>
      <c r="B68" s="13" t="s">
        <v>336</v>
      </c>
      <c r="C68" s="50" t="s">
        <v>301</v>
      </c>
      <c r="D68" s="50" t="n">
        <v>4800</v>
      </c>
      <c r="E68" s="50" t="n">
        <v>0</v>
      </c>
      <c r="F68" s="50" t="n">
        <v>0</v>
      </c>
      <c r="G68" s="50" t="n">
        <v>0</v>
      </c>
      <c r="H68" s="50" t="n">
        <v>0</v>
      </c>
      <c r="I68" s="50" t="n">
        <v>0</v>
      </c>
      <c r="J68" s="50" t="n">
        <v>0</v>
      </c>
      <c r="K68" s="50" t="n">
        <v>0</v>
      </c>
      <c r="L68" s="50" t="n">
        <v>0</v>
      </c>
      <c r="M68" s="50" t="n">
        <v>1000</v>
      </c>
      <c r="N68" s="50" t="n">
        <v>1000</v>
      </c>
      <c r="O68" s="50" t="n">
        <v>1000</v>
      </c>
      <c r="P68" s="50" t="n">
        <v>1000</v>
      </c>
      <c r="Q68" s="50" t="n">
        <v>1000</v>
      </c>
      <c r="R68" s="50" t="n">
        <v>1000</v>
      </c>
      <c r="S68" s="50" t="n">
        <v>1000</v>
      </c>
      <c r="T68" s="50" t="n">
        <v>1000</v>
      </c>
      <c r="U68" s="50" t="n">
        <v>1000</v>
      </c>
      <c r="V68" s="50" t="n">
        <v>1000</v>
      </c>
      <c r="W68" s="50" t="n">
        <v>1000</v>
      </c>
      <c r="X68" s="50" t="n">
        <v>1000</v>
      </c>
      <c r="Y68" s="50" t="n">
        <v>1000</v>
      </c>
      <c r="Z68" s="50" t="n">
        <v>1000</v>
      </c>
      <c r="AA68" s="50" t="n">
        <v>1000</v>
      </c>
      <c r="AB68" s="50" t="n">
        <v>1000</v>
      </c>
      <c r="AC68" s="50" t="n">
        <v>1000</v>
      </c>
      <c r="AD68" s="50" t="n">
        <v>1000</v>
      </c>
      <c r="AE68" s="50" t="n">
        <v>1000</v>
      </c>
      <c r="AF68" s="50" t="n">
        <v>1000</v>
      </c>
    </row>
    <row r="69" customFormat="false" ht="15" hidden="false" customHeight="false" outlineLevel="0" collapsed="false">
      <c r="A69" s="170"/>
      <c r="B69" s="13" t="s">
        <v>337</v>
      </c>
      <c r="C69" s="50" t="s">
        <v>301</v>
      </c>
      <c r="D69" s="50" t="n">
        <v>4800</v>
      </c>
      <c r="E69" s="50" t="n">
        <v>0</v>
      </c>
      <c r="F69" s="50" t="n">
        <v>0</v>
      </c>
      <c r="G69" s="50" t="n">
        <v>0</v>
      </c>
      <c r="H69" s="50" t="n">
        <v>0</v>
      </c>
      <c r="I69" s="50" t="n">
        <v>0</v>
      </c>
      <c r="J69" s="50" t="n">
        <v>0</v>
      </c>
      <c r="K69" s="50" t="n">
        <v>0</v>
      </c>
      <c r="L69" s="50" t="n">
        <v>0</v>
      </c>
      <c r="M69" s="50" t="n">
        <v>0</v>
      </c>
      <c r="N69" s="50" t="n">
        <v>0</v>
      </c>
      <c r="O69" s="50" t="n">
        <v>500</v>
      </c>
      <c r="P69" s="50" t="n">
        <v>500</v>
      </c>
      <c r="Q69" s="50" t="n">
        <v>500</v>
      </c>
      <c r="R69" s="50" t="n">
        <v>500</v>
      </c>
      <c r="S69" s="50" t="n">
        <v>500</v>
      </c>
      <c r="T69" s="50" t="n">
        <v>500</v>
      </c>
      <c r="U69" s="50" t="n">
        <v>500</v>
      </c>
      <c r="V69" s="50" t="n">
        <v>500</v>
      </c>
      <c r="W69" s="50" t="n">
        <v>500</v>
      </c>
      <c r="X69" s="50" t="n">
        <v>500</v>
      </c>
      <c r="Y69" s="50" t="n">
        <v>500</v>
      </c>
      <c r="Z69" s="50" t="n">
        <v>500</v>
      </c>
      <c r="AA69" s="50" t="n">
        <v>500</v>
      </c>
      <c r="AB69" s="50" t="n">
        <v>500</v>
      </c>
      <c r="AC69" s="50" t="n">
        <v>500</v>
      </c>
      <c r="AD69" s="50" t="n">
        <v>500</v>
      </c>
      <c r="AE69" s="50" t="n">
        <v>500</v>
      </c>
      <c r="AF69" s="50" t="n">
        <v>500</v>
      </c>
    </row>
    <row r="70" customFormat="false" ht="15" hidden="false" customHeight="false" outlineLevel="0" collapsed="false">
      <c r="A70" s="170"/>
      <c r="B70" s="13" t="s">
        <v>338</v>
      </c>
      <c r="C70" s="50" t="s">
        <v>301</v>
      </c>
      <c r="D70" s="50" t="n">
        <v>4800</v>
      </c>
      <c r="E70" s="50" t="n">
        <v>0</v>
      </c>
      <c r="F70" s="50" t="n">
        <v>0</v>
      </c>
      <c r="G70" s="50" t="n">
        <v>0</v>
      </c>
      <c r="H70" s="50" t="n">
        <v>0</v>
      </c>
      <c r="I70" s="50" t="n">
        <v>0</v>
      </c>
      <c r="J70" s="50" t="n">
        <v>0</v>
      </c>
      <c r="K70" s="50" t="n">
        <v>0</v>
      </c>
      <c r="L70" s="50" t="n">
        <v>0</v>
      </c>
      <c r="M70" s="50" t="n">
        <v>1000</v>
      </c>
      <c r="N70" s="50" t="n">
        <v>1000</v>
      </c>
      <c r="O70" s="50" t="n">
        <v>1000</v>
      </c>
      <c r="P70" s="50" t="n">
        <v>1000</v>
      </c>
      <c r="Q70" s="50" t="n">
        <v>1000</v>
      </c>
      <c r="R70" s="50" t="n">
        <v>1000</v>
      </c>
      <c r="S70" s="50" t="n">
        <v>1000</v>
      </c>
      <c r="T70" s="50" t="n">
        <v>1000</v>
      </c>
      <c r="U70" s="50" t="n">
        <v>1000</v>
      </c>
      <c r="V70" s="50" t="n">
        <v>1000</v>
      </c>
      <c r="W70" s="50" t="n">
        <v>1000</v>
      </c>
      <c r="X70" s="50" t="n">
        <v>1000</v>
      </c>
      <c r="Y70" s="50" t="n">
        <v>1000</v>
      </c>
      <c r="Z70" s="50" t="n">
        <v>1000</v>
      </c>
      <c r="AA70" s="50" t="n">
        <v>1000</v>
      </c>
      <c r="AB70" s="50" t="n">
        <v>1000</v>
      </c>
      <c r="AC70" s="50" t="n">
        <v>1000</v>
      </c>
      <c r="AD70" s="50" t="n">
        <v>1000</v>
      </c>
      <c r="AE70" s="50" t="n">
        <v>1000</v>
      </c>
      <c r="AF70" s="50" t="n">
        <v>1000</v>
      </c>
    </row>
    <row r="71" customFormat="false" ht="15" hidden="false" customHeight="false" outlineLevel="0" collapsed="false">
      <c r="A71" s="170"/>
      <c r="B71" s="13" t="s">
        <v>339</v>
      </c>
      <c r="C71" s="50" t="s">
        <v>301</v>
      </c>
      <c r="D71" s="50" t="n">
        <v>4800</v>
      </c>
      <c r="E71" s="50" t="n">
        <v>0</v>
      </c>
      <c r="F71" s="50" t="n">
        <v>0</v>
      </c>
      <c r="G71" s="50" t="n">
        <v>0</v>
      </c>
      <c r="H71" s="50" t="n">
        <v>0</v>
      </c>
      <c r="I71" s="50" t="n">
        <v>0</v>
      </c>
      <c r="J71" s="50" t="n">
        <v>0</v>
      </c>
      <c r="K71" s="50" t="n">
        <v>0</v>
      </c>
      <c r="L71" s="50" t="n">
        <v>0</v>
      </c>
      <c r="M71" s="50" t="n">
        <v>0</v>
      </c>
      <c r="N71" s="50" t="n">
        <v>0</v>
      </c>
      <c r="O71" s="50" t="n">
        <v>500</v>
      </c>
      <c r="P71" s="50" t="n">
        <v>500</v>
      </c>
      <c r="Q71" s="50" t="n">
        <v>500</v>
      </c>
      <c r="R71" s="50" t="n">
        <v>500</v>
      </c>
      <c r="S71" s="50" t="n">
        <v>500</v>
      </c>
      <c r="T71" s="50" t="n">
        <v>500</v>
      </c>
      <c r="U71" s="50" t="n">
        <v>500</v>
      </c>
      <c r="V71" s="50" t="n">
        <v>500</v>
      </c>
      <c r="W71" s="50" t="n">
        <v>500</v>
      </c>
      <c r="X71" s="50" t="n">
        <v>500</v>
      </c>
      <c r="Y71" s="50" t="n">
        <v>500</v>
      </c>
      <c r="Z71" s="50" t="n">
        <v>500</v>
      </c>
      <c r="AA71" s="50" t="n">
        <v>500</v>
      </c>
      <c r="AB71" s="50" t="n">
        <v>500</v>
      </c>
      <c r="AC71" s="50" t="n">
        <v>500</v>
      </c>
      <c r="AD71" s="50" t="n">
        <v>500</v>
      </c>
      <c r="AE71" s="50" t="n">
        <v>500</v>
      </c>
      <c r="AF71" s="50" t="n">
        <v>500</v>
      </c>
    </row>
    <row r="72" customFormat="false" ht="15" hidden="false" customHeight="false" outlineLevel="0" collapsed="false">
      <c r="A72" s="170"/>
      <c r="B72" s="13" t="s">
        <v>340</v>
      </c>
      <c r="C72" s="50" t="s">
        <v>301</v>
      </c>
      <c r="D72" s="50" t="n">
        <v>4325</v>
      </c>
      <c r="E72" s="50" t="n">
        <v>0</v>
      </c>
      <c r="F72" s="50" t="n">
        <v>0</v>
      </c>
      <c r="G72" s="50" t="n">
        <v>0</v>
      </c>
      <c r="H72" s="50" t="n">
        <v>0</v>
      </c>
      <c r="I72" s="50" t="n">
        <v>0</v>
      </c>
      <c r="J72" s="50" t="n">
        <v>65</v>
      </c>
      <c r="K72" s="50" t="n">
        <v>65</v>
      </c>
      <c r="L72" s="50" t="n">
        <v>65</v>
      </c>
      <c r="M72" s="50" t="n">
        <v>65</v>
      </c>
      <c r="N72" s="50" t="n">
        <v>65</v>
      </c>
      <c r="O72" s="50" t="n">
        <v>65</v>
      </c>
      <c r="P72" s="50" t="n">
        <v>65</v>
      </c>
      <c r="Q72" s="50" t="n">
        <v>65</v>
      </c>
      <c r="R72" s="50" t="n">
        <v>65</v>
      </c>
      <c r="S72" s="50" t="n">
        <v>65</v>
      </c>
      <c r="T72" s="50" t="n">
        <v>65</v>
      </c>
      <c r="U72" s="50" t="n">
        <v>65</v>
      </c>
      <c r="V72" s="50" t="n">
        <v>65</v>
      </c>
      <c r="W72" s="50" t="n">
        <v>65</v>
      </c>
      <c r="X72" s="50" t="n">
        <v>65</v>
      </c>
      <c r="Y72" s="50" t="n">
        <v>65</v>
      </c>
      <c r="Z72" s="50" t="n">
        <v>65</v>
      </c>
      <c r="AA72" s="50" t="n">
        <v>65</v>
      </c>
      <c r="AB72" s="50" t="n">
        <v>65</v>
      </c>
      <c r="AC72" s="50" t="n">
        <v>65</v>
      </c>
      <c r="AD72" s="50" t="n">
        <v>65</v>
      </c>
      <c r="AE72" s="50" t="n">
        <v>65</v>
      </c>
      <c r="AF72" s="50" t="n">
        <v>65</v>
      </c>
    </row>
    <row r="73" customFormat="false" ht="15" hidden="false" customHeight="false" outlineLevel="0" collapsed="false">
      <c r="A73" s="170"/>
      <c r="B73" s="13" t="s">
        <v>341</v>
      </c>
      <c r="C73" s="50" t="s">
        <v>303</v>
      </c>
      <c r="D73" s="50" t="n">
        <v>4325</v>
      </c>
      <c r="E73" s="50" t="n">
        <v>0</v>
      </c>
      <c r="F73" s="50" t="n">
        <v>0</v>
      </c>
      <c r="G73" s="50" t="n">
        <v>0</v>
      </c>
      <c r="H73" s="50" t="n">
        <v>0</v>
      </c>
      <c r="I73" s="50" t="n">
        <v>0</v>
      </c>
      <c r="J73" s="50" t="n">
        <v>450</v>
      </c>
      <c r="K73" s="50" t="n">
        <v>450</v>
      </c>
      <c r="L73" s="50" t="n">
        <v>450</v>
      </c>
      <c r="M73" s="50" t="n">
        <v>450</v>
      </c>
      <c r="N73" s="50" t="n">
        <v>450</v>
      </c>
      <c r="O73" s="50" t="n">
        <v>450</v>
      </c>
      <c r="P73" s="50" t="n">
        <v>450</v>
      </c>
      <c r="Q73" s="50" t="n">
        <v>450</v>
      </c>
      <c r="R73" s="50" t="n">
        <v>450</v>
      </c>
      <c r="S73" s="50" t="n">
        <v>450</v>
      </c>
      <c r="T73" s="50" t="n">
        <v>450</v>
      </c>
      <c r="U73" s="50" t="n">
        <v>450</v>
      </c>
      <c r="V73" s="50" t="n">
        <v>450</v>
      </c>
      <c r="W73" s="50" t="n">
        <v>450</v>
      </c>
      <c r="X73" s="50" t="n">
        <v>450</v>
      </c>
      <c r="Y73" s="50" t="n">
        <v>450</v>
      </c>
      <c r="Z73" s="50" t="n">
        <v>450</v>
      </c>
      <c r="AA73" s="50" t="n">
        <v>450</v>
      </c>
      <c r="AB73" s="50" t="n">
        <v>450</v>
      </c>
      <c r="AC73" s="50" t="n">
        <v>450</v>
      </c>
      <c r="AD73" s="50" t="n">
        <v>450</v>
      </c>
      <c r="AE73" s="50" t="n">
        <v>450</v>
      </c>
      <c r="AF73" s="50" t="n">
        <v>450</v>
      </c>
    </row>
    <row r="74" customFormat="false" ht="15" hidden="false" customHeight="false" outlineLevel="0" collapsed="false">
      <c r="B74" s="280" t="s">
        <v>320</v>
      </c>
      <c r="C74" s="100" t="s">
        <v>303</v>
      </c>
      <c r="E74" s="100" t="n">
        <f aca="false">SUMIF($C$57:$C$73,$C74,E$57:E$73)</f>
        <v>0</v>
      </c>
      <c r="F74" s="100" t="n">
        <f aca="false">SUMIF($C$57:$C$73,$C74,F$57:F$73)</f>
        <v>0</v>
      </c>
      <c r="G74" s="100" t="n">
        <f aca="false">SUMIF($C$57:$C$73,$C74,G$57:G$73)</f>
        <v>0</v>
      </c>
      <c r="H74" s="100" t="n">
        <f aca="false">SUMIF($C$57:$C$73,$C74,H$57:H$73)</f>
        <v>0</v>
      </c>
      <c r="I74" s="100" t="n">
        <f aca="false">SUMIF($C$57:$C$73,$C74,I$57:I$73)</f>
        <v>0</v>
      </c>
      <c r="J74" s="100" t="n">
        <f aca="false">SUMIF($C$57:$C$73,$C74,J$57:J$73)</f>
        <v>450</v>
      </c>
      <c r="K74" s="100" t="n">
        <f aca="false">SUMIF($C$57:$C$73,$C74,K$57:K$73)</f>
        <v>450</v>
      </c>
      <c r="L74" s="100" t="n">
        <f aca="false">SUMIF($C$57:$C$73,$C74,L$57:L$73)</f>
        <v>1550</v>
      </c>
      <c r="M74" s="100" t="n">
        <f aca="false">SUMIF($C$57:$C$73,$C74,M$57:M$73)</f>
        <v>2550</v>
      </c>
      <c r="N74" s="100" t="n">
        <f aca="false">SUMIF($C$57:$C$73,$C74,N$57:N$73)</f>
        <v>2550</v>
      </c>
      <c r="O74" s="100" t="n">
        <f aca="false">SUMIF($C$57:$C$73,$C74,O$57:O$73)</f>
        <v>2950</v>
      </c>
      <c r="P74" s="100" t="n">
        <f aca="false">SUMIF($C$57:$C$73,$C74,P$57:P$73)</f>
        <v>2950</v>
      </c>
      <c r="Q74" s="100" t="n">
        <f aca="false">SUMIF($C$57:$C$73,$C74,Q$57:Q$73)</f>
        <v>2950</v>
      </c>
      <c r="R74" s="100" t="n">
        <f aca="false">SUMIF($C$57:$C$73,$C74,R$57:R$73)</f>
        <v>2950</v>
      </c>
      <c r="S74" s="100" t="n">
        <f aca="false">SUMIF($C$57:$C$73,$C74,S$57:S$73)</f>
        <v>2950</v>
      </c>
      <c r="T74" s="100" t="n">
        <f aca="false">SUMIF($C$57:$C$73,$C74,T$57:T$73)</f>
        <v>2950</v>
      </c>
      <c r="U74" s="100" t="n">
        <f aca="false">SUMIF($C$57:$C$73,$C74,U$57:U$73)</f>
        <v>2950</v>
      </c>
      <c r="V74" s="100" t="n">
        <f aca="false">SUMIF($C$57:$C$73,$C74,V$57:V$73)</f>
        <v>2950</v>
      </c>
      <c r="W74" s="100" t="n">
        <f aca="false">SUMIF($C$57:$C$73,$C74,W$57:W$73)</f>
        <v>2950</v>
      </c>
      <c r="X74" s="100" t="n">
        <f aca="false">SUMIF($C$57:$C$73,$C74,X$57:X$73)</f>
        <v>2950</v>
      </c>
      <c r="Y74" s="100" t="n">
        <f aca="false">SUMIF($C$57:$C$73,$C74,Y$57:Y$73)</f>
        <v>2950</v>
      </c>
      <c r="Z74" s="100" t="n">
        <f aca="false">SUMIF($C$57:$C$73,$C74,Z$57:Z$73)</f>
        <v>2950</v>
      </c>
      <c r="AA74" s="100" t="n">
        <f aca="false">SUMIF($C$57:$C$73,$C74,AA$57:AA$73)</f>
        <v>2950</v>
      </c>
      <c r="AB74" s="100" t="n">
        <f aca="false">SUMIF($C$57:$C$73,$C74,AB$57:AB$73)</f>
        <v>2950</v>
      </c>
      <c r="AC74" s="100" t="n">
        <f aca="false">SUMIF($C$57:$C$73,$C74,AC$57:AC$73)</f>
        <v>2950</v>
      </c>
      <c r="AD74" s="100" t="n">
        <f aca="false">SUMIF($C$57:$C$73,$C74,AD$57:AD$73)</f>
        <v>2950</v>
      </c>
      <c r="AE74" s="100" t="n">
        <f aca="false">SUMIF($C$57:$C$73,$C74,AE$57:AE$73)</f>
        <v>2950</v>
      </c>
      <c r="AF74" s="100" t="n">
        <f aca="false">SUMIF($C$57:$C$73,$C74,AF$57:AF$73)</f>
        <v>2950</v>
      </c>
    </row>
    <row r="75" customFormat="false" ht="15" hidden="false" customHeight="false" outlineLevel="0" collapsed="false">
      <c r="B75" s="280" t="s">
        <v>321</v>
      </c>
      <c r="C75" s="100" t="s">
        <v>301</v>
      </c>
      <c r="E75" s="100" t="n">
        <f aca="false">SUMIF($C$57:$C$73,$C75,E$57:E$73)</f>
        <v>0</v>
      </c>
      <c r="F75" s="100" t="n">
        <f aca="false">SUMIF($C$57:$C$73,$C75,F$57:F$73)</f>
        <v>350</v>
      </c>
      <c r="G75" s="100" t="n">
        <f aca="false">SUMIF($C$57:$C$73,$C75,G$57:G$73)</f>
        <v>350</v>
      </c>
      <c r="H75" s="100" t="n">
        <f aca="false">SUMIF($C$57:$C$73,$C75,H$57:H$73)</f>
        <v>350</v>
      </c>
      <c r="I75" s="100" t="n">
        <f aca="false">SUMIF($C$57:$C$73,$C75,I$57:I$73)</f>
        <v>1430</v>
      </c>
      <c r="J75" s="100" t="n">
        <f aca="false">SUMIF($C$57:$C$73,$C75,J$57:J$73)</f>
        <v>1495</v>
      </c>
      <c r="K75" s="100" t="n">
        <f aca="false">SUMIF($C$57:$C$73,$C75,K$57:K$73)</f>
        <v>1495</v>
      </c>
      <c r="L75" s="100" t="n">
        <f aca="false">SUMIF($C$57:$C$73,$C75,L$57:L$73)</f>
        <v>1495</v>
      </c>
      <c r="M75" s="100" t="n">
        <f aca="false">SUMIF($C$57:$C$73,$C75,M$57:M$73)</f>
        <v>5495</v>
      </c>
      <c r="N75" s="100" t="n">
        <f aca="false">SUMIF($C$57:$C$73,$C75,N$57:N$73)</f>
        <v>5495</v>
      </c>
      <c r="O75" s="100" t="n">
        <f aca="false">SUMIF($C$57:$C$73,$C75,O$57:O$73)</f>
        <v>7095</v>
      </c>
      <c r="P75" s="100" t="n">
        <f aca="false">SUMIF($C$57:$C$73,$C75,P$57:P$73)</f>
        <v>7095</v>
      </c>
      <c r="Q75" s="100" t="n">
        <f aca="false">SUMIF($C$57:$C$73,$C75,Q$57:Q$73)</f>
        <v>7095</v>
      </c>
      <c r="R75" s="100" t="n">
        <f aca="false">SUMIF($C$57:$C$73,$C75,R$57:R$73)</f>
        <v>7095</v>
      </c>
      <c r="S75" s="100" t="n">
        <f aca="false">SUMIF($C$57:$C$73,$C75,S$57:S$73)</f>
        <v>7095</v>
      </c>
      <c r="T75" s="100" t="n">
        <f aca="false">SUMIF($C$57:$C$73,$C75,T$57:T$73)</f>
        <v>7095</v>
      </c>
      <c r="U75" s="100" t="n">
        <f aca="false">SUMIF($C$57:$C$73,$C75,U$57:U$73)</f>
        <v>7095</v>
      </c>
      <c r="V75" s="100" t="n">
        <f aca="false">SUMIF($C$57:$C$73,$C75,V$57:V$73)</f>
        <v>7095</v>
      </c>
      <c r="W75" s="100" t="n">
        <f aca="false">SUMIF($C$57:$C$73,$C75,W$57:W$73)</f>
        <v>7095</v>
      </c>
      <c r="X75" s="100" t="n">
        <f aca="false">SUMIF($C$57:$C$73,$C75,X$57:X$73)</f>
        <v>7095</v>
      </c>
      <c r="Y75" s="100" t="n">
        <f aca="false">SUMIF($C$57:$C$73,$C75,Y$57:Y$73)</f>
        <v>7095</v>
      </c>
      <c r="Z75" s="100" t="n">
        <f aca="false">SUMIF($C$57:$C$73,$C75,Z$57:Z$73)</f>
        <v>7095</v>
      </c>
      <c r="AA75" s="100" t="n">
        <f aca="false">SUMIF($C$57:$C$73,$C75,AA$57:AA$73)</f>
        <v>7095</v>
      </c>
      <c r="AB75" s="100" t="n">
        <f aca="false">SUMIF($C$57:$C$73,$C75,AB$57:AB$73)</f>
        <v>7095</v>
      </c>
      <c r="AC75" s="100" t="n">
        <f aca="false">SUMIF($C$57:$C$73,$C75,AC$57:AC$73)</f>
        <v>7095</v>
      </c>
      <c r="AD75" s="100" t="n">
        <f aca="false">SUMIF($C$57:$C$73,$C75,AD$57:AD$73)</f>
        <v>7095</v>
      </c>
      <c r="AE75" s="100" t="n">
        <f aca="false">SUMIF($C$57:$C$73,$C75,AE$57:AE$73)</f>
        <v>7095</v>
      </c>
      <c r="AF75" s="100" t="n">
        <f aca="false">SUMIF($C$57:$C$73,$C75,AF$57:AF$73)</f>
        <v>7095</v>
      </c>
    </row>
    <row r="76" customFormat="false" ht="15" hidden="false" customHeight="false" outlineLevel="0" collapsed="false">
      <c r="B76" s="280" t="s">
        <v>117</v>
      </c>
      <c r="C76" s="100" t="s">
        <v>322</v>
      </c>
      <c r="E76" s="281" t="n">
        <f aca="false">E74+E75</f>
        <v>0</v>
      </c>
      <c r="F76" s="281" t="n">
        <f aca="false">F74+F75</f>
        <v>350</v>
      </c>
      <c r="G76" s="281" t="n">
        <f aca="false">G74+G75</f>
        <v>350</v>
      </c>
      <c r="H76" s="281" t="n">
        <f aca="false">H74+H75</f>
        <v>350</v>
      </c>
      <c r="I76" s="281" t="n">
        <f aca="false">I74+I75</f>
        <v>1430</v>
      </c>
      <c r="J76" s="281" t="n">
        <f aca="false">J74+J75</f>
        <v>1945</v>
      </c>
      <c r="K76" s="281" t="n">
        <f aca="false">K74+K75</f>
        <v>1945</v>
      </c>
      <c r="L76" s="281" t="n">
        <f aca="false">L74+L75</f>
        <v>3045</v>
      </c>
      <c r="M76" s="281" t="n">
        <f aca="false">M74+M75</f>
        <v>8045</v>
      </c>
      <c r="N76" s="281" t="n">
        <f aca="false">N74+N75</f>
        <v>8045</v>
      </c>
      <c r="O76" s="281" t="n">
        <f aca="false">O74+O75</f>
        <v>10045</v>
      </c>
      <c r="P76" s="281" t="n">
        <f aca="false">P74+P75</f>
        <v>10045</v>
      </c>
      <c r="Q76" s="281" t="n">
        <f aca="false">Q74+Q75</f>
        <v>10045</v>
      </c>
      <c r="R76" s="281" t="n">
        <f aca="false">R74+R75</f>
        <v>10045</v>
      </c>
      <c r="S76" s="281" t="n">
        <f aca="false">S74+S75</f>
        <v>10045</v>
      </c>
      <c r="T76" s="281" t="n">
        <f aca="false">T74+T75</f>
        <v>10045</v>
      </c>
      <c r="U76" s="281" t="n">
        <f aca="false">U74+U75</f>
        <v>10045</v>
      </c>
      <c r="V76" s="281" t="n">
        <f aca="false">V74+V75</f>
        <v>10045</v>
      </c>
      <c r="W76" s="281" t="n">
        <f aca="false">W74+W75</f>
        <v>10045</v>
      </c>
      <c r="X76" s="281" t="n">
        <f aca="false">X74+X75</f>
        <v>10045</v>
      </c>
      <c r="Y76" s="281" t="n">
        <f aca="false">Y74+Y75</f>
        <v>10045</v>
      </c>
      <c r="Z76" s="281" t="n">
        <f aca="false">Z74+Z75</f>
        <v>10045</v>
      </c>
      <c r="AA76" s="281" t="n">
        <f aca="false">AA74+AA75</f>
        <v>10045</v>
      </c>
      <c r="AB76" s="281" t="n">
        <f aca="false">AB74+AB75</f>
        <v>10045</v>
      </c>
      <c r="AC76" s="281" t="n">
        <f aca="false">AC74+AC75</f>
        <v>10045</v>
      </c>
      <c r="AD76" s="281" t="n">
        <f aca="false">AD74+AD75</f>
        <v>10045</v>
      </c>
      <c r="AE76" s="281" t="n">
        <f aca="false">AE74+AE75</f>
        <v>10045</v>
      </c>
      <c r="AF76" s="281" t="n">
        <f aca="false">AF74+AF75</f>
        <v>10045</v>
      </c>
    </row>
    <row r="78" customFormat="false" ht="15" hidden="false" customHeight="false" outlineLevel="0" collapsed="false">
      <c r="B78" s="171" t="s">
        <v>323</v>
      </c>
      <c r="C78" s="263" t="s">
        <v>298</v>
      </c>
      <c r="D78" s="263" t="s">
        <v>299</v>
      </c>
      <c r="E78" s="263" t="n">
        <v>2023</v>
      </c>
      <c r="F78" s="263" t="n">
        <v>2024</v>
      </c>
      <c r="G78" s="263" t="n">
        <v>2025</v>
      </c>
      <c r="H78" s="263" t="n">
        <v>2026</v>
      </c>
      <c r="I78" s="263" t="n">
        <v>2027</v>
      </c>
      <c r="J78" s="263" t="n">
        <v>2028</v>
      </c>
      <c r="K78" s="263" t="n">
        <v>2029</v>
      </c>
      <c r="L78" s="263" t="n">
        <v>2030</v>
      </c>
      <c r="M78" s="263" t="n">
        <v>2031</v>
      </c>
      <c r="N78" s="263" t="n">
        <v>2032</v>
      </c>
      <c r="O78" s="263" t="n">
        <v>2033</v>
      </c>
      <c r="P78" s="263" t="n">
        <v>2034</v>
      </c>
      <c r="Q78" s="263" t="n">
        <v>2035</v>
      </c>
      <c r="R78" s="263" t="n">
        <v>2036</v>
      </c>
      <c r="S78" s="263" t="n">
        <v>2037</v>
      </c>
      <c r="T78" s="263" t="n">
        <v>2038</v>
      </c>
      <c r="U78" s="263" t="n">
        <v>2039</v>
      </c>
      <c r="V78" s="263" t="n">
        <v>2040</v>
      </c>
      <c r="W78" s="263" t="n">
        <v>2041</v>
      </c>
      <c r="X78" s="263" t="n">
        <v>2042</v>
      </c>
      <c r="Y78" s="263" t="n">
        <v>2043</v>
      </c>
      <c r="Z78" s="263" t="n">
        <v>2044</v>
      </c>
      <c r="AA78" s="263" t="n">
        <v>2045</v>
      </c>
      <c r="AB78" s="263" t="n">
        <v>2046</v>
      </c>
      <c r="AC78" s="263" t="n">
        <v>2047</v>
      </c>
      <c r="AD78" s="263" t="n">
        <v>2048</v>
      </c>
      <c r="AE78" s="263" t="n">
        <v>2049</v>
      </c>
      <c r="AF78" s="263" t="n">
        <v>2050</v>
      </c>
    </row>
    <row r="79" customFormat="false" ht="15" hidden="false" customHeight="false" outlineLevel="0" collapsed="false">
      <c r="B79" s="13" t="str">
        <f aca="false">B57</f>
        <v>Vesterhav Syd</v>
      </c>
      <c r="C79" s="60" t="str">
        <f aca="false">C57</f>
        <v>DK1</v>
      </c>
      <c r="D79" s="60" t="n">
        <f aca="false">D57</f>
        <v>4600</v>
      </c>
      <c r="E79" s="60" t="n">
        <f aca="false">SUMPRODUCT($D57,E57)*1/1000</f>
        <v>0</v>
      </c>
      <c r="F79" s="60" t="n">
        <f aca="false">SUMPRODUCT($D57,F57)*1/1000</f>
        <v>782</v>
      </c>
      <c r="G79" s="60" t="n">
        <f aca="false">SUMPRODUCT($D57,G57)*1/1000</f>
        <v>782</v>
      </c>
      <c r="H79" s="60" t="n">
        <f aca="false">SUMPRODUCT($D57,H57)*1/1000</f>
        <v>782</v>
      </c>
      <c r="I79" s="60" t="n">
        <f aca="false">SUMPRODUCT($D57,I57)*1/1000</f>
        <v>782</v>
      </c>
      <c r="J79" s="60" t="n">
        <f aca="false">SUMPRODUCT($D57,J57)*1/1000</f>
        <v>782</v>
      </c>
      <c r="K79" s="60" t="n">
        <f aca="false">SUMPRODUCT($D57,K57)*1/1000</f>
        <v>782</v>
      </c>
      <c r="L79" s="60" t="n">
        <f aca="false">SUMPRODUCT($D57,L57)*1/1000</f>
        <v>782</v>
      </c>
      <c r="M79" s="60" t="n">
        <f aca="false">SUMPRODUCT($D57,M57)*1/1000</f>
        <v>782</v>
      </c>
      <c r="N79" s="60" t="n">
        <f aca="false">SUMPRODUCT($D57,N57)*1/1000</f>
        <v>782</v>
      </c>
      <c r="O79" s="60" t="n">
        <f aca="false">SUMPRODUCT($D57,O57)*1/1000</f>
        <v>782</v>
      </c>
      <c r="P79" s="60" t="n">
        <f aca="false">SUMPRODUCT($D57,P57)*1/1000</f>
        <v>782</v>
      </c>
      <c r="Q79" s="60" t="n">
        <f aca="false">SUMPRODUCT($D57,Q57)*1/1000</f>
        <v>782</v>
      </c>
      <c r="R79" s="60" t="n">
        <f aca="false">SUMPRODUCT($D57,R57)*1/1000</f>
        <v>782</v>
      </c>
      <c r="S79" s="60" t="n">
        <f aca="false">SUMPRODUCT($D57,S57)*1/1000</f>
        <v>782</v>
      </c>
      <c r="T79" s="60" t="n">
        <f aca="false">SUMPRODUCT($D57,T57)*1/1000</f>
        <v>782</v>
      </c>
      <c r="U79" s="60" t="n">
        <f aca="false">SUMPRODUCT($D57,U57)*1/1000</f>
        <v>782</v>
      </c>
      <c r="V79" s="60" t="n">
        <f aca="false">SUMPRODUCT($D57,V57)*1/1000</f>
        <v>782</v>
      </c>
      <c r="W79" s="60" t="n">
        <f aca="false">SUMPRODUCT($D57,W57)*1/1000</f>
        <v>782</v>
      </c>
      <c r="X79" s="60" t="n">
        <f aca="false">SUMPRODUCT($D57,X57)*1/1000</f>
        <v>782</v>
      </c>
      <c r="Y79" s="60" t="n">
        <f aca="false">SUMPRODUCT($D57,Y57)*1/1000</f>
        <v>782</v>
      </c>
      <c r="Z79" s="60" t="n">
        <f aca="false">SUMPRODUCT($D57,Z57)*1/1000</f>
        <v>782</v>
      </c>
      <c r="AA79" s="60" t="n">
        <f aca="false">SUMPRODUCT($D57,AA57)*1/1000</f>
        <v>782</v>
      </c>
      <c r="AB79" s="60" t="n">
        <f aca="false">SUMPRODUCT($D57,AB57)*1/1000</f>
        <v>782</v>
      </c>
      <c r="AC79" s="60" t="n">
        <f aca="false">SUMPRODUCT($D57,AC57)*1/1000</f>
        <v>782</v>
      </c>
      <c r="AD79" s="60" t="n">
        <f aca="false">SUMPRODUCT($D57,AD57)*1/1000</f>
        <v>782</v>
      </c>
      <c r="AE79" s="60" t="n">
        <f aca="false">SUMPRODUCT($D57,AE57)*1/1000</f>
        <v>782</v>
      </c>
      <c r="AF79" s="60" t="n">
        <f aca="false">SUMPRODUCT($D57,AF57)*1/1000</f>
        <v>782</v>
      </c>
    </row>
    <row r="80" customFormat="false" ht="15" hidden="false" customHeight="false" outlineLevel="0" collapsed="false">
      <c r="B80" s="13" t="str">
        <f aca="false">B58</f>
        <v>Vesterhav Nord</v>
      </c>
      <c r="C80" s="60" t="str">
        <f aca="false">C58</f>
        <v>DK1</v>
      </c>
      <c r="D80" s="60" t="n">
        <f aca="false">D58</f>
        <v>4650</v>
      </c>
      <c r="E80" s="60" t="n">
        <f aca="false">SUMPRODUCT($D58,E58)*1/1000</f>
        <v>0</v>
      </c>
      <c r="F80" s="60" t="n">
        <f aca="false">SUMPRODUCT($D58,F58)*1/1000</f>
        <v>837</v>
      </c>
      <c r="G80" s="60" t="n">
        <f aca="false">SUMPRODUCT($D58,G58)*1/1000</f>
        <v>837</v>
      </c>
      <c r="H80" s="60" t="n">
        <f aca="false">SUMPRODUCT($D58,H58)*1/1000</f>
        <v>837</v>
      </c>
      <c r="I80" s="60" t="n">
        <f aca="false">SUMPRODUCT($D58,I58)*1/1000</f>
        <v>837</v>
      </c>
      <c r="J80" s="60" t="n">
        <f aca="false">SUMPRODUCT($D58,J58)*1/1000</f>
        <v>837</v>
      </c>
      <c r="K80" s="60" t="n">
        <f aca="false">SUMPRODUCT($D58,K58)*1/1000</f>
        <v>837</v>
      </c>
      <c r="L80" s="60" t="n">
        <f aca="false">SUMPRODUCT($D58,L58)*1/1000</f>
        <v>837</v>
      </c>
      <c r="M80" s="60" t="n">
        <f aca="false">SUMPRODUCT($D58,M58)*1/1000</f>
        <v>837</v>
      </c>
      <c r="N80" s="60" t="n">
        <f aca="false">SUMPRODUCT($D58,N58)*1/1000</f>
        <v>837</v>
      </c>
      <c r="O80" s="60" t="n">
        <f aca="false">SUMPRODUCT($D58,O58)*1/1000</f>
        <v>837</v>
      </c>
      <c r="P80" s="60" t="n">
        <f aca="false">SUMPRODUCT($D58,P58)*1/1000</f>
        <v>837</v>
      </c>
      <c r="Q80" s="60" t="n">
        <f aca="false">SUMPRODUCT($D58,Q58)*1/1000</f>
        <v>837</v>
      </c>
      <c r="R80" s="60" t="n">
        <f aca="false">SUMPRODUCT($D58,R58)*1/1000</f>
        <v>837</v>
      </c>
      <c r="S80" s="60" t="n">
        <f aca="false">SUMPRODUCT($D58,S58)*1/1000</f>
        <v>837</v>
      </c>
      <c r="T80" s="60" t="n">
        <f aca="false">SUMPRODUCT($D58,T58)*1/1000</f>
        <v>837</v>
      </c>
      <c r="U80" s="60" t="n">
        <f aca="false">SUMPRODUCT($D58,U58)*1/1000</f>
        <v>837</v>
      </c>
      <c r="V80" s="60" t="n">
        <f aca="false">SUMPRODUCT($D58,V58)*1/1000</f>
        <v>837</v>
      </c>
      <c r="W80" s="60" t="n">
        <f aca="false">SUMPRODUCT($D58,W58)*1/1000</f>
        <v>837</v>
      </c>
      <c r="X80" s="60" t="n">
        <f aca="false">SUMPRODUCT($D58,X58)*1/1000</f>
        <v>837</v>
      </c>
      <c r="Y80" s="60" t="n">
        <f aca="false">SUMPRODUCT($D58,Y58)*1/1000</f>
        <v>837</v>
      </c>
      <c r="Z80" s="60" t="n">
        <f aca="false">SUMPRODUCT($D58,Z58)*1/1000</f>
        <v>837</v>
      </c>
      <c r="AA80" s="60" t="n">
        <f aca="false">SUMPRODUCT($D58,AA58)*1/1000</f>
        <v>837</v>
      </c>
      <c r="AB80" s="60" t="n">
        <f aca="false">SUMPRODUCT($D58,AB58)*1/1000</f>
        <v>837</v>
      </c>
      <c r="AC80" s="60" t="n">
        <f aca="false">SUMPRODUCT($D58,AC58)*1/1000</f>
        <v>837</v>
      </c>
      <c r="AD80" s="60" t="n">
        <f aca="false">SUMPRODUCT($D58,AD58)*1/1000</f>
        <v>837</v>
      </c>
      <c r="AE80" s="60" t="n">
        <f aca="false">SUMPRODUCT($D58,AE58)*1/1000</f>
        <v>837</v>
      </c>
      <c r="AF80" s="60" t="n">
        <f aca="false">SUMPRODUCT($D58,AF58)*1/1000</f>
        <v>837</v>
      </c>
    </row>
    <row r="81" customFormat="false" ht="15" hidden="false" customHeight="false" outlineLevel="0" collapsed="false">
      <c r="B81" s="13" t="str">
        <f aca="false">B59</f>
        <v>Thor</v>
      </c>
      <c r="C81" s="60" t="str">
        <f aca="false">C59</f>
        <v>DK1</v>
      </c>
      <c r="D81" s="60" t="n">
        <f aca="false">D59</f>
        <v>4875</v>
      </c>
      <c r="E81" s="60" t="n">
        <f aca="false">SUMPRODUCT($D59,E59)*1/1000</f>
        <v>0</v>
      </c>
      <c r="F81" s="60" t="n">
        <f aca="false">SUMPRODUCT($D59,F59)*1/1000</f>
        <v>0</v>
      </c>
      <c r="G81" s="60" t="n">
        <f aca="false">SUMPRODUCT($D59,G59)*1/1000</f>
        <v>0</v>
      </c>
      <c r="H81" s="60" t="n">
        <f aca="false">SUMPRODUCT($D59,H59)*1/1000</f>
        <v>0</v>
      </c>
      <c r="I81" s="60" t="n">
        <f aca="false">SUMPRODUCT($D59,I59)*1/1000</f>
        <v>4914</v>
      </c>
      <c r="J81" s="60" t="n">
        <f aca="false">SUMPRODUCT($D59,J59)*1/1000</f>
        <v>4914</v>
      </c>
      <c r="K81" s="60" t="n">
        <f aca="false">SUMPRODUCT($D59,K59)*1/1000</f>
        <v>4914</v>
      </c>
      <c r="L81" s="60" t="n">
        <f aca="false">SUMPRODUCT($D59,L59)*1/1000</f>
        <v>4914</v>
      </c>
      <c r="M81" s="60" t="n">
        <f aca="false">SUMPRODUCT($D59,M59)*1/1000</f>
        <v>4914</v>
      </c>
      <c r="N81" s="60" t="n">
        <f aca="false">SUMPRODUCT($D59,N59)*1/1000</f>
        <v>4914</v>
      </c>
      <c r="O81" s="60" t="n">
        <f aca="false">SUMPRODUCT($D59,O59)*1/1000</f>
        <v>4914</v>
      </c>
      <c r="P81" s="60" t="n">
        <f aca="false">SUMPRODUCT($D59,P59)*1/1000</f>
        <v>4914</v>
      </c>
      <c r="Q81" s="60" t="n">
        <f aca="false">SUMPRODUCT($D59,Q59)*1/1000</f>
        <v>4914</v>
      </c>
      <c r="R81" s="60" t="n">
        <f aca="false">SUMPRODUCT($D59,R59)*1/1000</f>
        <v>4914</v>
      </c>
      <c r="S81" s="60" t="n">
        <f aca="false">SUMPRODUCT($D59,S59)*1/1000</f>
        <v>4914</v>
      </c>
      <c r="T81" s="60" t="n">
        <f aca="false">SUMPRODUCT($D59,T59)*1/1000</f>
        <v>4914</v>
      </c>
      <c r="U81" s="60" t="n">
        <f aca="false">SUMPRODUCT($D59,U59)*1/1000</f>
        <v>4914</v>
      </c>
      <c r="V81" s="60" t="n">
        <f aca="false">SUMPRODUCT($D59,V59)*1/1000</f>
        <v>4914</v>
      </c>
      <c r="W81" s="60" t="n">
        <f aca="false">SUMPRODUCT($D59,W59)*1/1000</f>
        <v>4914</v>
      </c>
      <c r="X81" s="60" t="n">
        <f aca="false">SUMPRODUCT($D59,X59)*1/1000</f>
        <v>4914</v>
      </c>
      <c r="Y81" s="60" t="n">
        <f aca="false">SUMPRODUCT($D59,Y59)*1/1000</f>
        <v>4914</v>
      </c>
      <c r="Z81" s="60" t="n">
        <f aca="false">SUMPRODUCT($D59,Z59)*1/1000</f>
        <v>4914</v>
      </c>
      <c r="AA81" s="60" t="n">
        <f aca="false">SUMPRODUCT($D59,AA59)*1/1000</f>
        <v>4914</v>
      </c>
      <c r="AB81" s="60" t="n">
        <f aca="false">SUMPRODUCT($D59,AB59)*1/1000</f>
        <v>4914</v>
      </c>
      <c r="AC81" s="60" t="n">
        <f aca="false">SUMPRODUCT($D59,AC59)*1/1000</f>
        <v>4914</v>
      </c>
      <c r="AD81" s="60" t="n">
        <f aca="false">SUMPRODUCT($D59,AD59)*1/1000</f>
        <v>4914</v>
      </c>
      <c r="AE81" s="60" t="n">
        <f aca="false">SUMPRODUCT($D59,AE59)*1/1000</f>
        <v>4914</v>
      </c>
      <c r="AF81" s="60" t="n">
        <f aca="false">SUMPRODUCT($D59,AF59)*1/1000</f>
        <v>4914</v>
      </c>
    </row>
    <row r="82" customFormat="false" ht="15" hidden="false" customHeight="false" outlineLevel="0" collapsed="false">
      <c r="B82" s="13" t="str">
        <f aca="false">B60</f>
        <v>Frederikshavn</v>
      </c>
      <c r="C82" s="60" t="str">
        <f aca="false">C60</f>
        <v>DK1</v>
      </c>
      <c r="D82" s="60" t="n">
        <f aca="false">D60</f>
        <v>4325</v>
      </c>
      <c r="E82" s="60" t="n">
        <f aca="false">SUMPRODUCT($D60,E60)*1/1000</f>
        <v>0</v>
      </c>
      <c r="F82" s="60" t="n">
        <f aca="false">SUMPRODUCT($D60,F60)*1/1000</f>
        <v>0</v>
      </c>
      <c r="G82" s="60" t="n">
        <f aca="false">SUMPRODUCT($D60,G60)*1/1000</f>
        <v>0</v>
      </c>
      <c r="H82" s="60" t="n">
        <f aca="false">SUMPRODUCT($D60,H60)*1/1000</f>
        <v>0</v>
      </c>
      <c r="I82" s="60" t="n">
        <f aca="false">SUMPRODUCT($D60,I60)*1/1000</f>
        <v>311.4</v>
      </c>
      <c r="J82" s="60" t="n">
        <f aca="false">SUMPRODUCT($D60,J60)*1/1000</f>
        <v>311.4</v>
      </c>
      <c r="K82" s="60" t="n">
        <f aca="false">SUMPRODUCT($D60,K60)*1/1000</f>
        <v>311.4</v>
      </c>
      <c r="L82" s="60" t="n">
        <f aca="false">SUMPRODUCT($D60,L60)*1/1000</f>
        <v>311.4</v>
      </c>
      <c r="M82" s="60" t="n">
        <f aca="false">SUMPRODUCT($D60,M60)*1/1000</f>
        <v>311.4</v>
      </c>
      <c r="N82" s="60" t="n">
        <f aca="false">SUMPRODUCT($D60,N60)*1/1000</f>
        <v>311.4</v>
      </c>
      <c r="O82" s="60" t="n">
        <f aca="false">SUMPRODUCT($D60,O60)*1/1000</f>
        <v>311.4</v>
      </c>
      <c r="P82" s="60" t="n">
        <f aca="false">SUMPRODUCT($D60,P60)*1/1000</f>
        <v>311.4</v>
      </c>
      <c r="Q82" s="60" t="n">
        <f aca="false">SUMPRODUCT($D60,Q60)*1/1000</f>
        <v>311.4</v>
      </c>
      <c r="R82" s="60" t="n">
        <f aca="false">SUMPRODUCT($D60,R60)*1/1000</f>
        <v>311.4</v>
      </c>
      <c r="S82" s="60" t="n">
        <f aca="false">SUMPRODUCT($D60,S60)*1/1000</f>
        <v>311.4</v>
      </c>
      <c r="T82" s="60" t="n">
        <f aca="false">SUMPRODUCT($D60,T60)*1/1000</f>
        <v>311.4</v>
      </c>
      <c r="U82" s="60" t="n">
        <f aca="false">SUMPRODUCT($D60,U60)*1/1000</f>
        <v>311.4</v>
      </c>
      <c r="V82" s="60" t="n">
        <f aca="false">SUMPRODUCT($D60,V60)*1/1000</f>
        <v>311.4</v>
      </c>
      <c r="W82" s="60" t="n">
        <f aca="false">SUMPRODUCT($D60,W60)*1/1000</f>
        <v>311.4</v>
      </c>
      <c r="X82" s="60" t="n">
        <f aca="false">SUMPRODUCT($D60,X60)*1/1000</f>
        <v>311.4</v>
      </c>
      <c r="Y82" s="60" t="n">
        <f aca="false">SUMPRODUCT($D60,Y60)*1/1000</f>
        <v>311.4</v>
      </c>
      <c r="Z82" s="60" t="n">
        <f aca="false">SUMPRODUCT($D60,Z60)*1/1000</f>
        <v>311.4</v>
      </c>
      <c r="AA82" s="60" t="n">
        <f aca="false">SUMPRODUCT($D60,AA60)*1/1000</f>
        <v>311.4</v>
      </c>
      <c r="AB82" s="60" t="n">
        <f aca="false">SUMPRODUCT($D60,AB60)*1/1000</f>
        <v>311.4</v>
      </c>
      <c r="AC82" s="60" t="n">
        <f aca="false">SUMPRODUCT($D60,AC60)*1/1000</f>
        <v>311.4</v>
      </c>
      <c r="AD82" s="60" t="n">
        <f aca="false">SUMPRODUCT($D60,AD60)*1/1000</f>
        <v>311.4</v>
      </c>
      <c r="AE82" s="60" t="n">
        <f aca="false">SUMPRODUCT($D60,AE60)*1/1000</f>
        <v>311.4</v>
      </c>
      <c r="AF82" s="60" t="n">
        <f aca="false">SUMPRODUCT($D60,AF60)*1/1000</f>
        <v>311.4</v>
      </c>
    </row>
    <row r="83" customFormat="false" ht="15" hidden="false" customHeight="false" outlineLevel="0" collapsed="false">
      <c r="B83" s="13" t="str">
        <f aca="false">B61</f>
        <v>Hesselø</v>
      </c>
      <c r="C83" s="60" t="str">
        <f aca="false">C61</f>
        <v>DK2</v>
      </c>
      <c r="D83" s="60" t="n">
        <f aca="false">D61</f>
        <v>4450</v>
      </c>
      <c r="E83" s="60" t="n">
        <f aca="false">SUMPRODUCT($D61,E61)*1/1000</f>
        <v>0</v>
      </c>
      <c r="F83" s="60" t="n">
        <f aca="false">SUMPRODUCT($D61,F61)*1/1000</f>
        <v>0</v>
      </c>
      <c r="G83" s="60" t="n">
        <f aca="false">SUMPRODUCT($D61,G61)*1/1000</f>
        <v>0</v>
      </c>
      <c r="H83" s="60" t="n">
        <f aca="false">SUMPRODUCT($D61,H61)*1/1000</f>
        <v>0</v>
      </c>
      <c r="I83" s="60" t="n">
        <f aca="false">SUMPRODUCT($D61,I61)*1/1000</f>
        <v>0</v>
      </c>
      <c r="J83" s="60" t="n">
        <f aca="false">SUMPRODUCT($D61,J61)*1/1000</f>
        <v>0</v>
      </c>
      <c r="K83" s="60" t="n">
        <f aca="false">SUMPRODUCT($D61,K61)*1/1000</f>
        <v>0</v>
      </c>
      <c r="L83" s="60" t="n">
        <f aca="false">SUMPRODUCT($D61,L61)*1/1000</f>
        <v>4895</v>
      </c>
      <c r="M83" s="60" t="n">
        <f aca="false">SUMPRODUCT($D61,M61)*1/1000</f>
        <v>4895</v>
      </c>
      <c r="N83" s="60" t="n">
        <f aca="false">SUMPRODUCT($D61,N61)*1/1000</f>
        <v>4895</v>
      </c>
      <c r="O83" s="60" t="n">
        <f aca="false">SUMPRODUCT($D61,O61)*1/1000</f>
        <v>4895</v>
      </c>
      <c r="P83" s="60" t="n">
        <f aca="false">SUMPRODUCT($D61,P61)*1/1000</f>
        <v>4895</v>
      </c>
      <c r="Q83" s="60" t="n">
        <f aca="false">SUMPRODUCT($D61,Q61)*1/1000</f>
        <v>4895</v>
      </c>
      <c r="R83" s="60" t="n">
        <f aca="false">SUMPRODUCT($D61,R61)*1/1000</f>
        <v>4895</v>
      </c>
      <c r="S83" s="60" t="n">
        <f aca="false">SUMPRODUCT($D61,S61)*1/1000</f>
        <v>4895</v>
      </c>
      <c r="T83" s="60" t="n">
        <f aca="false">SUMPRODUCT($D61,T61)*1/1000</f>
        <v>4895</v>
      </c>
      <c r="U83" s="60" t="n">
        <f aca="false">SUMPRODUCT($D61,U61)*1/1000</f>
        <v>4895</v>
      </c>
      <c r="V83" s="60" t="n">
        <f aca="false">SUMPRODUCT($D61,V61)*1/1000</f>
        <v>4895</v>
      </c>
      <c r="W83" s="60" t="n">
        <f aca="false">SUMPRODUCT($D61,W61)*1/1000</f>
        <v>4895</v>
      </c>
      <c r="X83" s="60" t="n">
        <f aca="false">SUMPRODUCT($D61,X61)*1/1000</f>
        <v>4895</v>
      </c>
      <c r="Y83" s="60" t="n">
        <f aca="false">SUMPRODUCT($D61,Y61)*1/1000</f>
        <v>4895</v>
      </c>
      <c r="Z83" s="60" t="n">
        <f aca="false">SUMPRODUCT($D61,Z61)*1/1000</f>
        <v>4895</v>
      </c>
      <c r="AA83" s="60" t="n">
        <f aca="false">SUMPRODUCT($D61,AA61)*1/1000</f>
        <v>4895</v>
      </c>
      <c r="AB83" s="60" t="n">
        <f aca="false">SUMPRODUCT($D61,AB61)*1/1000</f>
        <v>4895</v>
      </c>
      <c r="AC83" s="60" t="n">
        <f aca="false">SUMPRODUCT($D61,AC61)*1/1000</f>
        <v>4895</v>
      </c>
      <c r="AD83" s="60" t="n">
        <f aca="false">SUMPRODUCT($D61,AD61)*1/1000</f>
        <v>4895</v>
      </c>
      <c r="AE83" s="60" t="n">
        <f aca="false">SUMPRODUCT($D61,AE61)*1/1000</f>
        <v>4895</v>
      </c>
      <c r="AF83" s="60" t="n">
        <f aca="false">SUMPRODUCT($D61,AF61)*1/1000</f>
        <v>4895</v>
      </c>
    </row>
    <row r="84" customFormat="false" ht="15" hidden="false" customHeight="false" outlineLevel="0" collapsed="false">
      <c r="B84" s="13" t="str">
        <f aca="false">B62</f>
        <v>Kriegers Flak II</v>
      </c>
      <c r="C84" s="60" t="str">
        <f aca="false">C62</f>
        <v>DK2</v>
      </c>
      <c r="D84" s="60" t="n">
        <f aca="false">D62</f>
        <v>4750</v>
      </c>
      <c r="E84" s="60" t="n">
        <f aca="false">SUMPRODUCT($D62,E62)*1/1000</f>
        <v>0</v>
      </c>
      <c r="F84" s="60" t="n">
        <f aca="false">SUMPRODUCT($D62,F62)*1/1000</f>
        <v>0</v>
      </c>
      <c r="G84" s="60" t="n">
        <f aca="false">SUMPRODUCT($D62,G62)*1/1000</f>
        <v>0</v>
      </c>
      <c r="H84" s="60" t="n">
        <f aca="false">SUMPRODUCT($D62,H62)*1/1000</f>
        <v>0</v>
      </c>
      <c r="I84" s="60" t="n">
        <f aca="false">SUMPRODUCT($D62,I62)*1/1000</f>
        <v>0</v>
      </c>
      <c r="J84" s="60" t="n">
        <f aca="false">SUMPRODUCT($D62,J62)*1/1000</f>
        <v>0</v>
      </c>
      <c r="K84" s="60" t="n">
        <f aca="false">SUMPRODUCT($D62,K62)*1/1000</f>
        <v>0</v>
      </c>
      <c r="L84" s="60" t="n">
        <f aca="false">SUMPRODUCT($D62,L62)*1/1000</f>
        <v>0</v>
      </c>
      <c r="M84" s="60" t="n">
        <f aca="false">SUMPRODUCT($D62,M62)*1/1000</f>
        <v>4750</v>
      </c>
      <c r="N84" s="60" t="n">
        <f aca="false">SUMPRODUCT($D62,N62)*1/1000</f>
        <v>4750</v>
      </c>
      <c r="O84" s="60" t="n">
        <f aca="false">SUMPRODUCT($D62,O62)*1/1000</f>
        <v>4750</v>
      </c>
      <c r="P84" s="60" t="n">
        <f aca="false">SUMPRODUCT($D62,P62)*1/1000</f>
        <v>4750</v>
      </c>
      <c r="Q84" s="60" t="n">
        <f aca="false">SUMPRODUCT($D62,Q62)*1/1000</f>
        <v>4750</v>
      </c>
      <c r="R84" s="60" t="n">
        <f aca="false">SUMPRODUCT($D62,R62)*1/1000</f>
        <v>4750</v>
      </c>
      <c r="S84" s="60" t="n">
        <f aca="false">SUMPRODUCT($D62,S62)*1/1000</f>
        <v>4750</v>
      </c>
      <c r="T84" s="60" t="n">
        <f aca="false">SUMPRODUCT($D62,T62)*1/1000</f>
        <v>4750</v>
      </c>
      <c r="U84" s="60" t="n">
        <f aca="false">SUMPRODUCT($D62,U62)*1/1000</f>
        <v>4750</v>
      </c>
      <c r="V84" s="60" t="n">
        <f aca="false">SUMPRODUCT($D62,V62)*1/1000</f>
        <v>4750</v>
      </c>
      <c r="W84" s="60" t="n">
        <f aca="false">SUMPRODUCT($D62,W62)*1/1000</f>
        <v>4750</v>
      </c>
      <c r="X84" s="60" t="n">
        <f aca="false">SUMPRODUCT($D62,X62)*1/1000</f>
        <v>4750</v>
      </c>
      <c r="Y84" s="60" t="n">
        <f aca="false">SUMPRODUCT($D62,Y62)*1/1000</f>
        <v>4750</v>
      </c>
      <c r="Z84" s="60" t="n">
        <f aca="false">SUMPRODUCT($D62,Z62)*1/1000</f>
        <v>4750</v>
      </c>
      <c r="AA84" s="60" t="n">
        <f aca="false">SUMPRODUCT($D62,AA62)*1/1000</f>
        <v>4750</v>
      </c>
      <c r="AB84" s="60" t="n">
        <f aca="false">SUMPRODUCT($D62,AB62)*1/1000</f>
        <v>4750</v>
      </c>
      <c r="AC84" s="60" t="n">
        <f aca="false">SUMPRODUCT($D62,AC62)*1/1000</f>
        <v>4750</v>
      </c>
      <c r="AD84" s="60" t="n">
        <f aca="false">SUMPRODUCT($D62,AD62)*1/1000</f>
        <v>4750</v>
      </c>
      <c r="AE84" s="60" t="n">
        <f aca="false">SUMPRODUCT($D62,AE62)*1/1000</f>
        <v>4750</v>
      </c>
      <c r="AF84" s="60" t="n">
        <f aca="false">SUMPRODUCT($D62,AF62)*1/1000</f>
        <v>4750</v>
      </c>
    </row>
    <row r="85" customFormat="false" ht="15" hidden="false" customHeight="false" outlineLevel="0" collapsed="false">
      <c r="B85" s="13" t="str">
        <f aca="false">B63</f>
        <v>Kriegers Flak II (overplanting)</v>
      </c>
      <c r="C85" s="60" t="str">
        <f aca="false">C63</f>
        <v>DK2</v>
      </c>
      <c r="D85" s="60" t="n">
        <f aca="false">D63</f>
        <v>4750</v>
      </c>
      <c r="E85" s="60" t="n">
        <f aca="false">SUMPRODUCT($D63,E63)*1/1000</f>
        <v>0</v>
      </c>
      <c r="F85" s="60" t="n">
        <f aca="false">SUMPRODUCT($D63,F63)*1/1000</f>
        <v>0</v>
      </c>
      <c r="G85" s="60" t="n">
        <f aca="false">SUMPRODUCT($D63,G63)*1/1000</f>
        <v>0</v>
      </c>
      <c r="H85" s="60" t="n">
        <f aca="false">SUMPRODUCT($D63,H63)*1/1000</f>
        <v>0</v>
      </c>
      <c r="I85" s="60" t="n">
        <f aca="false">SUMPRODUCT($D63,I63)*1/1000</f>
        <v>0</v>
      </c>
      <c r="J85" s="60" t="n">
        <f aca="false">SUMPRODUCT($D63,J63)*1/1000</f>
        <v>0</v>
      </c>
      <c r="K85" s="60" t="n">
        <f aca="false">SUMPRODUCT($D63,K63)*1/1000</f>
        <v>0</v>
      </c>
      <c r="L85" s="60" t="n">
        <f aca="false">SUMPRODUCT($D63,L63)*1/1000</f>
        <v>0</v>
      </c>
      <c r="M85" s="60" t="n">
        <f aca="false">SUMPRODUCT($D63,M63)*1/1000</f>
        <v>0</v>
      </c>
      <c r="N85" s="60" t="n">
        <f aca="false">SUMPRODUCT($D63,N63)*1/1000</f>
        <v>0</v>
      </c>
      <c r="O85" s="60" t="n">
        <f aca="false">SUMPRODUCT($D63,O63)*1/1000</f>
        <v>1900</v>
      </c>
      <c r="P85" s="60" t="n">
        <f aca="false">SUMPRODUCT($D63,P63)*1/1000</f>
        <v>1900</v>
      </c>
      <c r="Q85" s="60" t="n">
        <f aca="false">SUMPRODUCT($D63,Q63)*1/1000</f>
        <v>1900</v>
      </c>
      <c r="R85" s="60" t="n">
        <f aca="false">SUMPRODUCT($D63,R63)*1/1000</f>
        <v>1900</v>
      </c>
      <c r="S85" s="60" t="n">
        <f aca="false">SUMPRODUCT($D63,S63)*1/1000</f>
        <v>1900</v>
      </c>
      <c r="T85" s="60" t="n">
        <f aca="false">SUMPRODUCT($D63,T63)*1/1000</f>
        <v>1900</v>
      </c>
      <c r="U85" s="60" t="n">
        <f aca="false">SUMPRODUCT($D63,U63)*1/1000</f>
        <v>1900</v>
      </c>
      <c r="V85" s="60" t="n">
        <f aca="false">SUMPRODUCT($D63,V63)*1/1000</f>
        <v>1900</v>
      </c>
      <c r="W85" s="60" t="n">
        <f aca="false">SUMPRODUCT($D63,W63)*1/1000</f>
        <v>1900</v>
      </c>
      <c r="X85" s="60" t="n">
        <f aca="false">SUMPRODUCT($D63,X63)*1/1000</f>
        <v>1900</v>
      </c>
      <c r="Y85" s="60" t="n">
        <f aca="false">SUMPRODUCT($D63,Y63)*1/1000</f>
        <v>1900</v>
      </c>
      <c r="Z85" s="60" t="n">
        <f aca="false">SUMPRODUCT($D63,Z63)*1/1000</f>
        <v>1900</v>
      </c>
      <c r="AA85" s="60" t="n">
        <f aca="false">SUMPRODUCT($D63,AA63)*1/1000</f>
        <v>1900</v>
      </c>
      <c r="AB85" s="60" t="n">
        <f aca="false">SUMPRODUCT($D63,AB63)*1/1000</f>
        <v>1900</v>
      </c>
      <c r="AC85" s="60" t="n">
        <f aca="false">SUMPRODUCT($D63,AC63)*1/1000</f>
        <v>1900</v>
      </c>
      <c r="AD85" s="60" t="n">
        <f aca="false">SUMPRODUCT($D63,AD63)*1/1000</f>
        <v>1900</v>
      </c>
      <c r="AE85" s="60" t="n">
        <f aca="false">SUMPRODUCT($D63,AE63)*1/1000</f>
        <v>1900</v>
      </c>
      <c r="AF85" s="60" t="n">
        <f aca="false">SUMPRODUCT($D63,AF63)*1/1000</f>
        <v>1900</v>
      </c>
    </row>
    <row r="86" customFormat="false" ht="15" hidden="false" customHeight="false" outlineLevel="0" collapsed="false">
      <c r="B86" s="13" t="str">
        <f aca="false">B64</f>
        <v>Kattegat II</v>
      </c>
      <c r="C86" s="60" t="str">
        <f aca="false">C64</f>
        <v>DK1</v>
      </c>
      <c r="D86" s="60" t="n">
        <f aca="false">D64</f>
        <v>4550</v>
      </c>
      <c r="E86" s="60" t="n">
        <f aca="false">SUMPRODUCT($D64,E64)*1/1000</f>
        <v>0</v>
      </c>
      <c r="F86" s="60" t="n">
        <f aca="false">SUMPRODUCT($D64,F64)*1/1000</f>
        <v>0</v>
      </c>
      <c r="G86" s="60" t="n">
        <f aca="false">SUMPRODUCT($D64,G64)*1/1000</f>
        <v>0</v>
      </c>
      <c r="H86" s="60" t="n">
        <f aca="false">SUMPRODUCT($D64,H64)*1/1000</f>
        <v>0</v>
      </c>
      <c r="I86" s="60" t="n">
        <f aca="false">SUMPRODUCT($D64,I64)*1/1000</f>
        <v>0</v>
      </c>
      <c r="J86" s="60" t="n">
        <f aca="false">SUMPRODUCT($D64,J64)*1/1000</f>
        <v>0</v>
      </c>
      <c r="K86" s="60" t="n">
        <f aca="false">SUMPRODUCT($D64,K64)*1/1000</f>
        <v>0</v>
      </c>
      <c r="L86" s="60" t="n">
        <f aca="false">SUMPRODUCT($D64,L64)*1/1000</f>
        <v>0</v>
      </c>
      <c r="M86" s="60" t="n">
        <f aca="false">SUMPRODUCT($D64,M64)*1/1000</f>
        <v>4550</v>
      </c>
      <c r="N86" s="60" t="n">
        <f aca="false">SUMPRODUCT($D64,N64)*1/1000</f>
        <v>4550</v>
      </c>
      <c r="O86" s="60" t="n">
        <f aca="false">SUMPRODUCT($D64,O64)*1/1000</f>
        <v>4550</v>
      </c>
      <c r="P86" s="60" t="n">
        <f aca="false">SUMPRODUCT($D64,P64)*1/1000</f>
        <v>4550</v>
      </c>
      <c r="Q86" s="60" t="n">
        <f aca="false">SUMPRODUCT($D64,Q64)*1/1000</f>
        <v>4550</v>
      </c>
      <c r="R86" s="60" t="n">
        <f aca="false">SUMPRODUCT($D64,R64)*1/1000</f>
        <v>4550</v>
      </c>
      <c r="S86" s="60" t="n">
        <f aca="false">SUMPRODUCT($D64,S64)*1/1000</f>
        <v>4550</v>
      </c>
      <c r="T86" s="60" t="n">
        <f aca="false">SUMPRODUCT($D64,T64)*1/1000</f>
        <v>4550</v>
      </c>
      <c r="U86" s="60" t="n">
        <f aca="false">SUMPRODUCT($D64,U64)*1/1000</f>
        <v>4550</v>
      </c>
      <c r="V86" s="60" t="n">
        <f aca="false">SUMPRODUCT($D64,V64)*1/1000</f>
        <v>4550</v>
      </c>
      <c r="W86" s="60" t="n">
        <f aca="false">SUMPRODUCT($D64,W64)*1/1000</f>
        <v>4550</v>
      </c>
      <c r="X86" s="60" t="n">
        <f aca="false">SUMPRODUCT($D64,X64)*1/1000</f>
        <v>4550</v>
      </c>
      <c r="Y86" s="60" t="n">
        <f aca="false">SUMPRODUCT($D64,Y64)*1/1000</f>
        <v>4550</v>
      </c>
      <c r="Z86" s="60" t="n">
        <f aca="false">SUMPRODUCT($D64,Z64)*1/1000</f>
        <v>4550</v>
      </c>
      <c r="AA86" s="60" t="n">
        <f aca="false">SUMPRODUCT($D64,AA64)*1/1000</f>
        <v>4550</v>
      </c>
      <c r="AB86" s="60" t="n">
        <f aca="false">SUMPRODUCT($D64,AB64)*1/1000</f>
        <v>4550</v>
      </c>
      <c r="AC86" s="60" t="n">
        <f aca="false">SUMPRODUCT($D64,AC64)*1/1000</f>
        <v>4550</v>
      </c>
      <c r="AD86" s="60" t="n">
        <f aca="false">SUMPRODUCT($D64,AD64)*1/1000</f>
        <v>4550</v>
      </c>
      <c r="AE86" s="60" t="n">
        <f aca="false">SUMPRODUCT($D64,AE64)*1/1000</f>
        <v>4550</v>
      </c>
      <c r="AF86" s="60" t="n">
        <f aca="false">SUMPRODUCT($D64,AF64)*1/1000</f>
        <v>4550</v>
      </c>
    </row>
    <row r="87" customFormat="false" ht="15" hidden="false" customHeight="false" outlineLevel="0" collapsed="false">
      <c r="B87" s="13" t="str">
        <f aca="false">B65</f>
        <v>Kattegat II (overplanting)</v>
      </c>
      <c r="C87" s="60" t="str">
        <f aca="false">C65</f>
        <v>DK1</v>
      </c>
      <c r="D87" s="60" t="n">
        <f aca="false">D65</f>
        <v>4550</v>
      </c>
      <c r="E87" s="60" t="n">
        <f aca="false">SUMPRODUCT($D65,E65)*1/1000</f>
        <v>0</v>
      </c>
      <c r="F87" s="60" t="n">
        <f aca="false">SUMPRODUCT($D65,F65)*1/1000</f>
        <v>0</v>
      </c>
      <c r="G87" s="60" t="n">
        <f aca="false">SUMPRODUCT($D65,G65)*1/1000</f>
        <v>0</v>
      </c>
      <c r="H87" s="60" t="n">
        <f aca="false">SUMPRODUCT($D65,H65)*1/1000</f>
        <v>0</v>
      </c>
      <c r="I87" s="60" t="n">
        <f aca="false">SUMPRODUCT($D65,I65)*1/1000</f>
        <v>0</v>
      </c>
      <c r="J87" s="60" t="n">
        <f aca="false">SUMPRODUCT($D65,J65)*1/1000</f>
        <v>0</v>
      </c>
      <c r="K87" s="60" t="n">
        <f aca="false">SUMPRODUCT($D65,K65)*1/1000</f>
        <v>0</v>
      </c>
      <c r="L87" s="60" t="n">
        <f aca="false">SUMPRODUCT($D65,L65)*1/1000</f>
        <v>0</v>
      </c>
      <c r="M87" s="60" t="n">
        <f aca="false">SUMPRODUCT($D65,M65)*1/1000</f>
        <v>0</v>
      </c>
      <c r="N87" s="60" t="n">
        <f aca="false">SUMPRODUCT($D65,N65)*1/1000</f>
        <v>0</v>
      </c>
      <c r="O87" s="60" t="n">
        <f aca="false">SUMPRODUCT($D65,O65)*1/1000</f>
        <v>455</v>
      </c>
      <c r="P87" s="60" t="n">
        <f aca="false">SUMPRODUCT($D65,P65)*1/1000</f>
        <v>455</v>
      </c>
      <c r="Q87" s="60" t="n">
        <f aca="false">SUMPRODUCT($D65,Q65)*1/1000</f>
        <v>455</v>
      </c>
      <c r="R87" s="60" t="n">
        <f aca="false">SUMPRODUCT($D65,R65)*1/1000</f>
        <v>455</v>
      </c>
      <c r="S87" s="60" t="n">
        <f aca="false">SUMPRODUCT($D65,S65)*1/1000</f>
        <v>455</v>
      </c>
      <c r="T87" s="60" t="n">
        <f aca="false">SUMPRODUCT($D65,T65)*1/1000</f>
        <v>455</v>
      </c>
      <c r="U87" s="60" t="n">
        <f aca="false">SUMPRODUCT($D65,U65)*1/1000</f>
        <v>455</v>
      </c>
      <c r="V87" s="60" t="n">
        <f aca="false">SUMPRODUCT($D65,V65)*1/1000</f>
        <v>455</v>
      </c>
      <c r="W87" s="60" t="n">
        <f aca="false">SUMPRODUCT($D65,W65)*1/1000</f>
        <v>455</v>
      </c>
      <c r="X87" s="60" t="n">
        <f aca="false">SUMPRODUCT($D65,X65)*1/1000</f>
        <v>455</v>
      </c>
      <c r="Y87" s="60" t="n">
        <f aca="false">SUMPRODUCT($D65,Y65)*1/1000</f>
        <v>455</v>
      </c>
      <c r="Z87" s="60" t="n">
        <f aca="false">SUMPRODUCT($D65,Z65)*1/1000</f>
        <v>455</v>
      </c>
      <c r="AA87" s="60" t="n">
        <f aca="false">SUMPRODUCT($D65,AA65)*1/1000</f>
        <v>455</v>
      </c>
      <c r="AB87" s="60" t="n">
        <f aca="false">SUMPRODUCT($D65,AB65)*1/1000</f>
        <v>455</v>
      </c>
      <c r="AC87" s="60" t="n">
        <f aca="false">SUMPRODUCT($D65,AC65)*1/1000</f>
        <v>455</v>
      </c>
      <c r="AD87" s="60" t="n">
        <f aca="false">SUMPRODUCT($D65,AD65)*1/1000</f>
        <v>455</v>
      </c>
      <c r="AE87" s="60" t="n">
        <f aca="false">SUMPRODUCT($D65,AE65)*1/1000</f>
        <v>455</v>
      </c>
      <c r="AF87" s="60" t="n">
        <f aca="false">SUMPRODUCT($D65,AF65)*1/1000</f>
        <v>455</v>
      </c>
    </row>
    <row r="88" customFormat="false" ht="15" hidden="false" customHeight="false" outlineLevel="0" collapsed="false">
      <c r="B88" s="13" t="str">
        <f aca="false">B66</f>
        <v>Nordsøen I (del 1)</v>
      </c>
      <c r="C88" s="60" t="str">
        <f aca="false">C66</f>
        <v>DK1</v>
      </c>
      <c r="D88" s="60" t="n">
        <f aca="false">D66</f>
        <v>4800</v>
      </c>
      <c r="E88" s="60" t="n">
        <f aca="false">SUMPRODUCT($D66,E66)*1/1000</f>
        <v>0</v>
      </c>
      <c r="F88" s="60" t="n">
        <f aca="false">SUMPRODUCT($D66,F66)*1/1000</f>
        <v>0</v>
      </c>
      <c r="G88" s="60" t="n">
        <f aca="false">SUMPRODUCT($D66,G66)*1/1000</f>
        <v>0</v>
      </c>
      <c r="H88" s="60" t="n">
        <f aca="false">SUMPRODUCT($D66,H66)*1/1000</f>
        <v>0</v>
      </c>
      <c r="I88" s="60" t="n">
        <f aca="false">SUMPRODUCT($D66,I66)*1/1000</f>
        <v>0</v>
      </c>
      <c r="J88" s="60" t="n">
        <f aca="false">SUMPRODUCT($D66,J66)*1/1000</f>
        <v>0</v>
      </c>
      <c r="K88" s="60" t="n">
        <f aca="false">SUMPRODUCT($D66,K66)*1/1000</f>
        <v>0</v>
      </c>
      <c r="L88" s="60" t="n">
        <f aca="false">SUMPRODUCT($D66,L66)*1/1000</f>
        <v>0</v>
      </c>
      <c r="M88" s="60" t="n">
        <f aca="false">SUMPRODUCT($D66,M66)*1/1000</f>
        <v>4800</v>
      </c>
      <c r="N88" s="60" t="n">
        <f aca="false">SUMPRODUCT($D66,N66)*1/1000</f>
        <v>4800</v>
      </c>
      <c r="O88" s="60" t="n">
        <f aca="false">SUMPRODUCT($D66,O66)*1/1000</f>
        <v>4800</v>
      </c>
      <c r="P88" s="60" t="n">
        <f aca="false">SUMPRODUCT($D66,P66)*1/1000</f>
        <v>4800</v>
      </c>
      <c r="Q88" s="60" t="n">
        <f aca="false">SUMPRODUCT($D66,Q66)*1/1000</f>
        <v>4800</v>
      </c>
      <c r="R88" s="60" t="n">
        <f aca="false">SUMPRODUCT($D66,R66)*1/1000</f>
        <v>4800</v>
      </c>
      <c r="S88" s="60" t="n">
        <f aca="false">SUMPRODUCT($D66,S66)*1/1000</f>
        <v>4800</v>
      </c>
      <c r="T88" s="60" t="n">
        <f aca="false">SUMPRODUCT($D66,T66)*1/1000</f>
        <v>4800</v>
      </c>
      <c r="U88" s="60" t="n">
        <f aca="false">SUMPRODUCT($D66,U66)*1/1000</f>
        <v>4800</v>
      </c>
      <c r="V88" s="60" t="n">
        <f aca="false">SUMPRODUCT($D66,V66)*1/1000</f>
        <v>4800</v>
      </c>
      <c r="W88" s="60" t="n">
        <f aca="false">SUMPRODUCT($D66,W66)*1/1000</f>
        <v>4800</v>
      </c>
      <c r="X88" s="60" t="n">
        <f aca="false">SUMPRODUCT($D66,X66)*1/1000</f>
        <v>4800</v>
      </c>
      <c r="Y88" s="60" t="n">
        <f aca="false">SUMPRODUCT($D66,Y66)*1/1000</f>
        <v>4800</v>
      </c>
      <c r="Z88" s="60" t="n">
        <f aca="false">SUMPRODUCT($D66,Z66)*1/1000</f>
        <v>4800</v>
      </c>
      <c r="AA88" s="60" t="n">
        <f aca="false">SUMPRODUCT($D66,AA66)*1/1000</f>
        <v>4800</v>
      </c>
      <c r="AB88" s="60" t="n">
        <f aca="false">SUMPRODUCT($D66,AB66)*1/1000</f>
        <v>4800</v>
      </c>
      <c r="AC88" s="60" t="n">
        <f aca="false">SUMPRODUCT($D66,AC66)*1/1000</f>
        <v>4800</v>
      </c>
      <c r="AD88" s="60" t="n">
        <f aca="false">SUMPRODUCT($D66,AD66)*1/1000</f>
        <v>4800</v>
      </c>
      <c r="AE88" s="60" t="n">
        <f aca="false">SUMPRODUCT($D66,AE66)*1/1000</f>
        <v>4800</v>
      </c>
      <c r="AF88" s="60" t="n">
        <f aca="false">SUMPRODUCT($D66,AF66)*1/1000</f>
        <v>4800</v>
      </c>
    </row>
    <row r="89" customFormat="false" ht="15" hidden="false" customHeight="false" outlineLevel="0" collapsed="false">
      <c r="B89" s="13" t="str">
        <f aca="false">B67</f>
        <v>Nordsøen I (del 1) (overplanting)</v>
      </c>
      <c r="C89" s="60" t="str">
        <f aca="false">C67</f>
        <v>DK1</v>
      </c>
      <c r="D89" s="60" t="n">
        <f aca="false">D67</f>
        <v>4800</v>
      </c>
      <c r="E89" s="60" t="n">
        <f aca="false">SUMPRODUCT($D67,E67)*1/1000</f>
        <v>0</v>
      </c>
      <c r="F89" s="60" t="n">
        <f aca="false">SUMPRODUCT($D67,F67)*1/1000</f>
        <v>0</v>
      </c>
      <c r="G89" s="60" t="n">
        <f aca="false">SUMPRODUCT($D67,G67)*1/1000</f>
        <v>0</v>
      </c>
      <c r="H89" s="60" t="n">
        <f aca="false">SUMPRODUCT($D67,H67)*1/1000</f>
        <v>0</v>
      </c>
      <c r="I89" s="60" t="n">
        <f aca="false">SUMPRODUCT($D67,I67)*1/1000</f>
        <v>0</v>
      </c>
      <c r="J89" s="60" t="n">
        <f aca="false">SUMPRODUCT($D67,J67)*1/1000</f>
        <v>0</v>
      </c>
      <c r="K89" s="60" t="n">
        <f aca="false">SUMPRODUCT($D67,K67)*1/1000</f>
        <v>0</v>
      </c>
      <c r="L89" s="60" t="n">
        <f aca="false">SUMPRODUCT($D67,L67)*1/1000</f>
        <v>0</v>
      </c>
      <c r="M89" s="60" t="n">
        <f aca="false">SUMPRODUCT($D67,M67)*1/1000</f>
        <v>0</v>
      </c>
      <c r="N89" s="60" t="n">
        <f aca="false">SUMPRODUCT($D67,N67)*1/1000</f>
        <v>0</v>
      </c>
      <c r="O89" s="60" t="n">
        <f aca="false">SUMPRODUCT($D67,O67)*1/1000</f>
        <v>2400</v>
      </c>
      <c r="P89" s="60" t="n">
        <f aca="false">SUMPRODUCT($D67,P67)*1/1000</f>
        <v>2400</v>
      </c>
      <c r="Q89" s="60" t="n">
        <f aca="false">SUMPRODUCT($D67,Q67)*1/1000</f>
        <v>2400</v>
      </c>
      <c r="R89" s="60" t="n">
        <f aca="false">SUMPRODUCT($D67,R67)*1/1000</f>
        <v>2400</v>
      </c>
      <c r="S89" s="60" t="n">
        <f aca="false">SUMPRODUCT($D67,S67)*1/1000</f>
        <v>2400</v>
      </c>
      <c r="T89" s="60" t="n">
        <f aca="false">SUMPRODUCT($D67,T67)*1/1000</f>
        <v>2400</v>
      </c>
      <c r="U89" s="60" t="n">
        <f aca="false">SUMPRODUCT($D67,U67)*1/1000</f>
        <v>2400</v>
      </c>
      <c r="V89" s="60" t="n">
        <f aca="false">SUMPRODUCT($D67,V67)*1/1000</f>
        <v>2400</v>
      </c>
      <c r="W89" s="60" t="n">
        <f aca="false">SUMPRODUCT($D67,W67)*1/1000</f>
        <v>2400</v>
      </c>
      <c r="X89" s="60" t="n">
        <f aca="false">SUMPRODUCT($D67,X67)*1/1000</f>
        <v>2400</v>
      </c>
      <c r="Y89" s="60" t="n">
        <f aca="false">SUMPRODUCT($D67,Y67)*1/1000</f>
        <v>2400</v>
      </c>
      <c r="Z89" s="60" t="n">
        <f aca="false">SUMPRODUCT($D67,Z67)*1/1000</f>
        <v>2400</v>
      </c>
      <c r="AA89" s="60" t="n">
        <f aca="false">SUMPRODUCT($D67,AA67)*1/1000</f>
        <v>2400</v>
      </c>
      <c r="AB89" s="60" t="n">
        <f aca="false">SUMPRODUCT($D67,AB67)*1/1000</f>
        <v>2400</v>
      </c>
      <c r="AC89" s="60" t="n">
        <f aca="false">SUMPRODUCT($D67,AC67)*1/1000</f>
        <v>2400</v>
      </c>
      <c r="AD89" s="60" t="n">
        <f aca="false">SUMPRODUCT($D67,AD67)*1/1000</f>
        <v>2400</v>
      </c>
      <c r="AE89" s="60" t="n">
        <f aca="false">SUMPRODUCT($D67,AE67)*1/1000</f>
        <v>2400</v>
      </c>
      <c r="AF89" s="60" t="n">
        <f aca="false">SUMPRODUCT($D67,AF67)*1/1000</f>
        <v>2400</v>
      </c>
    </row>
    <row r="90" customFormat="false" ht="15" hidden="false" customHeight="false" outlineLevel="0" collapsed="false">
      <c r="B90" s="13" t="str">
        <f aca="false">B68</f>
        <v>Nordsøen I (del 2)</v>
      </c>
      <c r="C90" s="60" t="str">
        <f aca="false">C68</f>
        <v>DK1</v>
      </c>
      <c r="D90" s="60" t="n">
        <f aca="false">D68</f>
        <v>4800</v>
      </c>
      <c r="E90" s="60" t="n">
        <f aca="false">SUMPRODUCT($D68,E68)*1/1000</f>
        <v>0</v>
      </c>
      <c r="F90" s="60" t="n">
        <f aca="false">SUMPRODUCT($D68,F68)*1/1000</f>
        <v>0</v>
      </c>
      <c r="G90" s="60" t="n">
        <f aca="false">SUMPRODUCT($D68,G68)*1/1000</f>
        <v>0</v>
      </c>
      <c r="H90" s="60" t="n">
        <f aca="false">SUMPRODUCT($D68,H68)*1/1000</f>
        <v>0</v>
      </c>
      <c r="I90" s="60" t="n">
        <f aca="false">SUMPRODUCT($D68,I68)*1/1000</f>
        <v>0</v>
      </c>
      <c r="J90" s="60" t="n">
        <f aca="false">SUMPRODUCT($D68,J68)*1/1000</f>
        <v>0</v>
      </c>
      <c r="K90" s="60" t="n">
        <f aca="false">SUMPRODUCT($D68,K68)*1/1000</f>
        <v>0</v>
      </c>
      <c r="L90" s="60" t="n">
        <f aca="false">SUMPRODUCT($D68,L68)*1/1000</f>
        <v>0</v>
      </c>
      <c r="M90" s="60" t="n">
        <f aca="false">SUMPRODUCT($D68,M68)*1/1000</f>
        <v>4800</v>
      </c>
      <c r="N90" s="60" t="n">
        <f aca="false">SUMPRODUCT($D68,N68)*1/1000</f>
        <v>4800</v>
      </c>
      <c r="O90" s="60" t="n">
        <f aca="false">SUMPRODUCT($D68,O68)*1/1000</f>
        <v>4800</v>
      </c>
      <c r="P90" s="60" t="n">
        <f aca="false">SUMPRODUCT($D68,P68)*1/1000</f>
        <v>4800</v>
      </c>
      <c r="Q90" s="60" t="n">
        <f aca="false">SUMPRODUCT($D68,Q68)*1/1000</f>
        <v>4800</v>
      </c>
      <c r="R90" s="60" t="n">
        <f aca="false">SUMPRODUCT($D68,R68)*1/1000</f>
        <v>4800</v>
      </c>
      <c r="S90" s="60" t="n">
        <f aca="false">SUMPRODUCT($D68,S68)*1/1000</f>
        <v>4800</v>
      </c>
      <c r="T90" s="60" t="n">
        <f aca="false">SUMPRODUCT($D68,T68)*1/1000</f>
        <v>4800</v>
      </c>
      <c r="U90" s="60" t="n">
        <f aca="false">SUMPRODUCT($D68,U68)*1/1000</f>
        <v>4800</v>
      </c>
      <c r="V90" s="60" t="n">
        <f aca="false">SUMPRODUCT($D68,V68)*1/1000</f>
        <v>4800</v>
      </c>
      <c r="W90" s="60" t="n">
        <f aca="false">SUMPRODUCT($D68,W68)*1/1000</f>
        <v>4800</v>
      </c>
      <c r="X90" s="60" t="n">
        <f aca="false">SUMPRODUCT($D68,X68)*1/1000</f>
        <v>4800</v>
      </c>
      <c r="Y90" s="60" t="n">
        <f aca="false">SUMPRODUCT($D68,Y68)*1/1000</f>
        <v>4800</v>
      </c>
      <c r="Z90" s="60" t="n">
        <f aca="false">SUMPRODUCT($D68,Z68)*1/1000</f>
        <v>4800</v>
      </c>
      <c r="AA90" s="60" t="n">
        <f aca="false">SUMPRODUCT($D68,AA68)*1/1000</f>
        <v>4800</v>
      </c>
      <c r="AB90" s="60" t="n">
        <f aca="false">SUMPRODUCT($D68,AB68)*1/1000</f>
        <v>4800</v>
      </c>
      <c r="AC90" s="60" t="n">
        <f aca="false">SUMPRODUCT($D68,AC68)*1/1000</f>
        <v>4800</v>
      </c>
      <c r="AD90" s="60" t="n">
        <f aca="false">SUMPRODUCT($D68,AD68)*1/1000</f>
        <v>4800</v>
      </c>
      <c r="AE90" s="60" t="n">
        <f aca="false">SUMPRODUCT($D68,AE68)*1/1000</f>
        <v>4800</v>
      </c>
      <c r="AF90" s="60" t="n">
        <f aca="false">SUMPRODUCT($D68,AF68)*1/1000</f>
        <v>4800</v>
      </c>
    </row>
    <row r="91" customFormat="false" ht="15" hidden="false" customHeight="false" outlineLevel="0" collapsed="false">
      <c r="B91" s="13" t="str">
        <f aca="false">B69</f>
        <v>Nordsøen I (del 2) (overplanting)</v>
      </c>
      <c r="C91" s="60" t="str">
        <f aca="false">C69</f>
        <v>DK1</v>
      </c>
      <c r="D91" s="60" t="n">
        <f aca="false">D69</f>
        <v>4800</v>
      </c>
      <c r="E91" s="60" t="n">
        <f aca="false">SUMPRODUCT($D69,E69)*1/1000</f>
        <v>0</v>
      </c>
      <c r="F91" s="60" t="n">
        <f aca="false">SUMPRODUCT($D69,F69)*1/1000</f>
        <v>0</v>
      </c>
      <c r="G91" s="60" t="n">
        <f aca="false">SUMPRODUCT($D69,G69)*1/1000</f>
        <v>0</v>
      </c>
      <c r="H91" s="60" t="n">
        <f aca="false">SUMPRODUCT($D69,H69)*1/1000</f>
        <v>0</v>
      </c>
      <c r="I91" s="60" t="n">
        <f aca="false">SUMPRODUCT($D69,I69)*1/1000</f>
        <v>0</v>
      </c>
      <c r="J91" s="60" t="n">
        <f aca="false">SUMPRODUCT($D69,J69)*1/1000</f>
        <v>0</v>
      </c>
      <c r="K91" s="60" t="n">
        <f aca="false">SUMPRODUCT($D69,K69)*1/1000</f>
        <v>0</v>
      </c>
      <c r="L91" s="60" t="n">
        <f aca="false">SUMPRODUCT($D69,L69)*1/1000</f>
        <v>0</v>
      </c>
      <c r="M91" s="60" t="n">
        <f aca="false">SUMPRODUCT($D69,M69)*1/1000</f>
        <v>0</v>
      </c>
      <c r="N91" s="60" t="n">
        <f aca="false">SUMPRODUCT($D69,N69)*1/1000</f>
        <v>0</v>
      </c>
      <c r="O91" s="60" t="n">
        <f aca="false">SUMPRODUCT($D69,O69)*1/1000</f>
        <v>2400</v>
      </c>
      <c r="P91" s="60" t="n">
        <f aca="false">SUMPRODUCT($D69,P69)*1/1000</f>
        <v>2400</v>
      </c>
      <c r="Q91" s="60" t="n">
        <f aca="false">SUMPRODUCT($D69,Q69)*1/1000</f>
        <v>2400</v>
      </c>
      <c r="R91" s="60" t="n">
        <f aca="false">SUMPRODUCT($D69,R69)*1/1000</f>
        <v>2400</v>
      </c>
      <c r="S91" s="60" t="n">
        <f aca="false">SUMPRODUCT($D69,S69)*1/1000</f>
        <v>2400</v>
      </c>
      <c r="T91" s="60" t="n">
        <f aca="false">SUMPRODUCT($D69,T69)*1/1000</f>
        <v>2400</v>
      </c>
      <c r="U91" s="60" t="n">
        <f aca="false">SUMPRODUCT($D69,U69)*1/1000</f>
        <v>2400</v>
      </c>
      <c r="V91" s="60" t="n">
        <f aca="false">SUMPRODUCT($D69,V69)*1/1000</f>
        <v>2400</v>
      </c>
      <c r="W91" s="60" t="n">
        <f aca="false">SUMPRODUCT($D69,W69)*1/1000</f>
        <v>2400</v>
      </c>
      <c r="X91" s="60" t="n">
        <f aca="false">SUMPRODUCT($D69,X69)*1/1000</f>
        <v>2400</v>
      </c>
      <c r="Y91" s="60" t="n">
        <f aca="false">SUMPRODUCT($D69,Y69)*1/1000</f>
        <v>2400</v>
      </c>
      <c r="Z91" s="60" t="n">
        <f aca="false">SUMPRODUCT($D69,Z69)*1/1000</f>
        <v>2400</v>
      </c>
      <c r="AA91" s="60" t="n">
        <f aca="false">SUMPRODUCT($D69,AA69)*1/1000</f>
        <v>2400</v>
      </c>
      <c r="AB91" s="60" t="n">
        <f aca="false">SUMPRODUCT($D69,AB69)*1/1000</f>
        <v>2400</v>
      </c>
      <c r="AC91" s="60" t="n">
        <f aca="false">SUMPRODUCT($D69,AC69)*1/1000</f>
        <v>2400</v>
      </c>
      <c r="AD91" s="60" t="n">
        <f aca="false">SUMPRODUCT($D69,AD69)*1/1000</f>
        <v>2400</v>
      </c>
      <c r="AE91" s="60" t="n">
        <f aca="false">SUMPRODUCT($D69,AE69)*1/1000</f>
        <v>2400</v>
      </c>
      <c r="AF91" s="60" t="n">
        <f aca="false">SUMPRODUCT($D69,AF69)*1/1000</f>
        <v>2400</v>
      </c>
    </row>
    <row r="92" customFormat="false" ht="15" hidden="false" customHeight="false" outlineLevel="0" collapsed="false">
      <c r="B92" s="13" t="str">
        <f aca="false">B70</f>
        <v>Nordsøen I (del 3)</v>
      </c>
      <c r="C92" s="60" t="str">
        <f aca="false">C70</f>
        <v>DK1</v>
      </c>
      <c r="D92" s="60" t="n">
        <f aca="false">D70</f>
        <v>4800</v>
      </c>
      <c r="E92" s="60" t="n">
        <f aca="false">SUMPRODUCT($D70,E70)*1/1000</f>
        <v>0</v>
      </c>
      <c r="F92" s="60" t="n">
        <f aca="false">SUMPRODUCT($D70,F70)*1/1000</f>
        <v>0</v>
      </c>
      <c r="G92" s="60" t="n">
        <f aca="false">SUMPRODUCT($D70,G70)*1/1000</f>
        <v>0</v>
      </c>
      <c r="H92" s="60" t="n">
        <f aca="false">SUMPRODUCT($D70,H70)*1/1000</f>
        <v>0</v>
      </c>
      <c r="I92" s="60" t="n">
        <f aca="false">SUMPRODUCT($D70,I70)*1/1000</f>
        <v>0</v>
      </c>
      <c r="J92" s="60" t="n">
        <f aca="false">SUMPRODUCT($D70,J70)*1/1000</f>
        <v>0</v>
      </c>
      <c r="K92" s="60" t="n">
        <f aca="false">SUMPRODUCT($D70,K70)*1/1000</f>
        <v>0</v>
      </c>
      <c r="L92" s="60" t="n">
        <f aca="false">SUMPRODUCT($D70,L70)*1/1000</f>
        <v>0</v>
      </c>
      <c r="M92" s="60" t="n">
        <f aca="false">SUMPRODUCT($D70,M70)*1/1000</f>
        <v>4800</v>
      </c>
      <c r="N92" s="60" t="n">
        <f aca="false">SUMPRODUCT($D70,N70)*1/1000</f>
        <v>4800</v>
      </c>
      <c r="O92" s="60" t="n">
        <f aca="false">SUMPRODUCT($D70,O70)*1/1000</f>
        <v>4800</v>
      </c>
      <c r="P92" s="60" t="n">
        <f aca="false">SUMPRODUCT($D70,P70)*1/1000</f>
        <v>4800</v>
      </c>
      <c r="Q92" s="60" t="n">
        <f aca="false">SUMPRODUCT($D70,Q70)*1/1000</f>
        <v>4800</v>
      </c>
      <c r="R92" s="60" t="n">
        <f aca="false">SUMPRODUCT($D70,R70)*1/1000</f>
        <v>4800</v>
      </c>
      <c r="S92" s="60" t="n">
        <f aca="false">SUMPRODUCT($D70,S70)*1/1000</f>
        <v>4800</v>
      </c>
      <c r="T92" s="60" t="n">
        <f aca="false">SUMPRODUCT($D70,T70)*1/1000</f>
        <v>4800</v>
      </c>
      <c r="U92" s="60" t="n">
        <f aca="false">SUMPRODUCT($D70,U70)*1/1000</f>
        <v>4800</v>
      </c>
      <c r="V92" s="60" t="n">
        <f aca="false">SUMPRODUCT($D70,V70)*1/1000</f>
        <v>4800</v>
      </c>
      <c r="W92" s="60" t="n">
        <f aca="false">SUMPRODUCT($D70,W70)*1/1000</f>
        <v>4800</v>
      </c>
      <c r="X92" s="60" t="n">
        <f aca="false">SUMPRODUCT($D70,X70)*1/1000</f>
        <v>4800</v>
      </c>
      <c r="Y92" s="60" t="n">
        <f aca="false">SUMPRODUCT($D70,Y70)*1/1000</f>
        <v>4800</v>
      </c>
      <c r="Z92" s="60" t="n">
        <f aca="false">SUMPRODUCT($D70,Z70)*1/1000</f>
        <v>4800</v>
      </c>
      <c r="AA92" s="60" t="n">
        <f aca="false">SUMPRODUCT($D70,AA70)*1/1000</f>
        <v>4800</v>
      </c>
      <c r="AB92" s="60" t="n">
        <f aca="false">SUMPRODUCT($D70,AB70)*1/1000</f>
        <v>4800</v>
      </c>
      <c r="AC92" s="60" t="n">
        <f aca="false">SUMPRODUCT($D70,AC70)*1/1000</f>
        <v>4800</v>
      </c>
      <c r="AD92" s="60" t="n">
        <f aca="false">SUMPRODUCT($D70,AD70)*1/1000</f>
        <v>4800</v>
      </c>
      <c r="AE92" s="60" t="n">
        <f aca="false">SUMPRODUCT($D70,AE70)*1/1000</f>
        <v>4800</v>
      </c>
      <c r="AF92" s="60" t="n">
        <f aca="false">SUMPRODUCT($D70,AF70)*1/1000</f>
        <v>4800</v>
      </c>
    </row>
    <row r="93" customFormat="false" ht="15" hidden="false" customHeight="false" outlineLevel="0" collapsed="false">
      <c r="B93" s="13" t="str">
        <f aca="false">B71</f>
        <v>Nordsøen I (del 3) (overplanting)</v>
      </c>
      <c r="C93" s="60" t="str">
        <f aca="false">C71</f>
        <v>DK1</v>
      </c>
      <c r="D93" s="60" t="n">
        <f aca="false">D71</f>
        <v>4800</v>
      </c>
      <c r="E93" s="60" t="n">
        <f aca="false">SUMPRODUCT($D71,E71)*1/1000</f>
        <v>0</v>
      </c>
      <c r="F93" s="60" t="n">
        <f aca="false">SUMPRODUCT($D71,F71)*1/1000</f>
        <v>0</v>
      </c>
      <c r="G93" s="60" t="n">
        <f aca="false">SUMPRODUCT($D71,G71)*1/1000</f>
        <v>0</v>
      </c>
      <c r="H93" s="60" t="n">
        <f aca="false">SUMPRODUCT($D71,H71)*1/1000</f>
        <v>0</v>
      </c>
      <c r="I93" s="60" t="n">
        <f aca="false">SUMPRODUCT($D71,I71)*1/1000</f>
        <v>0</v>
      </c>
      <c r="J93" s="60" t="n">
        <f aca="false">SUMPRODUCT($D71,J71)*1/1000</f>
        <v>0</v>
      </c>
      <c r="K93" s="60" t="n">
        <f aca="false">SUMPRODUCT($D71,K71)*1/1000</f>
        <v>0</v>
      </c>
      <c r="L93" s="60" t="n">
        <f aca="false">SUMPRODUCT($D71,L71)*1/1000</f>
        <v>0</v>
      </c>
      <c r="M93" s="60" t="n">
        <f aca="false">SUMPRODUCT($D71,M71)*1/1000</f>
        <v>0</v>
      </c>
      <c r="N93" s="60" t="n">
        <f aca="false">SUMPRODUCT($D71,N71)*1/1000</f>
        <v>0</v>
      </c>
      <c r="O93" s="60" t="n">
        <f aca="false">SUMPRODUCT($D71,O71)*1/1000</f>
        <v>2400</v>
      </c>
      <c r="P93" s="60" t="n">
        <f aca="false">SUMPRODUCT($D71,P71)*1/1000</f>
        <v>2400</v>
      </c>
      <c r="Q93" s="60" t="n">
        <f aca="false">SUMPRODUCT($D71,Q71)*1/1000</f>
        <v>2400</v>
      </c>
      <c r="R93" s="60" t="n">
        <f aca="false">SUMPRODUCT($D71,R71)*1/1000</f>
        <v>2400</v>
      </c>
      <c r="S93" s="60" t="n">
        <f aca="false">SUMPRODUCT($D71,S71)*1/1000</f>
        <v>2400</v>
      </c>
      <c r="T93" s="60" t="n">
        <f aca="false">SUMPRODUCT($D71,T71)*1/1000</f>
        <v>2400</v>
      </c>
      <c r="U93" s="60" t="n">
        <f aca="false">SUMPRODUCT($D71,U71)*1/1000</f>
        <v>2400</v>
      </c>
      <c r="V93" s="60" t="n">
        <f aca="false">SUMPRODUCT($D71,V71)*1/1000</f>
        <v>2400</v>
      </c>
      <c r="W93" s="60" t="n">
        <f aca="false">SUMPRODUCT($D71,W71)*1/1000</f>
        <v>2400</v>
      </c>
      <c r="X93" s="60" t="n">
        <f aca="false">SUMPRODUCT($D71,X71)*1/1000</f>
        <v>2400</v>
      </c>
      <c r="Y93" s="60" t="n">
        <f aca="false">SUMPRODUCT($D71,Y71)*1/1000</f>
        <v>2400</v>
      </c>
      <c r="Z93" s="60" t="n">
        <f aca="false">SUMPRODUCT($D71,Z71)*1/1000</f>
        <v>2400</v>
      </c>
      <c r="AA93" s="60" t="n">
        <f aca="false">SUMPRODUCT($D71,AA71)*1/1000</f>
        <v>2400</v>
      </c>
      <c r="AB93" s="60" t="n">
        <f aca="false">SUMPRODUCT($D71,AB71)*1/1000</f>
        <v>2400</v>
      </c>
      <c r="AC93" s="60" t="n">
        <f aca="false">SUMPRODUCT($D71,AC71)*1/1000</f>
        <v>2400</v>
      </c>
      <c r="AD93" s="60" t="n">
        <f aca="false">SUMPRODUCT($D71,AD71)*1/1000</f>
        <v>2400</v>
      </c>
      <c r="AE93" s="60" t="n">
        <f aca="false">SUMPRODUCT($D71,AE71)*1/1000</f>
        <v>2400</v>
      </c>
      <c r="AF93" s="60" t="n">
        <f aca="false">SUMPRODUCT($D71,AF71)*1/1000</f>
        <v>2400</v>
      </c>
    </row>
    <row r="94" customFormat="false" ht="15" hidden="false" customHeight="false" outlineLevel="0" collapsed="false">
      <c r="B94" s="13" t="str">
        <f aca="false">B72</f>
        <v>Åbendør (DK1, 2028)</v>
      </c>
      <c r="C94" s="60" t="str">
        <f aca="false">C72</f>
        <v>DK1</v>
      </c>
      <c r="D94" s="60" t="n">
        <f aca="false">D72</f>
        <v>4325</v>
      </c>
      <c r="E94" s="60" t="n">
        <f aca="false">SUMPRODUCT($D72,E72)*1/1000</f>
        <v>0</v>
      </c>
      <c r="F94" s="60" t="n">
        <f aca="false">SUMPRODUCT($D72,F72)*1/1000</f>
        <v>0</v>
      </c>
      <c r="G94" s="60" t="n">
        <f aca="false">SUMPRODUCT($D72,G72)*1/1000</f>
        <v>0</v>
      </c>
      <c r="H94" s="60" t="n">
        <f aca="false">SUMPRODUCT($D72,H72)*1/1000</f>
        <v>0</v>
      </c>
      <c r="I94" s="60" t="n">
        <f aca="false">SUMPRODUCT($D72,I72)*1/1000</f>
        <v>0</v>
      </c>
      <c r="J94" s="60" t="n">
        <f aca="false">SUMPRODUCT($D72,J72)*1/1000</f>
        <v>281.125</v>
      </c>
      <c r="K94" s="60" t="n">
        <f aca="false">SUMPRODUCT($D72,K72)*1/1000</f>
        <v>281.125</v>
      </c>
      <c r="L94" s="60" t="n">
        <f aca="false">SUMPRODUCT($D72,L72)*1/1000</f>
        <v>281.125</v>
      </c>
      <c r="M94" s="60" t="n">
        <f aca="false">SUMPRODUCT($D72,M72)*1/1000</f>
        <v>281.125</v>
      </c>
      <c r="N94" s="60" t="n">
        <f aca="false">SUMPRODUCT($D72,N72)*1/1000</f>
        <v>281.125</v>
      </c>
      <c r="O94" s="60" t="n">
        <f aca="false">SUMPRODUCT($D72,O72)*1/1000</f>
        <v>281.125</v>
      </c>
      <c r="P94" s="60" t="n">
        <f aca="false">SUMPRODUCT($D72,P72)*1/1000</f>
        <v>281.125</v>
      </c>
      <c r="Q94" s="60" t="n">
        <f aca="false">SUMPRODUCT($D72,Q72)*1/1000</f>
        <v>281.125</v>
      </c>
      <c r="R94" s="60" t="n">
        <f aca="false">SUMPRODUCT($D72,R72)*1/1000</f>
        <v>281.125</v>
      </c>
      <c r="S94" s="60" t="n">
        <f aca="false">SUMPRODUCT($D72,S72)*1/1000</f>
        <v>281.125</v>
      </c>
      <c r="T94" s="60" t="n">
        <f aca="false">SUMPRODUCT($D72,T72)*1/1000</f>
        <v>281.125</v>
      </c>
      <c r="U94" s="60" t="n">
        <f aca="false">SUMPRODUCT($D72,U72)*1/1000</f>
        <v>281.125</v>
      </c>
      <c r="V94" s="60" t="n">
        <f aca="false">SUMPRODUCT($D72,V72)*1/1000</f>
        <v>281.125</v>
      </c>
      <c r="W94" s="60" t="n">
        <f aca="false">SUMPRODUCT($D72,W72)*1/1000</f>
        <v>281.125</v>
      </c>
      <c r="X94" s="60" t="n">
        <f aca="false">SUMPRODUCT($D72,X72)*1/1000</f>
        <v>281.125</v>
      </c>
      <c r="Y94" s="60" t="n">
        <f aca="false">SUMPRODUCT($D72,Y72)*1/1000</f>
        <v>281.125</v>
      </c>
      <c r="Z94" s="60" t="n">
        <f aca="false">SUMPRODUCT($D72,Z72)*1/1000</f>
        <v>281.125</v>
      </c>
      <c r="AA94" s="60" t="n">
        <f aca="false">SUMPRODUCT($D72,AA72)*1/1000</f>
        <v>281.125</v>
      </c>
      <c r="AB94" s="60" t="n">
        <f aca="false">SUMPRODUCT($D72,AB72)*1/1000</f>
        <v>281.125</v>
      </c>
      <c r="AC94" s="60" t="n">
        <f aca="false">SUMPRODUCT($D72,AC72)*1/1000</f>
        <v>281.125</v>
      </c>
      <c r="AD94" s="60" t="n">
        <f aca="false">SUMPRODUCT($D72,AD72)*1/1000</f>
        <v>281.125</v>
      </c>
      <c r="AE94" s="60" t="n">
        <f aca="false">SUMPRODUCT($D72,AE72)*1/1000</f>
        <v>281.125</v>
      </c>
      <c r="AF94" s="60" t="n">
        <f aca="false">SUMPRODUCT($D72,AF72)*1/1000</f>
        <v>281.125</v>
      </c>
    </row>
    <row r="95" customFormat="false" ht="15" hidden="false" customHeight="false" outlineLevel="0" collapsed="false">
      <c r="B95" s="13" t="str">
        <f aca="false">B73</f>
        <v>Åbendør (DK2, 2028)</v>
      </c>
      <c r="C95" s="60" t="str">
        <f aca="false">C73</f>
        <v>DK2</v>
      </c>
      <c r="D95" s="60" t="n">
        <f aca="false">D73</f>
        <v>4325</v>
      </c>
      <c r="E95" s="60" t="n">
        <f aca="false">SUMPRODUCT($D73,E73)*1/1000</f>
        <v>0</v>
      </c>
      <c r="F95" s="60" t="n">
        <f aca="false">SUMPRODUCT($D73,F73)*1/1000</f>
        <v>0</v>
      </c>
      <c r="G95" s="60" t="n">
        <f aca="false">SUMPRODUCT($D73,G73)*1/1000</f>
        <v>0</v>
      </c>
      <c r="H95" s="60" t="n">
        <f aca="false">SUMPRODUCT($D73,H73)*1/1000</f>
        <v>0</v>
      </c>
      <c r="I95" s="60" t="n">
        <f aca="false">SUMPRODUCT($D73,I73)*1/1000</f>
        <v>0</v>
      </c>
      <c r="J95" s="60" t="n">
        <f aca="false">SUMPRODUCT($D73,J73)*1/1000</f>
        <v>1946.25</v>
      </c>
      <c r="K95" s="60" t="n">
        <f aca="false">SUMPRODUCT($D73,K73)*1/1000</f>
        <v>1946.25</v>
      </c>
      <c r="L95" s="60" t="n">
        <f aca="false">SUMPRODUCT($D73,L73)*1/1000</f>
        <v>1946.25</v>
      </c>
      <c r="M95" s="60" t="n">
        <f aca="false">SUMPRODUCT($D73,M73)*1/1000</f>
        <v>1946.25</v>
      </c>
      <c r="N95" s="60" t="n">
        <f aca="false">SUMPRODUCT($D73,N73)*1/1000</f>
        <v>1946.25</v>
      </c>
      <c r="O95" s="60" t="n">
        <f aca="false">SUMPRODUCT($D73,O73)*1/1000</f>
        <v>1946.25</v>
      </c>
      <c r="P95" s="60" t="n">
        <f aca="false">SUMPRODUCT($D73,P73)*1/1000</f>
        <v>1946.25</v>
      </c>
      <c r="Q95" s="60" t="n">
        <f aca="false">SUMPRODUCT($D73,Q73)*1/1000</f>
        <v>1946.25</v>
      </c>
      <c r="R95" s="60" t="n">
        <f aca="false">SUMPRODUCT($D73,R73)*1/1000</f>
        <v>1946.25</v>
      </c>
      <c r="S95" s="60" t="n">
        <f aca="false">SUMPRODUCT($D73,S73)*1/1000</f>
        <v>1946.25</v>
      </c>
      <c r="T95" s="60" t="n">
        <f aca="false">SUMPRODUCT($D73,T73)*1/1000</f>
        <v>1946.25</v>
      </c>
      <c r="U95" s="60" t="n">
        <f aca="false">SUMPRODUCT($D73,U73)*1/1000</f>
        <v>1946.25</v>
      </c>
      <c r="V95" s="60" t="n">
        <f aca="false">SUMPRODUCT($D73,V73)*1/1000</f>
        <v>1946.25</v>
      </c>
      <c r="W95" s="60" t="n">
        <f aca="false">SUMPRODUCT($D73,W73)*1/1000</f>
        <v>1946.25</v>
      </c>
      <c r="X95" s="60" t="n">
        <f aca="false">SUMPRODUCT($D73,X73)*1/1000</f>
        <v>1946.25</v>
      </c>
      <c r="Y95" s="60" t="n">
        <f aca="false">SUMPRODUCT($D73,Y73)*1/1000</f>
        <v>1946.25</v>
      </c>
      <c r="Z95" s="60" t="n">
        <f aca="false">SUMPRODUCT($D73,Z73)*1/1000</f>
        <v>1946.25</v>
      </c>
      <c r="AA95" s="60" t="n">
        <f aca="false">SUMPRODUCT($D73,AA73)*1/1000</f>
        <v>1946.25</v>
      </c>
      <c r="AB95" s="60" t="n">
        <f aca="false">SUMPRODUCT($D73,AB73)*1/1000</f>
        <v>1946.25</v>
      </c>
      <c r="AC95" s="60" t="n">
        <f aca="false">SUMPRODUCT($D73,AC73)*1/1000</f>
        <v>1946.25</v>
      </c>
      <c r="AD95" s="60" t="n">
        <f aca="false">SUMPRODUCT($D73,AD73)*1/1000</f>
        <v>1946.25</v>
      </c>
      <c r="AE95" s="60" t="n">
        <f aca="false">SUMPRODUCT($D73,AE73)*1/1000</f>
        <v>1946.25</v>
      </c>
      <c r="AF95" s="60" t="n">
        <f aca="false">SUMPRODUCT($D73,AF73)*1/1000</f>
        <v>1946.25</v>
      </c>
    </row>
    <row r="96" customFormat="false" ht="15" hidden="false" customHeight="false" outlineLevel="0" collapsed="false">
      <c r="B96" s="280" t="s">
        <v>320</v>
      </c>
      <c r="C96" s="281" t="str">
        <f aca="false">C74</f>
        <v>DK2</v>
      </c>
      <c r="D96" s="60"/>
      <c r="E96" s="100" t="n">
        <f aca="false">SUMIF($C$79:$C$95,$C96,E$79:E$95)</f>
        <v>0</v>
      </c>
      <c r="F96" s="100" t="n">
        <f aca="false">SUMIF($C$79:$C$95,$C96,F$79:F$95)</f>
        <v>0</v>
      </c>
      <c r="G96" s="100" t="n">
        <f aca="false">SUMIF($C$79:$C$95,$C96,G$79:G$95)</f>
        <v>0</v>
      </c>
      <c r="H96" s="100" t="n">
        <f aca="false">SUMIF($C$79:$C$95,$C96,H$79:H$95)</f>
        <v>0</v>
      </c>
      <c r="I96" s="100" t="n">
        <f aca="false">SUMIF($C$79:$C$95,$C96,I$79:I$95)</f>
        <v>0</v>
      </c>
      <c r="J96" s="100" t="n">
        <f aca="false">SUMIF($C$79:$C$95,$C96,J$79:J$95)</f>
        <v>1946.25</v>
      </c>
      <c r="K96" s="100" t="n">
        <f aca="false">SUMIF($C$79:$C$95,$C96,K$79:K$95)</f>
        <v>1946.25</v>
      </c>
      <c r="L96" s="100" t="n">
        <f aca="false">SUMIF($C$79:$C$95,$C96,L$79:L$95)</f>
        <v>6841.25</v>
      </c>
      <c r="M96" s="100" t="n">
        <f aca="false">SUMIF($C$79:$C$95,$C96,M$79:M$95)</f>
        <v>11591.25</v>
      </c>
      <c r="N96" s="100" t="n">
        <f aca="false">SUMIF($C$79:$C$95,$C96,N$79:N$95)</f>
        <v>11591.25</v>
      </c>
      <c r="O96" s="100" t="n">
        <f aca="false">SUMIF($C$79:$C$95,$C96,O$79:O$95)</f>
        <v>13491.25</v>
      </c>
      <c r="P96" s="100" t="n">
        <f aca="false">SUMIF($C$79:$C$95,$C96,P$79:P$95)</f>
        <v>13491.25</v>
      </c>
      <c r="Q96" s="100" t="n">
        <f aca="false">SUMIF($C$79:$C$95,$C96,Q$79:Q$95)</f>
        <v>13491.25</v>
      </c>
      <c r="R96" s="100" t="n">
        <f aca="false">SUMIF($C$79:$C$95,$C96,R$79:R$95)</f>
        <v>13491.25</v>
      </c>
      <c r="S96" s="100" t="n">
        <f aca="false">SUMIF($C$79:$C$95,$C96,S$79:S$95)</f>
        <v>13491.25</v>
      </c>
      <c r="T96" s="100" t="n">
        <f aca="false">SUMIF($C$79:$C$95,$C96,T$79:T$95)</f>
        <v>13491.25</v>
      </c>
      <c r="U96" s="100" t="n">
        <f aca="false">SUMIF($C$79:$C$95,$C96,U$79:U$95)</f>
        <v>13491.25</v>
      </c>
      <c r="V96" s="100" t="n">
        <f aca="false">SUMIF($C$79:$C$95,$C96,V$79:V$95)</f>
        <v>13491.25</v>
      </c>
      <c r="W96" s="100" t="n">
        <f aca="false">SUMIF($C$79:$C$95,$C96,W$79:W$95)</f>
        <v>13491.25</v>
      </c>
      <c r="X96" s="100" t="n">
        <f aca="false">SUMIF($C$79:$C$95,$C96,X$79:X$95)</f>
        <v>13491.25</v>
      </c>
      <c r="Y96" s="100" t="n">
        <f aca="false">SUMIF($C$79:$C$95,$C96,Y$79:Y$95)</f>
        <v>13491.25</v>
      </c>
      <c r="Z96" s="100" t="n">
        <f aca="false">SUMIF($C$79:$C$95,$C96,Z$79:Z$95)</f>
        <v>13491.25</v>
      </c>
      <c r="AA96" s="100" t="n">
        <f aca="false">SUMIF($C$79:$C$95,$C96,AA$79:AA$95)</f>
        <v>13491.25</v>
      </c>
      <c r="AB96" s="100" t="n">
        <f aca="false">SUMIF($C$79:$C$95,$C96,AB$79:AB$95)</f>
        <v>13491.25</v>
      </c>
      <c r="AC96" s="100" t="n">
        <f aca="false">SUMIF($C$79:$C$95,$C96,AC$79:AC$95)</f>
        <v>13491.25</v>
      </c>
      <c r="AD96" s="100" t="n">
        <f aca="false">SUMIF($C$79:$C$95,$C96,AD$79:AD$95)</f>
        <v>13491.25</v>
      </c>
      <c r="AE96" s="100" t="n">
        <f aca="false">SUMIF($C$79:$C$95,$C96,AE$79:AE$95)</f>
        <v>13491.25</v>
      </c>
      <c r="AF96" s="100" t="n">
        <f aca="false">SUMIF($C$79:$C$95,$C96,AF$79:AF$95)</f>
        <v>13491.25</v>
      </c>
    </row>
    <row r="97" customFormat="false" ht="15" hidden="false" customHeight="false" outlineLevel="0" collapsed="false">
      <c r="B97" s="280" t="s">
        <v>321</v>
      </c>
      <c r="C97" s="281" t="str">
        <f aca="false">C75</f>
        <v>DK1</v>
      </c>
      <c r="D97" s="60"/>
      <c r="E97" s="100" t="n">
        <f aca="false">SUMIF($C$79:$C$95,$C97,E$79:E$95)</f>
        <v>0</v>
      </c>
      <c r="F97" s="100" t="n">
        <f aca="false">SUMIF($C$79:$C$95,$C97,F$79:F$95)</f>
        <v>1619</v>
      </c>
      <c r="G97" s="100" t="n">
        <f aca="false">SUMIF($C$79:$C$95,$C97,G$79:G$95)</f>
        <v>1619</v>
      </c>
      <c r="H97" s="100" t="n">
        <f aca="false">SUMIF($C$79:$C$95,$C97,H$79:H$95)</f>
        <v>1619</v>
      </c>
      <c r="I97" s="100" t="n">
        <f aca="false">SUMIF($C$79:$C$95,$C97,I$79:I$95)</f>
        <v>6844.4</v>
      </c>
      <c r="J97" s="100" t="n">
        <f aca="false">SUMIF($C$79:$C$95,$C97,J$79:J$95)</f>
        <v>7125.525</v>
      </c>
      <c r="K97" s="100" t="n">
        <f aca="false">SUMIF($C$79:$C$95,$C97,K$79:K$95)</f>
        <v>7125.525</v>
      </c>
      <c r="L97" s="100" t="n">
        <f aca="false">SUMIF($C$79:$C$95,$C97,L$79:L$95)</f>
        <v>7125.525</v>
      </c>
      <c r="M97" s="100" t="n">
        <f aca="false">SUMIF($C$79:$C$95,$C97,M$79:M$95)</f>
        <v>26075.525</v>
      </c>
      <c r="N97" s="100" t="n">
        <f aca="false">SUMIF($C$79:$C$95,$C97,N$79:N$95)</f>
        <v>26075.525</v>
      </c>
      <c r="O97" s="100" t="n">
        <f aca="false">SUMIF($C$79:$C$95,$C97,O$79:O$95)</f>
        <v>33730.525</v>
      </c>
      <c r="P97" s="100" t="n">
        <f aca="false">SUMIF($C$79:$C$95,$C97,P$79:P$95)</f>
        <v>33730.525</v>
      </c>
      <c r="Q97" s="100" t="n">
        <f aca="false">SUMIF($C$79:$C$95,$C97,Q$79:Q$95)</f>
        <v>33730.525</v>
      </c>
      <c r="R97" s="100" t="n">
        <f aca="false">SUMIF($C$79:$C$95,$C97,R$79:R$95)</f>
        <v>33730.525</v>
      </c>
      <c r="S97" s="100" t="n">
        <f aca="false">SUMIF($C$79:$C$95,$C97,S$79:S$95)</f>
        <v>33730.525</v>
      </c>
      <c r="T97" s="100" t="n">
        <f aca="false">SUMIF($C$79:$C$95,$C97,T$79:T$95)</f>
        <v>33730.525</v>
      </c>
      <c r="U97" s="100" t="n">
        <f aca="false">SUMIF($C$79:$C$95,$C97,U$79:U$95)</f>
        <v>33730.525</v>
      </c>
      <c r="V97" s="100" t="n">
        <f aca="false">SUMIF($C$79:$C$95,$C97,V$79:V$95)</f>
        <v>33730.525</v>
      </c>
      <c r="W97" s="100" t="n">
        <f aca="false">SUMIF($C$79:$C$95,$C97,W$79:W$95)</f>
        <v>33730.525</v>
      </c>
      <c r="X97" s="100" t="n">
        <f aca="false">SUMIF($C$79:$C$95,$C97,X$79:X$95)</f>
        <v>33730.525</v>
      </c>
      <c r="Y97" s="100" t="n">
        <f aca="false">SUMIF($C$79:$C$95,$C97,Y$79:Y$95)</f>
        <v>33730.525</v>
      </c>
      <c r="Z97" s="100" t="n">
        <f aca="false">SUMIF($C$79:$C$95,$C97,Z$79:Z$95)</f>
        <v>33730.525</v>
      </c>
      <c r="AA97" s="100" t="n">
        <f aca="false">SUMIF($C$79:$C$95,$C97,AA$79:AA$95)</f>
        <v>33730.525</v>
      </c>
      <c r="AB97" s="100" t="n">
        <f aca="false">SUMIF($C$79:$C$95,$C97,AB$79:AB$95)</f>
        <v>33730.525</v>
      </c>
      <c r="AC97" s="100" t="n">
        <f aca="false">SUMIF($C$79:$C$95,$C97,AC$79:AC$95)</f>
        <v>33730.525</v>
      </c>
      <c r="AD97" s="100" t="n">
        <f aca="false">SUMIF($C$79:$C$95,$C97,AD$79:AD$95)</f>
        <v>33730.525</v>
      </c>
      <c r="AE97" s="100" t="n">
        <f aca="false">SUMIF($C$79:$C$95,$C97,AE$79:AE$95)</f>
        <v>33730.525</v>
      </c>
      <c r="AF97" s="100" t="n">
        <f aca="false">SUMIF($C$79:$C$95,$C97,AF$79:AF$95)</f>
        <v>33730.525</v>
      </c>
    </row>
    <row r="98" customFormat="false" ht="15" hidden="false" customHeight="false" outlineLevel="0" collapsed="false">
      <c r="B98" s="280" t="s">
        <v>117</v>
      </c>
      <c r="C98" s="100" t="s">
        <v>322</v>
      </c>
      <c r="D98" s="60"/>
      <c r="E98" s="281" t="n">
        <f aca="false">E96+E97</f>
        <v>0</v>
      </c>
      <c r="F98" s="281" t="n">
        <f aca="false">F96+F97</f>
        <v>1619</v>
      </c>
      <c r="G98" s="281" t="n">
        <f aca="false">G96+G97</f>
        <v>1619</v>
      </c>
      <c r="H98" s="281" t="n">
        <f aca="false">H96+H97</f>
        <v>1619</v>
      </c>
      <c r="I98" s="281" t="n">
        <f aca="false">I96+I97</f>
        <v>6844.4</v>
      </c>
      <c r="J98" s="281" t="n">
        <f aca="false">J96+J97</f>
        <v>9071.775</v>
      </c>
      <c r="K98" s="281" t="n">
        <f aca="false">K96+K97</f>
        <v>9071.775</v>
      </c>
      <c r="L98" s="281" t="n">
        <f aca="false">L96+L97</f>
        <v>13966.775</v>
      </c>
      <c r="M98" s="281" t="n">
        <f aca="false">M96+M97</f>
        <v>37666.775</v>
      </c>
      <c r="N98" s="281" t="n">
        <f aca="false">N96+N97</f>
        <v>37666.775</v>
      </c>
      <c r="O98" s="281" t="n">
        <f aca="false">O96+O97</f>
        <v>47221.775</v>
      </c>
      <c r="P98" s="281" t="n">
        <f aca="false">P96+P97</f>
        <v>47221.775</v>
      </c>
      <c r="Q98" s="281" t="n">
        <f aca="false">Q96+Q97</f>
        <v>47221.775</v>
      </c>
      <c r="R98" s="281" t="n">
        <f aca="false">R96+R97</f>
        <v>47221.775</v>
      </c>
      <c r="S98" s="281" t="n">
        <f aca="false">S96+S97</f>
        <v>47221.775</v>
      </c>
      <c r="T98" s="281" t="n">
        <f aca="false">T96+T97</f>
        <v>47221.775</v>
      </c>
      <c r="U98" s="281" t="n">
        <f aca="false">U96+U97</f>
        <v>47221.775</v>
      </c>
      <c r="V98" s="281" t="n">
        <f aca="false">V96+V97</f>
        <v>47221.775</v>
      </c>
      <c r="W98" s="281" t="n">
        <f aca="false">W96+W97</f>
        <v>47221.775</v>
      </c>
      <c r="X98" s="281" t="n">
        <f aca="false">X96+X97</f>
        <v>47221.775</v>
      </c>
      <c r="Y98" s="281" t="n">
        <f aca="false">Y96+Y97</f>
        <v>47221.775</v>
      </c>
      <c r="Z98" s="281" t="n">
        <f aca="false">Z96+Z97</f>
        <v>47221.775</v>
      </c>
      <c r="AA98" s="281" t="n">
        <f aca="false">AA96+AA97</f>
        <v>47221.775</v>
      </c>
      <c r="AB98" s="281" t="n">
        <f aca="false">AB96+AB97</f>
        <v>47221.775</v>
      </c>
      <c r="AC98" s="281" t="n">
        <f aca="false">AC96+AC97</f>
        <v>47221.775</v>
      </c>
      <c r="AD98" s="281" t="n">
        <f aca="false">AD96+AD97</f>
        <v>47221.775</v>
      </c>
      <c r="AE98" s="281" t="n">
        <f aca="false">AE96+AE97</f>
        <v>47221.775</v>
      </c>
      <c r="AF98" s="281" t="n">
        <f aca="false">AF96+AF97</f>
        <v>47221.775</v>
      </c>
    </row>
    <row r="100" s="180" customFormat="true" ht="15" hidden="false" customHeight="false" outlineLevel="0" collapsed="false">
      <c r="B100" s="279" t="s">
        <v>342</v>
      </c>
    </row>
    <row r="101" customFormat="false" ht="15" hidden="false" customHeight="false" outlineLevel="0" collapsed="false">
      <c r="B101" s="44" t="s">
        <v>325</v>
      </c>
    </row>
    <row r="103" customFormat="false" ht="15" hidden="false" customHeight="false" outlineLevel="0" collapsed="false">
      <c r="A103" s="170"/>
      <c r="B103" s="171" t="s">
        <v>297</v>
      </c>
      <c r="C103" s="263" t="s">
        <v>298</v>
      </c>
      <c r="D103" s="263" t="s">
        <v>299</v>
      </c>
      <c r="E103" s="263" t="n">
        <v>2023</v>
      </c>
      <c r="F103" s="263" t="n">
        <v>2024</v>
      </c>
      <c r="G103" s="263" t="n">
        <v>2025</v>
      </c>
      <c r="H103" s="263" t="n">
        <v>2026</v>
      </c>
      <c r="I103" s="263" t="n">
        <v>2027</v>
      </c>
      <c r="J103" s="263" t="n">
        <v>2028</v>
      </c>
      <c r="K103" s="263" t="n">
        <v>2029</v>
      </c>
      <c r="L103" s="263" t="n">
        <v>2030</v>
      </c>
      <c r="M103" s="263" t="n">
        <v>2031</v>
      </c>
      <c r="N103" s="263" t="n">
        <v>2032</v>
      </c>
      <c r="O103" s="263" t="n">
        <v>2033</v>
      </c>
      <c r="P103" s="263" t="n">
        <v>2034</v>
      </c>
      <c r="Q103" s="263" t="n">
        <v>2035</v>
      </c>
      <c r="R103" s="263" t="n">
        <v>2036</v>
      </c>
      <c r="S103" s="263" t="n">
        <v>2037</v>
      </c>
      <c r="T103" s="263" t="n">
        <v>2038</v>
      </c>
      <c r="U103" s="263" t="n">
        <v>2039</v>
      </c>
      <c r="V103" s="263" t="n">
        <v>2040</v>
      </c>
      <c r="W103" s="263" t="n">
        <v>2041</v>
      </c>
      <c r="X103" s="263" t="n">
        <v>2042</v>
      </c>
      <c r="Y103" s="263" t="n">
        <v>2043</v>
      </c>
      <c r="Z103" s="263" t="n">
        <v>2044</v>
      </c>
      <c r="AA103" s="263" t="n">
        <v>2045</v>
      </c>
      <c r="AB103" s="263" t="n">
        <v>2046</v>
      </c>
      <c r="AC103" s="263" t="n">
        <v>2047</v>
      </c>
      <c r="AD103" s="263" t="n">
        <v>2048</v>
      </c>
      <c r="AE103" s="263" t="n">
        <v>2049</v>
      </c>
      <c r="AF103" s="263" t="n">
        <v>2050</v>
      </c>
    </row>
    <row r="104" customFormat="false" ht="15" hidden="false" customHeight="false" outlineLevel="0" collapsed="false">
      <c r="A104" s="170"/>
      <c r="B104" s="0" t="s">
        <v>343</v>
      </c>
      <c r="C104" s="50" t="s">
        <v>303</v>
      </c>
      <c r="D104" s="50" t="n">
        <v>4550</v>
      </c>
      <c r="E104" s="50" t="n">
        <v>0</v>
      </c>
      <c r="F104" s="50" t="n">
        <v>0</v>
      </c>
      <c r="G104" s="50" t="n">
        <v>0</v>
      </c>
      <c r="H104" s="50" t="n">
        <v>0</v>
      </c>
      <c r="I104" s="50" t="n">
        <v>0</v>
      </c>
      <c r="J104" s="50" t="n">
        <v>0</v>
      </c>
      <c r="K104" s="50" t="n">
        <v>0</v>
      </c>
      <c r="L104" s="50" t="n">
        <v>0</v>
      </c>
      <c r="M104" s="50" t="n">
        <v>3000</v>
      </c>
      <c r="N104" s="50" t="n">
        <v>3000</v>
      </c>
      <c r="O104" s="50" t="n">
        <v>3000</v>
      </c>
      <c r="P104" s="50" t="n">
        <v>3000</v>
      </c>
      <c r="Q104" s="50" t="n">
        <v>3000</v>
      </c>
      <c r="R104" s="50" t="n">
        <v>3000</v>
      </c>
      <c r="S104" s="50" t="n">
        <v>3000</v>
      </c>
      <c r="T104" s="50" t="n">
        <v>3000</v>
      </c>
      <c r="U104" s="50" t="n">
        <v>3000</v>
      </c>
      <c r="V104" s="50" t="n">
        <v>3000</v>
      </c>
      <c r="W104" s="50" t="n">
        <v>3000</v>
      </c>
      <c r="X104" s="50" t="n">
        <v>3000</v>
      </c>
      <c r="Y104" s="50" t="n">
        <v>3000</v>
      </c>
      <c r="Z104" s="50" t="n">
        <v>3000</v>
      </c>
      <c r="AA104" s="50" t="n">
        <v>3000</v>
      </c>
      <c r="AB104" s="50" t="n">
        <v>3000</v>
      </c>
      <c r="AC104" s="50" t="n">
        <v>3000</v>
      </c>
      <c r="AD104" s="50" t="n">
        <v>3000</v>
      </c>
      <c r="AE104" s="50" t="n">
        <v>3000</v>
      </c>
      <c r="AF104" s="50" t="n">
        <v>3000</v>
      </c>
    </row>
    <row r="105" customFormat="false" ht="15" hidden="false" customHeight="false" outlineLevel="0" collapsed="false">
      <c r="A105" s="170"/>
      <c r="B105" s="0" t="s">
        <v>344</v>
      </c>
      <c r="C105" s="50" t="s">
        <v>303</v>
      </c>
      <c r="D105" s="50" t="n">
        <v>4550</v>
      </c>
      <c r="E105" s="50" t="n">
        <v>0</v>
      </c>
      <c r="F105" s="50" t="n">
        <v>0</v>
      </c>
      <c r="G105" s="50" t="n">
        <v>0</v>
      </c>
      <c r="H105" s="50" t="n">
        <v>0</v>
      </c>
      <c r="I105" s="50" t="n">
        <v>0</v>
      </c>
      <c r="J105" s="50" t="n">
        <v>0</v>
      </c>
      <c r="K105" s="50" t="n">
        <v>0</v>
      </c>
      <c r="L105" s="50" t="n">
        <v>0</v>
      </c>
      <c r="M105" s="50" t="n">
        <v>0</v>
      </c>
      <c r="N105" s="50" t="n">
        <v>0</v>
      </c>
      <c r="O105" s="50" t="n">
        <v>400</v>
      </c>
      <c r="P105" s="50" t="n">
        <v>400</v>
      </c>
      <c r="Q105" s="50" t="n">
        <v>400</v>
      </c>
      <c r="R105" s="50" t="n">
        <v>400</v>
      </c>
      <c r="S105" s="50" t="n">
        <v>400</v>
      </c>
      <c r="T105" s="50" t="n">
        <v>400</v>
      </c>
      <c r="U105" s="50" t="n">
        <v>400</v>
      </c>
      <c r="V105" s="50" t="n">
        <v>400</v>
      </c>
      <c r="W105" s="50" t="n">
        <v>400</v>
      </c>
      <c r="X105" s="50" t="n">
        <v>400</v>
      </c>
      <c r="Y105" s="50" t="n">
        <v>400</v>
      </c>
      <c r="Z105" s="50" t="n">
        <v>400</v>
      </c>
      <c r="AA105" s="50" t="n">
        <v>400</v>
      </c>
      <c r="AB105" s="50" t="n">
        <v>400</v>
      </c>
      <c r="AC105" s="50" t="n">
        <v>400</v>
      </c>
      <c r="AD105" s="50" t="n">
        <v>400</v>
      </c>
      <c r="AE105" s="50" t="n">
        <v>400</v>
      </c>
      <c r="AF105" s="50" t="n">
        <v>400</v>
      </c>
    </row>
    <row r="106" customFormat="false" ht="15" hidden="false" customHeight="false" outlineLevel="0" collapsed="false">
      <c r="A106" s="170"/>
      <c r="B106" s="0" t="s">
        <v>345</v>
      </c>
      <c r="C106" s="50" t="s">
        <v>301</v>
      </c>
      <c r="D106" s="50" t="n">
        <v>4750</v>
      </c>
      <c r="E106" s="50" t="n">
        <v>0</v>
      </c>
      <c r="F106" s="50" t="n">
        <v>0</v>
      </c>
      <c r="G106" s="50" t="n">
        <v>0</v>
      </c>
      <c r="H106" s="50" t="n">
        <v>0</v>
      </c>
      <c r="I106" s="50" t="n">
        <v>0</v>
      </c>
      <c r="J106" s="50" t="n">
        <v>0</v>
      </c>
      <c r="K106" s="50" t="n">
        <v>0</v>
      </c>
      <c r="L106" s="50" t="n">
        <v>0</v>
      </c>
      <c r="M106" s="50" t="n">
        <v>0</v>
      </c>
      <c r="N106" s="50" t="n">
        <v>0</v>
      </c>
      <c r="O106" s="50" t="n">
        <v>3000</v>
      </c>
      <c r="P106" s="50" t="n">
        <v>3000</v>
      </c>
      <c r="Q106" s="50" t="n">
        <v>3000</v>
      </c>
      <c r="R106" s="50" t="n">
        <v>3000</v>
      </c>
      <c r="S106" s="50" t="n">
        <v>3000</v>
      </c>
      <c r="T106" s="50" t="n">
        <v>3000</v>
      </c>
      <c r="U106" s="50" t="n">
        <v>3000</v>
      </c>
      <c r="V106" s="50" t="n">
        <v>3000</v>
      </c>
      <c r="W106" s="50" t="n">
        <v>3000</v>
      </c>
      <c r="X106" s="50" t="n">
        <v>3000</v>
      </c>
      <c r="Y106" s="50" t="n">
        <v>3000</v>
      </c>
      <c r="Z106" s="50" t="n">
        <v>3000</v>
      </c>
      <c r="AA106" s="50" t="n">
        <v>3000</v>
      </c>
      <c r="AB106" s="50" t="n">
        <v>3000</v>
      </c>
      <c r="AC106" s="50" t="n">
        <v>3000</v>
      </c>
      <c r="AD106" s="50" t="n">
        <v>3000</v>
      </c>
      <c r="AE106" s="50" t="n">
        <v>3000</v>
      </c>
      <c r="AF106" s="50" t="n">
        <v>3000</v>
      </c>
    </row>
    <row r="107" customFormat="false" ht="15" hidden="false" customHeight="false" outlineLevel="0" collapsed="false">
      <c r="A107" s="170"/>
      <c r="B107" s="0" t="s">
        <v>346</v>
      </c>
      <c r="C107" s="50" t="s">
        <v>301</v>
      </c>
      <c r="D107" s="50" t="n">
        <v>4750</v>
      </c>
      <c r="E107" s="50" t="n">
        <v>0</v>
      </c>
      <c r="F107" s="50" t="n">
        <v>0</v>
      </c>
      <c r="G107" s="50" t="n">
        <v>0</v>
      </c>
      <c r="H107" s="50" t="n">
        <v>0</v>
      </c>
      <c r="I107" s="50" t="n">
        <v>0</v>
      </c>
      <c r="J107" s="50" t="n">
        <v>0</v>
      </c>
      <c r="K107" s="50" t="n">
        <v>0</v>
      </c>
      <c r="L107" s="50" t="n">
        <v>0</v>
      </c>
      <c r="M107" s="50" t="n">
        <v>0</v>
      </c>
      <c r="N107" s="50" t="n">
        <v>0</v>
      </c>
      <c r="O107" s="50" t="n">
        <v>0</v>
      </c>
      <c r="P107" s="50" t="n">
        <v>0</v>
      </c>
      <c r="Q107" s="50" t="n">
        <v>3000</v>
      </c>
      <c r="R107" s="50" t="n">
        <v>3000</v>
      </c>
      <c r="S107" s="50" t="n">
        <v>3000</v>
      </c>
      <c r="T107" s="50" t="n">
        <v>3000</v>
      </c>
      <c r="U107" s="50" t="n">
        <v>3000</v>
      </c>
      <c r="V107" s="50" t="n">
        <v>3000</v>
      </c>
      <c r="W107" s="50" t="n">
        <v>3000</v>
      </c>
      <c r="X107" s="50" t="n">
        <v>3000</v>
      </c>
      <c r="Y107" s="50" t="n">
        <v>3000</v>
      </c>
      <c r="Z107" s="50" t="n">
        <v>3000</v>
      </c>
      <c r="AA107" s="50" t="n">
        <v>3000</v>
      </c>
      <c r="AB107" s="50" t="n">
        <v>3000</v>
      </c>
      <c r="AC107" s="50" t="n">
        <v>3000</v>
      </c>
      <c r="AD107" s="50" t="n">
        <v>3000</v>
      </c>
      <c r="AE107" s="50" t="n">
        <v>3000</v>
      </c>
      <c r="AF107" s="50" t="n">
        <v>3000</v>
      </c>
    </row>
    <row r="108" customFormat="false" ht="15" hidden="false" customHeight="false" outlineLevel="0" collapsed="false">
      <c r="A108" s="170"/>
      <c r="B108" s="0" t="s">
        <v>347</v>
      </c>
      <c r="C108" s="50" t="s">
        <v>301</v>
      </c>
      <c r="D108" s="50" t="n">
        <v>4750</v>
      </c>
      <c r="E108" s="50" t="n">
        <v>0</v>
      </c>
      <c r="F108" s="50" t="n">
        <v>0</v>
      </c>
      <c r="G108" s="50" t="n">
        <v>0</v>
      </c>
      <c r="H108" s="50" t="n">
        <v>0</v>
      </c>
      <c r="I108" s="50" t="n">
        <v>0</v>
      </c>
      <c r="J108" s="50" t="n">
        <v>0</v>
      </c>
      <c r="K108" s="50" t="n">
        <v>0</v>
      </c>
      <c r="L108" s="50" t="n">
        <v>0</v>
      </c>
      <c r="M108" s="50" t="n">
        <v>0</v>
      </c>
      <c r="N108" s="50" t="n">
        <v>0</v>
      </c>
      <c r="O108" s="50" t="n">
        <v>0</v>
      </c>
      <c r="P108" s="50" t="n">
        <v>0</v>
      </c>
      <c r="Q108" s="50" t="n">
        <v>0</v>
      </c>
      <c r="R108" s="50" t="n">
        <v>0</v>
      </c>
      <c r="S108" s="50" t="n">
        <v>0</v>
      </c>
      <c r="T108" s="50" t="n">
        <v>0</v>
      </c>
      <c r="U108" s="50" t="n">
        <v>0</v>
      </c>
      <c r="V108" s="50" t="n">
        <v>4000</v>
      </c>
      <c r="W108" s="50" t="n">
        <v>4000</v>
      </c>
      <c r="X108" s="50" t="n">
        <v>4000</v>
      </c>
      <c r="Y108" s="50" t="n">
        <v>4000</v>
      </c>
      <c r="Z108" s="50" t="n">
        <v>4000</v>
      </c>
      <c r="AA108" s="50" t="n">
        <v>4000</v>
      </c>
      <c r="AB108" s="50" t="n">
        <v>4000</v>
      </c>
      <c r="AC108" s="50" t="n">
        <v>4000</v>
      </c>
      <c r="AD108" s="50" t="n">
        <v>4000</v>
      </c>
      <c r="AE108" s="50" t="n">
        <v>4000</v>
      </c>
      <c r="AF108" s="50" t="n">
        <v>4000</v>
      </c>
    </row>
    <row r="109" customFormat="false" ht="15" hidden="false" customHeight="false" outlineLevel="0" collapsed="false">
      <c r="B109" s="282" t="s">
        <v>320</v>
      </c>
      <c r="C109" s="100" t="s">
        <v>303</v>
      </c>
      <c r="E109" s="100" t="n">
        <f aca="false">SUMIF($C$104:$C$108,$C109,E$104:E$108)</f>
        <v>0</v>
      </c>
      <c r="F109" s="100" t="n">
        <f aca="false">SUMIF($C$104:$C$108,$C109,F$104:F$108)</f>
        <v>0</v>
      </c>
      <c r="G109" s="100" t="n">
        <f aca="false">SUMIF($C$104:$C$108,$C109,G$104:G$108)</f>
        <v>0</v>
      </c>
      <c r="H109" s="100" t="n">
        <f aca="false">SUMIF($C$104:$C$108,$C109,H$104:H$108)</f>
        <v>0</v>
      </c>
      <c r="I109" s="100" t="n">
        <f aca="false">SUMIF($C$104:$C$108,$C109,I$104:I$108)</f>
        <v>0</v>
      </c>
      <c r="J109" s="100" t="n">
        <f aca="false">SUMIF($C$104:$C$108,$C109,J$104:J$108)</f>
        <v>0</v>
      </c>
      <c r="K109" s="100" t="n">
        <f aca="false">SUMIF($C$104:$C$108,$C109,K$104:K$108)</f>
        <v>0</v>
      </c>
      <c r="L109" s="100" t="n">
        <f aca="false">SUMIF($C$104:$C$108,$C109,L$104:L$108)</f>
        <v>0</v>
      </c>
      <c r="M109" s="100" t="n">
        <f aca="false">SUMIF($C$104:$C$108,$C109,M$104:M$108)</f>
        <v>3000</v>
      </c>
      <c r="N109" s="100" t="n">
        <f aca="false">SUMIF($C$104:$C$108,$C109,N$104:N$108)</f>
        <v>3000</v>
      </c>
      <c r="O109" s="100" t="n">
        <f aca="false">SUMIF($C$104:$C$108,$C109,O$104:O$108)</f>
        <v>3400</v>
      </c>
      <c r="P109" s="100" t="n">
        <f aca="false">SUMIF($C$104:$C$108,$C109,P$104:P$108)</f>
        <v>3400</v>
      </c>
      <c r="Q109" s="100" t="n">
        <f aca="false">SUMIF($C$104:$C$108,$C109,Q$104:Q$108)</f>
        <v>3400</v>
      </c>
      <c r="R109" s="100" t="n">
        <f aca="false">SUMIF($C$104:$C$108,$C109,R$104:R$108)</f>
        <v>3400</v>
      </c>
      <c r="S109" s="100" t="n">
        <f aca="false">SUMIF($C$104:$C$108,$C109,S$104:S$108)</f>
        <v>3400</v>
      </c>
      <c r="T109" s="100" t="n">
        <f aca="false">SUMIF($C$104:$C$108,$C109,T$104:T$108)</f>
        <v>3400</v>
      </c>
      <c r="U109" s="100" t="n">
        <f aca="false">SUMIF($C$104:$C$108,$C109,U$104:U$108)</f>
        <v>3400</v>
      </c>
      <c r="V109" s="100" t="n">
        <f aca="false">SUMIF($C$104:$C$108,$C109,V$104:V$108)</f>
        <v>3400</v>
      </c>
      <c r="W109" s="100" t="n">
        <f aca="false">SUMIF($C$104:$C$108,$C109,W$104:W$108)</f>
        <v>3400</v>
      </c>
      <c r="X109" s="100" t="n">
        <f aca="false">SUMIF($C$104:$C$108,$C109,X$104:X$108)</f>
        <v>3400</v>
      </c>
      <c r="Y109" s="100" t="n">
        <f aca="false">SUMIF($C$104:$C$108,$C109,Y$104:Y$108)</f>
        <v>3400</v>
      </c>
      <c r="Z109" s="100" t="n">
        <f aca="false">SUMIF($C$104:$C$108,$C109,Z$104:Z$108)</f>
        <v>3400</v>
      </c>
      <c r="AA109" s="100" t="n">
        <f aca="false">SUMIF($C$104:$C$108,$C109,AA$104:AA$108)</f>
        <v>3400</v>
      </c>
      <c r="AB109" s="100" t="n">
        <f aca="false">SUMIF($C$104:$C$108,$C109,AB$104:AB$108)</f>
        <v>3400</v>
      </c>
      <c r="AC109" s="100" t="n">
        <f aca="false">SUMIF($C$104:$C$108,$C109,AC$104:AC$108)</f>
        <v>3400</v>
      </c>
      <c r="AD109" s="100" t="n">
        <f aca="false">SUMIF($C$104:$C$108,$C109,AD$104:AD$108)</f>
        <v>3400</v>
      </c>
      <c r="AE109" s="100" t="n">
        <f aca="false">SUMIF($C$104:$C$108,$C109,AE$104:AE$108)</f>
        <v>3400</v>
      </c>
      <c r="AF109" s="100" t="n">
        <f aca="false">SUMIF($C$104:$C$108,$C109,AF$104:AF$108)</f>
        <v>3400</v>
      </c>
    </row>
    <row r="110" customFormat="false" ht="15" hidden="false" customHeight="false" outlineLevel="0" collapsed="false">
      <c r="B110" s="282" t="s">
        <v>321</v>
      </c>
      <c r="C110" s="100" t="s">
        <v>301</v>
      </c>
      <c r="E110" s="100" t="n">
        <f aca="false">SUMIF($C$104:$C$108,$C110,E$104:E$108)</f>
        <v>0</v>
      </c>
      <c r="F110" s="100" t="n">
        <f aca="false">SUMIF($C$104:$C$108,$C110,F$104:F$108)</f>
        <v>0</v>
      </c>
      <c r="G110" s="100" t="n">
        <f aca="false">SUMIF($C$104:$C$108,$C110,G$104:G$108)</f>
        <v>0</v>
      </c>
      <c r="H110" s="100" t="n">
        <f aca="false">SUMIF($C$104:$C$108,$C110,H$104:H$108)</f>
        <v>0</v>
      </c>
      <c r="I110" s="100" t="n">
        <f aca="false">SUMIF($C$104:$C$108,$C110,I$104:I$108)</f>
        <v>0</v>
      </c>
      <c r="J110" s="100" t="n">
        <f aca="false">SUMIF($C$104:$C$108,$C110,J$104:J$108)</f>
        <v>0</v>
      </c>
      <c r="K110" s="100" t="n">
        <f aca="false">SUMIF($C$104:$C$108,$C110,K$104:K$108)</f>
        <v>0</v>
      </c>
      <c r="L110" s="100" t="n">
        <f aca="false">SUMIF($C$104:$C$108,$C110,L$104:L$108)</f>
        <v>0</v>
      </c>
      <c r="M110" s="100" t="n">
        <f aca="false">SUMIF($C$104:$C$108,$C110,M$104:M$108)</f>
        <v>0</v>
      </c>
      <c r="N110" s="100" t="n">
        <f aca="false">SUMIF($C$104:$C$108,$C110,N$104:N$108)</f>
        <v>0</v>
      </c>
      <c r="O110" s="100" t="n">
        <f aca="false">SUMIF($C$104:$C$108,$C110,O$104:O$108)</f>
        <v>3000</v>
      </c>
      <c r="P110" s="100" t="n">
        <f aca="false">SUMIF($C$104:$C$108,$C110,P$104:P$108)</f>
        <v>3000</v>
      </c>
      <c r="Q110" s="100" t="n">
        <f aca="false">SUMIF($C$104:$C$108,$C110,Q$104:Q$108)</f>
        <v>6000</v>
      </c>
      <c r="R110" s="100" t="n">
        <f aca="false">SUMIF($C$104:$C$108,$C110,R$104:R$108)</f>
        <v>6000</v>
      </c>
      <c r="S110" s="100" t="n">
        <f aca="false">SUMIF($C$104:$C$108,$C110,S$104:S$108)</f>
        <v>6000</v>
      </c>
      <c r="T110" s="100" t="n">
        <f aca="false">SUMIF($C$104:$C$108,$C110,T$104:T$108)</f>
        <v>6000</v>
      </c>
      <c r="U110" s="100" t="n">
        <f aca="false">SUMIF($C$104:$C$108,$C110,U$104:U$108)</f>
        <v>6000</v>
      </c>
      <c r="V110" s="100" t="n">
        <f aca="false">SUMIF($C$104:$C$108,$C110,V$104:V$108)</f>
        <v>10000</v>
      </c>
      <c r="W110" s="100" t="n">
        <f aca="false">SUMIF($C$104:$C$108,$C110,W$104:W$108)</f>
        <v>10000</v>
      </c>
      <c r="X110" s="100" t="n">
        <f aca="false">SUMIF($C$104:$C$108,$C110,X$104:X$108)</f>
        <v>10000</v>
      </c>
      <c r="Y110" s="100" t="n">
        <f aca="false">SUMIF($C$104:$C$108,$C110,Y$104:Y$108)</f>
        <v>10000</v>
      </c>
      <c r="Z110" s="100" t="n">
        <f aca="false">SUMIF($C$104:$C$108,$C110,Z$104:Z$108)</f>
        <v>10000</v>
      </c>
      <c r="AA110" s="100" t="n">
        <f aca="false">SUMIF($C$104:$C$108,$C110,AA$104:AA$108)</f>
        <v>10000</v>
      </c>
      <c r="AB110" s="100" t="n">
        <f aca="false">SUMIF($C$104:$C$108,$C110,AB$104:AB$108)</f>
        <v>10000</v>
      </c>
      <c r="AC110" s="100" t="n">
        <f aca="false">SUMIF($C$104:$C$108,$C110,AC$104:AC$108)</f>
        <v>10000</v>
      </c>
      <c r="AD110" s="100" t="n">
        <f aca="false">SUMIF($C$104:$C$108,$C110,AD$104:AD$108)</f>
        <v>10000</v>
      </c>
      <c r="AE110" s="100" t="n">
        <f aca="false">SUMIF($C$104:$C$108,$C110,AE$104:AE$108)</f>
        <v>10000</v>
      </c>
      <c r="AF110" s="100" t="n">
        <f aca="false">SUMIF($C$104:$C$108,$C110,AF$104:AF$108)</f>
        <v>10000</v>
      </c>
    </row>
    <row r="111" customFormat="false" ht="15" hidden="false" customHeight="false" outlineLevel="0" collapsed="false">
      <c r="B111" s="282" t="s">
        <v>117</v>
      </c>
      <c r="C111" s="100" t="s">
        <v>322</v>
      </c>
      <c r="E111" s="100" t="n">
        <f aca="false">E109+E110</f>
        <v>0</v>
      </c>
      <c r="F111" s="100" t="n">
        <f aca="false">F109+F110</f>
        <v>0</v>
      </c>
      <c r="G111" s="100" t="n">
        <f aca="false">G109+G110</f>
        <v>0</v>
      </c>
      <c r="H111" s="100" t="n">
        <f aca="false">H109+H110</f>
        <v>0</v>
      </c>
      <c r="I111" s="100" t="n">
        <f aca="false">I109+I110</f>
        <v>0</v>
      </c>
      <c r="J111" s="100" t="n">
        <f aca="false">J109+J110</f>
        <v>0</v>
      </c>
      <c r="K111" s="100" t="n">
        <f aca="false">K109+K110</f>
        <v>0</v>
      </c>
      <c r="L111" s="100" t="n">
        <f aca="false">L109+L110</f>
        <v>0</v>
      </c>
      <c r="M111" s="100" t="n">
        <f aca="false">M109+M110</f>
        <v>3000</v>
      </c>
      <c r="N111" s="100" t="n">
        <f aca="false">N109+N110</f>
        <v>3000</v>
      </c>
      <c r="O111" s="100" t="n">
        <f aca="false">O109+O110</f>
        <v>6400</v>
      </c>
      <c r="P111" s="100" t="n">
        <f aca="false">P109+P110</f>
        <v>6400</v>
      </c>
      <c r="Q111" s="100" t="n">
        <f aca="false">Q109+Q110</f>
        <v>9400</v>
      </c>
      <c r="R111" s="100" t="n">
        <f aca="false">R109+R110</f>
        <v>9400</v>
      </c>
      <c r="S111" s="100" t="n">
        <f aca="false">S109+S110</f>
        <v>9400</v>
      </c>
      <c r="T111" s="100" t="n">
        <f aca="false">T109+T110</f>
        <v>9400</v>
      </c>
      <c r="U111" s="100" t="n">
        <f aca="false">U109+U110</f>
        <v>9400</v>
      </c>
      <c r="V111" s="100" t="n">
        <f aca="false">V109+V110</f>
        <v>13400</v>
      </c>
      <c r="W111" s="100" t="n">
        <f aca="false">W109+W110</f>
        <v>13400</v>
      </c>
      <c r="X111" s="100" t="n">
        <f aca="false">X109+X110</f>
        <v>13400</v>
      </c>
      <c r="Y111" s="100" t="n">
        <f aca="false">Y109+Y110</f>
        <v>13400</v>
      </c>
      <c r="Z111" s="100" t="n">
        <f aca="false">Z109+Z110</f>
        <v>13400</v>
      </c>
      <c r="AA111" s="100" t="n">
        <f aca="false">AA109+AA110</f>
        <v>13400</v>
      </c>
      <c r="AB111" s="100" t="n">
        <f aca="false">AB109+AB110</f>
        <v>13400</v>
      </c>
      <c r="AC111" s="100" t="n">
        <f aca="false">AC109+AC110</f>
        <v>13400</v>
      </c>
      <c r="AD111" s="100" t="n">
        <f aca="false">AD109+AD110</f>
        <v>13400</v>
      </c>
      <c r="AE111" s="100" t="n">
        <f aca="false">AE109+AE110</f>
        <v>13400</v>
      </c>
      <c r="AF111" s="100" t="n">
        <f aca="false">AF109+AF110</f>
        <v>13400</v>
      </c>
    </row>
    <row r="113" customFormat="false" ht="15" hidden="false" customHeight="false" outlineLevel="0" collapsed="false">
      <c r="B113" s="171" t="s">
        <v>323</v>
      </c>
      <c r="C113" s="263" t="s">
        <v>298</v>
      </c>
      <c r="D113" s="263" t="s">
        <v>299</v>
      </c>
      <c r="E113" s="263" t="n">
        <v>2023</v>
      </c>
      <c r="F113" s="263" t="n">
        <v>2024</v>
      </c>
      <c r="G113" s="263" t="n">
        <v>2025</v>
      </c>
      <c r="H113" s="263" t="n">
        <v>2026</v>
      </c>
      <c r="I113" s="263" t="n">
        <v>2027</v>
      </c>
      <c r="J113" s="263" t="n">
        <v>2028</v>
      </c>
      <c r="K113" s="263" t="n">
        <v>2029</v>
      </c>
      <c r="L113" s="263" t="n">
        <v>2030</v>
      </c>
      <c r="M113" s="263" t="n">
        <v>2031</v>
      </c>
      <c r="N113" s="263" t="n">
        <v>2032</v>
      </c>
      <c r="O113" s="263" t="n">
        <v>2033</v>
      </c>
      <c r="P113" s="263" t="n">
        <v>2034</v>
      </c>
      <c r="Q113" s="263" t="n">
        <v>2035</v>
      </c>
      <c r="R113" s="263" t="n">
        <v>2036</v>
      </c>
      <c r="S113" s="263" t="n">
        <v>2037</v>
      </c>
      <c r="T113" s="263" t="n">
        <v>2038</v>
      </c>
      <c r="U113" s="263" t="n">
        <v>2039</v>
      </c>
      <c r="V113" s="263" t="n">
        <v>2040</v>
      </c>
      <c r="W113" s="263" t="n">
        <v>2041</v>
      </c>
      <c r="X113" s="263" t="n">
        <v>2042</v>
      </c>
      <c r="Y113" s="263" t="n">
        <v>2043</v>
      </c>
      <c r="Z113" s="263" t="n">
        <v>2044</v>
      </c>
      <c r="AA113" s="263" t="n">
        <v>2045</v>
      </c>
      <c r="AB113" s="263" t="n">
        <v>2046</v>
      </c>
      <c r="AC113" s="263" t="n">
        <v>2047</v>
      </c>
      <c r="AD113" s="263" t="n">
        <v>2048</v>
      </c>
      <c r="AE113" s="263" t="n">
        <v>2049</v>
      </c>
      <c r="AF113" s="263" t="n">
        <v>2050</v>
      </c>
    </row>
    <row r="114" customFormat="false" ht="15" hidden="false" customHeight="false" outlineLevel="0" collapsed="false">
      <c r="B114" s="0" t="str">
        <f aca="false">B104</f>
        <v>EnergiØ Bornholm</v>
      </c>
      <c r="C114" s="60" t="str">
        <f aca="false">C104</f>
        <v>DK2</v>
      </c>
      <c r="D114" s="60" t="n">
        <f aca="false">D104</f>
        <v>4550</v>
      </c>
      <c r="E114" s="60" t="n">
        <f aca="false">SUMPRODUCT($D104,E104)*1/1000</f>
        <v>0</v>
      </c>
      <c r="F114" s="60" t="n">
        <f aca="false">SUMPRODUCT($D104,F104)*1/1000</f>
        <v>0</v>
      </c>
      <c r="G114" s="60" t="n">
        <f aca="false">SUMPRODUCT($D104,G104)*1/1000</f>
        <v>0</v>
      </c>
      <c r="H114" s="60" t="n">
        <f aca="false">SUMPRODUCT($D104,H104)*1/1000</f>
        <v>0</v>
      </c>
      <c r="I114" s="60" t="n">
        <f aca="false">SUMPRODUCT($D104,I104)*1/1000</f>
        <v>0</v>
      </c>
      <c r="J114" s="60" t="n">
        <f aca="false">SUMPRODUCT($D104,J104)*1/1000</f>
        <v>0</v>
      </c>
      <c r="K114" s="60" t="n">
        <f aca="false">SUMPRODUCT($D104,K104)*1/1000</f>
        <v>0</v>
      </c>
      <c r="L114" s="60" t="n">
        <f aca="false">SUMPRODUCT($D104,L104)*1/1000</f>
        <v>0</v>
      </c>
      <c r="M114" s="60" t="n">
        <f aca="false">SUMPRODUCT($D104,M104)*1/1000</f>
        <v>13650</v>
      </c>
      <c r="N114" s="60" t="n">
        <f aca="false">SUMPRODUCT($D104,N104)*1/1000</f>
        <v>13650</v>
      </c>
      <c r="O114" s="60" t="n">
        <f aca="false">SUMPRODUCT($D104,O104)*1/1000</f>
        <v>13650</v>
      </c>
      <c r="P114" s="60" t="n">
        <f aca="false">SUMPRODUCT($D104,P104)*1/1000</f>
        <v>13650</v>
      </c>
      <c r="Q114" s="60" t="n">
        <f aca="false">SUMPRODUCT($D104,Q104)*1/1000</f>
        <v>13650</v>
      </c>
      <c r="R114" s="60" t="n">
        <f aca="false">SUMPRODUCT($D104,R104)*1/1000</f>
        <v>13650</v>
      </c>
      <c r="S114" s="60" t="n">
        <f aca="false">SUMPRODUCT($D104,S104)*1/1000</f>
        <v>13650</v>
      </c>
      <c r="T114" s="60" t="n">
        <f aca="false">SUMPRODUCT($D104,T104)*1/1000</f>
        <v>13650</v>
      </c>
      <c r="U114" s="60" t="n">
        <f aca="false">SUMPRODUCT($D104,U104)*1/1000</f>
        <v>13650</v>
      </c>
      <c r="V114" s="60" t="n">
        <f aca="false">SUMPRODUCT($D104,V104)*1/1000</f>
        <v>13650</v>
      </c>
      <c r="W114" s="60" t="n">
        <f aca="false">SUMPRODUCT($D104,W104)*1/1000</f>
        <v>13650</v>
      </c>
      <c r="X114" s="60" t="n">
        <f aca="false">SUMPRODUCT($D104,X104)*1/1000</f>
        <v>13650</v>
      </c>
      <c r="Y114" s="60" t="n">
        <f aca="false">SUMPRODUCT($D104,Y104)*1/1000</f>
        <v>13650</v>
      </c>
      <c r="Z114" s="60" t="n">
        <f aca="false">SUMPRODUCT($D104,Z104)*1/1000</f>
        <v>13650</v>
      </c>
      <c r="AA114" s="60" t="n">
        <f aca="false">SUMPRODUCT($D104,AA104)*1/1000</f>
        <v>13650</v>
      </c>
      <c r="AB114" s="60" t="n">
        <f aca="false">SUMPRODUCT($D104,AB104)*1/1000</f>
        <v>13650</v>
      </c>
      <c r="AC114" s="60" t="n">
        <f aca="false">SUMPRODUCT($D104,AC104)*1/1000</f>
        <v>13650</v>
      </c>
      <c r="AD114" s="60" t="n">
        <f aca="false">SUMPRODUCT($D104,AD104)*1/1000</f>
        <v>13650</v>
      </c>
      <c r="AE114" s="60" t="n">
        <f aca="false">SUMPRODUCT($D104,AE104)*1/1000</f>
        <v>13650</v>
      </c>
      <c r="AF114" s="60" t="n">
        <f aca="false">SUMPRODUCT($D104,AF104)*1/1000</f>
        <v>13650</v>
      </c>
    </row>
    <row r="115" customFormat="false" ht="15" hidden="false" customHeight="false" outlineLevel="0" collapsed="false">
      <c r="B115" s="0" t="str">
        <f aca="false">B105</f>
        <v>EnergiØ Bornholm (overplanting)</v>
      </c>
      <c r="C115" s="60" t="str">
        <f aca="false">C105</f>
        <v>DK2</v>
      </c>
      <c r="D115" s="60" t="n">
        <f aca="false">D105</f>
        <v>4550</v>
      </c>
      <c r="E115" s="60" t="n">
        <f aca="false">SUMPRODUCT($D105,E105)*1/1000</f>
        <v>0</v>
      </c>
      <c r="F115" s="60" t="n">
        <f aca="false">SUMPRODUCT($D105,F105)*1/1000</f>
        <v>0</v>
      </c>
      <c r="G115" s="60" t="n">
        <f aca="false">SUMPRODUCT($D105,G105)*1/1000</f>
        <v>0</v>
      </c>
      <c r="H115" s="60" t="n">
        <f aca="false">SUMPRODUCT($D105,H105)*1/1000</f>
        <v>0</v>
      </c>
      <c r="I115" s="60" t="n">
        <f aca="false">SUMPRODUCT($D105,I105)*1/1000</f>
        <v>0</v>
      </c>
      <c r="J115" s="60" t="n">
        <f aca="false">SUMPRODUCT($D105,J105)*1/1000</f>
        <v>0</v>
      </c>
      <c r="K115" s="60" t="n">
        <f aca="false">SUMPRODUCT($D105,K105)*1/1000</f>
        <v>0</v>
      </c>
      <c r="L115" s="60" t="n">
        <f aca="false">SUMPRODUCT($D105,L105)*1/1000</f>
        <v>0</v>
      </c>
      <c r="M115" s="60" t="n">
        <f aca="false">SUMPRODUCT($D105,M105)*1/1000</f>
        <v>0</v>
      </c>
      <c r="N115" s="60" t="n">
        <f aca="false">SUMPRODUCT($D105,N105)*1/1000</f>
        <v>0</v>
      </c>
      <c r="O115" s="60" t="n">
        <f aca="false">SUMPRODUCT($D105,O105)*1/1000</f>
        <v>1820</v>
      </c>
      <c r="P115" s="60" t="n">
        <f aca="false">SUMPRODUCT($D105,P105)*1/1000</f>
        <v>1820</v>
      </c>
      <c r="Q115" s="60" t="n">
        <f aca="false">SUMPRODUCT($D105,Q105)*1/1000</f>
        <v>1820</v>
      </c>
      <c r="R115" s="60" t="n">
        <f aca="false">SUMPRODUCT($D105,R105)*1/1000</f>
        <v>1820</v>
      </c>
      <c r="S115" s="60" t="n">
        <f aca="false">SUMPRODUCT($D105,S105)*1/1000</f>
        <v>1820</v>
      </c>
      <c r="T115" s="60" t="n">
        <f aca="false">SUMPRODUCT($D105,T105)*1/1000</f>
        <v>1820</v>
      </c>
      <c r="U115" s="60" t="n">
        <f aca="false">SUMPRODUCT($D105,U105)*1/1000</f>
        <v>1820</v>
      </c>
      <c r="V115" s="60" t="n">
        <f aca="false">SUMPRODUCT($D105,V105)*1/1000</f>
        <v>1820</v>
      </c>
      <c r="W115" s="60" t="n">
        <f aca="false">SUMPRODUCT($D105,W105)*1/1000</f>
        <v>1820</v>
      </c>
      <c r="X115" s="60" t="n">
        <f aca="false">SUMPRODUCT($D105,X105)*1/1000</f>
        <v>1820</v>
      </c>
      <c r="Y115" s="60" t="n">
        <f aca="false">SUMPRODUCT($D105,Y105)*1/1000</f>
        <v>1820</v>
      </c>
      <c r="Z115" s="60" t="n">
        <f aca="false">SUMPRODUCT($D105,Z105)*1/1000</f>
        <v>1820</v>
      </c>
      <c r="AA115" s="60" t="n">
        <f aca="false">SUMPRODUCT($D105,AA105)*1/1000</f>
        <v>1820</v>
      </c>
      <c r="AB115" s="60" t="n">
        <f aca="false">SUMPRODUCT($D105,AB105)*1/1000</f>
        <v>1820</v>
      </c>
      <c r="AC115" s="60" t="n">
        <f aca="false">SUMPRODUCT($D105,AC105)*1/1000</f>
        <v>1820</v>
      </c>
      <c r="AD115" s="60" t="n">
        <f aca="false">SUMPRODUCT($D105,AD105)*1/1000</f>
        <v>1820</v>
      </c>
      <c r="AE115" s="60" t="n">
        <f aca="false">SUMPRODUCT($D105,AE105)*1/1000</f>
        <v>1820</v>
      </c>
      <c r="AF115" s="60" t="n">
        <f aca="false">SUMPRODUCT($D105,AF105)*1/1000</f>
        <v>1820</v>
      </c>
    </row>
    <row r="116" customFormat="false" ht="15" hidden="false" customHeight="false" outlineLevel="0" collapsed="false">
      <c r="B116" s="0" t="str">
        <f aca="false">B106</f>
        <v>EnergiØ Nordsø (fase 1)</v>
      </c>
      <c r="C116" s="60" t="str">
        <f aca="false">C106</f>
        <v>DK1</v>
      </c>
      <c r="D116" s="60" t="n">
        <f aca="false">D106</f>
        <v>4750</v>
      </c>
      <c r="E116" s="60" t="n">
        <f aca="false">SUMPRODUCT($D106,E106)*1/1000</f>
        <v>0</v>
      </c>
      <c r="F116" s="60" t="n">
        <f aca="false">SUMPRODUCT($D106,F106)*1/1000</f>
        <v>0</v>
      </c>
      <c r="G116" s="60" t="n">
        <f aca="false">SUMPRODUCT($D106,G106)*1/1000</f>
        <v>0</v>
      </c>
      <c r="H116" s="60" t="n">
        <f aca="false">SUMPRODUCT($D106,H106)*1/1000</f>
        <v>0</v>
      </c>
      <c r="I116" s="60" t="n">
        <f aca="false">SUMPRODUCT($D106,I106)*1/1000</f>
        <v>0</v>
      </c>
      <c r="J116" s="60" t="n">
        <f aca="false">SUMPRODUCT($D106,J106)*1/1000</f>
        <v>0</v>
      </c>
      <c r="K116" s="60" t="n">
        <f aca="false">SUMPRODUCT($D106,K106)*1/1000</f>
        <v>0</v>
      </c>
      <c r="L116" s="60" t="n">
        <f aca="false">SUMPRODUCT($D106,L106)*1/1000</f>
        <v>0</v>
      </c>
      <c r="M116" s="60" t="n">
        <f aca="false">SUMPRODUCT($D106,M106)*1/1000</f>
        <v>0</v>
      </c>
      <c r="N116" s="60" t="n">
        <f aca="false">SUMPRODUCT($D106,N106)*1/1000</f>
        <v>0</v>
      </c>
      <c r="O116" s="60" t="n">
        <f aca="false">SUMPRODUCT($D106,O106)*1/1000</f>
        <v>14250</v>
      </c>
      <c r="P116" s="60" t="n">
        <f aca="false">SUMPRODUCT($D106,P106)*1/1000</f>
        <v>14250</v>
      </c>
      <c r="Q116" s="60" t="n">
        <f aca="false">SUMPRODUCT($D106,Q106)*1/1000</f>
        <v>14250</v>
      </c>
      <c r="R116" s="60" t="n">
        <f aca="false">SUMPRODUCT($D106,R106)*1/1000</f>
        <v>14250</v>
      </c>
      <c r="S116" s="60" t="n">
        <f aca="false">SUMPRODUCT($D106,S106)*1/1000</f>
        <v>14250</v>
      </c>
      <c r="T116" s="60" t="n">
        <f aca="false">SUMPRODUCT($D106,T106)*1/1000</f>
        <v>14250</v>
      </c>
      <c r="U116" s="60" t="n">
        <f aca="false">SUMPRODUCT($D106,U106)*1/1000</f>
        <v>14250</v>
      </c>
      <c r="V116" s="60" t="n">
        <f aca="false">SUMPRODUCT($D106,V106)*1/1000</f>
        <v>14250</v>
      </c>
      <c r="W116" s="60" t="n">
        <f aca="false">SUMPRODUCT($D106,W106)*1/1000</f>
        <v>14250</v>
      </c>
      <c r="X116" s="60" t="n">
        <f aca="false">SUMPRODUCT($D106,X106)*1/1000</f>
        <v>14250</v>
      </c>
      <c r="Y116" s="60" t="n">
        <f aca="false">SUMPRODUCT($D106,Y106)*1/1000</f>
        <v>14250</v>
      </c>
      <c r="Z116" s="60" t="n">
        <f aca="false">SUMPRODUCT($D106,Z106)*1/1000</f>
        <v>14250</v>
      </c>
      <c r="AA116" s="60" t="n">
        <f aca="false">SUMPRODUCT($D106,AA106)*1/1000</f>
        <v>14250</v>
      </c>
      <c r="AB116" s="60" t="n">
        <f aca="false">SUMPRODUCT($D106,AB106)*1/1000</f>
        <v>14250</v>
      </c>
      <c r="AC116" s="60" t="n">
        <f aca="false">SUMPRODUCT($D106,AC106)*1/1000</f>
        <v>14250</v>
      </c>
      <c r="AD116" s="60" t="n">
        <f aca="false">SUMPRODUCT($D106,AD106)*1/1000</f>
        <v>14250</v>
      </c>
      <c r="AE116" s="60" t="n">
        <f aca="false">SUMPRODUCT($D106,AE106)*1/1000</f>
        <v>14250</v>
      </c>
      <c r="AF116" s="60" t="n">
        <f aca="false">SUMPRODUCT($D106,AF106)*1/1000</f>
        <v>14250</v>
      </c>
    </row>
    <row r="117" customFormat="false" ht="15" hidden="false" customHeight="false" outlineLevel="0" collapsed="false">
      <c r="B117" s="0" t="str">
        <f aca="false">B107</f>
        <v>EnergiØ Nordsø (fase 2)</v>
      </c>
      <c r="C117" s="60" t="str">
        <f aca="false">C107</f>
        <v>DK1</v>
      </c>
      <c r="D117" s="60" t="n">
        <f aca="false">D107</f>
        <v>4750</v>
      </c>
      <c r="E117" s="60" t="n">
        <f aca="false">SUMPRODUCT($D107,E107)*1/1000</f>
        <v>0</v>
      </c>
      <c r="F117" s="60" t="n">
        <f aca="false">SUMPRODUCT($D107,F107)*1/1000</f>
        <v>0</v>
      </c>
      <c r="G117" s="60" t="n">
        <f aca="false">SUMPRODUCT($D107,G107)*1/1000</f>
        <v>0</v>
      </c>
      <c r="H117" s="60" t="n">
        <f aca="false">SUMPRODUCT($D107,H107)*1/1000</f>
        <v>0</v>
      </c>
      <c r="I117" s="60" t="n">
        <f aca="false">SUMPRODUCT($D107,I107)*1/1000</f>
        <v>0</v>
      </c>
      <c r="J117" s="60" t="n">
        <f aca="false">SUMPRODUCT($D107,J107)*1/1000</f>
        <v>0</v>
      </c>
      <c r="K117" s="60" t="n">
        <f aca="false">SUMPRODUCT($D107,K107)*1/1000</f>
        <v>0</v>
      </c>
      <c r="L117" s="60" t="n">
        <f aca="false">SUMPRODUCT($D107,L107)*1/1000</f>
        <v>0</v>
      </c>
      <c r="M117" s="60" t="n">
        <f aca="false">SUMPRODUCT($D107,M107)*1/1000</f>
        <v>0</v>
      </c>
      <c r="N117" s="60" t="n">
        <f aca="false">SUMPRODUCT($D107,N107)*1/1000</f>
        <v>0</v>
      </c>
      <c r="O117" s="60" t="n">
        <f aca="false">SUMPRODUCT($D107,O107)*1/1000</f>
        <v>0</v>
      </c>
      <c r="P117" s="60" t="n">
        <f aca="false">SUMPRODUCT($D107,P107)*1/1000</f>
        <v>0</v>
      </c>
      <c r="Q117" s="60" t="n">
        <f aca="false">SUMPRODUCT($D107,Q107)*1/1000</f>
        <v>14250</v>
      </c>
      <c r="R117" s="60" t="n">
        <f aca="false">SUMPRODUCT($D107,R107)*1/1000</f>
        <v>14250</v>
      </c>
      <c r="S117" s="60" t="n">
        <f aca="false">SUMPRODUCT($D107,S107)*1/1000</f>
        <v>14250</v>
      </c>
      <c r="T117" s="60" t="n">
        <f aca="false">SUMPRODUCT($D107,T107)*1/1000</f>
        <v>14250</v>
      </c>
      <c r="U117" s="60" t="n">
        <f aca="false">SUMPRODUCT($D107,U107)*1/1000</f>
        <v>14250</v>
      </c>
      <c r="V117" s="60" t="n">
        <f aca="false">SUMPRODUCT($D107,V107)*1/1000</f>
        <v>14250</v>
      </c>
      <c r="W117" s="60" t="n">
        <f aca="false">SUMPRODUCT($D107,W107)*1/1000</f>
        <v>14250</v>
      </c>
      <c r="X117" s="60" t="n">
        <f aca="false">SUMPRODUCT($D107,X107)*1/1000</f>
        <v>14250</v>
      </c>
      <c r="Y117" s="60" t="n">
        <f aca="false">SUMPRODUCT($D107,Y107)*1/1000</f>
        <v>14250</v>
      </c>
      <c r="Z117" s="60" t="n">
        <f aca="false">SUMPRODUCT($D107,Z107)*1/1000</f>
        <v>14250</v>
      </c>
      <c r="AA117" s="60" t="n">
        <f aca="false">SUMPRODUCT($D107,AA107)*1/1000</f>
        <v>14250</v>
      </c>
      <c r="AB117" s="60" t="n">
        <f aca="false">SUMPRODUCT($D107,AB107)*1/1000</f>
        <v>14250</v>
      </c>
      <c r="AC117" s="60" t="n">
        <f aca="false">SUMPRODUCT($D107,AC107)*1/1000</f>
        <v>14250</v>
      </c>
      <c r="AD117" s="60" t="n">
        <f aca="false">SUMPRODUCT($D107,AD107)*1/1000</f>
        <v>14250</v>
      </c>
      <c r="AE117" s="60" t="n">
        <f aca="false">SUMPRODUCT($D107,AE107)*1/1000</f>
        <v>14250</v>
      </c>
      <c r="AF117" s="60" t="n">
        <f aca="false">SUMPRODUCT($D107,AF107)*1/1000</f>
        <v>14250</v>
      </c>
    </row>
    <row r="118" customFormat="false" ht="15" hidden="false" customHeight="false" outlineLevel="0" collapsed="false">
      <c r="B118" s="0" t="str">
        <f aca="false">B108</f>
        <v>EnergiØ Nordsø (fase 3)</v>
      </c>
      <c r="C118" s="60" t="str">
        <f aca="false">C108</f>
        <v>DK1</v>
      </c>
      <c r="D118" s="60" t="n">
        <f aca="false">D108</f>
        <v>4750</v>
      </c>
      <c r="E118" s="60" t="n">
        <f aca="false">SUMPRODUCT($D108,E108)*1/1000</f>
        <v>0</v>
      </c>
      <c r="F118" s="60" t="n">
        <f aca="false">SUMPRODUCT($D108,F108)*1/1000</f>
        <v>0</v>
      </c>
      <c r="G118" s="60" t="n">
        <f aca="false">SUMPRODUCT($D108,G108)*1/1000</f>
        <v>0</v>
      </c>
      <c r="H118" s="60" t="n">
        <f aca="false">SUMPRODUCT($D108,H108)*1/1000</f>
        <v>0</v>
      </c>
      <c r="I118" s="60" t="n">
        <f aca="false">SUMPRODUCT($D108,I108)*1/1000</f>
        <v>0</v>
      </c>
      <c r="J118" s="60" t="n">
        <f aca="false">SUMPRODUCT($D108,J108)*1/1000</f>
        <v>0</v>
      </c>
      <c r="K118" s="60" t="n">
        <f aca="false">SUMPRODUCT($D108,K108)*1/1000</f>
        <v>0</v>
      </c>
      <c r="L118" s="60" t="n">
        <f aca="false">SUMPRODUCT($D108,L108)*1/1000</f>
        <v>0</v>
      </c>
      <c r="M118" s="60" t="n">
        <f aca="false">SUMPRODUCT($D108,M108)*1/1000</f>
        <v>0</v>
      </c>
      <c r="N118" s="60" t="n">
        <f aca="false">SUMPRODUCT($D108,N108)*1/1000</f>
        <v>0</v>
      </c>
      <c r="O118" s="60" t="n">
        <f aca="false">SUMPRODUCT($D108,O108)*1/1000</f>
        <v>0</v>
      </c>
      <c r="P118" s="60" t="n">
        <f aca="false">SUMPRODUCT($D108,P108)*1/1000</f>
        <v>0</v>
      </c>
      <c r="Q118" s="60" t="n">
        <f aca="false">SUMPRODUCT($D108,Q108)*1/1000</f>
        <v>0</v>
      </c>
      <c r="R118" s="60" t="n">
        <f aca="false">SUMPRODUCT($D108,R108)*1/1000</f>
        <v>0</v>
      </c>
      <c r="S118" s="60" t="n">
        <f aca="false">SUMPRODUCT($D108,S108)*1/1000</f>
        <v>0</v>
      </c>
      <c r="T118" s="60" t="n">
        <f aca="false">SUMPRODUCT($D108,T108)*1/1000</f>
        <v>0</v>
      </c>
      <c r="U118" s="60" t="n">
        <f aca="false">SUMPRODUCT($D108,U108)*1/1000</f>
        <v>0</v>
      </c>
      <c r="V118" s="60" t="n">
        <f aca="false">SUMPRODUCT($D108,V108)*1/1000</f>
        <v>19000</v>
      </c>
      <c r="W118" s="60" t="n">
        <f aca="false">SUMPRODUCT($D108,W108)*1/1000</f>
        <v>19000</v>
      </c>
      <c r="X118" s="60" t="n">
        <f aca="false">SUMPRODUCT($D108,X108)*1/1000</f>
        <v>19000</v>
      </c>
      <c r="Y118" s="60" t="n">
        <f aca="false">SUMPRODUCT($D108,Y108)*1/1000</f>
        <v>19000</v>
      </c>
      <c r="Z118" s="60" t="n">
        <f aca="false">SUMPRODUCT($D108,Z108)*1/1000</f>
        <v>19000</v>
      </c>
      <c r="AA118" s="60" t="n">
        <f aca="false">SUMPRODUCT($D108,AA108)*1/1000</f>
        <v>19000</v>
      </c>
      <c r="AB118" s="60" t="n">
        <f aca="false">SUMPRODUCT($D108,AB108)*1/1000</f>
        <v>19000</v>
      </c>
      <c r="AC118" s="60" t="n">
        <f aca="false">SUMPRODUCT($D108,AC108)*1/1000</f>
        <v>19000</v>
      </c>
      <c r="AD118" s="60" t="n">
        <f aca="false">SUMPRODUCT($D108,AD108)*1/1000</f>
        <v>19000</v>
      </c>
      <c r="AE118" s="60" t="n">
        <f aca="false">SUMPRODUCT($D108,AE108)*1/1000</f>
        <v>19000</v>
      </c>
      <c r="AF118" s="60" t="n">
        <f aca="false">SUMPRODUCT($D108,AF108)*1/1000</f>
        <v>19000</v>
      </c>
    </row>
    <row r="119" customFormat="false" ht="15" hidden="false" customHeight="false" outlineLevel="0" collapsed="false">
      <c r="B119" s="282" t="s">
        <v>320</v>
      </c>
      <c r="C119" s="281" t="str">
        <f aca="false">C109</f>
        <v>DK2</v>
      </c>
      <c r="D119" s="60"/>
      <c r="E119" s="100" t="n">
        <f aca="false">SUMIF($C$114:$C$118,$C119,E$114:E$118)</f>
        <v>0</v>
      </c>
      <c r="F119" s="100" t="n">
        <f aca="false">SUMIF($C$114:$C$118,$C119,F$114:F$118)</f>
        <v>0</v>
      </c>
      <c r="G119" s="100" t="n">
        <f aca="false">SUMIF($C$114:$C$118,$C119,G$114:G$118)</f>
        <v>0</v>
      </c>
      <c r="H119" s="100" t="n">
        <f aca="false">SUMIF($C$114:$C$118,$C119,H$114:H$118)</f>
        <v>0</v>
      </c>
      <c r="I119" s="100" t="n">
        <f aca="false">SUMIF($C$114:$C$118,$C119,I$114:I$118)</f>
        <v>0</v>
      </c>
      <c r="J119" s="100" t="n">
        <f aca="false">SUMIF($C$114:$C$118,$C119,J$114:J$118)</f>
        <v>0</v>
      </c>
      <c r="K119" s="100" t="n">
        <f aca="false">SUMIF($C$114:$C$118,$C119,K$114:K$118)</f>
        <v>0</v>
      </c>
      <c r="L119" s="100" t="n">
        <f aca="false">SUMIF($C$114:$C$118,$C119,L$114:L$118)</f>
        <v>0</v>
      </c>
      <c r="M119" s="100" t="n">
        <f aca="false">SUMIF($C$114:$C$118,$C119,M$114:M$118)</f>
        <v>13650</v>
      </c>
      <c r="N119" s="100" t="n">
        <f aca="false">SUMIF($C$114:$C$118,$C119,N$114:N$118)</f>
        <v>13650</v>
      </c>
      <c r="O119" s="100" t="n">
        <f aca="false">SUMIF($C$114:$C$118,$C119,O$114:O$118)</f>
        <v>15470</v>
      </c>
      <c r="P119" s="100" t="n">
        <f aca="false">SUMIF($C$114:$C$118,$C119,P$114:P$118)</f>
        <v>15470</v>
      </c>
      <c r="Q119" s="100" t="n">
        <f aca="false">SUMIF($C$114:$C$118,$C119,Q$114:Q$118)</f>
        <v>15470</v>
      </c>
      <c r="R119" s="100" t="n">
        <f aca="false">SUMIF($C$114:$C$118,$C119,R$114:R$118)</f>
        <v>15470</v>
      </c>
      <c r="S119" s="100" t="n">
        <f aca="false">SUMIF($C$114:$C$118,$C119,S$114:S$118)</f>
        <v>15470</v>
      </c>
      <c r="T119" s="100" t="n">
        <f aca="false">SUMIF($C$114:$C$118,$C119,T$114:T$118)</f>
        <v>15470</v>
      </c>
      <c r="U119" s="100" t="n">
        <f aca="false">SUMIF($C$114:$C$118,$C119,U$114:U$118)</f>
        <v>15470</v>
      </c>
      <c r="V119" s="100" t="n">
        <f aca="false">SUMIF($C$114:$C$118,$C119,V$114:V$118)</f>
        <v>15470</v>
      </c>
      <c r="W119" s="100" t="n">
        <f aca="false">SUMIF($C$114:$C$118,$C119,W$114:W$118)</f>
        <v>15470</v>
      </c>
      <c r="X119" s="100" t="n">
        <f aca="false">SUMIF($C$114:$C$118,$C119,X$114:X$118)</f>
        <v>15470</v>
      </c>
      <c r="Y119" s="100" t="n">
        <f aca="false">SUMIF($C$114:$C$118,$C119,Y$114:Y$118)</f>
        <v>15470</v>
      </c>
      <c r="Z119" s="100" t="n">
        <f aca="false">SUMIF($C$114:$C$118,$C119,Z$114:Z$118)</f>
        <v>15470</v>
      </c>
      <c r="AA119" s="100" t="n">
        <f aca="false">SUMIF($C$114:$C$118,$C119,AA$114:AA$118)</f>
        <v>15470</v>
      </c>
      <c r="AB119" s="100" t="n">
        <f aca="false">SUMIF($C$114:$C$118,$C119,AB$114:AB$118)</f>
        <v>15470</v>
      </c>
      <c r="AC119" s="100" t="n">
        <f aca="false">SUMIF($C$114:$C$118,$C119,AC$114:AC$118)</f>
        <v>15470</v>
      </c>
      <c r="AD119" s="100" t="n">
        <f aca="false">SUMIF($C$114:$C$118,$C119,AD$114:AD$118)</f>
        <v>15470</v>
      </c>
      <c r="AE119" s="100" t="n">
        <f aca="false">SUMIF($C$114:$C$118,$C119,AE$114:AE$118)</f>
        <v>15470</v>
      </c>
      <c r="AF119" s="100" t="n">
        <f aca="false">SUMIF($C$114:$C$118,$C119,AF$114:AF$118)</f>
        <v>15470</v>
      </c>
    </row>
    <row r="120" customFormat="false" ht="15" hidden="false" customHeight="false" outlineLevel="0" collapsed="false">
      <c r="B120" s="282" t="s">
        <v>321</v>
      </c>
      <c r="C120" s="281" t="str">
        <f aca="false">C110</f>
        <v>DK1</v>
      </c>
      <c r="D120" s="60"/>
      <c r="E120" s="100" t="n">
        <f aca="false">SUMIF($C$114:$C$118,$C120,E$114:E$118)</f>
        <v>0</v>
      </c>
      <c r="F120" s="100" t="n">
        <f aca="false">SUMIF($C$114:$C$118,$C120,F$114:F$118)</f>
        <v>0</v>
      </c>
      <c r="G120" s="100" t="n">
        <f aca="false">SUMIF($C$114:$C$118,$C120,G$114:G$118)</f>
        <v>0</v>
      </c>
      <c r="H120" s="100" t="n">
        <f aca="false">SUMIF($C$114:$C$118,$C120,H$114:H$118)</f>
        <v>0</v>
      </c>
      <c r="I120" s="100" t="n">
        <f aca="false">SUMIF($C$114:$C$118,$C120,I$114:I$118)</f>
        <v>0</v>
      </c>
      <c r="J120" s="100" t="n">
        <f aca="false">SUMIF($C$114:$C$118,$C120,J$114:J$118)</f>
        <v>0</v>
      </c>
      <c r="K120" s="100" t="n">
        <f aca="false">SUMIF($C$114:$C$118,$C120,K$114:K$118)</f>
        <v>0</v>
      </c>
      <c r="L120" s="100" t="n">
        <f aca="false">SUMIF($C$114:$C$118,$C120,L$114:L$118)</f>
        <v>0</v>
      </c>
      <c r="M120" s="100" t="n">
        <f aca="false">SUMIF($C$114:$C$118,$C120,M$114:M$118)</f>
        <v>0</v>
      </c>
      <c r="N120" s="100" t="n">
        <f aca="false">SUMIF($C$114:$C$118,$C120,N$114:N$118)</f>
        <v>0</v>
      </c>
      <c r="O120" s="100" t="n">
        <f aca="false">SUMIF($C$114:$C$118,$C120,O$114:O$118)</f>
        <v>14250</v>
      </c>
      <c r="P120" s="100" t="n">
        <f aca="false">SUMIF($C$114:$C$118,$C120,P$114:P$118)</f>
        <v>14250</v>
      </c>
      <c r="Q120" s="100" t="n">
        <f aca="false">SUMIF($C$114:$C$118,$C120,Q$114:Q$118)</f>
        <v>28500</v>
      </c>
      <c r="R120" s="100" t="n">
        <f aca="false">SUMIF($C$114:$C$118,$C120,R$114:R$118)</f>
        <v>28500</v>
      </c>
      <c r="S120" s="100" t="n">
        <f aca="false">SUMIF($C$114:$C$118,$C120,S$114:S$118)</f>
        <v>28500</v>
      </c>
      <c r="T120" s="100" t="n">
        <f aca="false">SUMIF($C$114:$C$118,$C120,T$114:T$118)</f>
        <v>28500</v>
      </c>
      <c r="U120" s="100" t="n">
        <f aca="false">SUMIF($C$114:$C$118,$C120,U$114:U$118)</f>
        <v>28500</v>
      </c>
      <c r="V120" s="100" t="n">
        <f aca="false">SUMIF($C$114:$C$118,$C120,V$114:V$118)</f>
        <v>47500</v>
      </c>
      <c r="W120" s="100" t="n">
        <f aca="false">SUMIF($C$114:$C$118,$C120,W$114:W$118)</f>
        <v>47500</v>
      </c>
      <c r="X120" s="100" t="n">
        <f aca="false">SUMIF($C$114:$C$118,$C120,X$114:X$118)</f>
        <v>47500</v>
      </c>
      <c r="Y120" s="100" t="n">
        <f aca="false">SUMIF($C$114:$C$118,$C120,Y$114:Y$118)</f>
        <v>47500</v>
      </c>
      <c r="Z120" s="100" t="n">
        <f aca="false">SUMIF($C$114:$C$118,$C120,Z$114:Z$118)</f>
        <v>47500</v>
      </c>
      <c r="AA120" s="100" t="n">
        <f aca="false">SUMIF($C$114:$C$118,$C120,AA$114:AA$118)</f>
        <v>47500</v>
      </c>
      <c r="AB120" s="100" t="n">
        <f aca="false">SUMIF($C$114:$C$118,$C120,AB$114:AB$118)</f>
        <v>47500</v>
      </c>
      <c r="AC120" s="100" t="n">
        <f aca="false">SUMIF($C$114:$C$118,$C120,AC$114:AC$118)</f>
        <v>47500</v>
      </c>
      <c r="AD120" s="100" t="n">
        <f aca="false">SUMIF($C$114:$C$118,$C120,AD$114:AD$118)</f>
        <v>47500</v>
      </c>
      <c r="AE120" s="100" t="n">
        <f aca="false">SUMIF($C$114:$C$118,$C120,AE$114:AE$118)</f>
        <v>47500</v>
      </c>
      <c r="AF120" s="100" t="n">
        <f aca="false">SUMIF($C$114:$C$118,$C120,AF$114:AF$118)</f>
        <v>47500</v>
      </c>
    </row>
    <row r="121" customFormat="false" ht="15" hidden="false" customHeight="false" outlineLevel="0" collapsed="false">
      <c r="B121" s="282" t="s">
        <v>117</v>
      </c>
      <c r="C121" s="281" t="str">
        <f aca="false">C111</f>
        <v>DK</v>
      </c>
      <c r="D121" s="60"/>
      <c r="E121" s="281" t="n">
        <f aca="false">E119+E120</f>
        <v>0</v>
      </c>
      <c r="F121" s="281" t="n">
        <f aca="false">F119+F120</f>
        <v>0</v>
      </c>
      <c r="G121" s="281" t="n">
        <f aca="false">G119+G120</f>
        <v>0</v>
      </c>
      <c r="H121" s="281" t="n">
        <f aca="false">H119+H120</f>
        <v>0</v>
      </c>
      <c r="I121" s="281" t="n">
        <f aca="false">I119+I120</f>
        <v>0</v>
      </c>
      <c r="J121" s="281" t="n">
        <f aca="false">J119+J120</f>
        <v>0</v>
      </c>
      <c r="K121" s="281" t="n">
        <f aca="false">K119+K120</f>
        <v>0</v>
      </c>
      <c r="L121" s="281" t="n">
        <f aca="false">L119+L120</f>
        <v>0</v>
      </c>
      <c r="M121" s="281" t="n">
        <f aca="false">M119+M120</f>
        <v>13650</v>
      </c>
      <c r="N121" s="281" t="n">
        <f aca="false">N119+N120</f>
        <v>13650</v>
      </c>
      <c r="O121" s="281" t="n">
        <f aca="false">O119+O120</f>
        <v>29720</v>
      </c>
      <c r="P121" s="281" t="n">
        <f aca="false">P119+P120</f>
        <v>29720</v>
      </c>
      <c r="Q121" s="281" t="n">
        <f aca="false">Q119+Q120</f>
        <v>43970</v>
      </c>
      <c r="R121" s="281" t="n">
        <f aca="false">R119+R120</f>
        <v>43970</v>
      </c>
      <c r="S121" s="281" t="n">
        <f aca="false">S119+S120</f>
        <v>43970</v>
      </c>
      <c r="T121" s="281" t="n">
        <f aca="false">T119+T120</f>
        <v>43970</v>
      </c>
      <c r="U121" s="281" t="n">
        <f aca="false">U119+U120</f>
        <v>43970</v>
      </c>
      <c r="V121" s="281" t="n">
        <f aca="false">V119+V120</f>
        <v>62970</v>
      </c>
      <c r="W121" s="281" t="n">
        <f aca="false">W119+W120</f>
        <v>62970</v>
      </c>
      <c r="X121" s="281" t="n">
        <f aca="false">X119+X120</f>
        <v>62970</v>
      </c>
      <c r="Y121" s="281" t="n">
        <f aca="false">Y119+Y120</f>
        <v>62970</v>
      </c>
      <c r="Z121" s="281" t="n">
        <f aca="false">Z119+Z120</f>
        <v>62970</v>
      </c>
      <c r="AA121" s="281" t="n">
        <f aca="false">AA119+AA120</f>
        <v>62970</v>
      </c>
      <c r="AB121" s="281" t="n">
        <f aca="false">AB119+AB120</f>
        <v>62970</v>
      </c>
      <c r="AC121" s="281" t="n">
        <f aca="false">AC119+AC120</f>
        <v>62970</v>
      </c>
      <c r="AD121" s="281" t="n">
        <f aca="false">AD119+AD120</f>
        <v>62970</v>
      </c>
      <c r="AE121" s="281" t="n">
        <f aca="false">AE119+AE120</f>
        <v>62970</v>
      </c>
      <c r="AF121" s="281" t="n">
        <f aca="false">AF119+AF120</f>
        <v>62970</v>
      </c>
    </row>
    <row r="123" s="180" customFormat="true" ht="15" hidden="false" customHeight="false" outlineLevel="0" collapsed="false">
      <c r="B123" s="279" t="s">
        <v>348</v>
      </c>
    </row>
    <row r="124" customFormat="false" ht="15" hidden="false" customHeight="false" outlineLevel="0" collapsed="false">
      <c r="B124" s="44" t="s">
        <v>325</v>
      </c>
    </row>
    <row r="126" customFormat="false" ht="15" hidden="false" customHeight="false" outlineLevel="0" collapsed="false">
      <c r="A126" s="170"/>
      <c r="B126" s="171" t="s">
        <v>297</v>
      </c>
      <c r="C126" s="171" t="s">
        <v>298</v>
      </c>
      <c r="D126" s="171" t="s">
        <v>299</v>
      </c>
      <c r="E126" s="263" t="n">
        <v>2023</v>
      </c>
      <c r="F126" s="263" t="n">
        <v>2024</v>
      </c>
      <c r="G126" s="263" t="n">
        <v>2025</v>
      </c>
      <c r="H126" s="263" t="n">
        <v>2026</v>
      </c>
      <c r="I126" s="263" t="n">
        <v>2027</v>
      </c>
      <c r="J126" s="263" t="n">
        <v>2028</v>
      </c>
      <c r="K126" s="263" t="n">
        <v>2029</v>
      </c>
      <c r="L126" s="263" t="n">
        <v>2030</v>
      </c>
      <c r="M126" s="263" t="n">
        <v>2031</v>
      </c>
      <c r="N126" s="263" t="n">
        <v>2032</v>
      </c>
      <c r="O126" s="263" t="n">
        <v>2033</v>
      </c>
      <c r="P126" s="263" t="n">
        <v>2034</v>
      </c>
      <c r="Q126" s="263" t="n">
        <v>2035</v>
      </c>
      <c r="R126" s="263" t="n">
        <v>2036</v>
      </c>
      <c r="S126" s="263" t="n">
        <v>2037</v>
      </c>
      <c r="T126" s="263" t="n">
        <v>2038</v>
      </c>
      <c r="U126" s="263" t="n">
        <v>2039</v>
      </c>
      <c r="V126" s="263" t="n">
        <v>2040</v>
      </c>
      <c r="W126" s="263" t="n">
        <v>2041</v>
      </c>
      <c r="X126" s="263" t="n">
        <v>2042</v>
      </c>
      <c r="Y126" s="263" t="n">
        <v>2043</v>
      </c>
      <c r="Z126" s="263" t="n">
        <v>2044</v>
      </c>
      <c r="AA126" s="263" t="n">
        <v>2045</v>
      </c>
      <c r="AB126" s="263" t="n">
        <v>2046</v>
      </c>
      <c r="AC126" s="263" t="n">
        <v>2047</v>
      </c>
      <c r="AD126" s="263" t="n">
        <v>2048</v>
      </c>
      <c r="AE126" s="263" t="n">
        <v>2049</v>
      </c>
      <c r="AF126" s="263" t="n">
        <v>2050</v>
      </c>
    </row>
    <row r="127" customFormat="false" ht="15" hidden="false" customHeight="false" outlineLevel="0" collapsed="false">
      <c r="A127" s="170"/>
      <c r="B127" s="283" t="s">
        <v>349</v>
      </c>
      <c r="C127" s="50" t="s">
        <v>301</v>
      </c>
      <c r="D127" s="50" t="n">
        <v>4800</v>
      </c>
      <c r="E127" s="50" t="n">
        <v>0</v>
      </c>
      <c r="F127" s="50" t="n">
        <v>0</v>
      </c>
      <c r="G127" s="50" t="n">
        <v>0</v>
      </c>
      <c r="H127" s="50" t="n">
        <v>0</v>
      </c>
      <c r="I127" s="50" t="n">
        <v>0</v>
      </c>
      <c r="J127" s="50" t="n">
        <v>0</v>
      </c>
      <c r="K127" s="50" t="n">
        <v>0</v>
      </c>
      <c r="L127" s="50" t="n">
        <v>0</v>
      </c>
      <c r="M127" s="50" t="n">
        <v>0</v>
      </c>
      <c r="N127" s="50" t="n">
        <v>0</v>
      </c>
      <c r="O127" s="50" t="n">
        <v>0</v>
      </c>
      <c r="P127" s="50" t="n">
        <v>500</v>
      </c>
      <c r="Q127" s="50" t="n">
        <v>1000</v>
      </c>
      <c r="R127" s="50" t="n">
        <v>1500</v>
      </c>
      <c r="S127" s="50" t="n">
        <v>2000</v>
      </c>
      <c r="T127" s="50" t="n">
        <v>2500</v>
      </c>
      <c r="U127" s="50" t="n">
        <v>3000</v>
      </c>
      <c r="V127" s="50" t="n">
        <v>3500</v>
      </c>
      <c r="W127" s="50" t="n">
        <v>3500</v>
      </c>
      <c r="X127" s="50" t="n">
        <v>3500</v>
      </c>
      <c r="Y127" s="50" t="n">
        <v>3500</v>
      </c>
      <c r="Z127" s="50" t="n">
        <v>3500</v>
      </c>
      <c r="AA127" s="50" t="n">
        <v>3500</v>
      </c>
      <c r="AB127" s="50" t="n">
        <v>3500</v>
      </c>
      <c r="AC127" s="50" t="n">
        <v>3500</v>
      </c>
      <c r="AD127" s="50" t="n">
        <v>3500</v>
      </c>
      <c r="AE127" s="50" t="n">
        <v>3500</v>
      </c>
      <c r="AF127" s="50" t="n">
        <v>3500</v>
      </c>
    </row>
    <row r="128" customFormat="false" ht="15" hidden="false" customHeight="false" outlineLevel="0" collapsed="false">
      <c r="A128" s="170"/>
      <c r="B128" s="283" t="s">
        <v>350</v>
      </c>
      <c r="C128" s="50" t="s">
        <v>301</v>
      </c>
      <c r="D128" s="50" t="n">
        <v>4850</v>
      </c>
      <c r="E128" s="50" t="n">
        <v>0</v>
      </c>
      <c r="F128" s="50" t="n">
        <v>0</v>
      </c>
      <c r="G128" s="50" t="n">
        <v>0</v>
      </c>
      <c r="H128" s="50" t="n">
        <v>0</v>
      </c>
      <c r="I128" s="50" t="n">
        <v>0</v>
      </c>
      <c r="J128" s="50" t="n">
        <v>0</v>
      </c>
      <c r="K128" s="50" t="n">
        <v>0</v>
      </c>
      <c r="L128" s="50" t="n">
        <v>0</v>
      </c>
      <c r="M128" s="50" t="n">
        <v>0</v>
      </c>
      <c r="N128" s="50" t="n">
        <v>0</v>
      </c>
      <c r="O128" s="50" t="n">
        <v>0</v>
      </c>
      <c r="P128" s="50" t="n">
        <v>0</v>
      </c>
      <c r="Q128" s="50" t="n">
        <v>0</v>
      </c>
      <c r="R128" s="50" t="n">
        <v>0</v>
      </c>
      <c r="S128" s="50" t="n">
        <v>0</v>
      </c>
      <c r="T128" s="50" t="n">
        <v>0</v>
      </c>
      <c r="U128" s="50" t="n">
        <v>0</v>
      </c>
      <c r="V128" s="50" t="n">
        <v>0</v>
      </c>
      <c r="W128" s="50" t="n">
        <v>750</v>
      </c>
      <c r="X128" s="50" t="n">
        <v>1500</v>
      </c>
      <c r="Y128" s="50" t="n">
        <v>2250</v>
      </c>
      <c r="Z128" s="50" t="n">
        <v>3000</v>
      </c>
      <c r="AA128" s="50" t="n">
        <v>3750</v>
      </c>
      <c r="AB128" s="50" t="n">
        <v>4500</v>
      </c>
      <c r="AC128" s="50" t="n">
        <v>5250</v>
      </c>
      <c r="AD128" s="50" t="n">
        <v>6000</v>
      </c>
      <c r="AE128" s="50" t="n">
        <v>6750</v>
      </c>
      <c r="AF128" s="50" t="n">
        <v>7500</v>
      </c>
    </row>
    <row r="129" customFormat="false" ht="15" hidden="false" customHeight="false" outlineLevel="0" collapsed="false">
      <c r="A129" s="170"/>
      <c r="B129" s="283" t="s">
        <v>351</v>
      </c>
      <c r="C129" s="50" t="s">
        <v>352</v>
      </c>
      <c r="D129" s="50" t="n">
        <v>4800</v>
      </c>
      <c r="E129" s="50" t="n">
        <v>0</v>
      </c>
      <c r="F129" s="50" t="n">
        <v>0</v>
      </c>
      <c r="G129" s="50" t="n">
        <v>0</v>
      </c>
      <c r="H129" s="50" t="n">
        <v>0</v>
      </c>
      <c r="I129" s="50" t="n">
        <v>0</v>
      </c>
      <c r="J129" s="50" t="n">
        <v>0</v>
      </c>
      <c r="K129" s="50" t="n">
        <v>0</v>
      </c>
      <c r="L129" s="50" t="n">
        <v>0</v>
      </c>
      <c r="M129" s="50" t="n">
        <v>0</v>
      </c>
      <c r="N129" s="50" t="n">
        <v>0</v>
      </c>
      <c r="O129" s="50" t="n">
        <v>0</v>
      </c>
      <c r="P129" s="50" t="n">
        <v>0</v>
      </c>
      <c r="Q129" s="50" t="n">
        <v>0</v>
      </c>
      <c r="R129" s="50" t="n">
        <v>0</v>
      </c>
      <c r="S129" s="50" t="n">
        <v>0</v>
      </c>
      <c r="T129" s="50" t="n">
        <v>0</v>
      </c>
      <c r="U129" s="50" t="n">
        <v>0</v>
      </c>
      <c r="V129" s="50" t="n">
        <v>0</v>
      </c>
      <c r="W129" s="50" t="n">
        <v>0</v>
      </c>
      <c r="X129" s="50" t="n">
        <v>0</v>
      </c>
      <c r="Y129" s="50" t="n">
        <v>0</v>
      </c>
      <c r="Z129" s="50" t="n">
        <v>0</v>
      </c>
      <c r="AA129" s="50" t="n">
        <v>0</v>
      </c>
      <c r="AB129" s="50" t="n">
        <v>0</v>
      </c>
      <c r="AC129" s="50" t="n">
        <v>0</v>
      </c>
      <c r="AD129" s="50" t="n">
        <v>0</v>
      </c>
      <c r="AE129" s="50" t="n">
        <v>0</v>
      </c>
      <c r="AF129" s="50" t="n">
        <v>0</v>
      </c>
    </row>
    <row r="130" customFormat="false" ht="15" hidden="false" customHeight="false" outlineLevel="0" collapsed="false">
      <c r="A130" s="170"/>
      <c r="B130" s="283" t="s">
        <v>353</v>
      </c>
      <c r="C130" s="50" t="s">
        <v>352</v>
      </c>
      <c r="D130" s="50" t="n">
        <v>4850</v>
      </c>
      <c r="E130" s="50" t="n">
        <v>0</v>
      </c>
      <c r="F130" s="50" t="n">
        <v>0</v>
      </c>
      <c r="G130" s="50" t="n">
        <v>0</v>
      </c>
      <c r="H130" s="50" t="n">
        <v>0</v>
      </c>
      <c r="I130" s="50" t="n">
        <v>0</v>
      </c>
      <c r="J130" s="50" t="n">
        <v>0</v>
      </c>
      <c r="K130" s="50" t="n">
        <v>0</v>
      </c>
      <c r="L130" s="50" t="n">
        <v>0</v>
      </c>
      <c r="M130" s="50" t="n">
        <v>0</v>
      </c>
      <c r="N130" s="50" t="n">
        <v>0</v>
      </c>
      <c r="O130" s="50" t="n">
        <v>0</v>
      </c>
      <c r="P130" s="50" t="n">
        <v>0</v>
      </c>
      <c r="Q130" s="50" t="n">
        <v>0</v>
      </c>
      <c r="R130" s="50" t="n">
        <v>0</v>
      </c>
      <c r="S130" s="50" t="n">
        <v>0</v>
      </c>
      <c r="T130" s="50" t="n">
        <v>0</v>
      </c>
      <c r="U130" s="50" t="n">
        <v>0</v>
      </c>
      <c r="V130" s="50" t="n">
        <v>0</v>
      </c>
      <c r="W130" s="50" t="n">
        <v>750</v>
      </c>
      <c r="X130" s="50" t="n">
        <v>1500</v>
      </c>
      <c r="Y130" s="50" t="n">
        <v>2250</v>
      </c>
      <c r="Z130" s="50" t="n">
        <v>3000</v>
      </c>
      <c r="AA130" s="50" t="n">
        <v>3750</v>
      </c>
      <c r="AB130" s="50" t="n">
        <v>4500</v>
      </c>
      <c r="AC130" s="50" t="n">
        <v>5250</v>
      </c>
      <c r="AD130" s="50" t="n">
        <v>6000</v>
      </c>
      <c r="AE130" s="50" t="n">
        <v>6750</v>
      </c>
      <c r="AF130" s="50" t="n">
        <v>7500</v>
      </c>
    </row>
    <row r="131" customFormat="false" ht="15" hidden="false" customHeight="false" outlineLevel="0" collapsed="false">
      <c r="A131" s="170"/>
      <c r="B131" s="283" t="s">
        <v>354</v>
      </c>
      <c r="C131" s="50" t="s">
        <v>301</v>
      </c>
      <c r="D131" s="50" t="n">
        <v>4450</v>
      </c>
      <c r="E131" s="50" t="n">
        <v>0</v>
      </c>
      <c r="F131" s="50" t="n">
        <v>0</v>
      </c>
      <c r="G131" s="50" t="n">
        <v>0</v>
      </c>
      <c r="H131" s="50" t="n">
        <v>0</v>
      </c>
      <c r="I131" s="50" t="n">
        <v>0</v>
      </c>
      <c r="J131" s="50" t="n">
        <v>0</v>
      </c>
      <c r="K131" s="50" t="n">
        <v>0</v>
      </c>
      <c r="L131" s="50" t="n">
        <v>0</v>
      </c>
      <c r="M131" s="50" t="n">
        <v>0</v>
      </c>
      <c r="N131" s="50" t="n">
        <v>0</v>
      </c>
      <c r="O131" s="50" t="n">
        <v>0</v>
      </c>
      <c r="P131" s="50" t="n">
        <v>0</v>
      </c>
      <c r="Q131" s="50" t="n">
        <v>0</v>
      </c>
      <c r="R131" s="50" t="n">
        <v>0</v>
      </c>
      <c r="S131" s="50" t="n">
        <v>0</v>
      </c>
      <c r="T131" s="50" t="n">
        <v>0</v>
      </c>
      <c r="U131" s="50" t="n">
        <v>0</v>
      </c>
      <c r="V131" s="50" t="n">
        <v>0</v>
      </c>
      <c r="W131" s="50" t="n">
        <v>0</v>
      </c>
      <c r="X131" s="50" t="n">
        <v>0</v>
      </c>
      <c r="Y131" s="50" t="n">
        <v>0</v>
      </c>
      <c r="Z131" s="50" t="n">
        <v>0</v>
      </c>
      <c r="AA131" s="50" t="n">
        <v>0</v>
      </c>
      <c r="AB131" s="50" t="n">
        <v>0</v>
      </c>
      <c r="AC131" s="50" t="n">
        <v>0</v>
      </c>
      <c r="AD131" s="50" t="n">
        <v>0</v>
      </c>
      <c r="AE131" s="50" t="n">
        <v>0</v>
      </c>
      <c r="AF131" s="50" t="n">
        <v>0</v>
      </c>
    </row>
    <row r="132" customFormat="false" ht="15" hidden="false" customHeight="false" outlineLevel="0" collapsed="false">
      <c r="A132" s="170"/>
      <c r="B132" s="283" t="s">
        <v>355</v>
      </c>
      <c r="C132" s="50" t="s">
        <v>303</v>
      </c>
      <c r="D132" s="50" t="n">
        <v>4450</v>
      </c>
      <c r="E132" s="50" t="n">
        <v>0</v>
      </c>
      <c r="F132" s="50" t="n">
        <v>0</v>
      </c>
      <c r="G132" s="50" t="n">
        <v>0</v>
      </c>
      <c r="H132" s="50" t="n">
        <v>0</v>
      </c>
      <c r="I132" s="50" t="n">
        <v>0</v>
      </c>
      <c r="J132" s="50" t="n">
        <v>0</v>
      </c>
      <c r="K132" s="50" t="n">
        <v>0</v>
      </c>
      <c r="L132" s="50" t="n">
        <v>0</v>
      </c>
      <c r="M132" s="50" t="n">
        <v>0</v>
      </c>
      <c r="N132" s="50" t="n">
        <v>0</v>
      </c>
      <c r="O132" s="50" t="n">
        <v>0</v>
      </c>
      <c r="P132" s="50" t="n">
        <v>0</v>
      </c>
      <c r="Q132" s="50" t="n">
        <v>0</v>
      </c>
      <c r="R132" s="50" t="n">
        <v>0</v>
      </c>
      <c r="S132" s="50" t="n">
        <v>0</v>
      </c>
      <c r="T132" s="50" t="n">
        <v>0</v>
      </c>
      <c r="U132" s="50" t="n">
        <v>0</v>
      </c>
      <c r="V132" s="50" t="n">
        <v>0</v>
      </c>
      <c r="W132" s="50" t="n">
        <v>0</v>
      </c>
      <c r="X132" s="50" t="n">
        <v>0</v>
      </c>
      <c r="Y132" s="50" t="n">
        <v>0</v>
      </c>
      <c r="Z132" s="50" t="n">
        <v>0</v>
      </c>
      <c r="AA132" s="50" t="n">
        <v>0</v>
      </c>
      <c r="AB132" s="50" t="n">
        <v>0</v>
      </c>
      <c r="AC132" s="50" t="n">
        <v>0</v>
      </c>
      <c r="AD132" s="50" t="n">
        <v>0</v>
      </c>
      <c r="AE132" s="50" t="n">
        <v>0</v>
      </c>
      <c r="AF132" s="50" t="n">
        <v>0</v>
      </c>
    </row>
    <row r="133" customFormat="false" ht="15" hidden="false" customHeight="false" outlineLevel="0" collapsed="false">
      <c r="A133" s="170"/>
      <c r="B133" s="283" t="s">
        <v>356</v>
      </c>
      <c r="C133" s="50" t="s">
        <v>303</v>
      </c>
      <c r="D133" s="50" t="n">
        <v>4450</v>
      </c>
      <c r="E133" s="50" t="n">
        <v>0</v>
      </c>
      <c r="F133" s="50" t="n">
        <v>0</v>
      </c>
      <c r="G133" s="50" t="n">
        <v>0</v>
      </c>
      <c r="H133" s="50" t="n">
        <v>0</v>
      </c>
      <c r="I133" s="50" t="n">
        <v>0</v>
      </c>
      <c r="J133" s="50" t="n">
        <v>0</v>
      </c>
      <c r="K133" s="50" t="n">
        <v>0</v>
      </c>
      <c r="L133" s="50" t="n">
        <v>0</v>
      </c>
      <c r="M133" s="50" t="n">
        <v>0</v>
      </c>
      <c r="N133" s="50" t="n">
        <v>0</v>
      </c>
      <c r="O133" s="50" t="n">
        <v>0</v>
      </c>
      <c r="P133" s="50" t="n">
        <v>0</v>
      </c>
      <c r="Q133" s="50" t="n">
        <v>0</v>
      </c>
      <c r="R133" s="50" t="n">
        <v>0</v>
      </c>
      <c r="S133" s="50" t="n">
        <v>0</v>
      </c>
      <c r="T133" s="50" t="n">
        <v>0</v>
      </c>
      <c r="U133" s="50" t="n">
        <v>0</v>
      </c>
      <c r="V133" s="50" t="n">
        <v>0</v>
      </c>
      <c r="W133" s="50" t="n">
        <v>0</v>
      </c>
      <c r="X133" s="50" t="n">
        <v>0</v>
      </c>
      <c r="Y133" s="50" t="n">
        <v>0</v>
      </c>
      <c r="Z133" s="50" t="n">
        <v>0</v>
      </c>
      <c r="AA133" s="50" t="n">
        <v>0</v>
      </c>
      <c r="AB133" s="50" t="n">
        <v>0</v>
      </c>
      <c r="AC133" s="50" t="n">
        <v>0</v>
      </c>
      <c r="AD133" s="50" t="n">
        <v>0</v>
      </c>
      <c r="AE133" s="50" t="n">
        <v>0</v>
      </c>
      <c r="AF133" s="50" t="n">
        <v>0</v>
      </c>
    </row>
    <row r="134" customFormat="false" ht="15" hidden="false" customHeight="false" outlineLevel="0" collapsed="false">
      <c r="B134" s="282" t="s">
        <v>320</v>
      </c>
      <c r="C134" s="281" t="s">
        <v>303</v>
      </c>
      <c r="E134" s="100" t="n">
        <f aca="false">SUMIF($C$127:$C$133,$C134,E$127:E$133)</f>
        <v>0</v>
      </c>
      <c r="F134" s="100" t="n">
        <f aca="false">SUMIF($C$127:$C$133,$C134,F$127:F$133)</f>
        <v>0</v>
      </c>
      <c r="G134" s="100" t="n">
        <f aca="false">SUMIF($C$127:$C$133,$C134,G$127:G$133)</f>
        <v>0</v>
      </c>
      <c r="H134" s="100" t="n">
        <f aca="false">SUMIF($C$127:$C$133,$C134,H$127:H$133)</f>
        <v>0</v>
      </c>
      <c r="I134" s="100" t="n">
        <f aca="false">SUMIF($C$127:$C$133,$C134,I$127:I$133)</f>
        <v>0</v>
      </c>
      <c r="J134" s="100" t="n">
        <f aca="false">SUMIF($C$127:$C$133,$C134,J$127:J$133)</f>
        <v>0</v>
      </c>
      <c r="K134" s="100" t="n">
        <f aca="false">SUMIF($C$127:$C$133,$C134,K$127:K$133)</f>
        <v>0</v>
      </c>
      <c r="L134" s="100" t="n">
        <f aca="false">SUMIF($C$127:$C$133,$C134,L$127:L$133)</f>
        <v>0</v>
      </c>
      <c r="M134" s="100" t="n">
        <f aca="false">SUMIF($C$127:$C$133,$C134,M$127:M$133)</f>
        <v>0</v>
      </c>
      <c r="N134" s="100" t="n">
        <f aca="false">SUMIF($C$127:$C$133,$C134,N$127:N$133)</f>
        <v>0</v>
      </c>
      <c r="O134" s="100" t="n">
        <f aca="false">SUMIF($C$127:$C$133,$C134,O$127:O$133)</f>
        <v>0</v>
      </c>
      <c r="P134" s="100" t="n">
        <f aca="false">SUMIF($C$127:$C$133,$C134,P$127:P$133)</f>
        <v>0</v>
      </c>
      <c r="Q134" s="100" t="n">
        <f aca="false">SUMIF($C$127:$C$133,$C134,Q$127:Q$133)</f>
        <v>0</v>
      </c>
      <c r="R134" s="100" t="n">
        <f aca="false">SUMIF($C$127:$C$133,$C134,R$127:R$133)</f>
        <v>0</v>
      </c>
      <c r="S134" s="100" t="n">
        <f aca="false">SUMIF($C$127:$C$133,$C134,S$127:S$133)</f>
        <v>0</v>
      </c>
      <c r="T134" s="100" t="n">
        <f aca="false">SUMIF($C$127:$C$133,$C134,T$127:T$133)</f>
        <v>0</v>
      </c>
      <c r="U134" s="100" t="n">
        <f aca="false">SUMIF($C$127:$C$133,$C134,U$127:U$133)</f>
        <v>0</v>
      </c>
      <c r="V134" s="100" t="n">
        <f aca="false">SUMIF($C$127:$C$133,$C134,V$127:V$133)</f>
        <v>0</v>
      </c>
      <c r="W134" s="100" t="n">
        <f aca="false">SUMIF($C$127:$C$133,$C134,W$127:W$133)</f>
        <v>0</v>
      </c>
      <c r="X134" s="100" t="n">
        <f aca="false">SUMIF($C$127:$C$133,$C134,X$127:X$133)</f>
        <v>0</v>
      </c>
      <c r="Y134" s="100" t="n">
        <f aca="false">SUMIF($C$127:$C$133,$C134,Y$127:Y$133)</f>
        <v>0</v>
      </c>
      <c r="Z134" s="100" t="n">
        <f aca="false">SUMIF($C$127:$C$133,$C134,Z$127:Z$133)</f>
        <v>0</v>
      </c>
      <c r="AA134" s="100" t="n">
        <f aca="false">SUMIF($C$127:$C$133,$C134,AA$127:AA$133)</f>
        <v>0</v>
      </c>
      <c r="AB134" s="100" t="n">
        <f aca="false">SUMIF($C$127:$C$133,$C134,AB$127:AB$133)</f>
        <v>0</v>
      </c>
      <c r="AC134" s="100" t="n">
        <f aca="false">SUMIF($C$127:$C$133,$C134,AC$127:AC$133)</f>
        <v>0</v>
      </c>
      <c r="AD134" s="100" t="n">
        <f aca="false">SUMIF($C$127:$C$133,$C134,AD$127:AD$133)</f>
        <v>0</v>
      </c>
      <c r="AE134" s="100" t="n">
        <f aca="false">SUMIF($C$127:$C$133,$C134,AE$127:AE$133)</f>
        <v>0</v>
      </c>
      <c r="AF134" s="100" t="n">
        <f aca="false">SUMIF($C$127:$C$133,$C134,AF$127:AF$133)</f>
        <v>0</v>
      </c>
    </row>
    <row r="135" customFormat="false" ht="15" hidden="false" customHeight="false" outlineLevel="0" collapsed="false">
      <c r="B135" s="282" t="s">
        <v>321</v>
      </c>
      <c r="C135" s="281" t="s">
        <v>301</v>
      </c>
      <c r="E135" s="100" t="n">
        <f aca="false">SUMIF($C$127:$C$133,$C135,E$127:E$133)</f>
        <v>0</v>
      </c>
      <c r="F135" s="100" t="n">
        <f aca="false">SUMIF($C$127:$C$133,$C135,F$127:F$133)</f>
        <v>0</v>
      </c>
      <c r="G135" s="100" t="n">
        <f aca="false">SUMIF($C$127:$C$133,$C135,G$127:G$133)</f>
        <v>0</v>
      </c>
      <c r="H135" s="100" t="n">
        <f aca="false">SUMIF($C$127:$C$133,$C135,H$127:H$133)</f>
        <v>0</v>
      </c>
      <c r="I135" s="100" t="n">
        <f aca="false">SUMIF($C$127:$C$133,$C135,I$127:I$133)</f>
        <v>0</v>
      </c>
      <c r="J135" s="100" t="n">
        <f aca="false">SUMIF($C$127:$C$133,$C135,J$127:J$133)</f>
        <v>0</v>
      </c>
      <c r="K135" s="100" t="n">
        <f aca="false">SUMIF($C$127:$C$133,$C135,K$127:K$133)</f>
        <v>0</v>
      </c>
      <c r="L135" s="100" t="n">
        <f aca="false">SUMIF($C$127:$C$133,$C135,L$127:L$133)</f>
        <v>0</v>
      </c>
      <c r="M135" s="100" t="n">
        <f aca="false">SUMIF($C$127:$C$133,$C135,M$127:M$133)</f>
        <v>0</v>
      </c>
      <c r="N135" s="100" t="n">
        <f aca="false">SUMIF($C$127:$C$133,$C135,N$127:N$133)</f>
        <v>0</v>
      </c>
      <c r="O135" s="100" t="n">
        <f aca="false">SUMIF($C$127:$C$133,$C135,O$127:O$133)</f>
        <v>0</v>
      </c>
      <c r="P135" s="100" t="n">
        <f aca="false">SUMIF($C$127:$C$133,$C135,P$127:P$133)</f>
        <v>500</v>
      </c>
      <c r="Q135" s="100" t="n">
        <f aca="false">SUMIF($C$127:$C$133,$C135,Q$127:Q$133)</f>
        <v>1000</v>
      </c>
      <c r="R135" s="100" t="n">
        <f aca="false">SUMIF($C$127:$C$133,$C135,R$127:R$133)</f>
        <v>1500</v>
      </c>
      <c r="S135" s="100" t="n">
        <f aca="false">SUMIF($C$127:$C$133,$C135,S$127:S$133)</f>
        <v>2000</v>
      </c>
      <c r="T135" s="100" t="n">
        <f aca="false">SUMIF($C$127:$C$133,$C135,T$127:T$133)</f>
        <v>2500</v>
      </c>
      <c r="U135" s="100" t="n">
        <f aca="false">SUMIF($C$127:$C$133,$C135,U$127:U$133)</f>
        <v>3000</v>
      </c>
      <c r="V135" s="100" t="n">
        <f aca="false">SUMIF($C$127:$C$133,$C135,V$127:V$133)</f>
        <v>3500</v>
      </c>
      <c r="W135" s="100" t="n">
        <f aca="false">SUMIF($C$127:$C$133,$C135,W$127:W$133)</f>
        <v>4250</v>
      </c>
      <c r="X135" s="100" t="n">
        <f aca="false">SUMIF($C$127:$C$133,$C135,X$127:X$133)</f>
        <v>5000</v>
      </c>
      <c r="Y135" s="100" t="n">
        <f aca="false">SUMIF($C$127:$C$133,$C135,Y$127:Y$133)</f>
        <v>5750</v>
      </c>
      <c r="Z135" s="100" t="n">
        <f aca="false">SUMIF($C$127:$C$133,$C135,Z$127:Z$133)</f>
        <v>6500</v>
      </c>
      <c r="AA135" s="100" t="n">
        <f aca="false">SUMIF($C$127:$C$133,$C135,AA$127:AA$133)</f>
        <v>7250</v>
      </c>
      <c r="AB135" s="100" t="n">
        <f aca="false">SUMIF($C$127:$C$133,$C135,AB$127:AB$133)</f>
        <v>8000</v>
      </c>
      <c r="AC135" s="100" t="n">
        <f aca="false">SUMIF($C$127:$C$133,$C135,AC$127:AC$133)</f>
        <v>8750</v>
      </c>
      <c r="AD135" s="100" t="n">
        <f aca="false">SUMIF($C$127:$C$133,$C135,AD$127:AD$133)</f>
        <v>9500</v>
      </c>
      <c r="AE135" s="100" t="n">
        <f aca="false">SUMIF($C$127:$C$133,$C135,AE$127:AE$133)</f>
        <v>10250</v>
      </c>
      <c r="AF135" s="100" t="n">
        <f aca="false">SUMIF($C$127:$C$133,$C135,AF$127:AF$133)</f>
        <v>11000</v>
      </c>
    </row>
    <row r="136" customFormat="false" ht="15" hidden="false" customHeight="false" outlineLevel="0" collapsed="false">
      <c r="B136" s="74" t="s">
        <v>113</v>
      </c>
      <c r="C136" s="281" t="s">
        <v>352</v>
      </c>
      <c r="E136" s="100" t="n">
        <f aca="false">SUMIF($C$127:$C$133,$C136,E$127:E$133)</f>
        <v>0</v>
      </c>
      <c r="F136" s="100" t="n">
        <f aca="false">SUMIF($C$127:$C$133,$C136,F$127:F$133)</f>
        <v>0</v>
      </c>
      <c r="G136" s="100" t="n">
        <f aca="false">SUMIF($C$127:$C$133,$C136,G$127:G$133)</f>
        <v>0</v>
      </c>
      <c r="H136" s="100" t="n">
        <f aca="false">SUMIF($C$127:$C$133,$C136,H$127:H$133)</f>
        <v>0</v>
      </c>
      <c r="I136" s="100" t="n">
        <f aca="false">SUMIF($C$127:$C$133,$C136,I$127:I$133)</f>
        <v>0</v>
      </c>
      <c r="J136" s="100" t="n">
        <f aca="false">SUMIF($C$127:$C$133,$C136,J$127:J$133)</f>
        <v>0</v>
      </c>
      <c r="K136" s="100" t="n">
        <f aca="false">SUMIF($C$127:$C$133,$C136,K$127:K$133)</f>
        <v>0</v>
      </c>
      <c r="L136" s="100" t="n">
        <f aca="false">SUMIF($C$127:$C$133,$C136,L$127:L$133)</f>
        <v>0</v>
      </c>
      <c r="M136" s="100" t="n">
        <f aca="false">SUMIF($C$127:$C$133,$C136,M$127:M$133)</f>
        <v>0</v>
      </c>
      <c r="N136" s="100" t="n">
        <f aca="false">SUMIF($C$127:$C$133,$C136,N$127:N$133)</f>
        <v>0</v>
      </c>
      <c r="O136" s="100" t="n">
        <f aca="false">SUMIF($C$127:$C$133,$C136,O$127:O$133)</f>
        <v>0</v>
      </c>
      <c r="P136" s="100" t="n">
        <f aca="false">SUMIF($C$127:$C$133,$C136,P$127:P$133)</f>
        <v>0</v>
      </c>
      <c r="Q136" s="100" t="n">
        <f aca="false">SUMIF($C$127:$C$133,$C136,Q$127:Q$133)</f>
        <v>0</v>
      </c>
      <c r="R136" s="100" t="n">
        <f aca="false">SUMIF($C$127:$C$133,$C136,R$127:R$133)</f>
        <v>0</v>
      </c>
      <c r="S136" s="100" t="n">
        <f aca="false">SUMIF($C$127:$C$133,$C136,S$127:S$133)</f>
        <v>0</v>
      </c>
      <c r="T136" s="100" t="n">
        <f aca="false">SUMIF($C$127:$C$133,$C136,T$127:T$133)</f>
        <v>0</v>
      </c>
      <c r="U136" s="100" t="n">
        <f aca="false">SUMIF($C$127:$C$133,$C136,U$127:U$133)</f>
        <v>0</v>
      </c>
      <c r="V136" s="100" t="n">
        <f aca="false">SUMIF($C$127:$C$133,$C136,V$127:V$133)</f>
        <v>0</v>
      </c>
      <c r="W136" s="100" t="n">
        <f aca="false">SUMIF($C$127:$C$133,$C136,W$127:W$133)</f>
        <v>750</v>
      </c>
      <c r="X136" s="100" t="n">
        <f aca="false">SUMIF($C$127:$C$133,$C136,X$127:X$133)</f>
        <v>1500</v>
      </c>
      <c r="Y136" s="100" t="n">
        <f aca="false">SUMIF($C$127:$C$133,$C136,Y$127:Y$133)</f>
        <v>2250</v>
      </c>
      <c r="Z136" s="100" t="n">
        <f aca="false">SUMIF($C$127:$C$133,$C136,Z$127:Z$133)</f>
        <v>3000</v>
      </c>
      <c r="AA136" s="100" t="n">
        <f aca="false">SUMIF($C$127:$C$133,$C136,AA$127:AA$133)</f>
        <v>3750</v>
      </c>
      <c r="AB136" s="100" t="n">
        <f aca="false">SUMIF($C$127:$C$133,$C136,AB$127:AB$133)</f>
        <v>4500</v>
      </c>
      <c r="AC136" s="100" t="n">
        <f aca="false">SUMIF($C$127:$C$133,$C136,AC$127:AC$133)</f>
        <v>5250</v>
      </c>
      <c r="AD136" s="100" t="n">
        <f aca="false">SUMIF($C$127:$C$133,$C136,AD$127:AD$133)</f>
        <v>6000</v>
      </c>
      <c r="AE136" s="100" t="n">
        <f aca="false">SUMIF($C$127:$C$133,$C136,AE$127:AE$133)</f>
        <v>6750</v>
      </c>
      <c r="AF136" s="100" t="n">
        <f aca="false">SUMIF($C$127:$C$133,$C136,AF$127:AF$133)</f>
        <v>7500</v>
      </c>
    </row>
    <row r="137" customFormat="false" ht="15" hidden="false" customHeight="false" outlineLevel="0" collapsed="false">
      <c r="B137" s="282" t="s">
        <v>117</v>
      </c>
      <c r="C137" s="281" t="s">
        <v>322</v>
      </c>
      <c r="E137" s="100" t="n">
        <f aca="false">E134+E135+E136</f>
        <v>0</v>
      </c>
      <c r="F137" s="100" t="n">
        <f aca="false">F134+F135+F136</f>
        <v>0</v>
      </c>
      <c r="G137" s="100" t="n">
        <f aca="false">G134+G135+G136</f>
        <v>0</v>
      </c>
      <c r="H137" s="100" t="n">
        <f aca="false">H134+H135+H136</f>
        <v>0</v>
      </c>
      <c r="I137" s="100" t="n">
        <f aca="false">I134+I135+I136</f>
        <v>0</v>
      </c>
      <c r="J137" s="100" t="n">
        <f aca="false">J134+J135+J136</f>
        <v>0</v>
      </c>
      <c r="K137" s="100" t="n">
        <f aca="false">K134+K135+K136</f>
        <v>0</v>
      </c>
      <c r="L137" s="100" t="n">
        <f aca="false">L134+L135+L136</f>
        <v>0</v>
      </c>
      <c r="M137" s="100" t="n">
        <f aca="false">M134+M135+M136</f>
        <v>0</v>
      </c>
      <c r="N137" s="100" t="n">
        <f aca="false">N134+N135+N136</f>
        <v>0</v>
      </c>
      <c r="O137" s="100" t="n">
        <f aca="false">O134+O135+O136</f>
        <v>0</v>
      </c>
      <c r="P137" s="100" t="n">
        <f aca="false">P134+P135+P136</f>
        <v>500</v>
      </c>
      <c r="Q137" s="100" t="n">
        <f aca="false">Q134+Q135+Q136</f>
        <v>1000</v>
      </c>
      <c r="R137" s="100" t="n">
        <f aca="false">R134+R135+R136</f>
        <v>1500</v>
      </c>
      <c r="S137" s="100" t="n">
        <f aca="false">S134+S135+S136</f>
        <v>2000</v>
      </c>
      <c r="T137" s="100" t="n">
        <f aca="false">T134+T135+T136</f>
        <v>2500</v>
      </c>
      <c r="U137" s="100" t="n">
        <f aca="false">U134+U135+U136</f>
        <v>3000</v>
      </c>
      <c r="V137" s="100" t="n">
        <f aca="false">V134+V135+V136</f>
        <v>3500</v>
      </c>
      <c r="W137" s="100" t="n">
        <f aca="false">W134+W135+W136</f>
        <v>5000</v>
      </c>
      <c r="X137" s="100" t="n">
        <f aca="false">X134+X135+X136</f>
        <v>6500</v>
      </c>
      <c r="Y137" s="100" t="n">
        <f aca="false">Y134+Y135+Y136</f>
        <v>8000</v>
      </c>
      <c r="Z137" s="100" t="n">
        <f aca="false">Z134+Z135+Z136</f>
        <v>9500</v>
      </c>
      <c r="AA137" s="100" t="n">
        <f aca="false">AA134+AA135+AA136</f>
        <v>11000</v>
      </c>
      <c r="AB137" s="100" t="n">
        <f aca="false">AB134+AB135+AB136</f>
        <v>12500</v>
      </c>
      <c r="AC137" s="100" t="n">
        <f aca="false">AC134+AC135+AC136</f>
        <v>14000</v>
      </c>
      <c r="AD137" s="100" t="n">
        <f aca="false">AD134+AD135+AD136</f>
        <v>15500</v>
      </c>
      <c r="AE137" s="100" t="n">
        <f aca="false">AE134+AE135+AE136</f>
        <v>17000</v>
      </c>
      <c r="AF137" s="100" t="n">
        <f aca="false">AF134+AF135+AF136</f>
        <v>18500</v>
      </c>
    </row>
    <row r="139" customFormat="false" ht="15" hidden="false" customHeight="false" outlineLevel="0" collapsed="false">
      <c r="B139" s="171" t="s">
        <v>323</v>
      </c>
      <c r="C139" s="171" t="s">
        <v>298</v>
      </c>
      <c r="D139" s="171" t="s">
        <v>299</v>
      </c>
      <c r="E139" s="263" t="n">
        <v>2023</v>
      </c>
      <c r="F139" s="263" t="n">
        <v>2024</v>
      </c>
      <c r="G139" s="263" t="n">
        <v>2025</v>
      </c>
      <c r="H139" s="263" t="n">
        <v>2026</v>
      </c>
      <c r="I139" s="263" t="n">
        <v>2027</v>
      </c>
      <c r="J139" s="263" t="n">
        <v>2028</v>
      </c>
      <c r="K139" s="263" t="n">
        <v>2029</v>
      </c>
      <c r="L139" s="263" t="n">
        <v>2030</v>
      </c>
      <c r="M139" s="263" t="n">
        <v>2031</v>
      </c>
      <c r="N139" s="263" t="n">
        <v>2032</v>
      </c>
      <c r="O139" s="263" t="n">
        <v>2033</v>
      </c>
      <c r="P139" s="263" t="n">
        <v>2034</v>
      </c>
      <c r="Q139" s="263" t="n">
        <v>2035</v>
      </c>
      <c r="R139" s="263" t="n">
        <v>2036</v>
      </c>
      <c r="S139" s="263" t="n">
        <v>2037</v>
      </c>
      <c r="T139" s="263" t="n">
        <v>2038</v>
      </c>
      <c r="U139" s="263" t="n">
        <v>2039</v>
      </c>
      <c r="V139" s="263" t="n">
        <v>2040</v>
      </c>
      <c r="W139" s="263" t="n">
        <v>2041</v>
      </c>
      <c r="X139" s="263" t="n">
        <v>2042</v>
      </c>
      <c r="Y139" s="263" t="n">
        <v>2043</v>
      </c>
      <c r="Z139" s="263" t="n">
        <v>2044</v>
      </c>
      <c r="AA139" s="263" t="n">
        <v>2045</v>
      </c>
      <c r="AB139" s="263" t="n">
        <v>2046</v>
      </c>
      <c r="AC139" s="263" t="n">
        <v>2047</v>
      </c>
      <c r="AD139" s="263" t="n">
        <v>2048</v>
      </c>
      <c r="AE139" s="263" t="n">
        <v>2049</v>
      </c>
      <c r="AF139" s="263" t="n">
        <v>2050</v>
      </c>
    </row>
    <row r="140" customFormat="false" ht="15" hidden="false" customHeight="false" outlineLevel="0" collapsed="false">
      <c r="B140" s="0" t="s">
        <v>349</v>
      </c>
      <c r="C140" s="60" t="str">
        <f aca="false">C127</f>
        <v>DK1</v>
      </c>
      <c r="D140" s="60" t="n">
        <f aca="false">D127</f>
        <v>4800</v>
      </c>
      <c r="E140" s="60" t="n">
        <f aca="false">SUMPRODUCT($D127,E127)*1/1000</f>
        <v>0</v>
      </c>
      <c r="F140" s="60" t="n">
        <f aca="false">SUMPRODUCT($D127,F127)*1/1000</f>
        <v>0</v>
      </c>
      <c r="G140" s="60" t="n">
        <f aca="false">SUMPRODUCT($D127,G127)*1/1000</f>
        <v>0</v>
      </c>
      <c r="H140" s="60" t="n">
        <f aca="false">SUMPRODUCT($D127,H127)*1/1000</f>
        <v>0</v>
      </c>
      <c r="I140" s="60" t="n">
        <f aca="false">SUMPRODUCT($D127,I127)*1/1000</f>
        <v>0</v>
      </c>
      <c r="J140" s="60" t="n">
        <f aca="false">SUMPRODUCT($D127,J127)*1/1000</f>
        <v>0</v>
      </c>
      <c r="K140" s="60" t="n">
        <f aca="false">SUMPRODUCT($D127,K127)*1/1000</f>
        <v>0</v>
      </c>
      <c r="L140" s="60" t="n">
        <f aca="false">SUMPRODUCT($D127,L127)*1/1000</f>
        <v>0</v>
      </c>
      <c r="M140" s="60" t="n">
        <f aca="false">SUMPRODUCT($D127,M127)*1/1000</f>
        <v>0</v>
      </c>
      <c r="N140" s="60" t="n">
        <f aca="false">SUMPRODUCT($D127,N127)*1/1000</f>
        <v>0</v>
      </c>
      <c r="O140" s="60" t="n">
        <f aca="false">SUMPRODUCT($D127,O127)*1/1000</f>
        <v>0</v>
      </c>
      <c r="P140" s="60" t="n">
        <f aca="false">SUMPRODUCT($D127,P127)*1/1000</f>
        <v>2400</v>
      </c>
      <c r="Q140" s="60" t="n">
        <f aca="false">SUMPRODUCT($D127,Q127)*1/1000</f>
        <v>4800</v>
      </c>
      <c r="R140" s="60" t="n">
        <f aca="false">SUMPRODUCT($D127,R127)*1/1000</f>
        <v>7200</v>
      </c>
      <c r="S140" s="60" t="n">
        <f aca="false">SUMPRODUCT($D127,S127)*1/1000</f>
        <v>9600</v>
      </c>
      <c r="T140" s="60" t="n">
        <f aca="false">SUMPRODUCT($D127,T127)*1/1000</f>
        <v>12000</v>
      </c>
      <c r="U140" s="60" t="n">
        <f aca="false">SUMPRODUCT($D127,U127)*1/1000</f>
        <v>14400</v>
      </c>
      <c r="V140" s="60" t="n">
        <f aca="false">SUMPRODUCT($D127,V127)*1/1000</f>
        <v>16800</v>
      </c>
      <c r="W140" s="60" t="n">
        <f aca="false">SUMPRODUCT($D127,W127)*1/1000</f>
        <v>16800</v>
      </c>
      <c r="X140" s="60" t="n">
        <f aca="false">SUMPRODUCT($D127,X127)*1/1000</f>
        <v>16800</v>
      </c>
      <c r="Y140" s="60" t="n">
        <f aca="false">SUMPRODUCT($D127,Y127)*1/1000</f>
        <v>16800</v>
      </c>
      <c r="Z140" s="60" t="n">
        <f aca="false">SUMPRODUCT($D127,Z127)*1/1000</f>
        <v>16800</v>
      </c>
      <c r="AA140" s="60" t="n">
        <f aca="false">SUMPRODUCT($D127,AA127)*1/1000</f>
        <v>16800</v>
      </c>
      <c r="AB140" s="60" t="n">
        <f aca="false">SUMPRODUCT($D127,AB127)*1/1000</f>
        <v>16800</v>
      </c>
      <c r="AC140" s="60" t="n">
        <f aca="false">SUMPRODUCT($D127,AC127)*1/1000</f>
        <v>16800</v>
      </c>
      <c r="AD140" s="60" t="n">
        <f aca="false">SUMPRODUCT($D127,AD127)*1/1000</f>
        <v>16800</v>
      </c>
      <c r="AE140" s="60" t="n">
        <f aca="false">SUMPRODUCT($D127,AE127)*1/1000</f>
        <v>16800</v>
      </c>
      <c r="AF140" s="60" t="n">
        <f aca="false">SUMPRODUCT($D127,AF127)*1/1000</f>
        <v>16800</v>
      </c>
    </row>
    <row r="141" customFormat="false" ht="15" hidden="false" customHeight="false" outlineLevel="0" collapsed="false">
      <c r="B141" s="0" t="s">
        <v>350</v>
      </c>
      <c r="C141" s="60" t="str">
        <f aca="false">C128</f>
        <v>DK1</v>
      </c>
      <c r="D141" s="60" t="n">
        <f aca="false">D128</f>
        <v>4850</v>
      </c>
      <c r="E141" s="60" t="n">
        <f aca="false">SUMPRODUCT($D128,E128)*1/1000</f>
        <v>0</v>
      </c>
      <c r="F141" s="60" t="n">
        <f aca="false">SUMPRODUCT($D128,F128)*1/1000</f>
        <v>0</v>
      </c>
      <c r="G141" s="60" t="n">
        <f aca="false">SUMPRODUCT($D128,G128)*1/1000</f>
        <v>0</v>
      </c>
      <c r="H141" s="60" t="n">
        <f aca="false">SUMPRODUCT($D128,H128)*1/1000</f>
        <v>0</v>
      </c>
      <c r="I141" s="60" t="n">
        <f aca="false">SUMPRODUCT($D128,I128)*1/1000</f>
        <v>0</v>
      </c>
      <c r="J141" s="60" t="n">
        <f aca="false">SUMPRODUCT($D128,J128)*1/1000</f>
        <v>0</v>
      </c>
      <c r="K141" s="60" t="n">
        <f aca="false">SUMPRODUCT($D128,K128)*1/1000</f>
        <v>0</v>
      </c>
      <c r="L141" s="60" t="n">
        <f aca="false">SUMPRODUCT($D128,L128)*1/1000</f>
        <v>0</v>
      </c>
      <c r="M141" s="60" t="n">
        <f aca="false">SUMPRODUCT($D128,M128)*1/1000</f>
        <v>0</v>
      </c>
      <c r="N141" s="60" t="n">
        <f aca="false">SUMPRODUCT($D128,N128)*1/1000</f>
        <v>0</v>
      </c>
      <c r="O141" s="60" t="n">
        <f aca="false">SUMPRODUCT($D128,O128)*1/1000</f>
        <v>0</v>
      </c>
      <c r="P141" s="60" t="n">
        <f aca="false">SUMPRODUCT($D128,P128)*1/1000</f>
        <v>0</v>
      </c>
      <c r="Q141" s="60" t="n">
        <f aca="false">SUMPRODUCT($D128,Q128)*1/1000</f>
        <v>0</v>
      </c>
      <c r="R141" s="60" t="n">
        <f aca="false">SUMPRODUCT($D128,R128)*1/1000</f>
        <v>0</v>
      </c>
      <c r="S141" s="60" t="n">
        <f aca="false">SUMPRODUCT($D128,S128)*1/1000</f>
        <v>0</v>
      </c>
      <c r="T141" s="60" t="n">
        <f aca="false">SUMPRODUCT($D128,T128)*1/1000</f>
        <v>0</v>
      </c>
      <c r="U141" s="60" t="n">
        <f aca="false">SUMPRODUCT($D128,U128)*1/1000</f>
        <v>0</v>
      </c>
      <c r="V141" s="60" t="n">
        <f aca="false">SUMPRODUCT($D128,V128)*1/1000</f>
        <v>0</v>
      </c>
      <c r="W141" s="60" t="n">
        <f aca="false">SUMPRODUCT($D128,W128)*1/1000</f>
        <v>3637.5</v>
      </c>
      <c r="X141" s="60" t="n">
        <f aca="false">SUMPRODUCT($D128,X128)*1/1000</f>
        <v>7275</v>
      </c>
      <c r="Y141" s="60" t="n">
        <f aca="false">SUMPRODUCT($D128,Y128)*1/1000</f>
        <v>10912.5</v>
      </c>
      <c r="Z141" s="60" t="n">
        <f aca="false">SUMPRODUCT($D128,Z128)*1/1000</f>
        <v>14550</v>
      </c>
      <c r="AA141" s="60" t="n">
        <f aca="false">SUMPRODUCT($D128,AA128)*1/1000</f>
        <v>18187.5</v>
      </c>
      <c r="AB141" s="60" t="n">
        <f aca="false">SUMPRODUCT($D128,AB128)*1/1000</f>
        <v>21825</v>
      </c>
      <c r="AC141" s="60" t="n">
        <f aca="false">SUMPRODUCT($D128,AC128)*1/1000</f>
        <v>25462.5</v>
      </c>
      <c r="AD141" s="60" t="n">
        <f aca="false">SUMPRODUCT($D128,AD128)*1/1000</f>
        <v>29100</v>
      </c>
      <c r="AE141" s="60" t="n">
        <f aca="false">SUMPRODUCT($D128,AE128)*1/1000</f>
        <v>32737.5</v>
      </c>
      <c r="AF141" s="60" t="n">
        <f aca="false">SUMPRODUCT($D128,AF128)*1/1000</f>
        <v>36375</v>
      </c>
    </row>
    <row r="142" customFormat="false" ht="15" hidden="false" customHeight="false" outlineLevel="0" collapsed="false">
      <c r="B142" s="0" t="s">
        <v>351</v>
      </c>
      <c r="C142" s="60" t="str">
        <f aca="false">C129</f>
        <v>EjTilsluttet</v>
      </c>
      <c r="D142" s="60" t="n">
        <f aca="false">D129</f>
        <v>4800</v>
      </c>
      <c r="E142" s="60" t="n">
        <f aca="false">SUMPRODUCT($D129,E129)*1/1000</f>
        <v>0</v>
      </c>
      <c r="F142" s="60" t="n">
        <f aca="false">SUMPRODUCT($D129,F129)*1/1000</f>
        <v>0</v>
      </c>
      <c r="G142" s="60" t="n">
        <f aca="false">SUMPRODUCT($D129,G129)*1/1000</f>
        <v>0</v>
      </c>
      <c r="H142" s="60" t="n">
        <f aca="false">SUMPRODUCT($D129,H129)*1/1000</f>
        <v>0</v>
      </c>
      <c r="I142" s="60" t="n">
        <f aca="false">SUMPRODUCT($D129,I129)*1/1000</f>
        <v>0</v>
      </c>
      <c r="J142" s="60" t="n">
        <f aca="false">SUMPRODUCT($D129,J129)*1/1000</f>
        <v>0</v>
      </c>
      <c r="K142" s="60" t="n">
        <f aca="false">SUMPRODUCT($D129,K129)*1/1000</f>
        <v>0</v>
      </c>
      <c r="L142" s="60" t="n">
        <f aca="false">SUMPRODUCT($D129,L129)*1/1000</f>
        <v>0</v>
      </c>
      <c r="M142" s="60" t="n">
        <f aca="false">SUMPRODUCT($D129,M129)*1/1000</f>
        <v>0</v>
      </c>
      <c r="N142" s="60" t="n">
        <f aca="false">SUMPRODUCT($D129,N129)*1/1000</f>
        <v>0</v>
      </c>
      <c r="O142" s="60" t="n">
        <f aca="false">SUMPRODUCT($D129,O129)*1/1000</f>
        <v>0</v>
      </c>
      <c r="P142" s="60" t="n">
        <f aca="false">SUMPRODUCT($D129,P129)*1/1000</f>
        <v>0</v>
      </c>
      <c r="Q142" s="60" t="n">
        <f aca="false">SUMPRODUCT($D129,Q129)*1/1000</f>
        <v>0</v>
      </c>
      <c r="R142" s="60" t="n">
        <f aca="false">SUMPRODUCT($D129,R129)*1/1000</f>
        <v>0</v>
      </c>
      <c r="S142" s="60" t="n">
        <f aca="false">SUMPRODUCT($D129,S129)*1/1000</f>
        <v>0</v>
      </c>
      <c r="T142" s="60" t="n">
        <f aca="false">SUMPRODUCT($D129,T129)*1/1000</f>
        <v>0</v>
      </c>
      <c r="U142" s="60" t="n">
        <f aca="false">SUMPRODUCT($D129,U129)*1/1000</f>
        <v>0</v>
      </c>
      <c r="V142" s="60" t="n">
        <f aca="false">SUMPRODUCT($D129,V129)*1/1000</f>
        <v>0</v>
      </c>
      <c r="W142" s="60" t="n">
        <f aca="false">SUMPRODUCT($D129,W129)*1/1000</f>
        <v>0</v>
      </c>
      <c r="X142" s="60" t="n">
        <f aca="false">SUMPRODUCT($D129,X129)*1/1000</f>
        <v>0</v>
      </c>
      <c r="Y142" s="60" t="n">
        <f aca="false">SUMPRODUCT($D129,Y129)*1/1000</f>
        <v>0</v>
      </c>
      <c r="Z142" s="60" t="n">
        <f aca="false">SUMPRODUCT($D129,Z129)*1/1000</f>
        <v>0</v>
      </c>
      <c r="AA142" s="60" t="n">
        <f aca="false">SUMPRODUCT($D129,AA129)*1/1000</f>
        <v>0</v>
      </c>
      <c r="AB142" s="60" t="n">
        <f aca="false">SUMPRODUCT($D129,AB129)*1/1000</f>
        <v>0</v>
      </c>
      <c r="AC142" s="60" t="n">
        <f aca="false">SUMPRODUCT($D129,AC129)*1/1000</f>
        <v>0</v>
      </c>
      <c r="AD142" s="60" t="n">
        <f aca="false">SUMPRODUCT($D129,AD129)*1/1000</f>
        <v>0</v>
      </c>
      <c r="AE142" s="60" t="n">
        <f aca="false">SUMPRODUCT($D129,AE129)*1/1000</f>
        <v>0</v>
      </c>
      <c r="AF142" s="60" t="n">
        <f aca="false">SUMPRODUCT($D129,AF129)*1/1000</f>
        <v>0</v>
      </c>
    </row>
    <row r="143" customFormat="false" ht="15" hidden="false" customHeight="false" outlineLevel="0" collapsed="false">
      <c r="B143" s="0" t="s">
        <v>353</v>
      </c>
      <c r="C143" s="60" t="str">
        <f aca="false">C130</f>
        <v>EjTilsluttet</v>
      </c>
      <c r="D143" s="60" t="n">
        <f aca="false">D130</f>
        <v>4850</v>
      </c>
      <c r="E143" s="60" t="n">
        <f aca="false">SUMPRODUCT($D130,E130)*1/1000</f>
        <v>0</v>
      </c>
      <c r="F143" s="60" t="n">
        <f aca="false">SUMPRODUCT($D130,F130)*1/1000</f>
        <v>0</v>
      </c>
      <c r="G143" s="60" t="n">
        <f aca="false">SUMPRODUCT($D130,G130)*1/1000</f>
        <v>0</v>
      </c>
      <c r="H143" s="60" t="n">
        <f aca="false">SUMPRODUCT($D130,H130)*1/1000</f>
        <v>0</v>
      </c>
      <c r="I143" s="60" t="n">
        <f aca="false">SUMPRODUCT($D130,I130)*1/1000</f>
        <v>0</v>
      </c>
      <c r="J143" s="60" t="n">
        <f aca="false">SUMPRODUCT($D130,J130)*1/1000</f>
        <v>0</v>
      </c>
      <c r="K143" s="60" t="n">
        <f aca="false">SUMPRODUCT($D130,K130)*1/1000</f>
        <v>0</v>
      </c>
      <c r="L143" s="60" t="n">
        <f aca="false">SUMPRODUCT($D130,L130)*1/1000</f>
        <v>0</v>
      </c>
      <c r="M143" s="60" t="n">
        <f aca="false">SUMPRODUCT($D130,M130)*1/1000</f>
        <v>0</v>
      </c>
      <c r="N143" s="60" t="n">
        <f aca="false">SUMPRODUCT($D130,N130)*1/1000</f>
        <v>0</v>
      </c>
      <c r="O143" s="60" t="n">
        <f aca="false">SUMPRODUCT($D130,O130)*1/1000</f>
        <v>0</v>
      </c>
      <c r="P143" s="60" t="n">
        <f aca="false">SUMPRODUCT($D130,P130)*1/1000</f>
        <v>0</v>
      </c>
      <c r="Q143" s="60" t="n">
        <f aca="false">SUMPRODUCT($D130,Q130)*1/1000</f>
        <v>0</v>
      </c>
      <c r="R143" s="60" t="n">
        <f aca="false">SUMPRODUCT($D130,R130)*1/1000</f>
        <v>0</v>
      </c>
      <c r="S143" s="60" t="n">
        <f aca="false">SUMPRODUCT($D130,S130)*1/1000</f>
        <v>0</v>
      </c>
      <c r="T143" s="60" t="n">
        <f aca="false">SUMPRODUCT($D130,T130)*1/1000</f>
        <v>0</v>
      </c>
      <c r="U143" s="60" t="n">
        <f aca="false">SUMPRODUCT($D130,U130)*1/1000</f>
        <v>0</v>
      </c>
      <c r="V143" s="60" t="n">
        <f aca="false">SUMPRODUCT($D130,V130)*1/1000</f>
        <v>0</v>
      </c>
      <c r="W143" s="60" t="n">
        <f aca="false">SUMPRODUCT($D130,W130)*1/1000</f>
        <v>3637.5</v>
      </c>
      <c r="X143" s="60" t="n">
        <f aca="false">SUMPRODUCT($D130,X130)*1/1000</f>
        <v>7275</v>
      </c>
      <c r="Y143" s="60" t="n">
        <f aca="false">SUMPRODUCT($D130,Y130)*1/1000</f>
        <v>10912.5</v>
      </c>
      <c r="Z143" s="60" t="n">
        <f aca="false">SUMPRODUCT($D130,Z130)*1/1000</f>
        <v>14550</v>
      </c>
      <c r="AA143" s="60" t="n">
        <f aca="false">SUMPRODUCT($D130,AA130)*1/1000</f>
        <v>18187.5</v>
      </c>
      <c r="AB143" s="60" t="n">
        <f aca="false">SUMPRODUCT($D130,AB130)*1/1000</f>
        <v>21825</v>
      </c>
      <c r="AC143" s="60" t="n">
        <f aca="false">SUMPRODUCT($D130,AC130)*1/1000</f>
        <v>25462.5</v>
      </c>
      <c r="AD143" s="60" t="n">
        <f aca="false">SUMPRODUCT($D130,AD130)*1/1000</f>
        <v>29100</v>
      </c>
      <c r="AE143" s="60" t="n">
        <f aca="false">SUMPRODUCT($D130,AE130)*1/1000</f>
        <v>32737.5</v>
      </c>
      <c r="AF143" s="60" t="n">
        <f aca="false">SUMPRODUCT($D130,AF130)*1/1000</f>
        <v>36375</v>
      </c>
    </row>
    <row r="144" customFormat="false" ht="15" hidden="false" customHeight="false" outlineLevel="0" collapsed="false">
      <c r="B144" s="0" t="s">
        <v>354</v>
      </c>
      <c r="C144" s="60" t="str">
        <f aca="false">C131</f>
        <v>DK1</v>
      </c>
      <c r="D144" s="60" t="n">
        <f aca="false">D131</f>
        <v>4450</v>
      </c>
      <c r="E144" s="60" t="n">
        <f aca="false">SUMPRODUCT($D131,E131)*1/1000</f>
        <v>0</v>
      </c>
      <c r="F144" s="60" t="n">
        <f aca="false">SUMPRODUCT($D131,F131)*1/1000</f>
        <v>0</v>
      </c>
      <c r="G144" s="60" t="n">
        <f aca="false">SUMPRODUCT($D131,G131)*1/1000</f>
        <v>0</v>
      </c>
      <c r="H144" s="60" t="n">
        <f aca="false">SUMPRODUCT($D131,H131)*1/1000</f>
        <v>0</v>
      </c>
      <c r="I144" s="60" t="n">
        <f aca="false">SUMPRODUCT($D131,I131)*1/1000</f>
        <v>0</v>
      </c>
      <c r="J144" s="60" t="n">
        <f aca="false">SUMPRODUCT($D131,J131)*1/1000</f>
        <v>0</v>
      </c>
      <c r="K144" s="60" t="n">
        <f aca="false">SUMPRODUCT($D131,K131)*1/1000</f>
        <v>0</v>
      </c>
      <c r="L144" s="60" t="n">
        <f aca="false">SUMPRODUCT($D131,L131)*1/1000</f>
        <v>0</v>
      </c>
      <c r="M144" s="60" t="n">
        <f aca="false">SUMPRODUCT($D131,M131)*1/1000</f>
        <v>0</v>
      </c>
      <c r="N144" s="60" t="n">
        <f aca="false">SUMPRODUCT($D131,N131)*1/1000</f>
        <v>0</v>
      </c>
      <c r="O144" s="60" t="n">
        <f aca="false">SUMPRODUCT($D131,O131)*1/1000</f>
        <v>0</v>
      </c>
      <c r="P144" s="60" t="n">
        <f aca="false">SUMPRODUCT($D131,P131)*1/1000</f>
        <v>0</v>
      </c>
      <c r="Q144" s="60" t="n">
        <f aca="false">SUMPRODUCT($D131,Q131)*1/1000</f>
        <v>0</v>
      </c>
      <c r="R144" s="60" t="n">
        <f aca="false">SUMPRODUCT($D131,R131)*1/1000</f>
        <v>0</v>
      </c>
      <c r="S144" s="60" t="n">
        <f aca="false">SUMPRODUCT($D131,S131)*1/1000</f>
        <v>0</v>
      </c>
      <c r="T144" s="60" t="n">
        <f aca="false">SUMPRODUCT($D131,T131)*1/1000</f>
        <v>0</v>
      </c>
      <c r="U144" s="60" t="n">
        <f aca="false">SUMPRODUCT($D131,U131)*1/1000</f>
        <v>0</v>
      </c>
      <c r="V144" s="60" t="n">
        <f aca="false">SUMPRODUCT($D131,V131)*1/1000</f>
        <v>0</v>
      </c>
      <c r="W144" s="60" t="n">
        <f aca="false">SUMPRODUCT($D131,W131)*1/1000</f>
        <v>0</v>
      </c>
      <c r="X144" s="60" t="n">
        <f aca="false">SUMPRODUCT($D131,X131)*1/1000</f>
        <v>0</v>
      </c>
      <c r="Y144" s="60" t="n">
        <f aca="false">SUMPRODUCT($D131,Y131)*1/1000</f>
        <v>0</v>
      </c>
      <c r="Z144" s="60" t="n">
        <f aca="false">SUMPRODUCT($D131,Z131)*1/1000</f>
        <v>0</v>
      </c>
      <c r="AA144" s="60" t="n">
        <f aca="false">SUMPRODUCT($D131,AA131)*1/1000</f>
        <v>0</v>
      </c>
      <c r="AB144" s="60" t="n">
        <f aca="false">SUMPRODUCT($D131,AB131)*1/1000</f>
        <v>0</v>
      </c>
      <c r="AC144" s="60" t="n">
        <f aca="false">SUMPRODUCT($D131,AC131)*1/1000</f>
        <v>0</v>
      </c>
      <c r="AD144" s="60" t="n">
        <f aca="false">SUMPRODUCT($D131,AD131)*1/1000</f>
        <v>0</v>
      </c>
      <c r="AE144" s="60" t="n">
        <f aca="false">SUMPRODUCT($D131,AE131)*1/1000</f>
        <v>0</v>
      </c>
      <c r="AF144" s="60" t="n">
        <f aca="false">SUMPRODUCT($D131,AF131)*1/1000</f>
        <v>0</v>
      </c>
    </row>
    <row r="145" customFormat="false" ht="15" hidden="false" customHeight="false" outlineLevel="0" collapsed="false">
      <c r="B145" s="0" t="s">
        <v>355</v>
      </c>
      <c r="C145" s="60" t="str">
        <f aca="false">C132</f>
        <v>DK2</v>
      </c>
      <c r="D145" s="60" t="n">
        <f aca="false">D132</f>
        <v>4450</v>
      </c>
      <c r="E145" s="60" t="n">
        <f aca="false">SUMPRODUCT($D132,E132)*1/1000</f>
        <v>0</v>
      </c>
      <c r="F145" s="60" t="n">
        <f aca="false">SUMPRODUCT($D132,F132)*1/1000</f>
        <v>0</v>
      </c>
      <c r="G145" s="60" t="n">
        <f aca="false">SUMPRODUCT($D132,G132)*1/1000</f>
        <v>0</v>
      </c>
      <c r="H145" s="60" t="n">
        <f aca="false">SUMPRODUCT($D132,H132)*1/1000</f>
        <v>0</v>
      </c>
      <c r="I145" s="60" t="n">
        <f aca="false">SUMPRODUCT($D132,I132)*1/1000</f>
        <v>0</v>
      </c>
      <c r="J145" s="60" t="n">
        <f aca="false">SUMPRODUCT($D132,J132)*1/1000</f>
        <v>0</v>
      </c>
      <c r="K145" s="60" t="n">
        <f aca="false">SUMPRODUCT($D132,K132)*1/1000</f>
        <v>0</v>
      </c>
      <c r="L145" s="60" t="n">
        <f aca="false">SUMPRODUCT($D132,L132)*1/1000</f>
        <v>0</v>
      </c>
      <c r="M145" s="60" t="n">
        <f aca="false">SUMPRODUCT($D132,M132)*1/1000</f>
        <v>0</v>
      </c>
      <c r="N145" s="60" t="n">
        <f aca="false">SUMPRODUCT($D132,N132)*1/1000</f>
        <v>0</v>
      </c>
      <c r="O145" s="60" t="n">
        <f aca="false">SUMPRODUCT($D132,O132)*1/1000</f>
        <v>0</v>
      </c>
      <c r="P145" s="60" t="n">
        <f aca="false">SUMPRODUCT($D132,P132)*1/1000</f>
        <v>0</v>
      </c>
      <c r="Q145" s="60" t="n">
        <f aca="false">SUMPRODUCT($D132,Q132)*1/1000</f>
        <v>0</v>
      </c>
      <c r="R145" s="60" t="n">
        <f aca="false">SUMPRODUCT($D132,R132)*1/1000</f>
        <v>0</v>
      </c>
      <c r="S145" s="60" t="n">
        <f aca="false">SUMPRODUCT($D132,S132)*1/1000</f>
        <v>0</v>
      </c>
      <c r="T145" s="60" t="n">
        <f aca="false">SUMPRODUCT($D132,T132)*1/1000</f>
        <v>0</v>
      </c>
      <c r="U145" s="60" t="n">
        <f aca="false">SUMPRODUCT($D132,U132)*1/1000</f>
        <v>0</v>
      </c>
      <c r="V145" s="60" t="n">
        <f aca="false">SUMPRODUCT($D132,V132)*1/1000</f>
        <v>0</v>
      </c>
      <c r="W145" s="60" t="n">
        <f aca="false">SUMPRODUCT($D132,W132)*1/1000</f>
        <v>0</v>
      </c>
      <c r="X145" s="60" t="n">
        <f aca="false">SUMPRODUCT($D132,X132)*1/1000</f>
        <v>0</v>
      </c>
      <c r="Y145" s="60" t="n">
        <f aca="false">SUMPRODUCT($D132,Y132)*1/1000</f>
        <v>0</v>
      </c>
      <c r="Z145" s="60" t="n">
        <f aca="false">SUMPRODUCT($D132,Z132)*1/1000</f>
        <v>0</v>
      </c>
      <c r="AA145" s="60" t="n">
        <f aca="false">SUMPRODUCT($D132,AA132)*1/1000</f>
        <v>0</v>
      </c>
      <c r="AB145" s="60" t="n">
        <f aca="false">SUMPRODUCT($D132,AB132)*1/1000</f>
        <v>0</v>
      </c>
      <c r="AC145" s="60" t="n">
        <f aca="false">SUMPRODUCT($D132,AC132)*1/1000</f>
        <v>0</v>
      </c>
      <c r="AD145" s="60" t="n">
        <f aca="false">SUMPRODUCT($D132,AD132)*1/1000</f>
        <v>0</v>
      </c>
      <c r="AE145" s="60" t="n">
        <f aca="false">SUMPRODUCT($D132,AE132)*1/1000</f>
        <v>0</v>
      </c>
      <c r="AF145" s="60" t="n">
        <f aca="false">SUMPRODUCT($D132,AF132)*1/1000</f>
        <v>0</v>
      </c>
    </row>
    <row r="146" customFormat="false" ht="15" hidden="false" customHeight="false" outlineLevel="0" collapsed="false">
      <c r="B146" s="0" t="s">
        <v>356</v>
      </c>
      <c r="C146" s="60" t="str">
        <f aca="false">C133</f>
        <v>DK2</v>
      </c>
      <c r="D146" s="60" t="n">
        <f aca="false">D133</f>
        <v>4450</v>
      </c>
      <c r="E146" s="60" t="n">
        <f aca="false">SUMPRODUCT($D133,E133)*1/1000</f>
        <v>0</v>
      </c>
      <c r="F146" s="60" t="n">
        <f aca="false">SUMPRODUCT($D133,F133)*1/1000</f>
        <v>0</v>
      </c>
      <c r="G146" s="60" t="n">
        <f aca="false">SUMPRODUCT($D133,G133)*1/1000</f>
        <v>0</v>
      </c>
      <c r="H146" s="60" t="n">
        <f aca="false">SUMPRODUCT($D133,H133)*1/1000</f>
        <v>0</v>
      </c>
      <c r="I146" s="60" t="n">
        <f aca="false">SUMPRODUCT($D133,I133)*1/1000</f>
        <v>0</v>
      </c>
      <c r="J146" s="60" t="n">
        <f aca="false">SUMPRODUCT($D133,J133)*1/1000</f>
        <v>0</v>
      </c>
      <c r="K146" s="60" t="n">
        <f aca="false">SUMPRODUCT($D133,K133)*1/1000</f>
        <v>0</v>
      </c>
      <c r="L146" s="60" t="n">
        <f aca="false">SUMPRODUCT($D133,L133)*1/1000</f>
        <v>0</v>
      </c>
      <c r="M146" s="60" t="n">
        <f aca="false">SUMPRODUCT($D133,M133)*1/1000</f>
        <v>0</v>
      </c>
      <c r="N146" s="60" t="n">
        <f aca="false">SUMPRODUCT($D133,N133)*1/1000</f>
        <v>0</v>
      </c>
      <c r="O146" s="60" t="n">
        <f aca="false">SUMPRODUCT($D133,O133)*1/1000</f>
        <v>0</v>
      </c>
      <c r="P146" s="60" t="n">
        <f aca="false">SUMPRODUCT($D133,P133)*1/1000</f>
        <v>0</v>
      </c>
      <c r="Q146" s="60" t="n">
        <f aca="false">SUMPRODUCT($D133,Q133)*1/1000</f>
        <v>0</v>
      </c>
      <c r="R146" s="60" t="n">
        <f aca="false">SUMPRODUCT($D133,R133)*1/1000</f>
        <v>0</v>
      </c>
      <c r="S146" s="60" t="n">
        <f aca="false">SUMPRODUCT($D133,S133)*1/1000</f>
        <v>0</v>
      </c>
      <c r="T146" s="60" t="n">
        <f aca="false">SUMPRODUCT($D133,T133)*1/1000</f>
        <v>0</v>
      </c>
      <c r="U146" s="60" t="n">
        <f aca="false">SUMPRODUCT($D133,U133)*1/1000</f>
        <v>0</v>
      </c>
      <c r="V146" s="60" t="n">
        <f aca="false">SUMPRODUCT($D133,V133)*1/1000</f>
        <v>0</v>
      </c>
      <c r="W146" s="60" t="n">
        <f aca="false">SUMPRODUCT($D133,W133)*1/1000</f>
        <v>0</v>
      </c>
      <c r="X146" s="60" t="n">
        <f aca="false">SUMPRODUCT($D133,X133)*1/1000</f>
        <v>0</v>
      </c>
      <c r="Y146" s="60" t="n">
        <f aca="false">SUMPRODUCT($D133,Y133)*1/1000</f>
        <v>0</v>
      </c>
      <c r="Z146" s="60" t="n">
        <f aca="false">SUMPRODUCT($D133,Z133)*1/1000</f>
        <v>0</v>
      </c>
      <c r="AA146" s="60" t="n">
        <f aca="false">SUMPRODUCT($D133,AA133)*1/1000</f>
        <v>0</v>
      </c>
      <c r="AB146" s="60" t="n">
        <f aca="false">SUMPRODUCT($D133,AB133)*1/1000</f>
        <v>0</v>
      </c>
      <c r="AC146" s="60" t="n">
        <f aca="false">SUMPRODUCT($D133,AC133)*1/1000</f>
        <v>0</v>
      </c>
      <c r="AD146" s="60" t="n">
        <f aca="false">SUMPRODUCT($D133,AD133)*1/1000</f>
        <v>0</v>
      </c>
      <c r="AE146" s="60" t="n">
        <f aca="false">SUMPRODUCT($D133,AE133)*1/1000</f>
        <v>0</v>
      </c>
      <c r="AF146" s="60" t="n">
        <f aca="false">SUMPRODUCT($D133,AF133)*1/1000</f>
        <v>0</v>
      </c>
    </row>
    <row r="147" customFormat="false" ht="15" hidden="false" customHeight="false" outlineLevel="0" collapsed="false">
      <c r="B147" s="7" t="s">
        <v>320</v>
      </c>
      <c r="C147" s="281" t="str">
        <f aca="false">C134</f>
        <v>DK2</v>
      </c>
      <c r="D147" s="60"/>
      <c r="E147" s="100" t="n">
        <f aca="false">SUMIF($C$140:$C$146,$C147,E$140:E$146)</f>
        <v>0</v>
      </c>
      <c r="F147" s="100" t="n">
        <f aca="false">SUMIF($C$140:$C$146,$C147,F$140:F$146)</f>
        <v>0</v>
      </c>
      <c r="G147" s="100" t="n">
        <f aca="false">SUMIF($C$140:$C$146,$C147,G$140:G$146)</f>
        <v>0</v>
      </c>
      <c r="H147" s="100" t="n">
        <f aca="false">SUMIF($C$140:$C$146,$C147,H$140:H$146)</f>
        <v>0</v>
      </c>
      <c r="I147" s="100" t="n">
        <f aca="false">SUMIF($C$140:$C$146,$C147,I$140:I$146)</f>
        <v>0</v>
      </c>
      <c r="J147" s="100" t="n">
        <f aca="false">SUMIF($C$140:$C$146,$C147,J$140:J$146)</f>
        <v>0</v>
      </c>
      <c r="K147" s="100" t="n">
        <f aca="false">SUMIF($C$140:$C$146,$C147,K$140:K$146)</f>
        <v>0</v>
      </c>
      <c r="L147" s="100" t="n">
        <f aca="false">SUMIF($C$140:$C$146,$C147,L$140:L$146)</f>
        <v>0</v>
      </c>
      <c r="M147" s="100" t="n">
        <f aca="false">SUMIF($C$140:$C$146,$C147,M$140:M$146)</f>
        <v>0</v>
      </c>
      <c r="N147" s="100" t="n">
        <f aca="false">SUMIF($C$140:$C$146,$C147,N$140:N$146)</f>
        <v>0</v>
      </c>
      <c r="O147" s="100" t="n">
        <f aca="false">SUMIF($C$140:$C$146,$C147,O$140:O$146)</f>
        <v>0</v>
      </c>
      <c r="P147" s="100" t="n">
        <f aca="false">SUMIF($C$140:$C$146,$C147,P$140:P$146)</f>
        <v>0</v>
      </c>
      <c r="Q147" s="100" t="n">
        <f aca="false">SUMIF($C$140:$C$146,$C147,Q$140:Q$146)</f>
        <v>0</v>
      </c>
      <c r="R147" s="100" t="n">
        <f aca="false">SUMIF($C$140:$C$146,$C147,R$140:R$146)</f>
        <v>0</v>
      </c>
      <c r="S147" s="100" t="n">
        <f aca="false">SUMIF($C$140:$C$146,$C147,S$140:S$146)</f>
        <v>0</v>
      </c>
      <c r="T147" s="100" t="n">
        <f aca="false">SUMIF($C$140:$C$146,$C147,T$140:T$146)</f>
        <v>0</v>
      </c>
      <c r="U147" s="100" t="n">
        <f aca="false">SUMIF($C$140:$C$146,$C147,U$140:U$146)</f>
        <v>0</v>
      </c>
      <c r="V147" s="100" t="n">
        <f aca="false">SUMIF($C$140:$C$146,$C147,V$140:V$146)</f>
        <v>0</v>
      </c>
      <c r="W147" s="100" t="n">
        <f aca="false">SUMIF($C$140:$C$146,$C147,W$140:W$146)</f>
        <v>0</v>
      </c>
      <c r="X147" s="100" t="n">
        <f aca="false">SUMIF($C$140:$C$146,$C147,X$140:X$146)</f>
        <v>0</v>
      </c>
      <c r="Y147" s="100" t="n">
        <f aca="false">SUMIF($C$140:$C$146,$C147,Y$140:Y$146)</f>
        <v>0</v>
      </c>
      <c r="Z147" s="100" t="n">
        <f aca="false">SUMIF($C$140:$C$146,$C147,Z$140:Z$146)</f>
        <v>0</v>
      </c>
      <c r="AA147" s="100" t="n">
        <f aca="false">SUMIF($C$140:$C$146,$C147,AA$140:AA$146)</f>
        <v>0</v>
      </c>
      <c r="AB147" s="100" t="n">
        <f aca="false">SUMIF($C$140:$C$146,$C147,AB$140:AB$146)</f>
        <v>0</v>
      </c>
      <c r="AC147" s="100" t="n">
        <f aca="false">SUMIF($C$140:$C$146,$C147,AC$140:AC$146)</f>
        <v>0</v>
      </c>
      <c r="AD147" s="100" t="n">
        <f aca="false">SUMIF($C$140:$C$146,$C147,AD$140:AD$146)</f>
        <v>0</v>
      </c>
      <c r="AE147" s="100" t="n">
        <f aca="false">SUMIF($C$140:$C$146,$C147,AE$140:AE$146)</f>
        <v>0</v>
      </c>
      <c r="AF147" s="100" t="n">
        <f aca="false">SUMIF($C$140:$C$146,$C147,AF$140:AF$146)</f>
        <v>0</v>
      </c>
    </row>
    <row r="148" customFormat="false" ht="15" hidden="false" customHeight="false" outlineLevel="0" collapsed="false">
      <c r="B148" s="7" t="s">
        <v>321</v>
      </c>
      <c r="C148" s="281" t="str">
        <f aca="false">C135</f>
        <v>DK1</v>
      </c>
      <c r="D148" s="60"/>
      <c r="E148" s="100" t="n">
        <f aca="false">SUMIF($C$140:$C$146,$C148,E$140:E$146)</f>
        <v>0</v>
      </c>
      <c r="F148" s="100" t="n">
        <f aca="false">SUMIF($C$140:$C$146,$C148,F$140:F$146)</f>
        <v>0</v>
      </c>
      <c r="G148" s="100" t="n">
        <f aca="false">SUMIF($C$140:$C$146,$C148,G$140:G$146)</f>
        <v>0</v>
      </c>
      <c r="H148" s="100" t="n">
        <f aca="false">SUMIF($C$140:$C$146,$C148,H$140:H$146)</f>
        <v>0</v>
      </c>
      <c r="I148" s="100" t="n">
        <f aca="false">SUMIF($C$140:$C$146,$C148,I$140:I$146)</f>
        <v>0</v>
      </c>
      <c r="J148" s="100" t="n">
        <f aca="false">SUMIF($C$140:$C$146,$C148,J$140:J$146)</f>
        <v>0</v>
      </c>
      <c r="K148" s="100" t="n">
        <f aca="false">SUMIF($C$140:$C$146,$C148,K$140:K$146)</f>
        <v>0</v>
      </c>
      <c r="L148" s="100" t="n">
        <f aca="false">SUMIF($C$140:$C$146,$C148,L$140:L$146)</f>
        <v>0</v>
      </c>
      <c r="M148" s="100" t="n">
        <f aca="false">SUMIF($C$140:$C$146,$C148,M$140:M$146)</f>
        <v>0</v>
      </c>
      <c r="N148" s="100" t="n">
        <f aca="false">SUMIF($C$140:$C$146,$C148,N$140:N$146)</f>
        <v>0</v>
      </c>
      <c r="O148" s="100" t="n">
        <f aca="false">SUMIF($C$140:$C$146,$C148,O$140:O$146)</f>
        <v>0</v>
      </c>
      <c r="P148" s="100" t="n">
        <f aca="false">SUMIF($C$140:$C$146,$C148,P$140:P$146)</f>
        <v>2400</v>
      </c>
      <c r="Q148" s="100" t="n">
        <f aca="false">SUMIF($C$140:$C$146,$C148,Q$140:Q$146)</f>
        <v>4800</v>
      </c>
      <c r="R148" s="100" t="n">
        <f aca="false">SUMIF($C$140:$C$146,$C148,R$140:R$146)</f>
        <v>7200</v>
      </c>
      <c r="S148" s="100" t="n">
        <f aca="false">SUMIF($C$140:$C$146,$C148,S$140:S$146)</f>
        <v>9600</v>
      </c>
      <c r="T148" s="100" t="n">
        <f aca="false">SUMIF($C$140:$C$146,$C148,T$140:T$146)</f>
        <v>12000</v>
      </c>
      <c r="U148" s="100" t="n">
        <f aca="false">SUMIF($C$140:$C$146,$C148,U$140:U$146)</f>
        <v>14400</v>
      </c>
      <c r="V148" s="100" t="n">
        <f aca="false">SUMIF($C$140:$C$146,$C148,V$140:V$146)</f>
        <v>16800</v>
      </c>
      <c r="W148" s="100" t="n">
        <f aca="false">SUMIF($C$140:$C$146,$C148,W$140:W$146)</f>
        <v>20437.5</v>
      </c>
      <c r="X148" s="100" t="n">
        <f aca="false">SUMIF($C$140:$C$146,$C148,X$140:X$146)</f>
        <v>24075</v>
      </c>
      <c r="Y148" s="100" t="n">
        <f aca="false">SUMIF($C$140:$C$146,$C148,Y$140:Y$146)</f>
        <v>27712.5</v>
      </c>
      <c r="Z148" s="100" t="n">
        <f aca="false">SUMIF($C$140:$C$146,$C148,Z$140:Z$146)</f>
        <v>31350</v>
      </c>
      <c r="AA148" s="100" t="n">
        <f aca="false">SUMIF($C$140:$C$146,$C148,AA$140:AA$146)</f>
        <v>34987.5</v>
      </c>
      <c r="AB148" s="100" t="n">
        <f aca="false">SUMIF($C$140:$C$146,$C148,AB$140:AB$146)</f>
        <v>38625</v>
      </c>
      <c r="AC148" s="100" t="n">
        <f aca="false">SUMIF($C$140:$C$146,$C148,AC$140:AC$146)</f>
        <v>42262.5</v>
      </c>
      <c r="AD148" s="100" t="n">
        <f aca="false">SUMIF($C$140:$C$146,$C148,AD$140:AD$146)</f>
        <v>45900</v>
      </c>
      <c r="AE148" s="100" t="n">
        <f aca="false">SUMIF($C$140:$C$146,$C148,AE$140:AE$146)</f>
        <v>49537.5</v>
      </c>
      <c r="AF148" s="100" t="n">
        <f aca="false">SUMIF($C$140:$C$146,$C148,AF$140:AF$146)</f>
        <v>53175</v>
      </c>
    </row>
    <row r="149" customFormat="false" ht="15" hidden="false" customHeight="false" outlineLevel="0" collapsed="false">
      <c r="B149" s="7" t="s">
        <v>113</v>
      </c>
      <c r="C149" s="281" t="str">
        <f aca="false">C136</f>
        <v>EjTilsluttet</v>
      </c>
      <c r="D149" s="60"/>
      <c r="E149" s="100" t="n">
        <f aca="false">SUMIF($C$140:$C$146,$C149,E$140:E$146)</f>
        <v>0</v>
      </c>
      <c r="F149" s="100" t="n">
        <f aca="false">SUMIF($C$140:$C$146,$C149,F$140:F$146)</f>
        <v>0</v>
      </c>
      <c r="G149" s="100" t="n">
        <f aca="false">SUMIF($C$140:$C$146,$C149,G$140:G$146)</f>
        <v>0</v>
      </c>
      <c r="H149" s="100" t="n">
        <f aca="false">SUMIF($C$140:$C$146,$C149,H$140:H$146)</f>
        <v>0</v>
      </c>
      <c r="I149" s="100" t="n">
        <f aca="false">SUMIF($C$140:$C$146,$C149,I$140:I$146)</f>
        <v>0</v>
      </c>
      <c r="J149" s="100" t="n">
        <f aca="false">SUMIF($C$140:$C$146,$C149,J$140:J$146)</f>
        <v>0</v>
      </c>
      <c r="K149" s="100" t="n">
        <f aca="false">SUMIF($C$140:$C$146,$C149,K$140:K$146)</f>
        <v>0</v>
      </c>
      <c r="L149" s="100" t="n">
        <f aca="false">SUMIF($C$140:$C$146,$C149,L$140:L$146)</f>
        <v>0</v>
      </c>
      <c r="M149" s="100" t="n">
        <f aca="false">SUMIF($C$140:$C$146,$C149,M$140:M$146)</f>
        <v>0</v>
      </c>
      <c r="N149" s="100" t="n">
        <f aca="false">SUMIF($C$140:$C$146,$C149,N$140:N$146)</f>
        <v>0</v>
      </c>
      <c r="O149" s="100" t="n">
        <f aca="false">SUMIF($C$140:$C$146,$C149,O$140:O$146)</f>
        <v>0</v>
      </c>
      <c r="P149" s="100" t="n">
        <f aca="false">SUMIF($C$140:$C$146,$C149,P$140:P$146)</f>
        <v>0</v>
      </c>
      <c r="Q149" s="100" t="n">
        <f aca="false">SUMIF($C$140:$C$146,$C149,Q$140:Q$146)</f>
        <v>0</v>
      </c>
      <c r="R149" s="100" t="n">
        <f aca="false">SUMIF($C$140:$C$146,$C149,R$140:R$146)</f>
        <v>0</v>
      </c>
      <c r="S149" s="100" t="n">
        <f aca="false">SUMIF($C$140:$C$146,$C149,S$140:S$146)</f>
        <v>0</v>
      </c>
      <c r="T149" s="100" t="n">
        <f aca="false">SUMIF($C$140:$C$146,$C149,T$140:T$146)</f>
        <v>0</v>
      </c>
      <c r="U149" s="100" t="n">
        <f aca="false">SUMIF($C$140:$C$146,$C149,U$140:U$146)</f>
        <v>0</v>
      </c>
      <c r="V149" s="100" t="n">
        <f aca="false">SUMIF($C$140:$C$146,$C149,V$140:V$146)</f>
        <v>0</v>
      </c>
      <c r="W149" s="100" t="n">
        <f aca="false">SUMIF($C$140:$C$146,$C149,W$140:W$146)</f>
        <v>3637.5</v>
      </c>
      <c r="X149" s="100" t="n">
        <f aca="false">SUMIF($C$140:$C$146,$C149,X$140:X$146)</f>
        <v>7275</v>
      </c>
      <c r="Y149" s="100" t="n">
        <f aca="false">SUMIF($C$140:$C$146,$C149,Y$140:Y$146)</f>
        <v>10912.5</v>
      </c>
      <c r="Z149" s="100" t="n">
        <f aca="false">SUMIF($C$140:$C$146,$C149,Z$140:Z$146)</f>
        <v>14550</v>
      </c>
      <c r="AA149" s="100" t="n">
        <f aca="false">SUMIF($C$140:$C$146,$C149,AA$140:AA$146)</f>
        <v>18187.5</v>
      </c>
      <c r="AB149" s="100" t="n">
        <f aca="false">SUMIF($C$140:$C$146,$C149,AB$140:AB$146)</f>
        <v>21825</v>
      </c>
      <c r="AC149" s="100" t="n">
        <f aca="false">SUMIF($C$140:$C$146,$C149,AC$140:AC$146)</f>
        <v>25462.5</v>
      </c>
      <c r="AD149" s="100" t="n">
        <f aca="false">SUMIF($C$140:$C$146,$C149,AD$140:AD$146)</f>
        <v>29100</v>
      </c>
      <c r="AE149" s="100" t="n">
        <f aca="false">SUMIF($C$140:$C$146,$C149,AE$140:AE$146)</f>
        <v>32737.5</v>
      </c>
      <c r="AF149" s="100" t="n">
        <f aca="false">SUMIF($C$140:$C$146,$C149,AF$140:AF$146)</f>
        <v>36375</v>
      </c>
    </row>
    <row r="150" customFormat="false" ht="15" hidden="false" customHeight="false" outlineLevel="0" collapsed="false">
      <c r="B150" s="7" t="s">
        <v>117</v>
      </c>
      <c r="C150" s="281" t="str">
        <f aca="false">C137</f>
        <v>DK</v>
      </c>
      <c r="D150" s="60"/>
      <c r="E150" s="100" t="n">
        <f aca="false">E147+E148+E149</f>
        <v>0</v>
      </c>
      <c r="F150" s="100" t="n">
        <f aca="false">F147+F148+F149</f>
        <v>0</v>
      </c>
      <c r="G150" s="100" t="n">
        <f aca="false">G147+G148+G149</f>
        <v>0</v>
      </c>
      <c r="H150" s="100" t="n">
        <f aca="false">H147+H148+H149</f>
        <v>0</v>
      </c>
      <c r="I150" s="100" t="n">
        <f aca="false">I147+I148+I149</f>
        <v>0</v>
      </c>
      <c r="J150" s="100" t="n">
        <f aca="false">J147+J148+J149</f>
        <v>0</v>
      </c>
      <c r="K150" s="100" t="n">
        <f aca="false">K147+K148+K149</f>
        <v>0</v>
      </c>
      <c r="L150" s="100" t="n">
        <f aca="false">L147+L148+L149</f>
        <v>0</v>
      </c>
      <c r="M150" s="100" t="n">
        <f aca="false">M147+M148+M149</f>
        <v>0</v>
      </c>
      <c r="N150" s="100" t="n">
        <f aca="false">N147+N148+N149</f>
        <v>0</v>
      </c>
      <c r="O150" s="100" t="n">
        <f aca="false">O147+O148+O149</f>
        <v>0</v>
      </c>
      <c r="P150" s="100" t="n">
        <f aca="false">P147+P148+P149</f>
        <v>2400</v>
      </c>
      <c r="Q150" s="100" t="n">
        <f aca="false">Q147+Q148+Q149</f>
        <v>4800</v>
      </c>
      <c r="R150" s="100" t="n">
        <f aca="false">R147+R148+R149</f>
        <v>7200</v>
      </c>
      <c r="S150" s="100" t="n">
        <f aca="false">S147+S148+S149</f>
        <v>9600</v>
      </c>
      <c r="T150" s="100" t="n">
        <f aca="false">T147+T148+T149</f>
        <v>12000</v>
      </c>
      <c r="U150" s="100" t="n">
        <f aca="false">U147+U148+U149</f>
        <v>14400</v>
      </c>
      <c r="V150" s="100" t="n">
        <f aca="false">V147+V148+V149</f>
        <v>16800</v>
      </c>
      <c r="W150" s="100" t="n">
        <f aca="false">W147+W148+W149</f>
        <v>24075</v>
      </c>
      <c r="X150" s="100" t="n">
        <f aca="false">X147+X148+X149</f>
        <v>31350</v>
      </c>
      <c r="Y150" s="100" t="n">
        <f aca="false">Y147+Y148+Y149</f>
        <v>38625</v>
      </c>
      <c r="Z150" s="100" t="n">
        <f aca="false">Z147+Z148+Z149</f>
        <v>45900</v>
      </c>
      <c r="AA150" s="100" t="n">
        <f aca="false">AA147+AA148+AA149</f>
        <v>53175</v>
      </c>
      <c r="AB150" s="100" t="n">
        <f aca="false">AB147+AB148+AB149</f>
        <v>60450</v>
      </c>
      <c r="AC150" s="100" t="n">
        <f aca="false">AC147+AC148+AC149</f>
        <v>67725</v>
      </c>
      <c r="AD150" s="100" t="n">
        <f aca="false">AD147+AD148+AD149</f>
        <v>75000</v>
      </c>
      <c r="AE150" s="100" t="n">
        <f aca="false">AE147+AE148+AE149</f>
        <v>82275</v>
      </c>
      <c r="AF150" s="100" t="n">
        <f aca="false">AF147+AF148+AF149</f>
        <v>89550</v>
      </c>
    </row>
    <row r="152" s="180" customFormat="true" ht="15" hidden="false" customHeight="false" outlineLevel="0" collapsed="false">
      <c r="B152" s="279" t="s">
        <v>357</v>
      </c>
    </row>
    <row r="154" customFormat="false" ht="15" hidden="false" customHeight="false" outlineLevel="0" collapsed="false">
      <c r="B154" s="171" t="s">
        <v>297</v>
      </c>
      <c r="E154" s="263" t="n">
        <v>2023</v>
      </c>
      <c r="F154" s="263" t="n">
        <v>2024</v>
      </c>
      <c r="G154" s="263" t="n">
        <v>2025</v>
      </c>
      <c r="H154" s="263" t="n">
        <v>2026</v>
      </c>
      <c r="I154" s="263" t="n">
        <v>2027</v>
      </c>
      <c r="J154" s="263" t="n">
        <v>2028</v>
      </c>
      <c r="K154" s="263" t="n">
        <v>2029</v>
      </c>
      <c r="L154" s="263" t="n">
        <v>2030</v>
      </c>
      <c r="M154" s="263" t="n">
        <v>2031</v>
      </c>
      <c r="N154" s="263" t="n">
        <v>2032</v>
      </c>
      <c r="O154" s="263" t="n">
        <v>2033</v>
      </c>
      <c r="P154" s="263" t="n">
        <v>2034</v>
      </c>
      <c r="Q154" s="263" t="n">
        <v>2035</v>
      </c>
      <c r="R154" s="263" t="n">
        <v>2036</v>
      </c>
      <c r="S154" s="263" t="n">
        <v>2037</v>
      </c>
      <c r="T154" s="263" t="n">
        <v>2038</v>
      </c>
      <c r="U154" s="263" t="n">
        <v>2039</v>
      </c>
      <c r="V154" s="263" t="n">
        <v>2040</v>
      </c>
      <c r="W154" s="263" t="n">
        <v>2041</v>
      </c>
      <c r="X154" s="263" t="n">
        <v>2042</v>
      </c>
      <c r="Y154" s="263" t="n">
        <v>2043</v>
      </c>
      <c r="Z154" s="263" t="n">
        <v>2044</v>
      </c>
      <c r="AA154" s="263" t="n">
        <v>2045</v>
      </c>
      <c r="AB154" s="263" t="n">
        <v>2046</v>
      </c>
      <c r="AC154" s="263" t="n">
        <v>2047</v>
      </c>
      <c r="AD154" s="263" t="n">
        <v>2048</v>
      </c>
      <c r="AE154" s="263" t="n">
        <v>2049</v>
      </c>
      <c r="AF154" s="263" t="n">
        <v>2050</v>
      </c>
    </row>
    <row r="155" customFormat="false" ht="15" hidden="false" customHeight="false" outlineLevel="0" collapsed="false">
      <c r="B155" s="13" t="s">
        <v>320</v>
      </c>
      <c r="E155" s="60" t="n">
        <f aca="false">E26+E74+E109+E134</f>
        <v>1028.2</v>
      </c>
      <c r="F155" s="60" t="n">
        <f aca="false">F26+F74+F109+F134</f>
        <v>1028.2</v>
      </c>
      <c r="G155" s="60" t="n">
        <f aca="false">G26+G74+G109+G134</f>
        <v>1028.2</v>
      </c>
      <c r="H155" s="60" t="n">
        <f aca="false">H26+H74+H109+H134</f>
        <v>1028.2</v>
      </c>
      <c r="I155" s="60" t="n">
        <f aca="false">I26+I74+I109+I134</f>
        <v>1028.2</v>
      </c>
      <c r="J155" s="60" t="n">
        <f aca="false">J26+J74+J109+J134</f>
        <v>1478.2</v>
      </c>
      <c r="K155" s="60" t="n">
        <f aca="false">K26+K74+K109+K134</f>
        <v>1478.2</v>
      </c>
      <c r="L155" s="60" t="n">
        <f aca="false">L26+L74+L109+L134</f>
        <v>2578.2</v>
      </c>
      <c r="M155" s="60" t="n">
        <f aca="false">M26+M74+M109+M134</f>
        <v>6578.2</v>
      </c>
      <c r="N155" s="60" t="n">
        <f aca="false">N26+N74+N109+N134</f>
        <v>6578.2</v>
      </c>
      <c r="O155" s="60" t="n">
        <f aca="false">O26+O74+O109+O134</f>
        <v>7378.2</v>
      </c>
      <c r="P155" s="60" t="n">
        <f aca="false">P26+P74+P109+P134</f>
        <v>7378.2</v>
      </c>
      <c r="Q155" s="60" t="n">
        <f aca="false">Q26+Q74+Q109+Q134</f>
        <v>7378.2</v>
      </c>
      <c r="R155" s="60" t="n">
        <f aca="false">R26+R74+R109+R134</f>
        <v>7378.2</v>
      </c>
      <c r="S155" s="60" t="n">
        <f aca="false">S26+S74+S109+S134</f>
        <v>7378.2</v>
      </c>
      <c r="T155" s="60" t="n">
        <f aca="false">T26+T74+T109+T134</f>
        <v>7378.2</v>
      </c>
      <c r="U155" s="60" t="n">
        <f aca="false">U26+U74+U109+U134</f>
        <v>7378.2</v>
      </c>
      <c r="V155" s="60" t="n">
        <f aca="false">V26+V74+V109+V134</f>
        <v>7378.2</v>
      </c>
      <c r="W155" s="60" t="n">
        <f aca="false">W26+W74+W109+W134</f>
        <v>7378.2</v>
      </c>
      <c r="X155" s="60" t="n">
        <f aca="false">X26+X74+X109+X134</f>
        <v>7378.2</v>
      </c>
      <c r="Y155" s="60" t="n">
        <f aca="false">Y26+Y74+Y109+Y134</f>
        <v>7378.2</v>
      </c>
      <c r="Z155" s="60" t="n">
        <f aca="false">Z26+Z74+Z109+Z134</f>
        <v>7378.2</v>
      </c>
      <c r="AA155" s="60" t="n">
        <f aca="false">AA26+AA74+AA109+AA134</f>
        <v>7378.2</v>
      </c>
      <c r="AB155" s="60" t="n">
        <f aca="false">AB26+AB74+AB109+AB134</f>
        <v>7378.2</v>
      </c>
      <c r="AC155" s="60" t="n">
        <f aca="false">AC26+AC74+AC109+AC134</f>
        <v>7378.2</v>
      </c>
      <c r="AD155" s="60" t="n">
        <f aca="false">AD26+AD74+AD109+AD134</f>
        <v>7378.2</v>
      </c>
      <c r="AE155" s="60" t="n">
        <f aca="false">AE26+AE74+AE109+AE134</f>
        <v>7378.2</v>
      </c>
      <c r="AF155" s="60" t="n">
        <f aca="false">AF26+AF74+AF109+AF134</f>
        <v>7378.2</v>
      </c>
    </row>
    <row r="156" customFormat="false" ht="15" hidden="false" customHeight="false" outlineLevel="0" collapsed="false">
      <c r="B156" s="13" t="s">
        <v>321</v>
      </c>
      <c r="E156" s="60" t="n">
        <f aca="false">E27+E75+E110+E135</f>
        <v>1277.4</v>
      </c>
      <c r="F156" s="60" t="n">
        <f aca="false">F27+F75+F110+F135</f>
        <v>1627.4</v>
      </c>
      <c r="G156" s="60" t="n">
        <f aca="false">G27+G75+G110+G135</f>
        <v>1627.4</v>
      </c>
      <c r="H156" s="60" t="n">
        <f aca="false">H27+H75+H110+H135</f>
        <v>1627.4</v>
      </c>
      <c r="I156" s="60" t="n">
        <f aca="false">I27+I75+I110+I135</f>
        <v>2707.4</v>
      </c>
      <c r="J156" s="60" t="n">
        <f aca="false">J27+J75+J110+J135</f>
        <v>2772.4</v>
      </c>
      <c r="K156" s="60" t="n">
        <f aca="false">K27+K75+K110+K135</f>
        <v>2772.4</v>
      </c>
      <c r="L156" s="60" t="n">
        <f aca="false">L27+L75+L110+L135</f>
        <v>2772.4</v>
      </c>
      <c r="M156" s="60" t="n">
        <f aca="false">M27+M75+M110+M135</f>
        <v>6772.4</v>
      </c>
      <c r="N156" s="60" t="n">
        <f aca="false">N27+N75+N110+N135</f>
        <v>6772.4</v>
      </c>
      <c r="O156" s="60" t="n">
        <f aca="false">O27+O75+O110+O135</f>
        <v>11372.4</v>
      </c>
      <c r="P156" s="60" t="n">
        <f aca="false">P27+P75+P110+P135</f>
        <v>11872.4</v>
      </c>
      <c r="Q156" s="60" t="n">
        <f aca="false">Q27+Q75+Q110+Q135</f>
        <v>15372.4</v>
      </c>
      <c r="R156" s="60" t="n">
        <f aca="false">R27+R75+R110+R135</f>
        <v>15872.4</v>
      </c>
      <c r="S156" s="60" t="n">
        <f aca="false">S27+S75+S110+S135</f>
        <v>16372.4</v>
      </c>
      <c r="T156" s="60" t="n">
        <f aca="false">T27+T75+T110+T135</f>
        <v>16872.4</v>
      </c>
      <c r="U156" s="60" t="n">
        <f aca="false">U27+U75+U110+U135</f>
        <v>17372.4</v>
      </c>
      <c r="V156" s="60" t="n">
        <f aca="false">V27+V75+V110+V135</f>
        <v>21872.4</v>
      </c>
      <c r="W156" s="60" t="n">
        <f aca="false">W27+W75+W110+W135</f>
        <v>22622.4</v>
      </c>
      <c r="X156" s="60" t="n">
        <f aca="false">X27+X75+X110+X135</f>
        <v>23372.4</v>
      </c>
      <c r="Y156" s="60" t="n">
        <f aca="false">Y27+Y75+Y110+Y135</f>
        <v>24122.4</v>
      </c>
      <c r="Z156" s="60" t="n">
        <f aca="false">Z27+Z75+Z110+Z135</f>
        <v>24872.4</v>
      </c>
      <c r="AA156" s="60" t="n">
        <f aca="false">AA27+AA75+AA110+AA135</f>
        <v>25622.4</v>
      </c>
      <c r="AB156" s="60" t="n">
        <f aca="false">AB27+AB75+AB110+AB135</f>
        <v>26372.4</v>
      </c>
      <c r="AC156" s="60" t="n">
        <f aca="false">AC27+AC75+AC110+AC135</f>
        <v>27122.4</v>
      </c>
      <c r="AD156" s="60" t="n">
        <f aca="false">AD27+AD75+AD110+AD135</f>
        <v>27872.4</v>
      </c>
      <c r="AE156" s="60" t="n">
        <f aca="false">AE27+AE75+AE110+AE135</f>
        <v>28622.4</v>
      </c>
      <c r="AF156" s="60" t="n">
        <f aca="false">AF27+AF75+AF110+AF135</f>
        <v>29372.4</v>
      </c>
    </row>
    <row r="157" customFormat="false" ht="15" hidden="false" customHeight="false" outlineLevel="0" collapsed="false">
      <c r="B157" s="61" t="s">
        <v>113</v>
      </c>
      <c r="E157" s="60" t="n">
        <f aca="false">E136</f>
        <v>0</v>
      </c>
      <c r="F157" s="60" t="n">
        <f aca="false">F136</f>
        <v>0</v>
      </c>
      <c r="G157" s="60" t="n">
        <f aca="false">G136</f>
        <v>0</v>
      </c>
      <c r="H157" s="60" t="n">
        <f aca="false">H136</f>
        <v>0</v>
      </c>
      <c r="I157" s="60" t="n">
        <f aca="false">I136</f>
        <v>0</v>
      </c>
      <c r="J157" s="60" t="n">
        <f aca="false">J136</f>
        <v>0</v>
      </c>
      <c r="K157" s="60" t="n">
        <f aca="false">K136</f>
        <v>0</v>
      </c>
      <c r="L157" s="60" t="n">
        <f aca="false">L136</f>
        <v>0</v>
      </c>
      <c r="M157" s="60" t="n">
        <f aca="false">M136</f>
        <v>0</v>
      </c>
      <c r="N157" s="60" t="n">
        <f aca="false">N136</f>
        <v>0</v>
      </c>
      <c r="O157" s="60" t="n">
        <f aca="false">O136</f>
        <v>0</v>
      </c>
      <c r="P157" s="60" t="n">
        <f aca="false">P136</f>
        <v>0</v>
      </c>
      <c r="Q157" s="60" t="n">
        <f aca="false">Q136</f>
        <v>0</v>
      </c>
      <c r="R157" s="60" t="n">
        <f aca="false">R136</f>
        <v>0</v>
      </c>
      <c r="S157" s="60" t="n">
        <f aca="false">S136</f>
        <v>0</v>
      </c>
      <c r="T157" s="60" t="n">
        <f aca="false">T136</f>
        <v>0</v>
      </c>
      <c r="U157" s="60" t="n">
        <f aca="false">U136</f>
        <v>0</v>
      </c>
      <c r="V157" s="60" t="n">
        <f aca="false">V136</f>
        <v>0</v>
      </c>
      <c r="W157" s="60" t="n">
        <f aca="false">W136</f>
        <v>750</v>
      </c>
      <c r="X157" s="60" t="n">
        <f aca="false">X136</f>
        <v>1500</v>
      </c>
      <c r="Y157" s="60" t="n">
        <f aca="false">Y136</f>
        <v>2250</v>
      </c>
      <c r="Z157" s="60" t="n">
        <f aca="false">Z136</f>
        <v>3000</v>
      </c>
      <c r="AA157" s="60" t="n">
        <f aca="false">AA136</f>
        <v>3750</v>
      </c>
      <c r="AB157" s="60" t="n">
        <f aca="false">AB136</f>
        <v>4500</v>
      </c>
      <c r="AC157" s="60" t="n">
        <f aca="false">AC136</f>
        <v>5250</v>
      </c>
      <c r="AD157" s="60" t="n">
        <f aca="false">AD136</f>
        <v>6000</v>
      </c>
      <c r="AE157" s="60" t="n">
        <f aca="false">AE136</f>
        <v>6750</v>
      </c>
      <c r="AF157" s="60" t="n">
        <f aca="false">AF136</f>
        <v>7500</v>
      </c>
    </row>
    <row r="158" customFormat="false" ht="15" hidden="false" customHeight="false" outlineLevel="0" collapsed="false">
      <c r="B158" s="30" t="s">
        <v>117</v>
      </c>
      <c r="E158" s="281" t="n">
        <f aca="false">E155+E156+E157</f>
        <v>2305.6</v>
      </c>
      <c r="F158" s="281" t="n">
        <f aca="false">F155+F156+F157</f>
        <v>2655.6</v>
      </c>
      <c r="G158" s="281" t="n">
        <f aca="false">G155+G156+G157</f>
        <v>2655.6</v>
      </c>
      <c r="H158" s="281" t="n">
        <f aca="false">H155+H156+H157</f>
        <v>2655.6</v>
      </c>
      <c r="I158" s="281" t="n">
        <f aca="false">I155+I156+I157</f>
        <v>3735.6</v>
      </c>
      <c r="J158" s="281" t="n">
        <f aca="false">J155+J156+J157</f>
        <v>4250.6</v>
      </c>
      <c r="K158" s="281" t="n">
        <f aca="false">K155+K156+K157</f>
        <v>4250.6</v>
      </c>
      <c r="L158" s="281" t="n">
        <f aca="false">L155+L156+L157</f>
        <v>5350.6</v>
      </c>
      <c r="M158" s="281" t="n">
        <f aca="false">M155+M156+M157</f>
        <v>13350.6</v>
      </c>
      <c r="N158" s="281" t="n">
        <f aca="false">N155+N156+N157</f>
        <v>13350.6</v>
      </c>
      <c r="O158" s="281" t="n">
        <f aca="false">O155+O156+O157</f>
        <v>18750.6</v>
      </c>
      <c r="P158" s="281" t="n">
        <f aca="false">P155+P156+P157</f>
        <v>19250.6</v>
      </c>
      <c r="Q158" s="281" t="n">
        <f aca="false">Q155+Q156+Q157</f>
        <v>22750.6</v>
      </c>
      <c r="R158" s="281" t="n">
        <f aca="false">R155+R156+R157</f>
        <v>23250.6</v>
      </c>
      <c r="S158" s="281" t="n">
        <f aca="false">S155+S156+S157</f>
        <v>23750.6</v>
      </c>
      <c r="T158" s="281" t="n">
        <f aca="false">T155+T156+T157</f>
        <v>24250.6</v>
      </c>
      <c r="U158" s="281" t="n">
        <f aca="false">U155+U156+U157</f>
        <v>24750.6</v>
      </c>
      <c r="V158" s="281" t="n">
        <f aca="false">V155+V156+V157</f>
        <v>29250.6</v>
      </c>
      <c r="W158" s="281" t="n">
        <f aca="false">W155+W156+W157</f>
        <v>30750.6</v>
      </c>
      <c r="X158" s="281" t="n">
        <f aca="false">X155+X156+X157</f>
        <v>32250.6</v>
      </c>
      <c r="Y158" s="281" t="n">
        <f aca="false">Y155+Y156+Y157</f>
        <v>33750.6</v>
      </c>
      <c r="Z158" s="281" t="n">
        <f aca="false">Z155+Z156+Z157</f>
        <v>35250.6</v>
      </c>
      <c r="AA158" s="281" t="n">
        <f aca="false">AA155+AA156+AA157</f>
        <v>36750.6</v>
      </c>
      <c r="AB158" s="281" t="n">
        <f aca="false">AB155+AB156+AB157</f>
        <v>38250.6</v>
      </c>
      <c r="AC158" s="281" t="n">
        <f aca="false">AC155+AC156+AC157</f>
        <v>39750.6</v>
      </c>
      <c r="AD158" s="281" t="n">
        <f aca="false">AD155+AD156+AD157</f>
        <v>41250.6</v>
      </c>
      <c r="AE158" s="281" t="n">
        <f aca="false">AE155+AE156+AE157</f>
        <v>42750.6</v>
      </c>
      <c r="AF158" s="281" t="n">
        <f aca="false">AF155+AF156+AF157</f>
        <v>44250.6</v>
      </c>
    </row>
    <row r="160" customFormat="false" ht="15" hidden="false" customHeight="false" outlineLevel="0" collapsed="false">
      <c r="B160" s="171" t="s">
        <v>323</v>
      </c>
      <c r="E160" s="263" t="n">
        <v>2023</v>
      </c>
      <c r="F160" s="263" t="n">
        <v>2024</v>
      </c>
      <c r="G160" s="263" t="n">
        <v>2025</v>
      </c>
      <c r="H160" s="263" t="n">
        <v>2026</v>
      </c>
      <c r="I160" s="263" t="n">
        <v>2027</v>
      </c>
      <c r="J160" s="263" t="n">
        <v>2028</v>
      </c>
      <c r="K160" s="263" t="n">
        <v>2029</v>
      </c>
      <c r="L160" s="263" t="n">
        <v>2030</v>
      </c>
      <c r="M160" s="263" t="n">
        <v>2031</v>
      </c>
      <c r="N160" s="263" t="n">
        <v>2032</v>
      </c>
      <c r="O160" s="263" t="n">
        <v>2033</v>
      </c>
      <c r="P160" s="263" t="n">
        <v>2034</v>
      </c>
      <c r="Q160" s="263" t="n">
        <v>2035</v>
      </c>
      <c r="R160" s="263" t="n">
        <v>2036</v>
      </c>
      <c r="S160" s="263" t="n">
        <v>2037</v>
      </c>
      <c r="T160" s="263" t="n">
        <v>2038</v>
      </c>
      <c r="U160" s="263" t="n">
        <v>2039</v>
      </c>
      <c r="V160" s="263" t="n">
        <v>2040</v>
      </c>
      <c r="W160" s="263" t="n">
        <v>2041</v>
      </c>
      <c r="X160" s="263" t="n">
        <v>2042</v>
      </c>
      <c r="Y160" s="263" t="n">
        <v>2043</v>
      </c>
      <c r="Z160" s="263" t="n">
        <v>2044</v>
      </c>
      <c r="AA160" s="263" t="n">
        <v>2045</v>
      </c>
      <c r="AB160" s="263" t="n">
        <v>2046</v>
      </c>
      <c r="AC160" s="263" t="n">
        <v>2047</v>
      </c>
      <c r="AD160" s="263" t="n">
        <v>2048</v>
      </c>
      <c r="AE160" s="263" t="n">
        <v>2049</v>
      </c>
      <c r="AF160" s="263" t="n">
        <v>2050</v>
      </c>
    </row>
    <row r="161" customFormat="false" ht="15" hidden="false" customHeight="false" outlineLevel="0" collapsed="false">
      <c r="B161" s="13" t="s">
        <v>320</v>
      </c>
      <c r="E161" s="60" t="n">
        <f aca="false">E49+E96+E119+E147</f>
        <v>4028.38</v>
      </c>
      <c r="F161" s="60" t="n">
        <f aca="false">F49+F96+F119+F147</f>
        <v>4028.38</v>
      </c>
      <c r="G161" s="60" t="n">
        <f aca="false">G49+G96+G119+G147</f>
        <v>4028.38</v>
      </c>
      <c r="H161" s="60" t="n">
        <f aca="false">H49+H96+H119+H147</f>
        <v>4028.38</v>
      </c>
      <c r="I161" s="60" t="n">
        <f aca="false">I49+I96+I119+I147</f>
        <v>4028.38</v>
      </c>
      <c r="J161" s="60" t="n">
        <f aca="false">J49+J96+J119+J147</f>
        <v>5974.63</v>
      </c>
      <c r="K161" s="60" t="n">
        <f aca="false">K49+K96+K119+K147</f>
        <v>5974.63</v>
      </c>
      <c r="L161" s="60" t="n">
        <f aca="false">L49+L96+L119+L147</f>
        <v>10869.63</v>
      </c>
      <c r="M161" s="60" t="n">
        <f aca="false">M49+M96+M119+M147</f>
        <v>29269.63</v>
      </c>
      <c r="N161" s="60" t="n">
        <f aca="false">N49+N96+N119+N147</f>
        <v>29269.63</v>
      </c>
      <c r="O161" s="60" t="n">
        <f aca="false">O49+O96+O119+O147</f>
        <v>32989.63</v>
      </c>
      <c r="P161" s="60" t="n">
        <f aca="false">P49+P96+P119+P147</f>
        <v>32989.63</v>
      </c>
      <c r="Q161" s="60" t="n">
        <f aca="false">Q49+Q96+Q119+Q147</f>
        <v>32989.63</v>
      </c>
      <c r="R161" s="60" t="n">
        <f aca="false">R49+R96+R119+R147</f>
        <v>32989.63</v>
      </c>
      <c r="S161" s="60" t="n">
        <f aca="false">S49+S96+S119+S147</f>
        <v>32989.63</v>
      </c>
      <c r="T161" s="60" t="n">
        <f aca="false">T49+T96+T119+T147</f>
        <v>32989.63</v>
      </c>
      <c r="U161" s="60" t="n">
        <f aca="false">U49+U96+U119+U147</f>
        <v>32989.63</v>
      </c>
      <c r="V161" s="60" t="n">
        <f aca="false">V49+V96+V119+V147</f>
        <v>32989.63</v>
      </c>
      <c r="W161" s="60" t="n">
        <f aca="false">W49+W96+W119+W147</f>
        <v>32989.63</v>
      </c>
      <c r="X161" s="60" t="n">
        <f aca="false">X49+X96+X119+X147</f>
        <v>32989.63</v>
      </c>
      <c r="Y161" s="60" t="n">
        <f aca="false">Y49+Y96+Y119+Y147</f>
        <v>32989.63</v>
      </c>
      <c r="Z161" s="60" t="n">
        <f aca="false">Z49+Z96+Z119+Z147</f>
        <v>32989.63</v>
      </c>
      <c r="AA161" s="60" t="n">
        <f aca="false">AA49+AA96+AA119+AA147</f>
        <v>32989.63</v>
      </c>
      <c r="AB161" s="60" t="n">
        <f aca="false">AB49+AB96+AB119+AB147</f>
        <v>32989.63</v>
      </c>
      <c r="AC161" s="60" t="n">
        <f aca="false">AC49+AC96+AC119+AC147</f>
        <v>32989.63</v>
      </c>
      <c r="AD161" s="60" t="n">
        <f aca="false">AD49+AD96+AD119+AD147</f>
        <v>32989.63</v>
      </c>
      <c r="AE161" s="60" t="n">
        <f aca="false">AE49+AE96+AE119+AE147</f>
        <v>32989.63</v>
      </c>
      <c r="AF161" s="60" t="n">
        <f aca="false">AF49+AF96+AF119+AF147</f>
        <v>32989.63</v>
      </c>
    </row>
    <row r="162" customFormat="false" ht="15" hidden="false" customHeight="false" outlineLevel="0" collapsed="false">
      <c r="B162" s="13" t="s">
        <v>321</v>
      </c>
      <c r="E162" s="60" t="n">
        <f aca="false">E50+E97+E120+E148</f>
        <v>5500.165</v>
      </c>
      <c r="F162" s="60" t="n">
        <f aca="false">F50+F97+F120+F148</f>
        <v>7119.165</v>
      </c>
      <c r="G162" s="60" t="n">
        <f aca="false">G50+G97+G120+G148</f>
        <v>7119.165</v>
      </c>
      <c r="H162" s="60" t="n">
        <f aca="false">H50+H97+H120+H148</f>
        <v>7119.165</v>
      </c>
      <c r="I162" s="60" t="n">
        <f aca="false">I50+I97+I120+I148</f>
        <v>12344.565</v>
      </c>
      <c r="J162" s="60" t="n">
        <f aca="false">J50+J97+J120+J148</f>
        <v>12625.69</v>
      </c>
      <c r="K162" s="60" t="n">
        <f aca="false">K50+K97+K120+K148</f>
        <v>12625.69</v>
      </c>
      <c r="L162" s="60" t="n">
        <f aca="false">L50+L97+L120+L148</f>
        <v>12625.69</v>
      </c>
      <c r="M162" s="60" t="n">
        <f aca="false">M50+M97+M120+M148</f>
        <v>31575.69</v>
      </c>
      <c r="N162" s="60" t="n">
        <f aca="false">N50+N97+N120+N148</f>
        <v>31575.69</v>
      </c>
      <c r="O162" s="60" t="n">
        <f aca="false">O50+O97+O120+O148</f>
        <v>53480.69</v>
      </c>
      <c r="P162" s="60" t="n">
        <f aca="false">P50+P97+P120+P148</f>
        <v>55880.69</v>
      </c>
      <c r="Q162" s="60" t="n">
        <f aca="false">Q50+Q97+Q120+Q148</f>
        <v>72530.69</v>
      </c>
      <c r="R162" s="60" t="n">
        <f aca="false">R50+R97+R120+R148</f>
        <v>74930.69</v>
      </c>
      <c r="S162" s="60" t="n">
        <f aca="false">S50+S97+S120+S148</f>
        <v>77330.69</v>
      </c>
      <c r="T162" s="60" t="n">
        <f aca="false">T50+T97+T120+T148</f>
        <v>79730.69</v>
      </c>
      <c r="U162" s="60" t="n">
        <f aca="false">U50+U97+U120+U148</f>
        <v>82130.69</v>
      </c>
      <c r="V162" s="60" t="n">
        <f aca="false">V50+V97+V120+V148</f>
        <v>103530.69</v>
      </c>
      <c r="W162" s="60" t="n">
        <f aca="false">W50+W97+W120+W148</f>
        <v>107168.19</v>
      </c>
      <c r="X162" s="60" t="n">
        <f aca="false">X50+X97+X120+X148</f>
        <v>110805.69</v>
      </c>
      <c r="Y162" s="60" t="n">
        <f aca="false">Y50+Y97+Y120+Y148</f>
        <v>114443.19</v>
      </c>
      <c r="Z162" s="60" t="n">
        <f aca="false">Z50+Z97+Z120+Z148</f>
        <v>118080.69</v>
      </c>
      <c r="AA162" s="60" t="n">
        <f aca="false">AA50+AA97+AA120+AA148</f>
        <v>121718.19</v>
      </c>
      <c r="AB162" s="60" t="n">
        <f aca="false">AB50+AB97+AB120+AB148</f>
        <v>125355.69</v>
      </c>
      <c r="AC162" s="60" t="n">
        <f aca="false">AC50+AC97+AC120+AC148</f>
        <v>128993.19</v>
      </c>
      <c r="AD162" s="60" t="n">
        <f aca="false">AD50+AD97+AD120+AD148</f>
        <v>132630.69</v>
      </c>
      <c r="AE162" s="60" t="n">
        <f aca="false">AE50+AE97+AE120+AE148</f>
        <v>136268.19</v>
      </c>
      <c r="AF162" s="60" t="n">
        <f aca="false">AF50+AF97+AF120+AF148</f>
        <v>139905.69</v>
      </c>
    </row>
    <row r="163" customFormat="false" ht="15" hidden="false" customHeight="false" outlineLevel="0" collapsed="false">
      <c r="B163" s="61" t="s">
        <v>113</v>
      </c>
      <c r="E163" s="60" t="n">
        <f aca="false">E149</f>
        <v>0</v>
      </c>
      <c r="F163" s="60" t="n">
        <f aca="false">F149</f>
        <v>0</v>
      </c>
      <c r="G163" s="60" t="n">
        <f aca="false">G149</f>
        <v>0</v>
      </c>
      <c r="H163" s="60" t="n">
        <f aca="false">H149</f>
        <v>0</v>
      </c>
      <c r="I163" s="60" t="n">
        <f aca="false">I149</f>
        <v>0</v>
      </c>
      <c r="J163" s="60" t="n">
        <f aca="false">J149</f>
        <v>0</v>
      </c>
      <c r="K163" s="60" t="n">
        <f aca="false">K149</f>
        <v>0</v>
      </c>
      <c r="L163" s="60" t="n">
        <f aca="false">L149</f>
        <v>0</v>
      </c>
      <c r="M163" s="60" t="n">
        <f aca="false">M149</f>
        <v>0</v>
      </c>
      <c r="N163" s="60" t="n">
        <f aca="false">N149</f>
        <v>0</v>
      </c>
      <c r="O163" s="60" t="n">
        <f aca="false">O149</f>
        <v>0</v>
      </c>
      <c r="P163" s="60" t="n">
        <f aca="false">P149</f>
        <v>0</v>
      </c>
      <c r="Q163" s="60" t="n">
        <f aca="false">Q149</f>
        <v>0</v>
      </c>
      <c r="R163" s="60" t="n">
        <f aca="false">R149</f>
        <v>0</v>
      </c>
      <c r="S163" s="60" t="n">
        <f aca="false">S149</f>
        <v>0</v>
      </c>
      <c r="T163" s="60" t="n">
        <f aca="false">T149</f>
        <v>0</v>
      </c>
      <c r="U163" s="60" t="n">
        <f aca="false">U149</f>
        <v>0</v>
      </c>
      <c r="V163" s="60" t="n">
        <f aca="false">V149</f>
        <v>0</v>
      </c>
      <c r="W163" s="60" t="n">
        <f aca="false">W149</f>
        <v>3637.5</v>
      </c>
      <c r="X163" s="60" t="n">
        <f aca="false">X149</f>
        <v>7275</v>
      </c>
      <c r="Y163" s="60" t="n">
        <f aca="false">Y149</f>
        <v>10912.5</v>
      </c>
      <c r="Z163" s="60" t="n">
        <f aca="false">Z149</f>
        <v>14550</v>
      </c>
      <c r="AA163" s="60" t="n">
        <f aca="false">AA149</f>
        <v>18187.5</v>
      </c>
      <c r="AB163" s="60" t="n">
        <f aca="false">AB149</f>
        <v>21825</v>
      </c>
      <c r="AC163" s="60" t="n">
        <f aca="false">AC149</f>
        <v>25462.5</v>
      </c>
      <c r="AD163" s="60" t="n">
        <f aca="false">AD149</f>
        <v>29100</v>
      </c>
      <c r="AE163" s="60" t="n">
        <f aca="false">AE149</f>
        <v>32737.5</v>
      </c>
      <c r="AF163" s="60" t="n">
        <f aca="false">AF149</f>
        <v>36375</v>
      </c>
    </row>
    <row r="164" customFormat="false" ht="15" hidden="false" customHeight="false" outlineLevel="0" collapsed="false">
      <c r="B164" s="30" t="s">
        <v>117</v>
      </c>
      <c r="E164" s="281" t="n">
        <f aca="false">E161+E162+E163</f>
        <v>9528.545</v>
      </c>
      <c r="F164" s="281" t="n">
        <f aca="false">F161+F162+F163</f>
        <v>11147.545</v>
      </c>
      <c r="G164" s="281" t="n">
        <f aca="false">G161+G162+G163</f>
        <v>11147.545</v>
      </c>
      <c r="H164" s="281" t="n">
        <f aca="false">H161+H162+H163</f>
        <v>11147.545</v>
      </c>
      <c r="I164" s="281" t="n">
        <f aca="false">I161+I162+I163</f>
        <v>16372.945</v>
      </c>
      <c r="J164" s="281" t="n">
        <f aca="false">J161+J162+J163</f>
        <v>18600.32</v>
      </c>
      <c r="K164" s="281" t="n">
        <f aca="false">K161+K162+K163</f>
        <v>18600.32</v>
      </c>
      <c r="L164" s="281" t="n">
        <f aca="false">L161+L162+L163</f>
        <v>23495.32</v>
      </c>
      <c r="M164" s="281" t="n">
        <f aca="false">M161+M162+M163</f>
        <v>60845.32</v>
      </c>
      <c r="N164" s="281" t="n">
        <f aca="false">N161+N162+N163</f>
        <v>60845.32</v>
      </c>
      <c r="O164" s="281" t="n">
        <f aca="false">O161+O162+O163</f>
        <v>86470.32</v>
      </c>
      <c r="P164" s="281" t="n">
        <f aca="false">P161+P162+P163</f>
        <v>88870.32</v>
      </c>
      <c r="Q164" s="281" t="n">
        <f aca="false">Q161+Q162+Q163</f>
        <v>105520.32</v>
      </c>
      <c r="R164" s="281" t="n">
        <f aca="false">R161+R162+R163</f>
        <v>107920.32</v>
      </c>
      <c r="S164" s="281" t="n">
        <f aca="false">S161+S162+S163</f>
        <v>110320.32</v>
      </c>
      <c r="T164" s="281" t="n">
        <f aca="false">T161+T162+T163</f>
        <v>112720.32</v>
      </c>
      <c r="U164" s="281" t="n">
        <f aca="false">U161+U162+U163</f>
        <v>115120.32</v>
      </c>
      <c r="V164" s="281" t="n">
        <f aca="false">V161+V162+V163</f>
        <v>136520.32</v>
      </c>
      <c r="W164" s="281" t="n">
        <f aca="false">W161+W162+W163</f>
        <v>143795.32</v>
      </c>
      <c r="X164" s="281" t="n">
        <f aca="false">X161+X162+X163</f>
        <v>151070.32</v>
      </c>
      <c r="Y164" s="281" t="n">
        <f aca="false">Y161+Y162+Y163</f>
        <v>158345.32</v>
      </c>
      <c r="Z164" s="281" t="n">
        <f aca="false">Z161+Z162+Z163</f>
        <v>165620.32</v>
      </c>
      <c r="AA164" s="281" t="n">
        <f aca="false">AA161+AA162+AA163</f>
        <v>172895.32</v>
      </c>
      <c r="AB164" s="281" t="n">
        <f aca="false">AB161+AB162+AB163</f>
        <v>180170.32</v>
      </c>
      <c r="AC164" s="281" t="n">
        <f aca="false">AC161+AC162+AC163</f>
        <v>187445.32</v>
      </c>
      <c r="AD164" s="281" t="n">
        <f aca="false">AD161+AD162+AD163</f>
        <v>194720.32</v>
      </c>
      <c r="AE164" s="281" t="n">
        <f aca="false">AE161+AE162+AE163</f>
        <v>201995.32</v>
      </c>
      <c r="AF164" s="281" t="n">
        <f aca="false">AF161+AF162+AF163</f>
        <v>209270.32</v>
      </c>
    </row>
    <row r="166" s="285" customFormat="true" ht="15" hidden="false" customHeight="false" outlineLevel="0" collapsed="false">
      <c r="A166" s="284"/>
      <c r="B166" s="36" t="s">
        <v>51</v>
      </c>
      <c r="C166" s="284"/>
      <c r="D166" s="284"/>
      <c r="E166" s="284"/>
      <c r="F166" s="284"/>
      <c r="G166" s="284"/>
      <c r="H166" s="284"/>
      <c r="I166" s="284"/>
      <c r="J166" s="284"/>
      <c r="K166" s="284"/>
      <c r="L166" s="284"/>
      <c r="M166" s="284"/>
      <c r="N166" s="284"/>
      <c r="O166" s="284"/>
      <c r="P166" s="284"/>
      <c r="Q166" s="284"/>
      <c r="R166" s="284"/>
      <c r="S166" s="284"/>
      <c r="T166" s="284"/>
      <c r="U166" s="284"/>
      <c r="V166" s="284"/>
      <c r="W166" s="284"/>
      <c r="X166" s="284"/>
      <c r="Y166" s="284"/>
      <c r="Z166" s="284"/>
      <c r="AA166" s="284"/>
      <c r="AB166" s="284"/>
      <c r="AC166" s="284"/>
      <c r="AD166" s="284"/>
      <c r="AE166" s="284"/>
      <c r="AF166" s="284"/>
    </row>
    <row r="167" s="40" customFormat="true" ht="15" hidden="false" customHeight="false" outlineLevel="0" collapsed="false">
      <c r="B167" s="38" t="s">
        <v>297</v>
      </c>
      <c r="C167" s="38"/>
      <c r="D167" s="276"/>
      <c r="E167" s="38" t="n">
        <v>2023</v>
      </c>
      <c r="F167" s="38" t="n">
        <v>2024</v>
      </c>
      <c r="G167" s="38" t="n">
        <v>2025</v>
      </c>
      <c r="H167" s="38" t="n">
        <v>2026</v>
      </c>
      <c r="I167" s="38" t="n">
        <v>2027</v>
      </c>
      <c r="J167" s="38" t="n">
        <v>2028</v>
      </c>
      <c r="K167" s="38" t="n">
        <v>2029</v>
      </c>
      <c r="L167" s="38" t="n">
        <v>2030</v>
      </c>
      <c r="M167" s="38" t="n">
        <v>2031</v>
      </c>
      <c r="N167" s="38" t="n">
        <v>2032</v>
      </c>
      <c r="O167" s="38" t="n">
        <v>2033</v>
      </c>
      <c r="P167" s="38" t="n">
        <v>2034</v>
      </c>
      <c r="Q167" s="38" t="n">
        <v>2035</v>
      </c>
      <c r="R167" s="38" t="n">
        <v>2036</v>
      </c>
      <c r="S167" s="38" t="n">
        <v>2037</v>
      </c>
      <c r="T167" s="38" t="n">
        <v>2038</v>
      </c>
      <c r="U167" s="38" t="n">
        <v>2039</v>
      </c>
      <c r="V167" s="38" t="n">
        <v>2040</v>
      </c>
      <c r="W167" s="38" t="n">
        <v>2041</v>
      </c>
      <c r="X167" s="38" t="n">
        <v>2042</v>
      </c>
      <c r="Y167" s="38" t="n">
        <v>2043</v>
      </c>
      <c r="Z167" s="38" t="n">
        <v>2044</v>
      </c>
      <c r="AA167" s="38" t="n">
        <v>2045</v>
      </c>
      <c r="AB167" s="38" t="n">
        <v>2046</v>
      </c>
      <c r="AC167" s="38" t="n">
        <v>2047</v>
      </c>
      <c r="AD167" s="38" t="n">
        <v>2048</v>
      </c>
      <c r="AE167" s="38" t="n">
        <v>2049</v>
      </c>
      <c r="AF167" s="38" t="n">
        <v>2050</v>
      </c>
    </row>
    <row r="168" s="13" customFormat="true" ht="15" hidden="false" customHeight="false" outlineLevel="0" collapsed="false">
      <c r="B168" s="41" t="s">
        <v>320</v>
      </c>
      <c r="C168" s="41"/>
      <c r="D168" s="286"/>
      <c r="E168" s="287" t="n">
        <v>1028.2</v>
      </c>
      <c r="F168" s="287" t="n">
        <v>1028.2</v>
      </c>
      <c r="G168" s="287" t="n">
        <v>1188.2</v>
      </c>
      <c r="H168" s="287" t="n">
        <v>1358.2</v>
      </c>
      <c r="I168" s="287" t="n">
        <v>1528.2</v>
      </c>
      <c r="J168" s="287" t="n">
        <v>1528.2</v>
      </c>
      <c r="K168" s="287" t="n">
        <v>2528.2</v>
      </c>
      <c r="L168" s="287" t="n">
        <v>5528.2</v>
      </c>
      <c r="M168" s="287" t="n">
        <v>6528.2</v>
      </c>
      <c r="N168" s="287" t="n">
        <v>6528.2</v>
      </c>
      <c r="O168" s="287" t="n">
        <v>6528.2</v>
      </c>
      <c r="P168" s="287" t="n">
        <v>6528.2</v>
      </c>
      <c r="Q168" s="287" t="n">
        <v>6528.2</v>
      </c>
      <c r="R168" s="287" t="n">
        <v>6528.2</v>
      </c>
      <c r="S168" s="287" t="n">
        <v>6528.2</v>
      </c>
      <c r="T168" s="287" t="n">
        <v>6528.2</v>
      </c>
      <c r="U168" s="287" t="n">
        <v>6528.2</v>
      </c>
      <c r="V168" s="287" t="n">
        <v>6528.2</v>
      </c>
      <c r="W168" s="287" t="n">
        <v>6528.2</v>
      </c>
      <c r="X168" s="287" t="n">
        <v>6528.2</v>
      </c>
      <c r="Y168" s="287" t="n">
        <v>6528.2</v>
      </c>
      <c r="Z168" s="287" t="n">
        <v>6528.2</v>
      </c>
      <c r="AA168" s="287" t="n">
        <v>6528.2</v>
      </c>
      <c r="AB168" s="287" t="n">
        <v>6528.2</v>
      </c>
      <c r="AC168" s="287" t="n">
        <v>6528.2</v>
      </c>
      <c r="AD168" s="287" t="n">
        <v>6528.2</v>
      </c>
      <c r="AE168" s="287" t="n">
        <v>6528.2</v>
      </c>
      <c r="AF168" s="287" t="n">
        <v>6528.2</v>
      </c>
    </row>
    <row r="169" s="13" customFormat="true" ht="15" hidden="false" customHeight="false" outlineLevel="0" collapsed="false">
      <c r="B169" s="41" t="s">
        <v>321</v>
      </c>
      <c r="C169" s="41"/>
      <c r="D169" s="286"/>
      <c r="E169" s="287" t="n">
        <v>1277.4</v>
      </c>
      <c r="F169" s="287" t="n">
        <v>1627.4</v>
      </c>
      <c r="G169" s="287" t="n">
        <v>1657.4</v>
      </c>
      <c r="H169" s="287" t="n">
        <v>1692.4</v>
      </c>
      <c r="I169" s="287" t="n">
        <v>2722.4</v>
      </c>
      <c r="J169" s="287" t="n">
        <v>2722.4</v>
      </c>
      <c r="K169" s="287" t="n">
        <v>2722.4</v>
      </c>
      <c r="L169" s="287" t="n">
        <v>2722.4</v>
      </c>
      <c r="M169" s="287" t="n">
        <v>6722.4</v>
      </c>
      <c r="N169" s="287" t="n">
        <v>6722.4</v>
      </c>
      <c r="O169" s="287" t="n">
        <v>9722.4</v>
      </c>
      <c r="P169" s="287" t="n">
        <v>10722.4</v>
      </c>
      <c r="Q169" s="287" t="n">
        <v>13722.4</v>
      </c>
      <c r="R169" s="287" t="n">
        <v>14722.4</v>
      </c>
      <c r="S169" s="287" t="n">
        <v>14722.4</v>
      </c>
      <c r="T169" s="287" t="n">
        <v>15722.4</v>
      </c>
      <c r="U169" s="287" t="n">
        <v>15722.4</v>
      </c>
      <c r="V169" s="287" t="n">
        <v>20722.4</v>
      </c>
      <c r="W169" s="287" t="n">
        <v>21722.4</v>
      </c>
      <c r="X169" s="287" t="n">
        <v>22222.4</v>
      </c>
      <c r="Y169" s="287" t="n">
        <v>22722.4</v>
      </c>
      <c r="Z169" s="287" t="n">
        <v>23222.4</v>
      </c>
      <c r="AA169" s="287" t="n">
        <v>23722.4</v>
      </c>
      <c r="AB169" s="287" t="n">
        <v>24222.4</v>
      </c>
      <c r="AC169" s="287" t="n">
        <v>24722.4</v>
      </c>
      <c r="AD169" s="287" t="n">
        <v>25222.4</v>
      </c>
      <c r="AE169" s="287" t="n">
        <v>25722.4</v>
      </c>
      <c r="AF169" s="287" t="n">
        <v>26222.4</v>
      </c>
    </row>
    <row r="170" s="13" customFormat="true" ht="15" hidden="false" customHeight="false" outlineLevel="0" collapsed="false">
      <c r="B170" s="41" t="s">
        <v>113</v>
      </c>
      <c r="C170" s="41"/>
      <c r="D170" s="286"/>
      <c r="E170" s="287" t="n">
        <v>0</v>
      </c>
      <c r="F170" s="287" t="n">
        <v>0</v>
      </c>
      <c r="G170" s="287" t="n">
        <v>0</v>
      </c>
      <c r="H170" s="287" t="n">
        <v>0</v>
      </c>
      <c r="I170" s="287" t="n">
        <v>0</v>
      </c>
      <c r="J170" s="287" t="n">
        <v>0</v>
      </c>
      <c r="K170" s="287" t="n">
        <v>0</v>
      </c>
      <c r="L170" s="287" t="n">
        <v>0</v>
      </c>
      <c r="M170" s="287" t="n">
        <v>0</v>
      </c>
      <c r="N170" s="287" t="n">
        <v>0</v>
      </c>
      <c r="O170" s="287" t="n">
        <v>0</v>
      </c>
      <c r="P170" s="287" t="n">
        <v>0</v>
      </c>
      <c r="Q170" s="287" t="n">
        <v>0</v>
      </c>
      <c r="R170" s="287" t="n">
        <v>0</v>
      </c>
      <c r="S170" s="287" t="n">
        <v>0</v>
      </c>
      <c r="T170" s="287" t="n">
        <v>0</v>
      </c>
      <c r="U170" s="287" t="n">
        <v>0</v>
      </c>
      <c r="V170" s="287" t="n">
        <v>0</v>
      </c>
      <c r="W170" s="287" t="n">
        <v>0</v>
      </c>
      <c r="X170" s="287" t="n">
        <v>500</v>
      </c>
      <c r="Y170" s="287" t="n">
        <v>1000</v>
      </c>
      <c r="Z170" s="287" t="n">
        <v>1500</v>
      </c>
      <c r="AA170" s="287" t="n">
        <v>2000</v>
      </c>
      <c r="AB170" s="287" t="n">
        <v>2500</v>
      </c>
      <c r="AC170" s="287" t="n">
        <v>3000</v>
      </c>
      <c r="AD170" s="287" t="n">
        <v>3500</v>
      </c>
      <c r="AE170" s="287" t="n">
        <v>4000</v>
      </c>
      <c r="AF170" s="287" t="n">
        <v>4500</v>
      </c>
    </row>
    <row r="171" s="13" customFormat="true" ht="15" hidden="false" customHeight="false" outlineLevel="0" collapsed="false">
      <c r="B171" s="45" t="s">
        <v>117</v>
      </c>
      <c r="C171" s="41"/>
      <c r="D171" s="286"/>
      <c r="E171" s="288" t="n">
        <v>2305.6</v>
      </c>
      <c r="F171" s="288" t="n">
        <v>2655.6</v>
      </c>
      <c r="G171" s="288" t="n">
        <v>2845.6</v>
      </c>
      <c r="H171" s="288" t="n">
        <v>3050.6</v>
      </c>
      <c r="I171" s="288" t="n">
        <v>4250.6</v>
      </c>
      <c r="J171" s="288" t="n">
        <v>4250.6</v>
      </c>
      <c r="K171" s="288" t="n">
        <v>5250.6</v>
      </c>
      <c r="L171" s="288" t="n">
        <v>8250.6</v>
      </c>
      <c r="M171" s="288" t="n">
        <v>13250.6</v>
      </c>
      <c r="N171" s="288" t="n">
        <v>13250.6</v>
      </c>
      <c r="O171" s="288" t="n">
        <v>16250.6</v>
      </c>
      <c r="P171" s="288" t="n">
        <v>17250.6</v>
      </c>
      <c r="Q171" s="288" t="n">
        <v>20250.6</v>
      </c>
      <c r="R171" s="288" t="n">
        <v>21250.6</v>
      </c>
      <c r="S171" s="288" t="n">
        <v>21250.6</v>
      </c>
      <c r="T171" s="288" t="n">
        <v>22250.6</v>
      </c>
      <c r="U171" s="288" t="n">
        <v>22250.6</v>
      </c>
      <c r="V171" s="288" t="n">
        <v>27250.6</v>
      </c>
      <c r="W171" s="288" t="n">
        <v>28250.6</v>
      </c>
      <c r="X171" s="288" t="n">
        <v>29250.6</v>
      </c>
      <c r="Y171" s="288" t="n">
        <v>30250.6</v>
      </c>
      <c r="Z171" s="288" t="n">
        <v>31250.6</v>
      </c>
      <c r="AA171" s="288" t="n">
        <v>32250.6</v>
      </c>
      <c r="AB171" s="288" t="n">
        <v>33250.6</v>
      </c>
      <c r="AC171" s="288" t="n">
        <v>34250.6</v>
      </c>
      <c r="AD171" s="288" t="n">
        <v>35250.6</v>
      </c>
      <c r="AE171" s="288" t="n">
        <v>36250.6</v>
      </c>
      <c r="AF171" s="288" t="n">
        <v>37250.6</v>
      </c>
      <c r="AG171" s="269"/>
    </row>
    <row r="172" s="13" customFormat="true" ht="15" hidden="false" customHeight="false" outlineLevel="0" collapsed="false">
      <c r="B172" s="41"/>
      <c r="C172" s="41"/>
      <c r="D172" s="286"/>
      <c r="E172" s="41"/>
      <c r="F172" s="41"/>
      <c r="G172" s="41"/>
      <c r="H172" s="41"/>
      <c r="I172" s="41"/>
      <c r="J172" s="41"/>
      <c r="K172" s="41"/>
      <c r="L172" s="41"/>
      <c r="M172" s="41"/>
      <c r="N172" s="41"/>
      <c r="O172" s="41"/>
      <c r="P172" s="41"/>
      <c r="Q172" s="41"/>
      <c r="R172" s="41"/>
      <c r="S172" s="41"/>
      <c r="T172" s="41"/>
      <c r="U172" s="41"/>
      <c r="V172" s="41"/>
      <c r="W172" s="41"/>
    </row>
    <row r="173" s="40" customFormat="true" ht="15" hidden="false" customHeight="false" outlineLevel="0" collapsed="false">
      <c r="B173" s="38" t="s">
        <v>323</v>
      </c>
      <c r="C173" s="38"/>
      <c r="D173" s="276"/>
      <c r="E173" s="38" t="n">
        <v>2023</v>
      </c>
      <c r="F173" s="38" t="n">
        <v>2024</v>
      </c>
      <c r="G173" s="38" t="n">
        <v>2025</v>
      </c>
      <c r="H173" s="38" t="n">
        <v>2026</v>
      </c>
      <c r="I173" s="38" t="n">
        <v>2027</v>
      </c>
      <c r="J173" s="38" t="n">
        <v>2028</v>
      </c>
      <c r="K173" s="38" t="n">
        <v>2029</v>
      </c>
      <c r="L173" s="38" t="n">
        <v>2030</v>
      </c>
      <c r="M173" s="38" t="n">
        <v>2031</v>
      </c>
      <c r="N173" s="38" t="n">
        <v>2032</v>
      </c>
      <c r="O173" s="38" t="n">
        <v>2033</v>
      </c>
      <c r="P173" s="38" t="n">
        <v>2034</v>
      </c>
      <c r="Q173" s="38" t="n">
        <v>2035</v>
      </c>
      <c r="R173" s="38" t="n">
        <v>2036</v>
      </c>
      <c r="S173" s="38" t="n">
        <v>2037</v>
      </c>
      <c r="T173" s="38" t="n">
        <v>2038</v>
      </c>
      <c r="U173" s="38" t="n">
        <v>2039</v>
      </c>
      <c r="V173" s="38" t="n">
        <v>2040</v>
      </c>
      <c r="W173" s="38" t="n">
        <v>2041</v>
      </c>
      <c r="X173" s="38" t="n">
        <v>2042</v>
      </c>
      <c r="Y173" s="38" t="n">
        <v>2043</v>
      </c>
      <c r="Z173" s="38" t="n">
        <v>2044</v>
      </c>
      <c r="AA173" s="38" t="n">
        <v>2045</v>
      </c>
      <c r="AB173" s="38" t="n">
        <v>2046</v>
      </c>
      <c r="AC173" s="38" t="n">
        <v>2047</v>
      </c>
      <c r="AD173" s="38" t="n">
        <v>2048</v>
      </c>
      <c r="AE173" s="38" t="n">
        <v>2049</v>
      </c>
      <c r="AF173" s="38" t="n">
        <v>2050</v>
      </c>
    </row>
    <row r="174" s="13" customFormat="true" ht="15" hidden="false" customHeight="false" outlineLevel="0" collapsed="false">
      <c r="B174" s="41" t="s">
        <v>320</v>
      </c>
      <c r="C174" s="41"/>
      <c r="D174" s="286"/>
      <c r="E174" s="287" t="n">
        <v>4009.1</v>
      </c>
      <c r="F174" s="287" t="n">
        <v>4009.1</v>
      </c>
      <c r="G174" s="287" t="n">
        <v>4649.1</v>
      </c>
      <c r="H174" s="287" t="n">
        <v>5329.1</v>
      </c>
      <c r="I174" s="287" t="n">
        <v>6009.1</v>
      </c>
      <c r="J174" s="287" t="n">
        <v>6009.1</v>
      </c>
      <c r="K174" s="287" t="n">
        <v>10434.1</v>
      </c>
      <c r="L174" s="287" t="n">
        <v>24084.1</v>
      </c>
      <c r="M174" s="287" t="n">
        <v>28934.1</v>
      </c>
      <c r="N174" s="287" t="n">
        <v>28934.1</v>
      </c>
      <c r="O174" s="287" t="n">
        <v>28934.1</v>
      </c>
      <c r="P174" s="287" t="n">
        <v>28934.1</v>
      </c>
      <c r="Q174" s="287" t="n">
        <v>28934.1</v>
      </c>
      <c r="R174" s="287" t="n">
        <v>28934.1</v>
      </c>
      <c r="S174" s="287" t="n">
        <v>28934.1</v>
      </c>
      <c r="T174" s="287" t="n">
        <v>28934.1</v>
      </c>
      <c r="U174" s="287" t="n">
        <v>28934.1</v>
      </c>
      <c r="V174" s="287" t="n">
        <v>28934.1</v>
      </c>
      <c r="W174" s="287" t="n">
        <v>28934.1</v>
      </c>
      <c r="X174" s="287" t="n">
        <v>28934.1</v>
      </c>
      <c r="Y174" s="287" t="n">
        <v>28934.1</v>
      </c>
      <c r="Z174" s="287" t="n">
        <v>28934.1</v>
      </c>
      <c r="AA174" s="287" t="n">
        <v>28934.1</v>
      </c>
      <c r="AB174" s="287" t="n">
        <v>28934.1</v>
      </c>
      <c r="AC174" s="287" t="n">
        <v>28934.1</v>
      </c>
      <c r="AD174" s="287" t="n">
        <v>28934.1</v>
      </c>
      <c r="AE174" s="287" t="n">
        <v>28934.1</v>
      </c>
      <c r="AF174" s="287" t="n">
        <v>28934.1</v>
      </c>
    </row>
    <row r="175" s="13" customFormat="true" ht="15" hidden="false" customHeight="false" outlineLevel="0" collapsed="false">
      <c r="B175" s="41" t="s">
        <v>321</v>
      </c>
      <c r="C175" s="41"/>
      <c r="D175" s="286"/>
      <c r="E175" s="287" t="n">
        <v>5144.685</v>
      </c>
      <c r="F175" s="287" t="n">
        <v>6763.685</v>
      </c>
      <c r="G175" s="287" t="n">
        <v>6883.685</v>
      </c>
      <c r="H175" s="287" t="n">
        <v>7023.685</v>
      </c>
      <c r="I175" s="287" t="n">
        <v>11755.185</v>
      </c>
      <c r="J175" s="287" t="n">
        <v>11755.185</v>
      </c>
      <c r="K175" s="287" t="n">
        <v>11755.185</v>
      </c>
      <c r="L175" s="287" t="n">
        <v>11755.185</v>
      </c>
      <c r="M175" s="287" t="n">
        <v>31405.185</v>
      </c>
      <c r="N175" s="287" t="n">
        <v>31405.185</v>
      </c>
      <c r="O175" s="287" t="n">
        <v>45655.185</v>
      </c>
      <c r="P175" s="287" t="n">
        <v>50430.185</v>
      </c>
      <c r="Q175" s="287" t="n">
        <v>64680.185</v>
      </c>
      <c r="R175" s="287" t="n">
        <v>69480.185</v>
      </c>
      <c r="S175" s="287" t="n">
        <v>69480.185</v>
      </c>
      <c r="T175" s="287" t="n">
        <v>74280.185</v>
      </c>
      <c r="U175" s="287" t="n">
        <v>74280.185</v>
      </c>
      <c r="V175" s="287" t="n">
        <v>98080.185</v>
      </c>
      <c r="W175" s="287" t="n">
        <v>102930.185</v>
      </c>
      <c r="X175" s="287" t="n">
        <v>105355.185</v>
      </c>
      <c r="Y175" s="287" t="n">
        <v>107780.185</v>
      </c>
      <c r="Z175" s="287" t="n">
        <v>110205.185</v>
      </c>
      <c r="AA175" s="287" t="n">
        <v>112630.185</v>
      </c>
      <c r="AB175" s="287" t="n">
        <v>115055.185</v>
      </c>
      <c r="AC175" s="287" t="n">
        <v>117480.185</v>
      </c>
      <c r="AD175" s="287" t="n">
        <v>119905.185</v>
      </c>
      <c r="AE175" s="287" t="n">
        <v>122330.185</v>
      </c>
      <c r="AF175" s="287" t="n">
        <v>124780.185</v>
      </c>
    </row>
    <row r="176" s="13" customFormat="true" ht="15" hidden="false" customHeight="false" outlineLevel="0" collapsed="false">
      <c r="B176" s="41" t="s">
        <v>113</v>
      </c>
      <c r="C176" s="41"/>
      <c r="D176" s="286"/>
      <c r="E176" s="287" t="n">
        <v>0</v>
      </c>
      <c r="F176" s="287" t="n">
        <v>0</v>
      </c>
      <c r="G176" s="287" t="n">
        <v>0</v>
      </c>
      <c r="H176" s="287" t="n">
        <v>0</v>
      </c>
      <c r="I176" s="287" t="n">
        <v>0</v>
      </c>
      <c r="J176" s="287" t="n">
        <v>0</v>
      </c>
      <c r="K176" s="287" t="n">
        <v>0</v>
      </c>
      <c r="L176" s="287" t="n">
        <v>0</v>
      </c>
      <c r="M176" s="287" t="n">
        <v>0</v>
      </c>
      <c r="N176" s="287" t="n">
        <v>0</v>
      </c>
      <c r="O176" s="287" t="n">
        <v>0</v>
      </c>
      <c r="P176" s="287" t="n">
        <v>0</v>
      </c>
      <c r="Q176" s="287" t="n">
        <v>0</v>
      </c>
      <c r="R176" s="287" t="n">
        <v>0</v>
      </c>
      <c r="S176" s="287" t="n">
        <v>0</v>
      </c>
      <c r="T176" s="287" t="n">
        <v>0</v>
      </c>
      <c r="U176" s="287" t="n">
        <v>0</v>
      </c>
      <c r="V176" s="287" t="n">
        <v>0</v>
      </c>
      <c r="W176" s="287" t="n">
        <v>0</v>
      </c>
      <c r="X176" s="287" t="n">
        <v>2425</v>
      </c>
      <c r="Y176" s="287" t="n">
        <v>4850</v>
      </c>
      <c r="Z176" s="287" t="n">
        <v>7275</v>
      </c>
      <c r="AA176" s="287" t="n">
        <v>9700</v>
      </c>
      <c r="AB176" s="287" t="n">
        <v>12125</v>
      </c>
      <c r="AC176" s="287" t="n">
        <v>14550</v>
      </c>
      <c r="AD176" s="287" t="n">
        <v>16975</v>
      </c>
      <c r="AE176" s="287" t="n">
        <v>19400</v>
      </c>
      <c r="AF176" s="287" t="n">
        <v>21825</v>
      </c>
    </row>
    <row r="177" s="13" customFormat="true" ht="15" hidden="false" customHeight="false" outlineLevel="0" collapsed="false">
      <c r="B177" s="45" t="s">
        <v>117</v>
      </c>
      <c r="C177" s="41"/>
      <c r="D177" s="286"/>
      <c r="E177" s="288" t="n">
        <v>9153.785</v>
      </c>
      <c r="F177" s="288" t="n">
        <v>10772.785</v>
      </c>
      <c r="G177" s="288" t="n">
        <v>11532.785</v>
      </c>
      <c r="H177" s="288" t="n">
        <v>12352.785</v>
      </c>
      <c r="I177" s="288" t="n">
        <v>17764.285</v>
      </c>
      <c r="J177" s="288" t="n">
        <v>17764.285</v>
      </c>
      <c r="K177" s="288" t="n">
        <v>22189.285</v>
      </c>
      <c r="L177" s="288" t="n">
        <v>35839.285</v>
      </c>
      <c r="M177" s="288" t="n">
        <v>60339.285</v>
      </c>
      <c r="N177" s="288" t="n">
        <v>60339.285</v>
      </c>
      <c r="O177" s="288" t="n">
        <v>74589.285</v>
      </c>
      <c r="P177" s="288" t="n">
        <v>79364.285</v>
      </c>
      <c r="Q177" s="288" t="n">
        <v>93614.285</v>
      </c>
      <c r="R177" s="288" t="n">
        <v>98414.285</v>
      </c>
      <c r="S177" s="288" t="n">
        <v>98414.285</v>
      </c>
      <c r="T177" s="288" t="n">
        <v>103214.285</v>
      </c>
      <c r="U177" s="288" t="n">
        <v>103214.285</v>
      </c>
      <c r="V177" s="288" t="n">
        <v>127014.285</v>
      </c>
      <c r="W177" s="288" t="n">
        <v>131864.285</v>
      </c>
      <c r="X177" s="288" t="n">
        <v>136714.285</v>
      </c>
      <c r="Y177" s="288" t="n">
        <v>141564.285</v>
      </c>
      <c r="Z177" s="288" t="n">
        <v>146414.285</v>
      </c>
      <c r="AA177" s="288" t="n">
        <v>151264.285</v>
      </c>
      <c r="AB177" s="288" t="n">
        <v>156114.285</v>
      </c>
      <c r="AC177" s="288" t="n">
        <v>160964.285</v>
      </c>
      <c r="AD177" s="288" t="n">
        <v>165814.285</v>
      </c>
      <c r="AE177" s="288" t="n">
        <v>170664.285</v>
      </c>
      <c r="AF177" s="288" t="n">
        <v>175539.285</v>
      </c>
      <c r="AG177" s="30"/>
    </row>
    <row r="179" s="180" customFormat="true" ht="17.25" hidden="false" customHeight="false" outlineLevel="0" collapsed="false">
      <c r="B179" s="178" t="s">
        <v>108</v>
      </c>
    </row>
    <row r="181" customFormat="false" ht="15" hidden="false" customHeight="false" outlineLevel="0" collapsed="false">
      <c r="B181" s="263" t="s">
        <v>358</v>
      </c>
      <c r="E181" s="263" t="n">
        <v>2023</v>
      </c>
      <c r="F181" s="263" t="n">
        <v>2024</v>
      </c>
      <c r="G181" s="263" t="n">
        <v>2025</v>
      </c>
      <c r="H181" s="263" t="n">
        <v>2026</v>
      </c>
      <c r="I181" s="263" t="n">
        <v>2027</v>
      </c>
      <c r="J181" s="263" t="n">
        <v>2028</v>
      </c>
      <c r="K181" s="263" t="n">
        <v>2029</v>
      </c>
      <c r="L181" s="263" t="n">
        <v>2030</v>
      </c>
      <c r="M181" s="263" t="n">
        <v>2031</v>
      </c>
      <c r="N181" s="263" t="n">
        <v>2032</v>
      </c>
      <c r="O181" s="263" t="n">
        <v>2033</v>
      </c>
      <c r="P181" s="263" t="n">
        <v>2034</v>
      </c>
      <c r="Q181" s="263" t="n">
        <v>2035</v>
      </c>
      <c r="R181" s="263" t="n">
        <v>2036</v>
      </c>
      <c r="S181" s="263" t="n">
        <v>2037</v>
      </c>
      <c r="T181" s="263" t="n">
        <v>2038</v>
      </c>
      <c r="U181" s="263" t="n">
        <v>2039</v>
      </c>
      <c r="V181" s="263" t="n">
        <v>2040</v>
      </c>
      <c r="W181" s="263" t="n">
        <v>2041</v>
      </c>
      <c r="X181" s="263" t="n">
        <v>2042</v>
      </c>
      <c r="Y181" s="263" t="n">
        <v>2043</v>
      </c>
      <c r="Z181" s="263" t="n">
        <v>2044</v>
      </c>
      <c r="AA181" s="263" t="n">
        <v>2045</v>
      </c>
      <c r="AB181" s="263" t="n">
        <v>2046</v>
      </c>
      <c r="AC181" s="263" t="n">
        <v>2047</v>
      </c>
      <c r="AD181" s="263" t="n">
        <v>2048</v>
      </c>
      <c r="AE181" s="263" t="n">
        <v>2049</v>
      </c>
      <c r="AF181" s="263" t="n">
        <v>2050</v>
      </c>
    </row>
    <row r="182" customFormat="false" ht="15" hidden="false" customHeight="false" outlineLevel="0" collapsed="false">
      <c r="B182" s="13" t="s">
        <v>359</v>
      </c>
      <c r="E182" s="60" t="n">
        <f aca="false">E28</f>
        <v>2305.6</v>
      </c>
      <c r="F182" s="60" t="n">
        <f aca="false">F28</f>
        <v>2305.6</v>
      </c>
      <c r="G182" s="60" t="n">
        <f aca="false">G28</f>
        <v>2305.6</v>
      </c>
      <c r="H182" s="60" t="n">
        <f aca="false">H28</f>
        <v>2305.6</v>
      </c>
      <c r="I182" s="60" t="n">
        <f aca="false">I28</f>
        <v>2305.6</v>
      </c>
      <c r="J182" s="60" t="n">
        <f aca="false">J28</f>
        <v>2305.6</v>
      </c>
      <c r="K182" s="60" t="n">
        <f aca="false">K28</f>
        <v>2305.6</v>
      </c>
      <c r="L182" s="60" t="n">
        <f aca="false">L28</f>
        <v>2305.6</v>
      </c>
      <c r="M182" s="60" t="n">
        <f aca="false">M28</f>
        <v>2305.6</v>
      </c>
      <c r="N182" s="60" t="n">
        <f aca="false">N28</f>
        <v>2305.6</v>
      </c>
      <c r="O182" s="60" t="n">
        <f aca="false">O28</f>
        <v>2305.6</v>
      </c>
      <c r="P182" s="60" t="n">
        <f aca="false">P28</f>
        <v>2305.6</v>
      </c>
      <c r="Q182" s="60" t="n">
        <f aca="false">Q28</f>
        <v>2305.6</v>
      </c>
      <c r="R182" s="60" t="n">
        <f aca="false">R28</f>
        <v>2305.6</v>
      </c>
      <c r="S182" s="60" t="n">
        <f aca="false">S28</f>
        <v>2305.6</v>
      </c>
      <c r="T182" s="60" t="n">
        <f aca="false">T28</f>
        <v>2305.6</v>
      </c>
      <c r="U182" s="60" t="n">
        <f aca="false">U28</f>
        <v>2305.6</v>
      </c>
      <c r="V182" s="60" t="n">
        <f aca="false">V28</f>
        <v>2305.6</v>
      </c>
      <c r="W182" s="60" t="n">
        <f aca="false">W28</f>
        <v>2305.6</v>
      </c>
      <c r="X182" s="60" t="n">
        <f aca="false">X28</f>
        <v>2305.6</v>
      </c>
      <c r="Y182" s="60" t="n">
        <f aca="false">Y28</f>
        <v>2305.6</v>
      </c>
      <c r="Z182" s="60" t="n">
        <f aca="false">Z28</f>
        <v>2305.6</v>
      </c>
      <c r="AA182" s="60" t="n">
        <f aca="false">AA28</f>
        <v>2305.6</v>
      </c>
      <c r="AB182" s="60" t="n">
        <f aca="false">AB28</f>
        <v>2305.6</v>
      </c>
      <c r="AC182" s="60" t="n">
        <f aca="false">AC28</f>
        <v>2305.6</v>
      </c>
      <c r="AD182" s="60" t="n">
        <f aca="false">AD28</f>
        <v>2305.6</v>
      </c>
      <c r="AE182" s="60" t="n">
        <f aca="false">AE28</f>
        <v>2305.6</v>
      </c>
      <c r="AF182" s="60" t="n">
        <f aca="false">AF28</f>
        <v>2305.6</v>
      </c>
    </row>
    <row r="183" customFormat="false" ht="15" hidden="false" customHeight="false" outlineLevel="0" collapsed="false">
      <c r="B183" s="13" t="s">
        <v>360</v>
      </c>
      <c r="E183" s="60" t="n">
        <f aca="false">E76</f>
        <v>0</v>
      </c>
      <c r="F183" s="60" t="n">
        <f aca="false">F76</f>
        <v>350</v>
      </c>
      <c r="G183" s="60" t="n">
        <f aca="false">G76</f>
        <v>350</v>
      </c>
      <c r="H183" s="60" t="n">
        <f aca="false">H76</f>
        <v>350</v>
      </c>
      <c r="I183" s="60" t="n">
        <f aca="false">I76</f>
        <v>1430</v>
      </c>
      <c r="J183" s="60" t="n">
        <f aca="false">J76</f>
        <v>1945</v>
      </c>
      <c r="K183" s="60" t="n">
        <f aca="false">K76</f>
        <v>1945</v>
      </c>
      <c r="L183" s="60" t="n">
        <f aca="false">L76</f>
        <v>3045</v>
      </c>
      <c r="M183" s="60" t="n">
        <f aca="false">M76</f>
        <v>8045</v>
      </c>
      <c r="N183" s="60" t="n">
        <f aca="false">N76</f>
        <v>8045</v>
      </c>
      <c r="O183" s="60" t="n">
        <f aca="false">O76</f>
        <v>10045</v>
      </c>
      <c r="P183" s="60" t="n">
        <f aca="false">P76</f>
        <v>10045</v>
      </c>
      <c r="Q183" s="60" t="n">
        <f aca="false">Q76</f>
        <v>10045</v>
      </c>
      <c r="R183" s="60" t="n">
        <f aca="false">R76</f>
        <v>10045</v>
      </c>
      <c r="S183" s="60" t="n">
        <f aca="false">S76</f>
        <v>10045</v>
      </c>
      <c r="T183" s="60" t="n">
        <f aca="false">T76</f>
        <v>10045</v>
      </c>
      <c r="U183" s="60" t="n">
        <f aca="false">U76</f>
        <v>10045</v>
      </c>
      <c r="V183" s="60" t="n">
        <f aca="false">V76</f>
        <v>10045</v>
      </c>
      <c r="W183" s="60" t="n">
        <f aca="false">W76</f>
        <v>10045</v>
      </c>
      <c r="X183" s="60" t="n">
        <f aca="false">X76</f>
        <v>10045</v>
      </c>
      <c r="Y183" s="60" t="n">
        <f aca="false">Y76</f>
        <v>10045</v>
      </c>
      <c r="Z183" s="60" t="n">
        <f aca="false">Z76</f>
        <v>10045</v>
      </c>
      <c r="AA183" s="60" t="n">
        <f aca="false">AA76</f>
        <v>10045</v>
      </c>
      <c r="AB183" s="60" t="n">
        <f aca="false">AB76</f>
        <v>10045</v>
      </c>
      <c r="AC183" s="60" t="n">
        <f aca="false">AC76</f>
        <v>10045</v>
      </c>
      <c r="AD183" s="60" t="n">
        <f aca="false">AD76</f>
        <v>10045</v>
      </c>
      <c r="AE183" s="60" t="n">
        <f aca="false">AE76</f>
        <v>10045</v>
      </c>
      <c r="AF183" s="60" t="n">
        <f aca="false">AF76</f>
        <v>10045</v>
      </c>
    </row>
    <row r="184" customFormat="false" ht="15" hidden="false" customHeight="false" outlineLevel="0" collapsed="false">
      <c r="B184" s="13" t="s">
        <v>110</v>
      </c>
      <c r="E184" s="60" t="n">
        <f aca="false">E111</f>
        <v>0</v>
      </c>
      <c r="F184" s="60" t="n">
        <f aca="false">F111</f>
        <v>0</v>
      </c>
      <c r="G184" s="60" t="n">
        <f aca="false">G111</f>
        <v>0</v>
      </c>
      <c r="H184" s="60" t="n">
        <f aca="false">H111</f>
        <v>0</v>
      </c>
      <c r="I184" s="60" t="n">
        <f aca="false">I111</f>
        <v>0</v>
      </c>
      <c r="J184" s="60" t="n">
        <f aca="false">J111</f>
        <v>0</v>
      </c>
      <c r="K184" s="60" t="n">
        <f aca="false">K111</f>
        <v>0</v>
      </c>
      <c r="L184" s="60" t="n">
        <f aca="false">L111</f>
        <v>0</v>
      </c>
      <c r="M184" s="60" t="n">
        <f aca="false">M111</f>
        <v>3000</v>
      </c>
      <c r="N184" s="60" t="n">
        <f aca="false">N111</f>
        <v>3000</v>
      </c>
      <c r="O184" s="60" t="n">
        <f aca="false">O111</f>
        <v>6400</v>
      </c>
      <c r="P184" s="60" t="n">
        <f aca="false">P111</f>
        <v>6400</v>
      </c>
      <c r="Q184" s="60" t="n">
        <f aca="false">Q111</f>
        <v>9400</v>
      </c>
      <c r="R184" s="60" t="n">
        <f aca="false">R111</f>
        <v>9400</v>
      </c>
      <c r="S184" s="60" t="n">
        <f aca="false">S111</f>
        <v>9400</v>
      </c>
      <c r="T184" s="60" t="n">
        <f aca="false">T111</f>
        <v>9400</v>
      </c>
      <c r="U184" s="60" t="n">
        <f aca="false">U111</f>
        <v>9400</v>
      </c>
      <c r="V184" s="60" t="n">
        <f aca="false">V111</f>
        <v>13400</v>
      </c>
      <c r="W184" s="60" t="n">
        <f aca="false">W111</f>
        <v>13400</v>
      </c>
      <c r="X184" s="60" t="n">
        <f aca="false">X111</f>
        <v>13400</v>
      </c>
      <c r="Y184" s="60" t="n">
        <f aca="false">Y111</f>
        <v>13400</v>
      </c>
      <c r="Z184" s="60" t="n">
        <f aca="false">Z111</f>
        <v>13400</v>
      </c>
      <c r="AA184" s="60" t="n">
        <f aca="false">AA111</f>
        <v>13400</v>
      </c>
      <c r="AB184" s="60" t="n">
        <f aca="false">AB111</f>
        <v>13400</v>
      </c>
      <c r="AC184" s="60" t="n">
        <f aca="false">AC111</f>
        <v>13400</v>
      </c>
      <c r="AD184" s="60" t="n">
        <f aca="false">AD111</f>
        <v>13400</v>
      </c>
      <c r="AE184" s="60" t="n">
        <f aca="false">AE111</f>
        <v>13400</v>
      </c>
      <c r="AF184" s="60" t="n">
        <f aca="false">AF111</f>
        <v>13400</v>
      </c>
    </row>
    <row r="185" customFormat="false" ht="15" hidden="false" customHeight="false" outlineLevel="0" collapsed="false">
      <c r="B185" s="13" t="s">
        <v>112</v>
      </c>
      <c r="E185" s="60" t="n">
        <f aca="false">E137</f>
        <v>0</v>
      </c>
      <c r="F185" s="60" t="n">
        <f aca="false">F137</f>
        <v>0</v>
      </c>
      <c r="G185" s="60" t="n">
        <f aca="false">G137</f>
        <v>0</v>
      </c>
      <c r="H185" s="60" t="n">
        <f aca="false">H137</f>
        <v>0</v>
      </c>
      <c r="I185" s="60" t="n">
        <f aca="false">I137</f>
        <v>0</v>
      </c>
      <c r="J185" s="60" t="n">
        <f aca="false">J137</f>
        <v>0</v>
      </c>
      <c r="K185" s="60" t="n">
        <f aca="false">K137</f>
        <v>0</v>
      </c>
      <c r="L185" s="60" t="n">
        <f aca="false">L137</f>
        <v>0</v>
      </c>
      <c r="M185" s="60" t="n">
        <f aca="false">M137</f>
        <v>0</v>
      </c>
      <c r="N185" s="60" t="n">
        <f aca="false">N137</f>
        <v>0</v>
      </c>
      <c r="O185" s="60" t="n">
        <f aca="false">O137</f>
        <v>0</v>
      </c>
      <c r="P185" s="60" t="n">
        <f aca="false">P137</f>
        <v>500</v>
      </c>
      <c r="Q185" s="60" t="n">
        <f aca="false">Q137</f>
        <v>1000</v>
      </c>
      <c r="R185" s="60" t="n">
        <f aca="false">R137</f>
        <v>1500</v>
      </c>
      <c r="S185" s="60" t="n">
        <f aca="false">S137</f>
        <v>2000</v>
      </c>
      <c r="T185" s="60" t="n">
        <f aca="false">T137</f>
        <v>2500</v>
      </c>
      <c r="U185" s="60" t="n">
        <f aca="false">U137</f>
        <v>3000</v>
      </c>
      <c r="V185" s="60" t="n">
        <f aca="false">V137</f>
        <v>3500</v>
      </c>
      <c r="W185" s="60" t="n">
        <f aca="false">W137</f>
        <v>5000</v>
      </c>
      <c r="X185" s="60" t="n">
        <f aca="false">X137</f>
        <v>6500</v>
      </c>
      <c r="Y185" s="60" t="n">
        <f aca="false">Y137</f>
        <v>8000</v>
      </c>
      <c r="Z185" s="60" t="n">
        <f aca="false">Z137</f>
        <v>9500</v>
      </c>
      <c r="AA185" s="60" t="n">
        <f aca="false">AA137</f>
        <v>11000</v>
      </c>
      <c r="AB185" s="60" t="n">
        <f aca="false">AB137</f>
        <v>12500</v>
      </c>
      <c r="AC185" s="60" t="n">
        <f aca="false">AC137</f>
        <v>14000</v>
      </c>
      <c r="AD185" s="60" t="n">
        <f aca="false">AD137</f>
        <v>15500</v>
      </c>
      <c r="AE185" s="60" t="n">
        <f aca="false">AE137</f>
        <v>17000</v>
      </c>
      <c r="AF185" s="60" t="n">
        <f aca="false">AF137</f>
        <v>18500</v>
      </c>
    </row>
    <row r="187" s="180" customFormat="true" ht="17.25" hidden="false" customHeight="false" outlineLevel="0" collapsed="false">
      <c r="B187" s="289" t="s">
        <v>361</v>
      </c>
    </row>
    <row r="188" customFormat="false" ht="15" hidden="false" customHeight="false" outlineLevel="0" collapsed="false">
      <c r="B188" s="264" t="s">
        <v>362</v>
      </c>
    </row>
    <row r="190" s="180" customFormat="true" ht="15" hidden="false" customHeight="false" outlineLevel="0" collapsed="false">
      <c r="B190" s="279" t="s">
        <v>363</v>
      </c>
    </row>
    <row r="192" customFormat="false" ht="15" hidden="false" customHeight="false" outlineLevel="0" collapsed="false">
      <c r="A192" s="170"/>
      <c r="B192" s="171" t="s">
        <v>364</v>
      </c>
      <c r="C192" s="263" t="s">
        <v>298</v>
      </c>
      <c r="E192" s="263" t="n">
        <v>2023</v>
      </c>
      <c r="F192" s="263" t="n">
        <v>2024</v>
      </c>
      <c r="G192" s="263" t="n">
        <v>2025</v>
      </c>
      <c r="H192" s="263" t="n">
        <v>2026</v>
      </c>
      <c r="I192" s="263" t="n">
        <v>2027</v>
      </c>
      <c r="J192" s="263" t="n">
        <v>2028</v>
      </c>
      <c r="K192" s="263" t="n">
        <v>2029</v>
      </c>
      <c r="L192" s="263" t="n">
        <v>2030</v>
      </c>
      <c r="M192" s="263" t="n">
        <v>2031</v>
      </c>
      <c r="N192" s="263" t="n">
        <v>2032</v>
      </c>
      <c r="O192" s="263" t="n">
        <v>2033</v>
      </c>
      <c r="P192" s="263" t="n">
        <v>2034</v>
      </c>
      <c r="Q192" s="263" t="n">
        <v>2035</v>
      </c>
      <c r="R192" s="263" t="n">
        <v>2036</v>
      </c>
      <c r="S192" s="263" t="n">
        <v>2037</v>
      </c>
      <c r="T192" s="263" t="n">
        <v>2038</v>
      </c>
      <c r="U192" s="263" t="n">
        <v>2039</v>
      </c>
      <c r="V192" s="263" t="n">
        <v>2040</v>
      </c>
      <c r="W192" s="263" t="n">
        <v>2041</v>
      </c>
      <c r="X192" s="263" t="n">
        <v>2042</v>
      </c>
      <c r="Y192" s="263" t="n">
        <v>2043</v>
      </c>
      <c r="Z192" s="263" t="n">
        <v>2044</v>
      </c>
      <c r="AA192" s="263" t="n">
        <v>2045</v>
      </c>
      <c r="AB192" s="263" t="n">
        <v>2046</v>
      </c>
      <c r="AC192" s="263" t="n">
        <v>2047</v>
      </c>
      <c r="AD192" s="263" t="n">
        <v>2048</v>
      </c>
      <c r="AE192" s="263" t="n">
        <v>2049</v>
      </c>
      <c r="AF192" s="263" t="n">
        <v>2050</v>
      </c>
    </row>
    <row r="193" customFormat="false" ht="15" hidden="false" customHeight="false" outlineLevel="0" collapsed="false">
      <c r="A193" s="170"/>
      <c r="B193" s="13" t="s">
        <v>365</v>
      </c>
      <c r="C193" s="60" t="s">
        <v>303</v>
      </c>
      <c r="E193" s="50" t="n">
        <v>752.83</v>
      </c>
      <c r="F193" s="50" t="n">
        <v>745.08</v>
      </c>
      <c r="G193" s="50" t="n">
        <v>739.83</v>
      </c>
      <c r="H193" s="50" t="n">
        <v>722.38</v>
      </c>
      <c r="I193" s="50" t="n">
        <v>706.11</v>
      </c>
      <c r="J193" s="50" t="n">
        <v>689.26</v>
      </c>
      <c r="K193" s="50" t="n">
        <v>683.03</v>
      </c>
      <c r="L193" s="50" t="n">
        <v>665.11</v>
      </c>
      <c r="M193" s="50" t="n">
        <v>659.78</v>
      </c>
      <c r="N193" s="50" t="n">
        <v>632.71</v>
      </c>
      <c r="O193" s="50" t="n">
        <v>608.98</v>
      </c>
      <c r="P193" s="50" t="n">
        <v>590.48</v>
      </c>
      <c r="Q193" s="50" t="n">
        <v>575.55</v>
      </c>
      <c r="R193" s="50" t="n">
        <v>559.65</v>
      </c>
      <c r="S193" s="50" t="n">
        <v>521.57</v>
      </c>
      <c r="T193" s="50" t="n">
        <v>448.42</v>
      </c>
      <c r="U193" s="50" t="n">
        <v>395.4</v>
      </c>
      <c r="V193" s="50" t="n">
        <v>320.97</v>
      </c>
      <c r="W193" s="50" t="n">
        <v>226.23</v>
      </c>
      <c r="X193" s="50" t="n">
        <v>152.93</v>
      </c>
      <c r="Y193" s="50" t="n">
        <v>29.96</v>
      </c>
      <c r="Z193" s="50" t="n">
        <v>2.21</v>
      </c>
      <c r="AA193" s="50" t="n">
        <v>1.98</v>
      </c>
      <c r="AB193" s="50" t="n">
        <v>1.93</v>
      </c>
      <c r="AC193" s="50" t="n">
        <v>1.93</v>
      </c>
      <c r="AD193" s="50" t="n">
        <v>1.93</v>
      </c>
      <c r="AE193" s="50" t="n">
        <v>1.93</v>
      </c>
      <c r="AF193" s="50" t="n">
        <v>1.93</v>
      </c>
    </row>
    <row r="194" customFormat="false" ht="15" hidden="false" customHeight="false" outlineLevel="0" collapsed="false">
      <c r="A194" s="170"/>
      <c r="B194" s="13" t="s">
        <v>366</v>
      </c>
      <c r="C194" s="60" t="s">
        <v>303</v>
      </c>
      <c r="E194" s="50" t="n">
        <v>0</v>
      </c>
      <c r="F194" s="50" t="n">
        <v>0</v>
      </c>
      <c r="G194" s="50" t="n">
        <v>36.5</v>
      </c>
      <c r="H194" s="50" t="n">
        <v>96.5</v>
      </c>
      <c r="I194" s="50" t="n">
        <v>169.5</v>
      </c>
      <c r="J194" s="50" t="n">
        <v>249.5</v>
      </c>
      <c r="K194" s="50" t="n">
        <v>329.5</v>
      </c>
      <c r="L194" s="50" t="n">
        <v>389.5</v>
      </c>
      <c r="M194" s="50" t="n">
        <v>419.5</v>
      </c>
      <c r="N194" s="50" t="n">
        <v>449.5</v>
      </c>
      <c r="O194" s="50" t="n">
        <v>479.5</v>
      </c>
      <c r="P194" s="50" t="n">
        <v>509.5</v>
      </c>
      <c r="Q194" s="50" t="n">
        <v>539.5</v>
      </c>
      <c r="R194" s="50" t="n">
        <v>569.5</v>
      </c>
      <c r="S194" s="50" t="n">
        <v>599.5</v>
      </c>
      <c r="T194" s="50" t="n">
        <v>629.5</v>
      </c>
      <c r="U194" s="50" t="n">
        <v>659.5</v>
      </c>
      <c r="V194" s="50" t="n">
        <v>689.5</v>
      </c>
      <c r="W194" s="50" t="n">
        <v>719.5</v>
      </c>
      <c r="X194" s="50" t="n">
        <v>749.5</v>
      </c>
      <c r="Y194" s="50" t="n">
        <v>779.5</v>
      </c>
      <c r="Z194" s="50" t="n">
        <v>809.5</v>
      </c>
      <c r="AA194" s="50" t="n">
        <v>839.5</v>
      </c>
      <c r="AB194" s="50" t="n">
        <v>869.5</v>
      </c>
      <c r="AC194" s="50" t="n">
        <v>899.5</v>
      </c>
      <c r="AD194" s="50" t="n">
        <v>929.5</v>
      </c>
      <c r="AE194" s="50" t="n">
        <v>959.5</v>
      </c>
      <c r="AF194" s="50" t="n">
        <v>989.5</v>
      </c>
    </row>
    <row r="195" customFormat="false" ht="15" hidden="false" customHeight="false" outlineLevel="0" collapsed="false">
      <c r="A195" s="170"/>
      <c r="B195" s="13" t="s">
        <v>367</v>
      </c>
      <c r="C195" s="60" t="s">
        <v>303</v>
      </c>
      <c r="E195" s="50" t="n">
        <v>2.61</v>
      </c>
      <c r="F195" s="50" t="n">
        <v>2.62</v>
      </c>
      <c r="G195" s="50" t="n">
        <v>2.63</v>
      </c>
      <c r="H195" s="50" t="n">
        <v>2.64</v>
      </c>
      <c r="I195" s="50" t="n">
        <v>2.66</v>
      </c>
      <c r="J195" s="50" t="n">
        <v>2.67</v>
      </c>
      <c r="K195" s="50" t="n">
        <v>2.68</v>
      </c>
      <c r="L195" s="50" t="n">
        <v>2.69</v>
      </c>
      <c r="M195" s="50" t="n">
        <v>2.7</v>
      </c>
      <c r="N195" s="50" t="n">
        <v>2.71</v>
      </c>
      <c r="O195" s="50" t="n">
        <v>2.73</v>
      </c>
      <c r="P195" s="50" t="n">
        <v>2.74</v>
      </c>
      <c r="Q195" s="50" t="n">
        <v>2.75</v>
      </c>
      <c r="R195" s="50" t="n">
        <v>2.76</v>
      </c>
      <c r="S195" s="50" t="n">
        <v>2.77</v>
      </c>
      <c r="T195" s="50" t="n">
        <v>2.79</v>
      </c>
      <c r="U195" s="50" t="n">
        <v>2.8</v>
      </c>
      <c r="V195" s="50" t="n">
        <v>2.81</v>
      </c>
      <c r="W195" s="50" t="n">
        <v>2.82</v>
      </c>
      <c r="X195" s="50" t="n">
        <v>2.83</v>
      </c>
      <c r="Y195" s="50" t="n">
        <v>2.84</v>
      </c>
      <c r="Z195" s="50" t="n">
        <v>2.86</v>
      </c>
      <c r="AA195" s="50" t="n">
        <v>2.87</v>
      </c>
      <c r="AB195" s="50" t="n">
        <v>2.88</v>
      </c>
      <c r="AC195" s="50" t="n">
        <v>2.89</v>
      </c>
      <c r="AD195" s="50" t="n">
        <v>2.9</v>
      </c>
      <c r="AE195" s="50" t="n">
        <v>2.92</v>
      </c>
      <c r="AF195" s="50" t="n">
        <v>2.93</v>
      </c>
    </row>
    <row r="196" customFormat="false" ht="15" hidden="false" customHeight="false" outlineLevel="0" collapsed="false">
      <c r="A196" s="170"/>
      <c r="B196" s="13" t="s">
        <v>368</v>
      </c>
      <c r="C196" s="60" t="s">
        <v>303</v>
      </c>
      <c r="E196" s="50" t="n">
        <v>0</v>
      </c>
      <c r="F196" s="50" t="n">
        <v>0</v>
      </c>
      <c r="G196" s="50" t="n">
        <v>0</v>
      </c>
      <c r="H196" s="50" t="n">
        <v>0</v>
      </c>
      <c r="I196" s="50" t="n">
        <v>0</v>
      </c>
      <c r="J196" s="50" t="n">
        <v>0</v>
      </c>
      <c r="K196" s="50" t="n">
        <v>0</v>
      </c>
      <c r="L196" s="50" t="n">
        <v>0</v>
      </c>
      <c r="M196" s="50" t="n">
        <v>0</v>
      </c>
      <c r="N196" s="50" t="n">
        <v>0</v>
      </c>
      <c r="O196" s="50" t="n">
        <v>0</v>
      </c>
      <c r="P196" s="50" t="n">
        <v>0</v>
      </c>
      <c r="Q196" s="50" t="n">
        <v>0</v>
      </c>
      <c r="R196" s="50" t="n">
        <v>0</v>
      </c>
      <c r="S196" s="50" t="n">
        <v>0</v>
      </c>
      <c r="T196" s="50" t="n">
        <v>0</v>
      </c>
      <c r="U196" s="50" t="n">
        <v>0</v>
      </c>
      <c r="V196" s="50" t="n">
        <v>0</v>
      </c>
      <c r="W196" s="50" t="n">
        <v>0</v>
      </c>
      <c r="X196" s="50" t="n">
        <v>0</v>
      </c>
      <c r="Y196" s="50" t="n">
        <v>0</v>
      </c>
      <c r="Z196" s="50" t="n">
        <v>0</v>
      </c>
      <c r="AA196" s="50" t="n">
        <v>0</v>
      </c>
      <c r="AB196" s="50" t="n">
        <v>0</v>
      </c>
      <c r="AC196" s="50" t="n">
        <v>0</v>
      </c>
      <c r="AD196" s="50" t="n">
        <v>0</v>
      </c>
      <c r="AE196" s="50" t="n">
        <v>0</v>
      </c>
      <c r="AF196" s="50" t="n">
        <v>0</v>
      </c>
    </row>
    <row r="197" customFormat="false" ht="15" hidden="false" customHeight="false" outlineLevel="0" collapsed="false">
      <c r="B197" s="30" t="s">
        <v>154</v>
      </c>
      <c r="C197" s="281" t="s">
        <v>303</v>
      </c>
      <c r="E197" s="281" t="n">
        <f aca="false">SUM(E193:E196)</f>
        <v>755.44</v>
      </c>
      <c r="F197" s="281" t="n">
        <f aca="false">SUM(F193:F196)</f>
        <v>747.7</v>
      </c>
      <c r="G197" s="281" t="n">
        <f aca="false">SUM(G193:G196)</f>
        <v>778.96</v>
      </c>
      <c r="H197" s="281" t="n">
        <f aca="false">SUM(H193:H196)</f>
        <v>821.52</v>
      </c>
      <c r="I197" s="281" t="n">
        <f aca="false">SUM(I193:I196)</f>
        <v>878.27</v>
      </c>
      <c r="J197" s="281" t="n">
        <f aca="false">SUM(J193:J196)</f>
        <v>941.43</v>
      </c>
      <c r="K197" s="281" t="n">
        <f aca="false">SUM(K193:K196)</f>
        <v>1015.21</v>
      </c>
      <c r="L197" s="281" t="n">
        <f aca="false">SUM(L193:L196)</f>
        <v>1057.3</v>
      </c>
      <c r="M197" s="281" t="n">
        <f aca="false">SUM(M193:M196)</f>
        <v>1081.98</v>
      </c>
      <c r="N197" s="281" t="n">
        <f aca="false">SUM(N193:N196)</f>
        <v>1084.92</v>
      </c>
      <c r="O197" s="281" t="n">
        <f aca="false">SUM(O193:O196)</f>
        <v>1091.21</v>
      </c>
      <c r="P197" s="281" t="n">
        <f aca="false">SUM(P193:P196)</f>
        <v>1102.72</v>
      </c>
      <c r="Q197" s="281" t="n">
        <f aca="false">SUM(Q193:Q196)</f>
        <v>1117.8</v>
      </c>
      <c r="R197" s="281" t="n">
        <f aca="false">SUM(R193:R196)</f>
        <v>1131.91</v>
      </c>
      <c r="S197" s="281" t="n">
        <f aca="false">SUM(S193:S196)</f>
        <v>1123.84</v>
      </c>
      <c r="T197" s="281" t="n">
        <f aca="false">SUM(T193:T196)</f>
        <v>1080.71</v>
      </c>
      <c r="U197" s="281" t="n">
        <f aca="false">SUM(U193:U196)</f>
        <v>1057.7</v>
      </c>
      <c r="V197" s="281" t="n">
        <f aca="false">SUM(V193:V196)</f>
        <v>1013.28</v>
      </c>
      <c r="W197" s="281" t="n">
        <f aca="false">SUM(W193:W196)</f>
        <v>948.55</v>
      </c>
      <c r="X197" s="281" t="n">
        <f aca="false">SUM(X193:X196)</f>
        <v>905.26</v>
      </c>
      <c r="Y197" s="281" t="n">
        <f aca="false">SUM(Y193:Y196)</f>
        <v>812.3</v>
      </c>
      <c r="Z197" s="281" t="n">
        <f aca="false">SUM(Z193:Z196)</f>
        <v>814.57</v>
      </c>
      <c r="AA197" s="281" t="n">
        <f aca="false">SUM(AA193:AA196)</f>
        <v>844.35</v>
      </c>
      <c r="AB197" s="281" t="n">
        <f aca="false">SUM(AB193:AB196)</f>
        <v>874.31</v>
      </c>
      <c r="AC197" s="281" t="n">
        <f aca="false">SUM(AC193:AC196)</f>
        <v>904.32</v>
      </c>
      <c r="AD197" s="281" t="n">
        <f aca="false">SUM(AD193:AD196)</f>
        <v>934.33</v>
      </c>
      <c r="AE197" s="281" t="n">
        <f aca="false">SUM(AE193:AE196)</f>
        <v>964.35</v>
      </c>
      <c r="AF197" s="281" t="n">
        <f aca="false">SUM(AF193:AF196)</f>
        <v>994.36</v>
      </c>
    </row>
    <row r="199" customFormat="false" ht="15" hidden="false" customHeight="false" outlineLevel="0" collapsed="false">
      <c r="A199" s="170"/>
      <c r="B199" s="171" t="s">
        <v>364</v>
      </c>
      <c r="C199" s="263" t="s">
        <v>298</v>
      </c>
      <c r="E199" s="263" t="n">
        <v>2023</v>
      </c>
      <c r="F199" s="263" t="n">
        <v>2024</v>
      </c>
      <c r="G199" s="263" t="n">
        <v>2025</v>
      </c>
      <c r="H199" s="263" t="n">
        <v>2026</v>
      </c>
      <c r="I199" s="263" t="n">
        <v>2027</v>
      </c>
      <c r="J199" s="263" t="n">
        <v>2028</v>
      </c>
      <c r="K199" s="263" t="n">
        <v>2029</v>
      </c>
      <c r="L199" s="263" t="n">
        <v>2030</v>
      </c>
      <c r="M199" s="263" t="n">
        <v>2031</v>
      </c>
      <c r="N199" s="263" t="n">
        <v>2032</v>
      </c>
      <c r="O199" s="263" t="n">
        <v>2033</v>
      </c>
      <c r="P199" s="263" t="n">
        <v>2034</v>
      </c>
      <c r="Q199" s="263" t="n">
        <v>2035</v>
      </c>
      <c r="R199" s="263" t="n">
        <v>2036</v>
      </c>
      <c r="S199" s="263" t="n">
        <v>2037</v>
      </c>
      <c r="T199" s="263" t="n">
        <v>2038</v>
      </c>
      <c r="U199" s="263" t="n">
        <v>2039</v>
      </c>
      <c r="V199" s="263" t="n">
        <v>2040</v>
      </c>
      <c r="W199" s="263" t="n">
        <v>2041</v>
      </c>
      <c r="X199" s="263" t="n">
        <v>2042</v>
      </c>
      <c r="Y199" s="263" t="n">
        <v>2043</v>
      </c>
      <c r="Z199" s="263" t="n">
        <v>2044</v>
      </c>
      <c r="AA199" s="263" t="n">
        <v>2045</v>
      </c>
      <c r="AB199" s="263" t="n">
        <v>2046</v>
      </c>
      <c r="AC199" s="263" t="n">
        <v>2047</v>
      </c>
      <c r="AD199" s="263" t="n">
        <v>2048</v>
      </c>
      <c r="AE199" s="263" t="n">
        <v>2049</v>
      </c>
      <c r="AF199" s="263" t="n">
        <v>2050</v>
      </c>
    </row>
    <row r="200" customFormat="false" ht="15" hidden="false" customHeight="false" outlineLevel="0" collapsed="false">
      <c r="A200" s="170"/>
      <c r="B200" s="13" t="s">
        <v>365</v>
      </c>
      <c r="C200" s="60" t="s">
        <v>301</v>
      </c>
      <c r="E200" s="50" t="n">
        <v>3978.58</v>
      </c>
      <c r="F200" s="50" t="n">
        <v>3959.52</v>
      </c>
      <c r="G200" s="50" t="n">
        <v>3942.41</v>
      </c>
      <c r="H200" s="50" t="n">
        <v>3903.99</v>
      </c>
      <c r="I200" s="50" t="n">
        <v>3873.58</v>
      </c>
      <c r="J200" s="50" t="n">
        <v>3772.58</v>
      </c>
      <c r="K200" s="50" t="n">
        <v>3757.68</v>
      </c>
      <c r="L200" s="50" t="n">
        <v>3745.95</v>
      </c>
      <c r="M200" s="50" t="n">
        <v>3711.32</v>
      </c>
      <c r="N200" s="50" t="n">
        <v>3658.17</v>
      </c>
      <c r="O200" s="50" t="n">
        <v>3581.22</v>
      </c>
      <c r="P200" s="50" t="n">
        <v>3449.8</v>
      </c>
      <c r="Q200" s="50" t="n">
        <v>3264.15</v>
      </c>
      <c r="R200" s="50" t="n">
        <v>2914.63</v>
      </c>
      <c r="S200" s="50" t="n">
        <v>2648.81</v>
      </c>
      <c r="T200" s="50" t="n">
        <v>2377.27</v>
      </c>
      <c r="U200" s="50" t="n">
        <v>1898.97</v>
      </c>
      <c r="V200" s="50" t="n">
        <v>1675.22</v>
      </c>
      <c r="W200" s="50" t="n">
        <v>1232.11</v>
      </c>
      <c r="X200" s="50" t="n">
        <v>1031.6</v>
      </c>
      <c r="Y200" s="50" t="n">
        <v>695.41</v>
      </c>
      <c r="Z200" s="50" t="n">
        <v>518.21</v>
      </c>
      <c r="AA200" s="50" t="n">
        <v>497.16</v>
      </c>
      <c r="AB200" s="50" t="n">
        <v>313.06</v>
      </c>
      <c r="AC200" s="50" t="n">
        <v>163.66</v>
      </c>
      <c r="AD200" s="50" t="n">
        <v>42.21</v>
      </c>
      <c r="AE200" s="50" t="n">
        <v>35.76</v>
      </c>
      <c r="AF200" s="50" t="n">
        <v>33.21</v>
      </c>
    </row>
    <row r="201" customFormat="false" ht="15" hidden="false" customHeight="false" outlineLevel="0" collapsed="false">
      <c r="A201" s="170"/>
      <c r="B201" s="13" t="s">
        <v>366</v>
      </c>
      <c r="C201" s="60" t="s">
        <v>301</v>
      </c>
      <c r="E201" s="50" t="n">
        <v>0</v>
      </c>
      <c r="F201" s="50" t="n">
        <v>39.6</v>
      </c>
      <c r="G201" s="50" t="n">
        <v>306.2</v>
      </c>
      <c r="H201" s="50" t="n">
        <v>718.2</v>
      </c>
      <c r="I201" s="50" t="n">
        <v>1090.2</v>
      </c>
      <c r="J201" s="50" t="n">
        <v>1510.2</v>
      </c>
      <c r="K201" s="50" t="n">
        <v>1880.2</v>
      </c>
      <c r="L201" s="50" t="n">
        <v>2180.2</v>
      </c>
      <c r="M201" s="50" t="n">
        <v>2300.2</v>
      </c>
      <c r="N201" s="50" t="n">
        <v>2420.2</v>
      </c>
      <c r="O201" s="50" t="n">
        <v>2540.2</v>
      </c>
      <c r="P201" s="50" t="n">
        <v>2660.2</v>
      </c>
      <c r="Q201" s="50" t="n">
        <v>2780.2</v>
      </c>
      <c r="R201" s="50" t="n">
        <v>2900.2</v>
      </c>
      <c r="S201" s="50" t="n">
        <v>3020.2</v>
      </c>
      <c r="T201" s="50" t="n">
        <v>3140.2</v>
      </c>
      <c r="U201" s="50" t="n">
        <v>3260.2</v>
      </c>
      <c r="V201" s="50" t="n">
        <v>3380.2</v>
      </c>
      <c r="W201" s="50" t="n">
        <v>3500.2</v>
      </c>
      <c r="X201" s="50" t="n">
        <v>3620.2</v>
      </c>
      <c r="Y201" s="50" t="n">
        <v>3740.2</v>
      </c>
      <c r="Z201" s="50" t="n">
        <v>3860.2</v>
      </c>
      <c r="AA201" s="50" t="n">
        <v>3980.2</v>
      </c>
      <c r="AB201" s="50" t="n">
        <v>4100.2</v>
      </c>
      <c r="AC201" s="50" t="n">
        <v>4220.2</v>
      </c>
      <c r="AD201" s="50" t="n">
        <v>4340.2</v>
      </c>
      <c r="AE201" s="50" t="n">
        <v>4460.2</v>
      </c>
      <c r="AF201" s="50" t="n">
        <v>4580.2</v>
      </c>
    </row>
    <row r="202" customFormat="false" ht="15" hidden="false" customHeight="false" outlineLevel="0" collapsed="false">
      <c r="A202" s="170"/>
      <c r="B202" s="13" t="s">
        <v>367</v>
      </c>
      <c r="C202" s="60" t="s">
        <v>301</v>
      </c>
      <c r="E202" s="50" t="n">
        <v>19.49</v>
      </c>
      <c r="F202" s="50" t="n">
        <v>19.58</v>
      </c>
      <c r="G202" s="50" t="n">
        <v>19.67</v>
      </c>
      <c r="H202" s="50" t="n">
        <v>19.76</v>
      </c>
      <c r="I202" s="50" t="n">
        <v>19.85</v>
      </c>
      <c r="J202" s="50" t="n">
        <v>19.93</v>
      </c>
      <c r="K202" s="50" t="n">
        <v>20.02</v>
      </c>
      <c r="L202" s="50" t="n">
        <v>20.11</v>
      </c>
      <c r="M202" s="50" t="n">
        <v>20.2</v>
      </c>
      <c r="N202" s="50" t="n">
        <v>20.29</v>
      </c>
      <c r="O202" s="50" t="n">
        <v>20.37</v>
      </c>
      <c r="P202" s="50" t="n">
        <v>20.46</v>
      </c>
      <c r="Q202" s="50" t="n">
        <v>20.55</v>
      </c>
      <c r="R202" s="50" t="n">
        <v>20.64</v>
      </c>
      <c r="S202" s="50" t="n">
        <v>20.73</v>
      </c>
      <c r="T202" s="50" t="n">
        <v>20.82</v>
      </c>
      <c r="U202" s="50" t="n">
        <v>20.9</v>
      </c>
      <c r="V202" s="50" t="n">
        <v>20.99</v>
      </c>
      <c r="W202" s="50" t="n">
        <v>21.08</v>
      </c>
      <c r="X202" s="50" t="n">
        <v>21.17</v>
      </c>
      <c r="Y202" s="50" t="n">
        <v>21.26</v>
      </c>
      <c r="Z202" s="50" t="n">
        <v>21.34</v>
      </c>
      <c r="AA202" s="50" t="n">
        <v>21.43</v>
      </c>
      <c r="AB202" s="50" t="n">
        <v>21.52</v>
      </c>
      <c r="AC202" s="50" t="n">
        <v>21.61</v>
      </c>
      <c r="AD202" s="50" t="n">
        <v>21.7</v>
      </c>
      <c r="AE202" s="50" t="n">
        <v>21.79</v>
      </c>
      <c r="AF202" s="50" t="n">
        <v>21.87</v>
      </c>
    </row>
    <row r="203" customFormat="false" ht="15" hidden="false" customHeight="false" outlineLevel="0" collapsed="false">
      <c r="A203" s="170"/>
      <c r="B203" s="13" t="s">
        <v>368</v>
      </c>
      <c r="C203" s="60" t="s">
        <v>301</v>
      </c>
      <c r="E203" s="50" t="n">
        <v>110</v>
      </c>
      <c r="F203" s="50" t="n">
        <v>110</v>
      </c>
      <c r="G203" s="50" t="n">
        <v>110</v>
      </c>
      <c r="H203" s="50" t="n">
        <v>110</v>
      </c>
      <c r="I203" s="50" t="n">
        <v>150</v>
      </c>
      <c r="J203" s="50" t="n">
        <v>310</v>
      </c>
      <c r="K203" s="50" t="n">
        <v>310</v>
      </c>
      <c r="L203" s="50" t="n">
        <v>310</v>
      </c>
      <c r="M203" s="50" t="n">
        <v>350</v>
      </c>
      <c r="N203" s="50" t="n">
        <v>380</v>
      </c>
      <c r="O203" s="50" t="n">
        <v>380</v>
      </c>
      <c r="P203" s="50" t="n">
        <v>380</v>
      </c>
      <c r="Q203" s="50" t="n">
        <v>380</v>
      </c>
      <c r="R203" s="50" t="n">
        <v>380</v>
      </c>
      <c r="S203" s="50" t="n">
        <v>380</v>
      </c>
      <c r="T203" s="50" t="n">
        <v>380</v>
      </c>
      <c r="U203" s="50" t="n">
        <v>380</v>
      </c>
      <c r="V203" s="50" t="n">
        <v>380</v>
      </c>
      <c r="W203" s="50" t="n">
        <v>420</v>
      </c>
      <c r="X203" s="50" t="n">
        <v>420</v>
      </c>
      <c r="Y203" s="50" t="n">
        <v>420</v>
      </c>
      <c r="Z203" s="50" t="n">
        <v>420</v>
      </c>
      <c r="AA203" s="50" t="n">
        <v>420</v>
      </c>
      <c r="AB203" s="50" t="n">
        <v>420</v>
      </c>
      <c r="AC203" s="50" t="n">
        <v>420</v>
      </c>
      <c r="AD203" s="50" t="n">
        <v>420</v>
      </c>
      <c r="AE203" s="50" t="n">
        <v>420</v>
      </c>
      <c r="AF203" s="50" t="n">
        <v>420</v>
      </c>
    </row>
    <row r="204" customFormat="false" ht="15" hidden="false" customHeight="false" outlineLevel="0" collapsed="false">
      <c r="B204" s="30" t="s">
        <v>154</v>
      </c>
      <c r="C204" s="281" t="s">
        <v>301</v>
      </c>
      <c r="E204" s="281" t="n">
        <f aca="false">SUM(E200:E203)</f>
        <v>4108.07</v>
      </c>
      <c r="F204" s="281" t="n">
        <f aca="false">SUM(F200:F203)</f>
        <v>4128.7</v>
      </c>
      <c r="G204" s="281" t="n">
        <f aca="false">SUM(G200:G203)</f>
        <v>4378.28</v>
      </c>
      <c r="H204" s="281" t="n">
        <f aca="false">SUM(H200:H203)</f>
        <v>4751.95</v>
      </c>
      <c r="I204" s="281" t="n">
        <f aca="false">SUM(I200:I203)</f>
        <v>5133.63</v>
      </c>
      <c r="J204" s="281" t="n">
        <f aca="false">SUM(J200:J203)</f>
        <v>5612.71</v>
      </c>
      <c r="K204" s="281" t="n">
        <f aca="false">SUM(K200:K203)</f>
        <v>5967.9</v>
      </c>
      <c r="L204" s="281" t="n">
        <f aca="false">SUM(L200:L203)</f>
        <v>6256.26</v>
      </c>
      <c r="M204" s="281" t="n">
        <f aca="false">SUM(M200:M203)</f>
        <v>6381.72</v>
      </c>
      <c r="N204" s="281" t="n">
        <f aca="false">SUM(N200:N203)</f>
        <v>6478.66</v>
      </c>
      <c r="O204" s="281" t="n">
        <f aca="false">SUM(O200:O203)</f>
        <v>6521.79</v>
      </c>
      <c r="P204" s="281" t="n">
        <f aca="false">SUM(P200:P203)</f>
        <v>6510.46</v>
      </c>
      <c r="Q204" s="281" t="n">
        <f aca="false">SUM(Q200:Q203)</f>
        <v>6444.9</v>
      </c>
      <c r="R204" s="281" t="n">
        <f aca="false">SUM(R200:R203)</f>
        <v>6215.47</v>
      </c>
      <c r="S204" s="281" t="n">
        <f aca="false">SUM(S200:S203)</f>
        <v>6069.74</v>
      </c>
      <c r="T204" s="281" t="n">
        <f aca="false">SUM(T200:T203)</f>
        <v>5918.29</v>
      </c>
      <c r="U204" s="281" t="n">
        <f aca="false">SUM(U200:U203)</f>
        <v>5560.07</v>
      </c>
      <c r="V204" s="281" t="n">
        <f aca="false">SUM(V200:V203)</f>
        <v>5456.41</v>
      </c>
      <c r="W204" s="281" t="n">
        <f aca="false">SUM(W200:W203)</f>
        <v>5173.39</v>
      </c>
      <c r="X204" s="281" t="n">
        <f aca="false">SUM(X200:X203)</f>
        <v>5092.97</v>
      </c>
      <c r="Y204" s="281" t="n">
        <f aca="false">SUM(Y200:Y203)</f>
        <v>4876.87</v>
      </c>
      <c r="Z204" s="281" t="n">
        <f aca="false">SUM(Z200:Z203)</f>
        <v>4819.75</v>
      </c>
      <c r="AA204" s="281" t="n">
        <f aca="false">SUM(AA200:AA203)</f>
        <v>4918.79</v>
      </c>
      <c r="AB204" s="281" t="n">
        <f aca="false">SUM(AB200:AB203)</f>
        <v>4854.78</v>
      </c>
      <c r="AC204" s="281" t="n">
        <f aca="false">SUM(AC200:AC203)</f>
        <v>4825.47</v>
      </c>
      <c r="AD204" s="281" t="n">
        <f aca="false">SUM(AD200:AD203)</f>
        <v>4824.11</v>
      </c>
      <c r="AE204" s="281" t="n">
        <f aca="false">SUM(AE200:AE203)</f>
        <v>4937.75</v>
      </c>
      <c r="AF204" s="281" t="n">
        <f aca="false">SUM(AF200:AF203)</f>
        <v>5055.28</v>
      </c>
    </row>
    <row r="206" customFormat="false" ht="15" hidden="false" customHeight="false" outlineLevel="0" collapsed="false">
      <c r="B206" s="171" t="s">
        <v>364</v>
      </c>
      <c r="C206" s="263" t="s">
        <v>298</v>
      </c>
      <c r="E206" s="263" t="n">
        <v>2023</v>
      </c>
      <c r="F206" s="263" t="n">
        <v>2024</v>
      </c>
      <c r="G206" s="263" t="n">
        <v>2025</v>
      </c>
      <c r="H206" s="263" t="n">
        <v>2026</v>
      </c>
      <c r="I206" s="263" t="n">
        <v>2027</v>
      </c>
      <c r="J206" s="263" t="n">
        <v>2028</v>
      </c>
      <c r="K206" s="263" t="n">
        <v>2029</v>
      </c>
      <c r="L206" s="263" t="n">
        <v>2030</v>
      </c>
      <c r="M206" s="263" t="n">
        <v>2031</v>
      </c>
      <c r="N206" s="263" t="n">
        <v>2032</v>
      </c>
      <c r="O206" s="263" t="n">
        <v>2033</v>
      </c>
      <c r="P206" s="263" t="n">
        <v>2034</v>
      </c>
      <c r="Q206" s="263" t="n">
        <v>2035</v>
      </c>
      <c r="R206" s="263" t="n">
        <v>2036</v>
      </c>
      <c r="S206" s="263" t="n">
        <v>2037</v>
      </c>
      <c r="T206" s="263" t="n">
        <v>2038</v>
      </c>
      <c r="U206" s="263" t="n">
        <v>2039</v>
      </c>
      <c r="V206" s="263" t="n">
        <v>2040</v>
      </c>
      <c r="W206" s="263" t="n">
        <v>2041</v>
      </c>
      <c r="X206" s="263" t="n">
        <v>2042</v>
      </c>
      <c r="Y206" s="263" t="n">
        <v>2043</v>
      </c>
      <c r="Z206" s="263" t="n">
        <v>2044</v>
      </c>
      <c r="AA206" s="263" t="n">
        <v>2045</v>
      </c>
      <c r="AB206" s="263" t="n">
        <v>2046</v>
      </c>
      <c r="AC206" s="263" t="n">
        <v>2047</v>
      </c>
      <c r="AD206" s="263" t="n">
        <v>2048</v>
      </c>
      <c r="AE206" s="263" t="n">
        <v>2049</v>
      </c>
      <c r="AF206" s="263" t="n">
        <v>2050</v>
      </c>
    </row>
    <row r="207" customFormat="false" ht="15" hidden="false" customHeight="false" outlineLevel="0" collapsed="false">
      <c r="B207" s="13" t="s">
        <v>365</v>
      </c>
      <c r="C207" s="60" t="s">
        <v>322</v>
      </c>
      <c r="E207" s="60" t="n">
        <f aca="false">E193+E200</f>
        <v>4731.41</v>
      </c>
      <c r="F207" s="60" t="n">
        <f aca="false">F193+F200</f>
        <v>4704.6</v>
      </c>
      <c r="G207" s="60" t="n">
        <f aca="false">G193+G200</f>
        <v>4682.24</v>
      </c>
      <c r="H207" s="60" t="n">
        <f aca="false">H193+H200</f>
        <v>4626.37</v>
      </c>
      <c r="I207" s="60" t="n">
        <f aca="false">I193+I200</f>
        <v>4579.69</v>
      </c>
      <c r="J207" s="60" t="n">
        <f aca="false">J193+J200</f>
        <v>4461.84</v>
      </c>
      <c r="K207" s="60" t="n">
        <f aca="false">K193+K200</f>
        <v>4440.71</v>
      </c>
      <c r="L207" s="60" t="n">
        <f aca="false">L193+L200</f>
        <v>4411.06</v>
      </c>
      <c r="M207" s="60" t="n">
        <f aca="false">M193+M200</f>
        <v>4371.1</v>
      </c>
      <c r="N207" s="60" t="n">
        <f aca="false">N193+N200</f>
        <v>4290.88</v>
      </c>
      <c r="O207" s="60" t="n">
        <f aca="false">O193+O200</f>
        <v>4190.2</v>
      </c>
      <c r="P207" s="60" t="n">
        <f aca="false">P193+P200</f>
        <v>4040.28</v>
      </c>
      <c r="Q207" s="60" t="n">
        <f aca="false">Q193+Q200</f>
        <v>3839.7</v>
      </c>
      <c r="R207" s="60" t="n">
        <f aca="false">R193+R200</f>
        <v>3474.28</v>
      </c>
      <c r="S207" s="60" t="n">
        <f aca="false">S193+S200</f>
        <v>3170.38</v>
      </c>
      <c r="T207" s="60" t="n">
        <f aca="false">T193+T200</f>
        <v>2825.69</v>
      </c>
      <c r="U207" s="60" t="n">
        <f aca="false">U193+U200</f>
        <v>2294.37</v>
      </c>
      <c r="V207" s="60" t="n">
        <f aca="false">V193+V200</f>
        <v>1996.19</v>
      </c>
      <c r="W207" s="60" t="n">
        <f aca="false">W193+W200</f>
        <v>1458.34</v>
      </c>
      <c r="X207" s="60" t="n">
        <f aca="false">X193+X200</f>
        <v>1184.53</v>
      </c>
      <c r="Y207" s="60" t="n">
        <f aca="false">Y193+Y200</f>
        <v>725.37</v>
      </c>
      <c r="Z207" s="60" t="n">
        <f aca="false">Z193+Z200</f>
        <v>520.42</v>
      </c>
      <c r="AA207" s="60" t="n">
        <f aca="false">AA193+AA200</f>
        <v>499.14</v>
      </c>
      <c r="AB207" s="60" t="n">
        <f aca="false">AB193+AB200</f>
        <v>314.99</v>
      </c>
      <c r="AC207" s="60" t="n">
        <f aca="false">AC193+AC200</f>
        <v>165.59</v>
      </c>
      <c r="AD207" s="60" t="n">
        <f aca="false">AD193+AD200</f>
        <v>44.14</v>
      </c>
      <c r="AE207" s="60" t="n">
        <f aca="false">AE193+AE200</f>
        <v>37.69</v>
      </c>
      <c r="AF207" s="60" t="n">
        <f aca="false">AF193+AF200</f>
        <v>35.14</v>
      </c>
    </row>
    <row r="208" customFormat="false" ht="15" hidden="false" customHeight="false" outlineLevel="0" collapsed="false">
      <c r="B208" s="13" t="s">
        <v>366</v>
      </c>
      <c r="C208" s="60" t="s">
        <v>322</v>
      </c>
      <c r="E208" s="60" t="n">
        <f aca="false">E194+E201</f>
        <v>0</v>
      </c>
      <c r="F208" s="60" t="n">
        <f aca="false">F194+F201</f>
        <v>39.6</v>
      </c>
      <c r="G208" s="60" t="n">
        <f aca="false">G194+G201</f>
        <v>342.7</v>
      </c>
      <c r="H208" s="60" t="n">
        <f aca="false">H194+H201</f>
        <v>814.7</v>
      </c>
      <c r="I208" s="60" t="n">
        <f aca="false">I194+I201</f>
        <v>1259.7</v>
      </c>
      <c r="J208" s="60" t="n">
        <f aca="false">J194+J201</f>
        <v>1759.7</v>
      </c>
      <c r="K208" s="60" t="n">
        <f aca="false">K194+K201</f>
        <v>2209.7</v>
      </c>
      <c r="L208" s="60" t="n">
        <f aca="false">L194+L201</f>
        <v>2569.7</v>
      </c>
      <c r="M208" s="60" t="n">
        <f aca="false">M194+M201</f>
        <v>2719.7</v>
      </c>
      <c r="N208" s="60" t="n">
        <f aca="false">N194+N201</f>
        <v>2869.7</v>
      </c>
      <c r="O208" s="60" t="n">
        <f aca="false">O194+O201</f>
        <v>3019.7</v>
      </c>
      <c r="P208" s="60" t="n">
        <f aca="false">P194+P201</f>
        <v>3169.7</v>
      </c>
      <c r="Q208" s="60" t="n">
        <f aca="false">Q194+Q201</f>
        <v>3319.7</v>
      </c>
      <c r="R208" s="60" t="n">
        <f aca="false">R194+R201</f>
        <v>3469.7</v>
      </c>
      <c r="S208" s="60" t="n">
        <f aca="false">S194+S201</f>
        <v>3619.7</v>
      </c>
      <c r="T208" s="60" t="n">
        <f aca="false">T194+T201</f>
        <v>3769.7</v>
      </c>
      <c r="U208" s="60" t="n">
        <f aca="false">U194+U201</f>
        <v>3919.7</v>
      </c>
      <c r="V208" s="60" t="n">
        <f aca="false">V194+V201</f>
        <v>4069.7</v>
      </c>
      <c r="W208" s="60" t="n">
        <f aca="false">W194+W201</f>
        <v>4219.7</v>
      </c>
      <c r="X208" s="60" t="n">
        <f aca="false">X194+X201</f>
        <v>4369.7</v>
      </c>
      <c r="Y208" s="60" t="n">
        <f aca="false">Y194+Y201</f>
        <v>4519.7</v>
      </c>
      <c r="Z208" s="60" t="n">
        <f aca="false">Z194+Z201</f>
        <v>4669.7</v>
      </c>
      <c r="AA208" s="60" t="n">
        <f aca="false">AA194+AA201</f>
        <v>4819.7</v>
      </c>
      <c r="AB208" s="60" t="n">
        <f aca="false">AB194+AB201</f>
        <v>4969.7</v>
      </c>
      <c r="AC208" s="60" t="n">
        <f aca="false">AC194+AC201</f>
        <v>5119.7</v>
      </c>
      <c r="AD208" s="60" t="n">
        <f aca="false">AD194+AD201</f>
        <v>5269.7</v>
      </c>
      <c r="AE208" s="60" t="n">
        <f aca="false">AE194+AE201</f>
        <v>5419.7</v>
      </c>
      <c r="AF208" s="60" t="n">
        <f aca="false">AF194+AF201</f>
        <v>5569.7</v>
      </c>
    </row>
    <row r="209" customFormat="false" ht="15" hidden="false" customHeight="false" outlineLevel="0" collapsed="false">
      <c r="B209" s="13" t="s">
        <v>367</v>
      </c>
      <c r="C209" s="60" t="s">
        <v>322</v>
      </c>
      <c r="E209" s="60" t="n">
        <f aca="false">E195+E202</f>
        <v>22.1</v>
      </c>
      <c r="F209" s="60" t="n">
        <f aca="false">F195+F202</f>
        <v>22.2</v>
      </c>
      <c r="G209" s="60" t="n">
        <f aca="false">G195+G202</f>
        <v>22.3</v>
      </c>
      <c r="H209" s="60" t="n">
        <f aca="false">H195+H202</f>
        <v>22.4</v>
      </c>
      <c r="I209" s="60" t="n">
        <f aca="false">I195+I202</f>
        <v>22.51</v>
      </c>
      <c r="J209" s="60" t="n">
        <f aca="false">J195+J202</f>
        <v>22.6</v>
      </c>
      <c r="K209" s="60" t="n">
        <f aca="false">K195+K202</f>
        <v>22.7</v>
      </c>
      <c r="L209" s="60" t="n">
        <f aca="false">L195+L202</f>
        <v>22.8</v>
      </c>
      <c r="M209" s="60" t="n">
        <f aca="false">M195+M202</f>
        <v>22.9</v>
      </c>
      <c r="N209" s="60" t="n">
        <f aca="false">N195+N202</f>
        <v>23</v>
      </c>
      <c r="O209" s="60" t="n">
        <f aca="false">O195+O202</f>
        <v>23.1</v>
      </c>
      <c r="P209" s="60" t="n">
        <f aca="false">P195+P202</f>
        <v>23.2</v>
      </c>
      <c r="Q209" s="60" t="n">
        <f aca="false">Q195+Q202</f>
        <v>23.3</v>
      </c>
      <c r="R209" s="60" t="n">
        <f aca="false">R195+R202</f>
        <v>23.4</v>
      </c>
      <c r="S209" s="60" t="n">
        <f aca="false">S195+S202</f>
        <v>23.5</v>
      </c>
      <c r="T209" s="60" t="n">
        <f aca="false">T195+T202</f>
        <v>23.61</v>
      </c>
      <c r="U209" s="60" t="n">
        <f aca="false">U195+U202</f>
        <v>23.7</v>
      </c>
      <c r="V209" s="60" t="n">
        <f aca="false">V195+V202</f>
        <v>23.8</v>
      </c>
      <c r="W209" s="60" t="n">
        <f aca="false">W195+W202</f>
        <v>23.9</v>
      </c>
      <c r="X209" s="60" t="n">
        <f aca="false">X195+X202</f>
        <v>24</v>
      </c>
      <c r="Y209" s="60" t="n">
        <f aca="false">Y195+Y202</f>
        <v>24.1</v>
      </c>
      <c r="Z209" s="60" t="n">
        <f aca="false">Z195+Z202</f>
        <v>24.2</v>
      </c>
      <c r="AA209" s="60" t="n">
        <f aca="false">AA195+AA202</f>
        <v>24.3</v>
      </c>
      <c r="AB209" s="60" t="n">
        <f aca="false">AB195+AB202</f>
        <v>24.4</v>
      </c>
      <c r="AC209" s="60" t="n">
        <f aca="false">AC195+AC202</f>
        <v>24.5</v>
      </c>
      <c r="AD209" s="60" t="n">
        <f aca="false">AD195+AD202</f>
        <v>24.6</v>
      </c>
      <c r="AE209" s="60" t="n">
        <f aca="false">AE195+AE202</f>
        <v>24.71</v>
      </c>
      <c r="AF209" s="60" t="n">
        <f aca="false">AF195+AF202</f>
        <v>24.8</v>
      </c>
    </row>
    <row r="210" customFormat="false" ht="15" hidden="false" customHeight="false" outlineLevel="0" collapsed="false">
      <c r="B210" s="13" t="s">
        <v>368</v>
      </c>
      <c r="C210" s="60" t="s">
        <v>322</v>
      </c>
      <c r="E210" s="60" t="n">
        <f aca="false">E196+E203</f>
        <v>110</v>
      </c>
      <c r="F210" s="60" t="n">
        <f aca="false">F196+F203</f>
        <v>110</v>
      </c>
      <c r="G210" s="60" t="n">
        <f aca="false">G196+G203</f>
        <v>110</v>
      </c>
      <c r="H210" s="60" t="n">
        <f aca="false">H196+H203</f>
        <v>110</v>
      </c>
      <c r="I210" s="60" t="n">
        <f aca="false">I196+I203</f>
        <v>150</v>
      </c>
      <c r="J210" s="60" t="n">
        <f aca="false">J196+J203</f>
        <v>310</v>
      </c>
      <c r="K210" s="60" t="n">
        <f aca="false">K196+K203</f>
        <v>310</v>
      </c>
      <c r="L210" s="60" t="n">
        <f aca="false">L196+L203</f>
        <v>310</v>
      </c>
      <c r="M210" s="60" t="n">
        <f aca="false">M196+M203</f>
        <v>350</v>
      </c>
      <c r="N210" s="60" t="n">
        <f aca="false">N196+N203</f>
        <v>380</v>
      </c>
      <c r="O210" s="60" t="n">
        <f aca="false">O196+O203</f>
        <v>380</v>
      </c>
      <c r="P210" s="60" t="n">
        <f aca="false">P196+P203</f>
        <v>380</v>
      </c>
      <c r="Q210" s="60" t="n">
        <f aca="false">Q196+Q203</f>
        <v>380</v>
      </c>
      <c r="R210" s="60" t="n">
        <f aca="false">R196+R203</f>
        <v>380</v>
      </c>
      <c r="S210" s="60" t="n">
        <f aca="false">S196+S203</f>
        <v>380</v>
      </c>
      <c r="T210" s="60" t="n">
        <f aca="false">T196+T203</f>
        <v>380</v>
      </c>
      <c r="U210" s="60" t="n">
        <f aca="false">U196+U203</f>
        <v>380</v>
      </c>
      <c r="V210" s="60" t="n">
        <f aca="false">V196+V203</f>
        <v>380</v>
      </c>
      <c r="W210" s="60" t="n">
        <f aca="false">W196+W203</f>
        <v>420</v>
      </c>
      <c r="X210" s="60" t="n">
        <f aca="false">X196+X203</f>
        <v>420</v>
      </c>
      <c r="Y210" s="60" t="n">
        <f aca="false">Y196+Y203</f>
        <v>420</v>
      </c>
      <c r="Z210" s="60" t="n">
        <f aca="false">Z196+Z203</f>
        <v>420</v>
      </c>
      <c r="AA210" s="60" t="n">
        <f aca="false">AA196+AA203</f>
        <v>420</v>
      </c>
      <c r="AB210" s="60" t="n">
        <f aca="false">AB196+AB203</f>
        <v>420</v>
      </c>
      <c r="AC210" s="60" t="n">
        <f aca="false">AC196+AC203</f>
        <v>420</v>
      </c>
      <c r="AD210" s="60" t="n">
        <f aca="false">AD196+AD203</f>
        <v>420</v>
      </c>
      <c r="AE210" s="60" t="n">
        <f aca="false">AE196+AE203</f>
        <v>420</v>
      </c>
      <c r="AF210" s="60" t="n">
        <f aca="false">AF196+AF203</f>
        <v>420</v>
      </c>
    </row>
    <row r="211" customFormat="false" ht="15" hidden="false" customHeight="false" outlineLevel="0" collapsed="false">
      <c r="B211" s="30" t="s">
        <v>154</v>
      </c>
      <c r="C211" s="281" t="s">
        <v>322</v>
      </c>
      <c r="E211" s="281" t="n">
        <f aca="false">E197+E204</f>
        <v>4863.51</v>
      </c>
      <c r="F211" s="281" t="n">
        <f aca="false">F197+F204</f>
        <v>4876.4</v>
      </c>
      <c r="G211" s="281" t="n">
        <f aca="false">G197+G204</f>
        <v>5157.24</v>
      </c>
      <c r="H211" s="281" t="n">
        <f aca="false">H197+H204</f>
        <v>5573.47</v>
      </c>
      <c r="I211" s="281" t="n">
        <f aca="false">I197+I204</f>
        <v>6011.9</v>
      </c>
      <c r="J211" s="281" t="n">
        <f aca="false">J197+J204</f>
        <v>6554.14</v>
      </c>
      <c r="K211" s="281" t="n">
        <f aca="false">K197+K204</f>
        <v>6983.11</v>
      </c>
      <c r="L211" s="281" t="n">
        <f aca="false">L197+L204</f>
        <v>7313.56</v>
      </c>
      <c r="M211" s="281" t="n">
        <f aca="false">M197+M204</f>
        <v>7463.7</v>
      </c>
      <c r="N211" s="281" t="n">
        <f aca="false">N197+N204</f>
        <v>7563.58</v>
      </c>
      <c r="O211" s="281" t="n">
        <f aca="false">O197+O204</f>
        <v>7613</v>
      </c>
      <c r="P211" s="281" t="n">
        <f aca="false">P197+P204</f>
        <v>7613.18</v>
      </c>
      <c r="Q211" s="281" t="n">
        <f aca="false">Q197+Q204</f>
        <v>7562.7</v>
      </c>
      <c r="R211" s="281" t="n">
        <f aca="false">R197+R204</f>
        <v>7347.38</v>
      </c>
      <c r="S211" s="281" t="n">
        <f aca="false">S197+S204</f>
        <v>7193.58</v>
      </c>
      <c r="T211" s="281" t="n">
        <f aca="false">T197+T204</f>
        <v>6999</v>
      </c>
      <c r="U211" s="281" t="n">
        <f aca="false">U197+U204</f>
        <v>6617.77</v>
      </c>
      <c r="V211" s="281" t="n">
        <f aca="false">V197+V204</f>
        <v>6469.69</v>
      </c>
      <c r="W211" s="281" t="n">
        <f aca="false">W197+W204</f>
        <v>6121.94</v>
      </c>
      <c r="X211" s="281" t="n">
        <f aca="false">X197+X204</f>
        <v>5998.23</v>
      </c>
      <c r="Y211" s="281" t="n">
        <f aca="false">Y197+Y204</f>
        <v>5689.17</v>
      </c>
      <c r="Z211" s="281" t="n">
        <f aca="false">Z197+Z204</f>
        <v>5634.32</v>
      </c>
      <c r="AA211" s="281" t="n">
        <f aca="false">AA197+AA204</f>
        <v>5763.14</v>
      </c>
      <c r="AB211" s="281" t="n">
        <f aca="false">AB197+AB204</f>
        <v>5729.09</v>
      </c>
      <c r="AC211" s="281" t="n">
        <f aca="false">AC197+AC204</f>
        <v>5729.79</v>
      </c>
      <c r="AD211" s="281" t="n">
        <f aca="false">AD197+AD204</f>
        <v>5758.44</v>
      </c>
      <c r="AE211" s="281" t="n">
        <f aca="false">AE197+AE204</f>
        <v>5902.1</v>
      </c>
      <c r="AF211" s="281" t="n">
        <f aca="false">AF197+AF204</f>
        <v>6049.64</v>
      </c>
    </row>
    <row r="212" customFormat="false" ht="15" hidden="false" customHeight="false" outlineLevel="0" collapsed="false">
      <c r="E212" s="290"/>
    </row>
    <row r="213" s="180" customFormat="true" ht="15" hidden="false" customHeight="false" outlineLevel="0" collapsed="false">
      <c r="B213" s="279" t="s">
        <v>369</v>
      </c>
    </row>
    <row r="215" customFormat="false" ht="15" hidden="false" customHeight="false" outlineLevel="0" collapsed="false">
      <c r="A215" s="170"/>
      <c r="B215" s="171" t="s">
        <v>370</v>
      </c>
      <c r="C215" s="263" t="s">
        <v>298</v>
      </c>
      <c r="E215" s="263" t="n">
        <v>2023</v>
      </c>
      <c r="F215" s="263" t="n">
        <v>2024</v>
      </c>
      <c r="G215" s="263" t="n">
        <v>2025</v>
      </c>
      <c r="H215" s="263" t="n">
        <v>2026</v>
      </c>
      <c r="I215" s="263" t="n">
        <v>2027</v>
      </c>
      <c r="J215" s="263" t="n">
        <v>2028</v>
      </c>
      <c r="K215" s="263" t="n">
        <v>2029</v>
      </c>
      <c r="L215" s="263" t="n">
        <v>2030</v>
      </c>
      <c r="M215" s="263" t="n">
        <v>2031</v>
      </c>
      <c r="N215" s="263" t="n">
        <v>2032</v>
      </c>
      <c r="O215" s="263" t="n">
        <v>2033</v>
      </c>
      <c r="P215" s="263" t="n">
        <v>2034</v>
      </c>
      <c r="Q215" s="263" t="n">
        <v>2035</v>
      </c>
      <c r="R215" s="263" t="n">
        <v>2036</v>
      </c>
      <c r="S215" s="263" t="n">
        <v>2037</v>
      </c>
      <c r="T215" s="263" t="n">
        <v>2038</v>
      </c>
      <c r="U215" s="263" t="n">
        <v>2039</v>
      </c>
      <c r="V215" s="263" t="n">
        <v>2040</v>
      </c>
      <c r="W215" s="263" t="n">
        <v>2041</v>
      </c>
      <c r="X215" s="263" t="n">
        <v>2042</v>
      </c>
      <c r="Y215" s="263" t="n">
        <v>2043</v>
      </c>
      <c r="Z215" s="263" t="n">
        <v>2044</v>
      </c>
      <c r="AA215" s="263" t="n">
        <v>2045</v>
      </c>
      <c r="AB215" s="263" t="n">
        <v>2046</v>
      </c>
      <c r="AC215" s="263" t="n">
        <v>2047</v>
      </c>
      <c r="AD215" s="263" t="n">
        <v>2048</v>
      </c>
      <c r="AE215" s="263" t="n">
        <v>2049</v>
      </c>
      <c r="AF215" s="263" t="n">
        <v>2050</v>
      </c>
    </row>
    <row r="216" customFormat="false" ht="15" hidden="false" customHeight="false" outlineLevel="0" collapsed="false">
      <c r="A216" s="170"/>
      <c r="B216" s="13" t="s">
        <v>365</v>
      </c>
      <c r="C216" s="60" t="s">
        <v>303</v>
      </c>
      <c r="E216" s="25" t="n">
        <v>1.827</v>
      </c>
      <c r="F216" s="25" t="n">
        <v>1.816</v>
      </c>
      <c r="G216" s="25" t="n">
        <v>1.805</v>
      </c>
      <c r="H216" s="25" t="n">
        <v>1.759</v>
      </c>
      <c r="I216" s="25" t="n">
        <v>1.723</v>
      </c>
      <c r="J216" s="25" t="n">
        <v>1.682</v>
      </c>
      <c r="K216" s="25" t="n">
        <v>1.665</v>
      </c>
      <c r="L216" s="25" t="n">
        <v>1.627</v>
      </c>
      <c r="M216" s="25" t="n">
        <v>1.568</v>
      </c>
      <c r="N216" s="25" t="n">
        <v>1.538</v>
      </c>
      <c r="O216" s="25" t="n">
        <v>1.492</v>
      </c>
      <c r="P216" s="25" t="n">
        <v>1.457</v>
      </c>
      <c r="Q216" s="25" t="n">
        <v>1.425</v>
      </c>
      <c r="R216" s="25" t="n">
        <v>1.386</v>
      </c>
      <c r="S216" s="25" t="n">
        <v>1.292</v>
      </c>
      <c r="T216" s="25" t="n">
        <v>1.111</v>
      </c>
      <c r="U216" s="25" t="n">
        <v>1.002</v>
      </c>
      <c r="V216" s="25" t="n">
        <v>0.827</v>
      </c>
      <c r="W216" s="25" t="n">
        <v>0.626</v>
      </c>
      <c r="X216" s="25" t="n">
        <v>0.419</v>
      </c>
      <c r="Y216" s="25" t="n">
        <v>0.082</v>
      </c>
      <c r="Z216" s="25" t="n">
        <v>0.002</v>
      </c>
      <c r="AA216" s="25" t="n">
        <v>0.002</v>
      </c>
      <c r="AB216" s="25" t="n">
        <v>0.002</v>
      </c>
      <c r="AC216" s="25" t="n">
        <v>0.002</v>
      </c>
      <c r="AD216" s="25" t="n">
        <v>0.002</v>
      </c>
      <c r="AE216" s="25" t="n">
        <v>0.002</v>
      </c>
      <c r="AF216" s="25" t="n">
        <v>0.002</v>
      </c>
    </row>
    <row r="217" customFormat="false" ht="15" hidden="false" customHeight="false" outlineLevel="0" collapsed="false">
      <c r="A217" s="170"/>
      <c r="B217" s="13" t="s">
        <v>366</v>
      </c>
      <c r="C217" s="60" t="s">
        <v>303</v>
      </c>
      <c r="E217" s="25" t="n">
        <v>0</v>
      </c>
      <c r="F217" s="25" t="n">
        <v>0</v>
      </c>
      <c r="G217" s="25" t="n">
        <v>0.124</v>
      </c>
      <c r="H217" s="25" t="n">
        <v>0.334</v>
      </c>
      <c r="I217" s="25" t="n">
        <v>0.589</v>
      </c>
      <c r="J217" s="25" t="n">
        <v>0.869</v>
      </c>
      <c r="K217" s="25" t="n">
        <v>1.149</v>
      </c>
      <c r="L217" s="25" t="n">
        <v>1.354</v>
      </c>
      <c r="M217" s="25" t="n">
        <v>1.467</v>
      </c>
      <c r="N217" s="25" t="n">
        <v>1.575</v>
      </c>
      <c r="O217" s="25" t="n">
        <v>1.683</v>
      </c>
      <c r="P217" s="25" t="n">
        <v>1.791</v>
      </c>
      <c r="Q217" s="25" t="n">
        <v>1.899</v>
      </c>
      <c r="R217" s="25" t="n">
        <v>2.004</v>
      </c>
      <c r="S217" s="25" t="n">
        <v>2.11</v>
      </c>
      <c r="T217" s="25" t="n">
        <v>2.216</v>
      </c>
      <c r="U217" s="25" t="n">
        <v>2.308</v>
      </c>
      <c r="V217" s="25" t="n">
        <v>2.41</v>
      </c>
      <c r="W217" s="25" t="n">
        <v>2.49</v>
      </c>
      <c r="X217" s="25" t="n">
        <v>2.592</v>
      </c>
      <c r="Y217" s="25" t="n">
        <v>2.685</v>
      </c>
      <c r="Z217" s="25" t="n">
        <v>2.786</v>
      </c>
      <c r="AA217" s="25" t="n">
        <v>2.882</v>
      </c>
      <c r="AB217" s="25" t="n">
        <v>2.97</v>
      </c>
      <c r="AC217" s="25" t="n">
        <v>3.063</v>
      </c>
      <c r="AD217" s="25" t="n">
        <v>3.158</v>
      </c>
      <c r="AE217" s="25" t="n">
        <v>3.253</v>
      </c>
      <c r="AF217" s="25" t="n">
        <v>3.336</v>
      </c>
    </row>
    <row r="218" customFormat="false" ht="15" hidden="false" customHeight="false" outlineLevel="0" collapsed="false">
      <c r="A218" s="170"/>
      <c r="B218" s="13" t="s">
        <v>367</v>
      </c>
      <c r="C218" s="60" t="s">
        <v>303</v>
      </c>
      <c r="E218" s="25" t="n">
        <v>0.006</v>
      </c>
      <c r="F218" s="25" t="n">
        <v>0.006</v>
      </c>
      <c r="G218" s="25" t="n">
        <v>0.006</v>
      </c>
      <c r="H218" s="25" t="n">
        <v>0.006</v>
      </c>
      <c r="I218" s="25" t="n">
        <v>0.006</v>
      </c>
      <c r="J218" s="25" t="n">
        <v>0.006</v>
      </c>
      <c r="K218" s="25" t="n">
        <v>0.006</v>
      </c>
      <c r="L218" s="25" t="n">
        <v>0.006</v>
      </c>
      <c r="M218" s="25" t="n">
        <v>0.006</v>
      </c>
      <c r="N218" s="25" t="n">
        <v>0.006</v>
      </c>
      <c r="O218" s="25" t="n">
        <v>0.007</v>
      </c>
      <c r="P218" s="25" t="n">
        <v>0.007</v>
      </c>
      <c r="Q218" s="25" t="n">
        <v>0.007</v>
      </c>
      <c r="R218" s="25" t="n">
        <v>0.007</v>
      </c>
      <c r="S218" s="25" t="n">
        <v>0.007</v>
      </c>
      <c r="T218" s="25" t="n">
        <v>0.007</v>
      </c>
      <c r="U218" s="25" t="n">
        <v>0.007</v>
      </c>
      <c r="V218" s="25" t="n">
        <v>0.007</v>
      </c>
      <c r="W218" s="25" t="n">
        <v>0.007</v>
      </c>
      <c r="X218" s="25" t="n">
        <v>0.007</v>
      </c>
      <c r="Y218" s="25" t="n">
        <v>0.007</v>
      </c>
      <c r="Z218" s="25" t="n">
        <v>0.007</v>
      </c>
      <c r="AA218" s="25" t="n">
        <v>0.007</v>
      </c>
      <c r="AB218" s="25" t="n">
        <v>0.007</v>
      </c>
      <c r="AC218" s="25" t="n">
        <v>0.007</v>
      </c>
      <c r="AD218" s="25" t="n">
        <v>0.007</v>
      </c>
      <c r="AE218" s="25" t="n">
        <v>0.007</v>
      </c>
      <c r="AF218" s="25" t="n">
        <v>0.007</v>
      </c>
    </row>
    <row r="219" customFormat="false" ht="15" hidden="false" customHeight="false" outlineLevel="0" collapsed="false">
      <c r="A219" s="170"/>
      <c r="B219" s="13" t="s">
        <v>368</v>
      </c>
      <c r="C219" s="60" t="s">
        <v>303</v>
      </c>
      <c r="E219" s="25" t="n">
        <v>0</v>
      </c>
      <c r="F219" s="25" t="n">
        <v>0</v>
      </c>
      <c r="G219" s="25" t="n">
        <v>0</v>
      </c>
      <c r="H219" s="25" t="n">
        <v>0</v>
      </c>
      <c r="I219" s="25" t="n">
        <v>0</v>
      </c>
      <c r="J219" s="25" t="n">
        <v>0</v>
      </c>
      <c r="K219" s="25" t="n">
        <v>0</v>
      </c>
      <c r="L219" s="25" t="n">
        <v>0</v>
      </c>
      <c r="M219" s="25" t="n">
        <v>0</v>
      </c>
      <c r="N219" s="25" t="n">
        <v>0</v>
      </c>
      <c r="O219" s="25" t="n">
        <v>0</v>
      </c>
      <c r="P219" s="25" t="n">
        <v>0</v>
      </c>
      <c r="Q219" s="25" t="n">
        <v>0</v>
      </c>
      <c r="R219" s="25" t="n">
        <v>0</v>
      </c>
      <c r="S219" s="25" t="n">
        <v>0</v>
      </c>
      <c r="T219" s="25" t="n">
        <v>0</v>
      </c>
      <c r="U219" s="25" t="n">
        <v>0</v>
      </c>
      <c r="V219" s="25" t="n">
        <v>0</v>
      </c>
      <c r="W219" s="25" t="n">
        <v>0</v>
      </c>
      <c r="X219" s="25" t="n">
        <v>0</v>
      </c>
      <c r="Y219" s="25" t="n">
        <v>0</v>
      </c>
      <c r="Z219" s="25" t="n">
        <v>0</v>
      </c>
      <c r="AA219" s="25" t="n">
        <v>0</v>
      </c>
      <c r="AB219" s="25" t="n">
        <v>0</v>
      </c>
      <c r="AC219" s="25" t="n">
        <v>0</v>
      </c>
      <c r="AD219" s="25" t="n">
        <v>0</v>
      </c>
      <c r="AE219" s="25" t="n">
        <v>0</v>
      </c>
      <c r="AF219" s="25" t="n">
        <v>0</v>
      </c>
    </row>
    <row r="220" customFormat="false" ht="15" hidden="false" customHeight="false" outlineLevel="0" collapsed="false">
      <c r="B220" s="30" t="s">
        <v>154</v>
      </c>
      <c r="C220" s="281" t="s">
        <v>303</v>
      </c>
      <c r="E220" s="291" t="n">
        <f aca="false">SUM(E216:E219)</f>
        <v>1.833</v>
      </c>
      <c r="F220" s="291" t="n">
        <f aca="false">SUM(F216:F219)</f>
        <v>1.822</v>
      </c>
      <c r="G220" s="291" t="n">
        <f aca="false">SUM(G216:G219)</f>
        <v>1.935</v>
      </c>
      <c r="H220" s="291" t="n">
        <f aca="false">SUM(H216:H219)</f>
        <v>2.099</v>
      </c>
      <c r="I220" s="291" t="n">
        <f aca="false">SUM(I216:I219)</f>
        <v>2.318</v>
      </c>
      <c r="J220" s="291" t="n">
        <f aca="false">SUM(J216:J219)</f>
        <v>2.557</v>
      </c>
      <c r="K220" s="291" t="n">
        <f aca="false">SUM(K216:K219)</f>
        <v>2.82</v>
      </c>
      <c r="L220" s="291" t="n">
        <f aca="false">SUM(L216:L219)</f>
        <v>2.987</v>
      </c>
      <c r="M220" s="291" t="n">
        <f aca="false">SUM(M216:M219)</f>
        <v>3.041</v>
      </c>
      <c r="N220" s="291" t="n">
        <f aca="false">SUM(N216:N219)</f>
        <v>3.119</v>
      </c>
      <c r="O220" s="291" t="n">
        <f aca="false">SUM(O216:O219)</f>
        <v>3.182</v>
      </c>
      <c r="P220" s="291" t="n">
        <f aca="false">SUM(P216:P219)</f>
        <v>3.255</v>
      </c>
      <c r="Q220" s="291" t="n">
        <f aca="false">SUM(Q216:Q219)</f>
        <v>3.331</v>
      </c>
      <c r="R220" s="291" t="n">
        <f aca="false">SUM(R216:R219)</f>
        <v>3.397</v>
      </c>
      <c r="S220" s="291" t="n">
        <f aca="false">SUM(S216:S219)</f>
        <v>3.409</v>
      </c>
      <c r="T220" s="291" t="n">
        <f aca="false">SUM(T216:T219)</f>
        <v>3.334</v>
      </c>
      <c r="U220" s="291" t="n">
        <f aca="false">SUM(U216:U219)</f>
        <v>3.317</v>
      </c>
      <c r="V220" s="291" t="n">
        <f aca="false">SUM(V216:V219)</f>
        <v>3.244</v>
      </c>
      <c r="W220" s="291" t="n">
        <f aca="false">SUM(W216:W219)</f>
        <v>3.123</v>
      </c>
      <c r="X220" s="291" t="n">
        <f aca="false">SUM(X216:X219)</f>
        <v>3.018</v>
      </c>
      <c r="Y220" s="291" t="n">
        <f aca="false">SUM(Y216:Y219)</f>
        <v>2.774</v>
      </c>
      <c r="Z220" s="291" t="n">
        <f aca="false">SUM(Z216:Z219)</f>
        <v>2.795</v>
      </c>
      <c r="AA220" s="291" t="n">
        <f aca="false">SUM(AA216:AA219)</f>
        <v>2.891</v>
      </c>
      <c r="AB220" s="291" t="n">
        <f aca="false">SUM(AB216:AB219)</f>
        <v>2.979</v>
      </c>
      <c r="AC220" s="291" t="n">
        <f aca="false">SUM(AC216:AC219)</f>
        <v>3.072</v>
      </c>
      <c r="AD220" s="291" t="n">
        <f aca="false">SUM(AD216:AD219)</f>
        <v>3.167</v>
      </c>
      <c r="AE220" s="291" t="n">
        <f aca="false">SUM(AE216:AE219)</f>
        <v>3.262</v>
      </c>
      <c r="AF220" s="291" t="n">
        <f aca="false">SUM(AF216:AF219)</f>
        <v>3.345</v>
      </c>
    </row>
    <row r="221" customFormat="false" ht="15" hidden="false" customHeight="false" outlineLevel="0" collapsed="false">
      <c r="B221" s="13"/>
      <c r="C221" s="13"/>
    </row>
    <row r="222" customFormat="false" ht="15" hidden="false" customHeight="false" outlineLevel="0" collapsed="false">
      <c r="A222" s="170"/>
      <c r="B222" s="171" t="s">
        <v>370</v>
      </c>
      <c r="C222" s="263" t="s">
        <v>298</v>
      </c>
      <c r="E222" s="263" t="n">
        <v>2023</v>
      </c>
      <c r="F222" s="263" t="n">
        <v>2024</v>
      </c>
      <c r="G222" s="263" t="n">
        <v>2025</v>
      </c>
      <c r="H222" s="263" t="n">
        <v>2026</v>
      </c>
      <c r="I222" s="263" t="n">
        <v>2027</v>
      </c>
      <c r="J222" s="263" t="n">
        <v>2028</v>
      </c>
      <c r="K222" s="263" t="n">
        <v>2029</v>
      </c>
      <c r="L222" s="263" t="n">
        <v>2030</v>
      </c>
      <c r="M222" s="263" t="n">
        <v>2031</v>
      </c>
      <c r="N222" s="263" t="n">
        <v>2032</v>
      </c>
      <c r="O222" s="263" t="n">
        <v>2033</v>
      </c>
      <c r="P222" s="263" t="n">
        <v>2034</v>
      </c>
      <c r="Q222" s="263" t="n">
        <v>2035</v>
      </c>
      <c r="R222" s="263" t="n">
        <v>2036</v>
      </c>
      <c r="S222" s="263" t="n">
        <v>2037</v>
      </c>
      <c r="T222" s="263" t="n">
        <v>2038</v>
      </c>
      <c r="U222" s="263" t="n">
        <v>2039</v>
      </c>
      <c r="V222" s="263" t="n">
        <v>2040</v>
      </c>
      <c r="W222" s="263" t="n">
        <v>2041</v>
      </c>
      <c r="X222" s="263" t="n">
        <v>2042</v>
      </c>
      <c r="Y222" s="263" t="n">
        <v>2043</v>
      </c>
      <c r="Z222" s="263" t="n">
        <v>2044</v>
      </c>
      <c r="AA222" s="263" t="n">
        <v>2045</v>
      </c>
      <c r="AB222" s="263" t="n">
        <v>2046</v>
      </c>
      <c r="AC222" s="263" t="n">
        <v>2047</v>
      </c>
      <c r="AD222" s="263" t="n">
        <v>2048</v>
      </c>
      <c r="AE222" s="263" t="n">
        <v>2049</v>
      </c>
      <c r="AF222" s="263" t="n">
        <v>2050</v>
      </c>
    </row>
    <row r="223" customFormat="false" ht="15" hidden="false" customHeight="false" outlineLevel="0" collapsed="false">
      <c r="A223" s="170"/>
      <c r="B223" s="13" t="s">
        <v>365</v>
      </c>
      <c r="C223" s="60" t="s">
        <v>301</v>
      </c>
      <c r="E223" s="25" t="n">
        <v>9.381</v>
      </c>
      <c r="F223" s="25" t="n">
        <v>9.346</v>
      </c>
      <c r="G223" s="25" t="n">
        <v>9.314</v>
      </c>
      <c r="H223" s="25" t="n">
        <v>9.219</v>
      </c>
      <c r="I223" s="25" t="n">
        <v>9.159</v>
      </c>
      <c r="J223" s="25" t="n">
        <v>8.9</v>
      </c>
      <c r="K223" s="25" t="n">
        <v>8.838</v>
      </c>
      <c r="L223" s="25" t="n">
        <v>8.726</v>
      </c>
      <c r="M223" s="25" t="n">
        <v>8.407</v>
      </c>
      <c r="N223" s="25" t="n">
        <v>8.495</v>
      </c>
      <c r="O223" s="25" t="n">
        <v>8.363</v>
      </c>
      <c r="P223" s="25" t="n">
        <v>8.106</v>
      </c>
      <c r="Q223" s="25" t="n">
        <v>7.703</v>
      </c>
      <c r="R223" s="25" t="n">
        <v>6.946</v>
      </c>
      <c r="S223" s="25" t="n">
        <v>6.336</v>
      </c>
      <c r="T223" s="25" t="n">
        <v>5.731</v>
      </c>
      <c r="U223" s="25" t="n">
        <v>4.56</v>
      </c>
      <c r="V223" s="25" t="n">
        <v>4.053</v>
      </c>
      <c r="W223" s="25" t="n">
        <v>3.058</v>
      </c>
      <c r="X223" s="25" t="n">
        <v>2.57</v>
      </c>
      <c r="Y223" s="25" t="n">
        <v>1.754</v>
      </c>
      <c r="Z223" s="25" t="n">
        <v>1.306</v>
      </c>
      <c r="AA223" s="25" t="n">
        <v>1.259</v>
      </c>
      <c r="AB223" s="25" t="n">
        <v>0.788</v>
      </c>
      <c r="AC223" s="25" t="n">
        <v>0.423</v>
      </c>
      <c r="AD223" s="25" t="n">
        <v>0.128</v>
      </c>
      <c r="AE223" s="25" t="n">
        <v>0.115</v>
      </c>
      <c r="AF223" s="25" t="n">
        <v>0.11</v>
      </c>
    </row>
    <row r="224" customFormat="false" ht="15" hidden="false" customHeight="false" outlineLevel="0" collapsed="false">
      <c r="A224" s="170"/>
      <c r="B224" s="13" t="s">
        <v>366</v>
      </c>
      <c r="C224" s="60" t="s">
        <v>301</v>
      </c>
      <c r="E224" s="25" t="n">
        <v>0</v>
      </c>
      <c r="F224" s="25" t="n">
        <v>0.135</v>
      </c>
      <c r="G224" s="25" t="n">
        <v>1.041</v>
      </c>
      <c r="H224" s="25" t="n">
        <v>2.483</v>
      </c>
      <c r="I224" s="25" t="n">
        <v>3.785</v>
      </c>
      <c r="J224" s="25" t="n">
        <v>5.255</v>
      </c>
      <c r="K224" s="25" t="n">
        <v>6.54</v>
      </c>
      <c r="L224" s="25" t="n">
        <v>7.55</v>
      </c>
      <c r="M224" s="25" t="n">
        <v>8.014</v>
      </c>
      <c r="N224" s="25" t="n">
        <v>8.457</v>
      </c>
      <c r="O224" s="25" t="n">
        <v>8.893</v>
      </c>
      <c r="P224" s="25" t="n">
        <v>9.324</v>
      </c>
      <c r="Q224" s="25" t="n">
        <v>9.751</v>
      </c>
      <c r="R224" s="25" t="n">
        <v>10.183</v>
      </c>
      <c r="S224" s="25" t="n">
        <v>10.611</v>
      </c>
      <c r="T224" s="25" t="n">
        <v>11.039</v>
      </c>
      <c r="U224" s="25" t="n">
        <v>11.466</v>
      </c>
      <c r="V224" s="25" t="n">
        <v>11.877</v>
      </c>
      <c r="W224" s="25" t="n">
        <v>12.311</v>
      </c>
      <c r="X224" s="25" t="n">
        <v>12.766</v>
      </c>
      <c r="Y224" s="25" t="n">
        <v>13.223</v>
      </c>
      <c r="Z224" s="25" t="n">
        <v>13.677</v>
      </c>
      <c r="AA224" s="25" t="n">
        <v>14.128</v>
      </c>
      <c r="AB224" s="25" t="n">
        <v>14.574</v>
      </c>
      <c r="AC224" s="25" t="n">
        <v>15.021</v>
      </c>
      <c r="AD224" s="25" t="n">
        <v>15.466</v>
      </c>
      <c r="AE224" s="25" t="n">
        <v>15.913</v>
      </c>
      <c r="AF224" s="25" t="n">
        <v>16.358</v>
      </c>
    </row>
    <row r="225" customFormat="false" ht="15" hidden="false" customHeight="false" outlineLevel="0" collapsed="false">
      <c r="A225" s="170"/>
      <c r="B225" s="13" t="s">
        <v>367</v>
      </c>
      <c r="C225" s="60" t="s">
        <v>301</v>
      </c>
      <c r="E225" s="25" t="n">
        <v>0.046</v>
      </c>
      <c r="F225" s="25" t="n">
        <v>0.047</v>
      </c>
      <c r="G225" s="25" t="n">
        <v>0.047</v>
      </c>
      <c r="H225" s="25" t="n">
        <v>0.047</v>
      </c>
      <c r="I225" s="25" t="n">
        <v>0.047</v>
      </c>
      <c r="J225" s="25" t="n">
        <v>0.048</v>
      </c>
      <c r="K225" s="25" t="n">
        <v>0.048</v>
      </c>
      <c r="L225" s="25" t="n">
        <v>0.048</v>
      </c>
      <c r="M225" s="25" t="n">
        <v>0.048</v>
      </c>
      <c r="N225" s="25" t="n">
        <v>0.048</v>
      </c>
      <c r="O225" s="25" t="n">
        <v>0.049</v>
      </c>
      <c r="P225" s="25" t="n">
        <v>0.049</v>
      </c>
      <c r="Q225" s="25" t="n">
        <v>0.049</v>
      </c>
      <c r="R225" s="25" t="n">
        <v>0.049</v>
      </c>
      <c r="S225" s="25" t="n">
        <v>0.049</v>
      </c>
      <c r="T225" s="25" t="n">
        <v>0.05</v>
      </c>
      <c r="U225" s="25" t="n">
        <v>0.05</v>
      </c>
      <c r="V225" s="25" t="n">
        <v>0.05</v>
      </c>
      <c r="W225" s="25" t="n">
        <v>0.05</v>
      </c>
      <c r="X225" s="25" t="n">
        <v>0.05</v>
      </c>
      <c r="Y225" s="25" t="n">
        <v>0.051</v>
      </c>
      <c r="Z225" s="25" t="n">
        <v>0.051</v>
      </c>
      <c r="AA225" s="25" t="n">
        <v>0.051</v>
      </c>
      <c r="AB225" s="25" t="n">
        <v>0.051</v>
      </c>
      <c r="AC225" s="25" t="n">
        <v>0.052</v>
      </c>
      <c r="AD225" s="25" t="n">
        <v>0.052</v>
      </c>
      <c r="AE225" s="25" t="n">
        <v>0.052</v>
      </c>
      <c r="AF225" s="25" t="n">
        <v>0.052</v>
      </c>
    </row>
    <row r="226" customFormat="false" ht="15" hidden="false" customHeight="false" outlineLevel="0" collapsed="false">
      <c r="A226" s="170"/>
      <c r="B226" s="13" t="s">
        <v>368</v>
      </c>
      <c r="C226" s="60" t="s">
        <v>301</v>
      </c>
      <c r="E226" s="25" t="n">
        <v>0.374</v>
      </c>
      <c r="F226" s="25" t="n">
        <v>0.374</v>
      </c>
      <c r="G226" s="25" t="n">
        <v>0.374</v>
      </c>
      <c r="H226" s="25" t="n">
        <v>0.374</v>
      </c>
      <c r="I226" s="25" t="n">
        <v>0.51</v>
      </c>
      <c r="J226" s="25" t="n">
        <v>1.054</v>
      </c>
      <c r="K226" s="25" t="n">
        <v>1.053</v>
      </c>
      <c r="L226" s="25" t="n">
        <v>1.044</v>
      </c>
      <c r="M226" s="25" t="n">
        <v>1.186</v>
      </c>
      <c r="N226" s="25" t="n">
        <v>1.29</v>
      </c>
      <c r="O226" s="25" t="n">
        <v>1.29</v>
      </c>
      <c r="P226" s="25" t="n">
        <v>1.29</v>
      </c>
      <c r="Q226" s="25" t="n">
        <v>1.289</v>
      </c>
      <c r="R226" s="25" t="n">
        <v>1.289</v>
      </c>
      <c r="S226" s="25" t="n">
        <v>1.288</v>
      </c>
      <c r="T226" s="25" t="n">
        <v>1.287</v>
      </c>
      <c r="U226" s="25" t="n">
        <v>1.287</v>
      </c>
      <c r="V226" s="25" t="n">
        <v>1.285</v>
      </c>
      <c r="W226" s="25" t="n">
        <v>1.415</v>
      </c>
      <c r="X226" s="25" t="n">
        <v>1.417</v>
      </c>
      <c r="Y226" s="25" t="n">
        <v>1.42</v>
      </c>
      <c r="Z226" s="25" t="n">
        <v>1.421</v>
      </c>
      <c r="AA226" s="25" t="n">
        <v>1.422</v>
      </c>
      <c r="AB226" s="25" t="n">
        <v>1.424</v>
      </c>
      <c r="AC226" s="25" t="n">
        <v>1.425</v>
      </c>
      <c r="AD226" s="25" t="n">
        <v>1.425</v>
      </c>
      <c r="AE226" s="25" t="n">
        <v>1.426</v>
      </c>
      <c r="AF226" s="25" t="n">
        <v>1.427</v>
      </c>
    </row>
    <row r="227" customFormat="false" ht="15" hidden="false" customHeight="false" outlineLevel="0" collapsed="false">
      <c r="B227" s="30" t="s">
        <v>154</v>
      </c>
      <c r="C227" s="281" t="s">
        <v>301</v>
      </c>
      <c r="E227" s="291" t="n">
        <f aca="false">SUM(E223:E226)</f>
        <v>9.801</v>
      </c>
      <c r="F227" s="291" t="n">
        <f aca="false">SUM(F223:F226)</f>
        <v>9.902</v>
      </c>
      <c r="G227" s="291" t="n">
        <f aca="false">SUM(G223:G226)</f>
        <v>10.776</v>
      </c>
      <c r="H227" s="291" t="n">
        <f aca="false">SUM(H223:H226)</f>
        <v>12.123</v>
      </c>
      <c r="I227" s="291" t="n">
        <f aca="false">SUM(I223:I226)</f>
        <v>13.501</v>
      </c>
      <c r="J227" s="291" t="n">
        <f aca="false">SUM(J223:J226)</f>
        <v>15.257</v>
      </c>
      <c r="K227" s="291" t="n">
        <f aca="false">SUM(K223:K226)</f>
        <v>16.479</v>
      </c>
      <c r="L227" s="291" t="n">
        <f aca="false">SUM(L223:L226)</f>
        <v>17.368</v>
      </c>
      <c r="M227" s="291" t="n">
        <f aca="false">SUM(M223:M226)</f>
        <v>17.655</v>
      </c>
      <c r="N227" s="291" t="n">
        <f aca="false">SUM(N223:N226)</f>
        <v>18.29</v>
      </c>
      <c r="O227" s="291" t="n">
        <f aca="false">SUM(O223:O226)</f>
        <v>18.595</v>
      </c>
      <c r="P227" s="291" t="n">
        <f aca="false">SUM(P223:P226)</f>
        <v>18.769</v>
      </c>
      <c r="Q227" s="291" t="n">
        <f aca="false">SUM(Q223:Q226)</f>
        <v>18.792</v>
      </c>
      <c r="R227" s="291" t="n">
        <f aca="false">SUM(R223:R226)</f>
        <v>18.467</v>
      </c>
      <c r="S227" s="291" t="n">
        <f aca="false">SUM(S223:S226)</f>
        <v>18.284</v>
      </c>
      <c r="T227" s="291" t="n">
        <f aca="false">SUM(T223:T226)</f>
        <v>18.107</v>
      </c>
      <c r="U227" s="291" t="n">
        <f aca="false">SUM(U223:U226)</f>
        <v>17.363</v>
      </c>
      <c r="V227" s="291" t="n">
        <f aca="false">SUM(V223:V226)</f>
        <v>17.265</v>
      </c>
      <c r="W227" s="291" t="n">
        <f aca="false">SUM(W223:W226)</f>
        <v>16.834</v>
      </c>
      <c r="X227" s="291" t="n">
        <f aca="false">SUM(X223:X226)</f>
        <v>16.803</v>
      </c>
      <c r="Y227" s="291" t="n">
        <f aca="false">SUM(Y223:Y226)</f>
        <v>16.448</v>
      </c>
      <c r="Z227" s="291" t="n">
        <f aca="false">SUM(Z223:Z226)</f>
        <v>16.455</v>
      </c>
      <c r="AA227" s="291" t="n">
        <f aca="false">SUM(AA223:AA226)</f>
        <v>16.86</v>
      </c>
      <c r="AB227" s="291" t="n">
        <f aca="false">SUM(AB223:AB226)</f>
        <v>16.837</v>
      </c>
      <c r="AC227" s="291" t="n">
        <f aca="false">SUM(AC223:AC226)</f>
        <v>16.921</v>
      </c>
      <c r="AD227" s="291" t="n">
        <f aca="false">SUM(AD223:AD226)</f>
        <v>17.071</v>
      </c>
      <c r="AE227" s="291" t="n">
        <f aca="false">SUM(AE223:AE226)</f>
        <v>17.506</v>
      </c>
      <c r="AF227" s="291" t="n">
        <f aca="false">SUM(AF223:AF226)</f>
        <v>17.947</v>
      </c>
    </row>
    <row r="228" customFormat="false" ht="15" hidden="false" customHeight="false" outlineLevel="0" collapsed="false">
      <c r="B228" s="13"/>
      <c r="C228" s="13"/>
    </row>
    <row r="229" customFormat="false" ht="15" hidden="false" customHeight="false" outlineLevel="0" collapsed="false">
      <c r="B229" s="171" t="s">
        <v>370</v>
      </c>
      <c r="C229" s="263" t="s">
        <v>298</v>
      </c>
      <c r="E229" s="263" t="n">
        <v>2023</v>
      </c>
      <c r="F229" s="263" t="n">
        <v>2024</v>
      </c>
      <c r="G229" s="263" t="n">
        <v>2025</v>
      </c>
      <c r="H229" s="263" t="n">
        <v>2026</v>
      </c>
      <c r="I229" s="263" t="n">
        <v>2027</v>
      </c>
      <c r="J229" s="263" t="n">
        <v>2028</v>
      </c>
      <c r="K229" s="263" t="n">
        <v>2029</v>
      </c>
      <c r="L229" s="263" t="n">
        <v>2030</v>
      </c>
      <c r="M229" s="263" t="n">
        <v>2031</v>
      </c>
      <c r="N229" s="263" t="n">
        <v>2032</v>
      </c>
      <c r="O229" s="263" t="n">
        <v>2033</v>
      </c>
      <c r="P229" s="263" t="n">
        <v>2034</v>
      </c>
      <c r="Q229" s="263" t="n">
        <v>2035</v>
      </c>
      <c r="R229" s="263" t="n">
        <v>2036</v>
      </c>
      <c r="S229" s="263" t="n">
        <v>2037</v>
      </c>
      <c r="T229" s="263" t="n">
        <v>2038</v>
      </c>
      <c r="U229" s="263" t="n">
        <v>2039</v>
      </c>
      <c r="V229" s="263" t="n">
        <v>2040</v>
      </c>
      <c r="W229" s="263" t="n">
        <v>2041</v>
      </c>
      <c r="X229" s="263" t="n">
        <v>2042</v>
      </c>
      <c r="Y229" s="263" t="n">
        <v>2043</v>
      </c>
      <c r="Z229" s="263" t="n">
        <v>2044</v>
      </c>
      <c r="AA229" s="263" t="n">
        <v>2045</v>
      </c>
      <c r="AB229" s="263" t="n">
        <v>2046</v>
      </c>
      <c r="AC229" s="263" t="n">
        <v>2047</v>
      </c>
      <c r="AD229" s="263" t="n">
        <v>2048</v>
      </c>
      <c r="AE229" s="263" t="n">
        <v>2049</v>
      </c>
      <c r="AF229" s="263" t="n">
        <v>2050</v>
      </c>
    </row>
    <row r="230" customFormat="false" ht="15" hidden="false" customHeight="false" outlineLevel="0" collapsed="false">
      <c r="B230" s="13" t="s">
        <v>365</v>
      </c>
      <c r="C230" s="60" t="s">
        <v>322</v>
      </c>
      <c r="E230" s="292" t="n">
        <f aca="false">E216+E223</f>
        <v>11.208</v>
      </c>
      <c r="F230" s="292" t="n">
        <f aca="false">F216+F223</f>
        <v>11.162</v>
      </c>
      <c r="G230" s="292" t="n">
        <f aca="false">G216+G223</f>
        <v>11.119</v>
      </c>
      <c r="H230" s="292" t="n">
        <f aca="false">H216+H223</f>
        <v>10.978</v>
      </c>
      <c r="I230" s="292" t="n">
        <f aca="false">I216+I223</f>
        <v>10.882</v>
      </c>
      <c r="J230" s="292" t="n">
        <f aca="false">J216+J223</f>
        <v>10.582</v>
      </c>
      <c r="K230" s="292" t="n">
        <f aca="false">K216+K223</f>
        <v>10.503</v>
      </c>
      <c r="L230" s="292" t="n">
        <f aca="false">L216+L223</f>
        <v>10.353</v>
      </c>
      <c r="M230" s="292" t="n">
        <f aca="false">M216+M223</f>
        <v>9.975</v>
      </c>
      <c r="N230" s="292" t="n">
        <f aca="false">N216+N223</f>
        <v>10.033</v>
      </c>
      <c r="O230" s="292" t="n">
        <f aca="false">O216+O223</f>
        <v>9.855</v>
      </c>
      <c r="P230" s="292" t="n">
        <f aca="false">P216+P223</f>
        <v>9.563</v>
      </c>
      <c r="Q230" s="292" t="n">
        <f aca="false">Q216+Q223</f>
        <v>9.128</v>
      </c>
      <c r="R230" s="292" t="n">
        <f aca="false">R216+R223</f>
        <v>8.332</v>
      </c>
      <c r="S230" s="292" t="n">
        <f aca="false">S216+S223</f>
        <v>7.628</v>
      </c>
      <c r="T230" s="292" t="n">
        <f aca="false">T216+T223</f>
        <v>6.842</v>
      </c>
      <c r="U230" s="292" t="n">
        <f aca="false">U216+U223</f>
        <v>5.562</v>
      </c>
      <c r="V230" s="292" t="n">
        <f aca="false">V216+V223</f>
        <v>4.88</v>
      </c>
      <c r="W230" s="292" t="n">
        <f aca="false">W216+W223</f>
        <v>3.684</v>
      </c>
      <c r="X230" s="292" t="n">
        <f aca="false">X216+X223</f>
        <v>2.989</v>
      </c>
      <c r="Y230" s="292" t="n">
        <f aca="false">Y216+Y223</f>
        <v>1.836</v>
      </c>
      <c r="Z230" s="292" t="n">
        <f aca="false">Z216+Z223</f>
        <v>1.308</v>
      </c>
      <c r="AA230" s="292" t="n">
        <f aca="false">AA216+AA223</f>
        <v>1.261</v>
      </c>
      <c r="AB230" s="292" t="n">
        <f aca="false">AB216+AB223</f>
        <v>0.79</v>
      </c>
      <c r="AC230" s="292" t="n">
        <f aca="false">AC216+AC223</f>
        <v>0.425</v>
      </c>
      <c r="AD230" s="292" t="n">
        <f aca="false">AD216+AD223</f>
        <v>0.13</v>
      </c>
      <c r="AE230" s="292" t="n">
        <f aca="false">AE216+AE223</f>
        <v>0.117</v>
      </c>
      <c r="AF230" s="292" t="n">
        <f aca="false">AF216+AF223</f>
        <v>0.112</v>
      </c>
    </row>
    <row r="231" customFormat="false" ht="15" hidden="false" customHeight="false" outlineLevel="0" collapsed="false">
      <c r="B231" s="13" t="s">
        <v>366</v>
      </c>
      <c r="C231" s="60" t="s">
        <v>322</v>
      </c>
      <c r="E231" s="292" t="n">
        <f aca="false">E217+E224</f>
        <v>0</v>
      </c>
      <c r="F231" s="292" t="n">
        <f aca="false">F217+F224</f>
        <v>0.135</v>
      </c>
      <c r="G231" s="292" t="n">
        <f aca="false">G217+G224</f>
        <v>1.165</v>
      </c>
      <c r="H231" s="292" t="n">
        <f aca="false">H217+H224</f>
        <v>2.817</v>
      </c>
      <c r="I231" s="292" t="n">
        <f aca="false">I217+I224</f>
        <v>4.374</v>
      </c>
      <c r="J231" s="292" t="n">
        <f aca="false">J217+J224</f>
        <v>6.124</v>
      </c>
      <c r="K231" s="292" t="n">
        <f aca="false">K217+K224</f>
        <v>7.689</v>
      </c>
      <c r="L231" s="292" t="n">
        <f aca="false">L217+L224</f>
        <v>8.904</v>
      </c>
      <c r="M231" s="292" t="n">
        <f aca="false">M217+M224</f>
        <v>9.481</v>
      </c>
      <c r="N231" s="292" t="n">
        <f aca="false">N217+N224</f>
        <v>10.032</v>
      </c>
      <c r="O231" s="292" t="n">
        <f aca="false">O217+O224</f>
        <v>10.576</v>
      </c>
      <c r="P231" s="292" t="n">
        <f aca="false">P217+P224</f>
        <v>11.115</v>
      </c>
      <c r="Q231" s="292" t="n">
        <f aca="false">Q217+Q224</f>
        <v>11.65</v>
      </c>
      <c r="R231" s="292" t="n">
        <f aca="false">R217+R224</f>
        <v>12.187</v>
      </c>
      <c r="S231" s="292" t="n">
        <f aca="false">S217+S224</f>
        <v>12.721</v>
      </c>
      <c r="T231" s="292" t="n">
        <f aca="false">T217+T224</f>
        <v>13.255</v>
      </c>
      <c r="U231" s="292" t="n">
        <f aca="false">U217+U224</f>
        <v>13.774</v>
      </c>
      <c r="V231" s="292" t="n">
        <f aca="false">V217+V224</f>
        <v>14.287</v>
      </c>
      <c r="W231" s="292" t="n">
        <f aca="false">W217+W224</f>
        <v>14.801</v>
      </c>
      <c r="X231" s="292" t="n">
        <f aca="false">X217+X224</f>
        <v>15.358</v>
      </c>
      <c r="Y231" s="292" t="n">
        <f aca="false">Y217+Y224</f>
        <v>15.908</v>
      </c>
      <c r="Z231" s="292" t="n">
        <f aca="false">Z217+Z224</f>
        <v>16.463</v>
      </c>
      <c r="AA231" s="292" t="n">
        <f aca="false">AA217+AA224</f>
        <v>17.01</v>
      </c>
      <c r="AB231" s="292" t="n">
        <f aca="false">AB217+AB224</f>
        <v>17.544</v>
      </c>
      <c r="AC231" s="292" t="n">
        <f aca="false">AC217+AC224</f>
        <v>18.084</v>
      </c>
      <c r="AD231" s="292" t="n">
        <f aca="false">AD217+AD224</f>
        <v>18.624</v>
      </c>
      <c r="AE231" s="292" t="n">
        <f aca="false">AE217+AE224</f>
        <v>19.166</v>
      </c>
      <c r="AF231" s="292" t="n">
        <f aca="false">AF217+AF224</f>
        <v>19.694</v>
      </c>
    </row>
    <row r="232" customFormat="false" ht="15" hidden="false" customHeight="false" outlineLevel="0" collapsed="false">
      <c r="B232" s="13" t="s">
        <v>367</v>
      </c>
      <c r="C232" s="60" t="s">
        <v>322</v>
      </c>
      <c r="E232" s="292" t="n">
        <f aca="false">E218+E225</f>
        <v>0.052</v>
      </c>
      <c r="F232" s="292" t="n">
        <f aca="false">F218+F225</f>
        <v>0.053</v>
      </c>
      <c r="G232" s="292" t="n">
        <f aca="false">G218+G225</f>
        <v>0.053</v>
      </c>
      <c r="H232" s="292" t="n">
        <f aca="false">H218+H225</f>
        <v>0.053</v>
      </c>
      <c r="I232" s="292" t="n">
        <f aca="false">I218+I225</f>
        <v>0.053</v>
      </c>
      <c r="J232" s="292" t="n">
        <f aca="false">J218+J225</f>
        <v>0.054</v>
      </c>
      <c r="K232" s="292" t="n">
        <f aca="false">K218+K225</f>
        <v>0.054</v>
      </c>
      <c r="L232" s="292" t="n">
        <f aca="false">L218+L225</f>
        <v>0.054</v>
      </c>
      <c r="M232" s="292" t="n">
        <f aca="false">M218+M225</f>
        <v>0.054</v>
      </c>
      <c r="N232" s="292" t="n">
        <f aca="false">N218+N225</f>
        <v>0.054</v>
      </c>
      <c r="O232" s="292" t="n">
        <f aca="false">O218+O225</f>
        <v>0.056</v>
      </c>
      <c r="P232" s="292" t="n">
        <f aca="false">P218+P225</f>
        <v>0.056</v>
      </c>
      <c r="Q232" s="292" t="n">
        <f aca="false">Q218+Q225</f>
        <v>0.056</v>
      </c>
      <c r="R232" s="292" t="n">
        <f aca="false">R218+R225</f>
        <v>0.056</v>
      </c>
      <c r="S232" s="292" t="n">
        <f aca="false">S218+S225</f>
        <v>0.056</v>
      </c>
      <c r="T232" s="292" t="n">
        <f aca="false">T218+T225</f>
        <v>0.057</v>
      </c>
      <c r="U232" s="292" t="n">
        <f aca="false">U218+U225</f>
        <v>0.057</v>
      </c>
      <c r="V232" s="292" t="n">
        <f aca="false">V218+V225</f>
        <v>0.057</v>
      </c>
      <c r="W232" s="292" t="n">
        <f aca="false">W218+W225</f>
        <v>0.057</v>
      </c>
      <c r="X232" s="292" t="n">
        <f aca="false">X218+X225</f>
        <v>0.057</v>
      </c>
      <c r="Y232" s="292" t="n">
        <f aca="false">Y218+Y225</f>
        <v>0.058</v>
      </c>
      <c r="Z232" s="292" t="n">
        <f aca="false">Z218+Z225</f>
        <v>0.058</v>
      </c>
      <c r="AA232" s="292" t="n">
        <f aca="false">AA218+AA225</f>
        <v>0.058</v>
      </c>
      <c r="AB232" s="292" t="n">
        <f aca="false">AB218+AB225</f>
        <v>0.058</v>
      </c>
      <c r="AC232" s="292" t="n">
        <f aca="false">AC218+AC225</f>
        <v>0.059</v>
      </c>
      <c r="AD232" s="292" t="n">
        <f aca="false">AD218+AD225</f>
        <v>0.059</v>
      </c>
      <c r="AE232" s="292" t="n">
        <f aca="false">AE218+AE225</f>
        <v>0.059</v>
      </c>
      <c r="AF232" s="292" t="n">
        <f aca="false">AF218+AF225</f>
        <v>0.059</v>
      </c>
    </row>
    <row r="233" customFormat="false" ht="15" hidden="false" customHeight="false" outlineLevel="0" collapsed="false">
      <c r="B233" s="13" t="s">
        <v>368</v>
      </c>
      <c r="C233" s="60" t="s">
        <v>322</v>
      </c>
      <c r="E233" s="292" t="n">
        <f aca="false">E219+E226</f>
        <v>0.374</v>
      </c>
      <c r="F233" s="292" t="n">
        <f aca="false">F219+F226</f>
        <v>0.374</v>
      </c>
      <c r="G233" s="292" t="n">
        <f aca="false">G219+G226</f>
        <v>0.374</v>
      </c>
      <c r="H233" s="292" t="n">
        <f aca="false">H219+H226</f>
        <v>0.374</v>
      </c>
      <c r="I233" s="292" t="n">
        <f aca="false">I219+I226</f>
        <v>0.51</v>
      </c>
      <c r="J233" s="292" t="n">
        <f aca="false">J219+J226</f>
        <v>1.054</v>
      </c>
      <c r="K233" s="292" t="n">
        <f aca="false">K219+K226</f>
        <v>1.053</v>
      </c>
      <c r="L233" s="292" t="n">
        <f aca="false">L219+L226</f>
        <v>1.044</v>
      </c>
      <c r="M233" s="292" t="n">
        <f aca="false">M219+M226</f>
        <v>1.186</v>
      </c>
      <c r="N233" s="292" t="n">
        <f aca="false">N219+N226</f>
        <v>1.29</v>
      </c>
      <c r="O233" s="292" t="n">
        <f aca="false">O219+O226</f>
        <v>1.29</v>
      </c>
      <c r="P233" s="292" t="n">
        <f aca="false">P219+P226</f>
        <v>1.29</v>
      </c>
      <c r="Q233" s="292" t="n">
        <f aca="false">Q219+Q226</f>
        <v>1.289</v>
      </c>
      <c r="R233" s="292" t="n">
        <f aca="false">R219+R226</f>
        <v>1.289</v>
      </c>
      <c r="S233" s="292" t="n">
        <f aca="false">S219+S226</f>
        <v>1.288</v>
      </c>
      <c r="T233" s="292" t="n">
        <f aca="false">T219+T226</f>
        <v>1.287</v>
      </c>
      <c r="U233" s="292" t="n">
        <f aca="false">U219+U226</f>
        <v>1.287</v>
      </c>
      <c r="V233" s="292" t="n">
        <f aca="false">V219+V226</f>
        <v>1.285</v>
      </c>
      <c r="W233" s="292" t="n">
        <f aca="false">W219+W226</f>
        <v>1.415</v>
      </c>
      <c r="X233" s="292" t="n">
        <f aca="false">X219+X226</f>
        <v>1.417</v>
      </c>
      <c r="Y233" s="292" t="n">
        <f aca="false">Y219+Y226</f>
        <v>1.42</v>
      </c>
      <c r="Z233" s="292" t="n">
        <f aca="false">Z219+Z226</f>
        <v>1.421</v>
      </c>
      <c r="AA233" s="292" t="n">
        <f aca="false">AA219+AA226</f>
        <v>1.422</v>
      </c>
      <c r="AB233" s="292" t="n">
        <f aca="false">AB219+AB226</f>
        <v>1.424</v>
      </c>
      <c r="AC233" s="292" t="n">
        <f aca="false">AC219+AC226</f>
        <v>1.425</v>
      </c>
      <c r="AD233" s="292" t="n">
        <f aca="false">AD219+AD226</f>
        <v>1.425</v>
      </c>
      <c r="AE233" s="292" t="n">
        <f aca="false">AE219+AE226</f>
        <v>1.426</v>
      </c>
      <c r="AF233" s="292" t="n">
        <f aca="false">AF219+AF226</f>
        <v>1.427</v>
      </c>
    </row>
    <row r="234" customFormat="false" ht="15" hidden="false" customHeight="false" outlineLevel="0" collapsed="false">
      <c r="B234" s="30" t="s">
        <v>154</v>
      </c>
      <c r="C234" s="281" t="s">
        <v>322</v>
      </c>
      <c r="E234" s="291" t="n">
        <f aca="false">SUM(E230:E233)</f>
        <v>11.634</v>
      </c>
      <c r="F234" s="291" t="n">
        <f aca="false">SUM(F230:F233)</f>
        <v>11.724</v>
      </c>
      <c r="G234" s="291" t="n">
        <f aca="false">SUM(G230:G233)</f>
        <v>12.711</v>
      </c>
      <c r="H234" s="291" t="n">
        <f aca="false">SUM(H230:H233)</f>
        <v>14.222</v>
      </c>
      <c r="I234" s="291" t="n">
        <f aca="false">SUM(I230:I233)</f>
        <v>15.819</v>
      </c>
      <c r="J234" s="291" t="n">
        <f aca="false">SUM(J230:J233)</f>
        <v>17.814</v>
      </c>
      <c r="K234" s="291" t="n">
        <f aca="false">SUM(K230:K233)</f>
        <v>19.299</v>
      </c>
      <c r="L234" s="291" t="n">
        <f aca="false">SUM(L230:L233)</f>
        <v>20.355</v>
      </c>
      <c r="M234" s="291" t="n">
        <f aca="false">SUM(M230:M233)</f>
        <v>20.696</v>
      </c>
      <c r="N234" s="291" t="n">
        <f aca="false">SUM(N230:N233)</f>
        <v>21.409</v>
      </c>
      <c r="O234" s="291" t="n">
        <f aca="false">SUM(O230:O233)</f>
        <v>21.777</v>
      </c>
      <c r="P234" s="291" t="n">
        <f aca="false">SUM(P230:P233)</f>
        <v>22.024</v>
      </c>
      <c r="Q234" s="291" t="n">
        <f aca="false">SUM(Q230:Q233)</f>
        <v>22.123</v>
      </c>
      <c r="R234" s="291" t="n">
        <f aca="false">SUM(R230:R233)</f>
        <v>21.864</v>
      </c>
      <c r="S234" s="291" t="n">
        <f aca="false">SUM(S230:S233)</f>
        <v>21.693</v>
      </c>
      <c r="T234" s="291" t="n">
        <f aca="false">SUM(T230:T233)</f>
        <v>21.441</v>
      </c>
      <c r="U234" s="291" t="n">
        <f aca="false">SUM(U230:U233)</f>
        <v>20.68</v>
      </c>
      <c r="V234" s="291" t="n">
        <f aca="false">SUM(V230:V233)</f>
        <v>20.509</v>
      </c>
      <c r="W234" s="291" t="n">
        <f aca="false">SUM(W230:W233)</f>
        <v>19.957</v>
      </c>
      <c r="X234" s="291" t="n">
        <f aca="false">SUM(X230:X233)</f>
        <v>19.821</v>
      </c>
      <c r="Y234" s="291" t="n">
        <f aca="false">SUM(Y230:Y233)</f>
        <v>19.222</v>
      </c>
      <c r="Z234" s="291" t="n">
        <f aca="false">SUM(Z230:Z233)</f>
        <v>19.25</v>
      </c>
      <c r="AA234" s="291" t="n">
        <f aca="false">SUM(AA230:AA233)</f>
        <v>19.751</v>
      </c>
      <c r="AB234" s="291" t="n">
        <f aca="false">SUM(AB230:AB233)</f>
        <v>19.816</v>
      </c>
      <c r="AC234" s="291" t="n">
        <f aca="false">SUM(AC230:AC233)</f>
        <v>19.993</v>
      </c>
      <c r="AD234" s="291" t="n">
        <f aca="false">SUM(AD230:AD233)</f>
        <v>20.238</v>
      </c>
      <c r="AE234" s="291" t="n">
        <f aca="false">SUM(AE230:AE233)</f>
        <v>20.768</v>
      </c>
      <c r="AF234" s="291" t="n">
        <f aca="false">SUM(AF230:AF233)</f>
        <v>21.292</v>
      </c>
    </row>
    <row r="236" s="180" customFormat="true" ht="15" hidden="false" customHeight="false" outlineLevel="0" collapsed="false">
      <c r="B236" s="279" t="s">
        <v>371</v>
      </c>
    </row>
    <row r="238" customFormat="false" ht="15" hidden="false" customHeight="false" outlineLevel="0" collapsed="false">
      <c r="B238" s="171" t="s">
        <v>372</v>
      </c>
      <c r="C238" s="263" t="s">
        <v>298</v>
      </c>
      <c r="E238" s="263" t="n">
        <v>2023</v>
      </c>
      <c r="F238" s="263" t="n">
        <v>2024</v>
      </c>
      <c r="G238" s="263" t="n">
        <v>2025</v>
      </c>
      <c r="H238" s="263" t="n">
        <v>2026</v>
      </c>
      <c r="I238" s="263" t="n">
        <v>2027</v>
      </c>
      <c r="J238" s="263" t="n">
        <v>2028</v>
      </c>
      <c r="K238" s="263" t="n">
        <v>2029</v>
      </c>
      <c r="L238" s="263" t="n">
        <v>2030</v>
      </c>
      <c r="M238" s="263" t="n">
        <v>2031</v>
      </c>
      <c r="N238" s="263" t="n">
        <v>2032</v>
      </c>
      <c r="O238" s="263" t="n">
        <v>2033</v>
      </c>
      <c r="P238" s="263" t="n">
        <v>2034</v>
      </c>
      <c r="Q238" s="263" t="n">
        <v>2035</v>
      </c>
      <c r="R238" s="263" t="n">
        <v>2036</v>
      </c>
      <c r="S238" s="263" t="n">
        <v>2037</v>
      </c>
      <c r="T238" s="263" t="n">
        <v>2038</v>
      </c>
      <c r="U238" s="263" t="n">
        <v>2039</v>
      </c>
      <c r="V238" s="263" t="n">
        <v>2040</v>
      </c>
      <c r="W238" s="263" t="n">
        <v>2041</v>
      </c>
      <c r="X238" s="263" t="n">
        <v>2042</v>
      </c>
      <c r="Y238" s="263" t="n">
        <v>2043</v>
      </c>
      <c r="Z238" s="263" t="n">
        <v>2044</v>
      </c>
      <c r="AA238" s="263" t="n">
        <v>2045</v>
      </c>
      <c r="AB238" s="263" t="n">
        <v>2046</v>
      </c>
      <c r="AC238" s="263" t="n">
        <v>2047</v>
      </c>
      <c r="AD238" s="263" t="n">
        <v>2048</v>
      </c>
      <c r="AE238" s="263" t="n">
        <v>2049</v>
      </c>
      <c r="AF238" s="263" t="n">
        <v>2050</v>
      </c>
    </row>
    <row r="239" customFormat="false" ht="15" hidden="false" customHeight="false" outlineLevel="0" collapsed="false">
      <c r="B239" s="13" t="s">
        <v>365</v>
      </c>
      <c r="C239" s="60" t="s">
        <v>303</v>
      </c>
      <c r="E239" s="60" t="n">
        <f aca="false">ROUND(IFERROR(E216*1000000/E193,0),2)</f>
        <v>2426.84</v>
      </c>
      <c r="F239" s="60" t="n">
        <f aca="false">ROUND(IFERROR(F216*1000000/F193,0),2)</f>
        <v>2437.32</v>
      </c>
      <c r="G239" s="60" t="n">
        <f aca="false">ROUND(IFERROR(G216*1000000/G193,0),2)</f>
        <v>2439.75</v>
      </c>
      <c r="H239" s="60" t="n">
        <f aca="false">ROUND(IFERROR(H216*1000000/H193,0),2)</f>
        <v>2435.01</v>
      </c>
      <c r="I239" s="60" t="n">
        <f aca="false">ROUND(IFERROR(I216*1000000/I193,0),2)</f>
        <v>2440.13</v>
      </c>
      <c r="J239" s="60" t="n">
        <f aca="false">ROUND(IFERROR(J216*1000000/J193,0),2)</f>
        <v>2440.3</v>
      </c>
      <c r="K239" s="60" t="n">
        <f aca="false">ROUND(IFERROR(K216*1000000/K193,0),2)</f>
        <v>2437.67</v>
      </c>
      <c r="L239" s="60" t="n">
        <f aca="false">ROUND(IFERROR(L216*1000000/L193,0),2)</f>
        <v>2446.21</v>
      </c>
      <c r="M239" s="60" t="n">
        <f aca="false">ROUND(IFERROR(M216*1000000/M193,0),2)</f>
        <v>2376.55</v>
      </c>
      <c r="N239" s="60" t="n">
        <f aca="false">ROUND(IFERROR(N216*1000000/N193,0),2)</f>
        <v>2430.81</v>
      </c>
      <c r="O239" s="60" t="n">
        <f aca="false">ROUND(IFERROR(O216*1000000/O193,0),2)</f>
        <v>2450</v>
      </c>
      <c r="P239" s="60" t="n">
        <f aca="false">ROUND(IFERROR(P216*1000000/P193,0),2)</f>
        <v>2467.48</v>
      </c>
      <c r="Q239" s="60" t="n">
        <f aca="false">ROUND(IFERROR(Q216*1000000/Q193,0),2)</f>
        <v>2475.89</v>
      </c>
      <c r="R239" s="60" t="n">
        <f aca="false">ROUND(IFERROR(R216*1000000/R193,0),2)</f>
        <v>2476.55</v>
      </c>
      <c r="S239" s="60" t="n">
        <f aca="false">ROUND(IFERROR(S216*1000000/S193,0),2)</f>
        <v>2477.14</v>
      </c>
      <c r="T239" s="60" t="n">
        <f aca="false">ROUND(IFERROR(T216*1000000/T193,0),2)</f>
        <v>2477.59</v>
      </c>
      <c r="U239" s="60" t="n">
        <f aca="false">ROUND(IFERROR(U216*1000000/U193,0),2)</f>
        <v>2534.14</v>
      </c>
      <c r="V239" s="60" t="n">
        <f aca="false">ROUND(IFERROR(V216*1000000/V193,0),2)</f>
        <v>2576.56</v>
      </c>
      <c r="W239" s="60" t="n">
        <f aca="false">ROUND(IFERROR(W216*1000000/W193,0),2)</f>
        <v>2767.1</v>
      </c>
      <c r="X239" s="60" t="n">
        <f aca="false">ROUND(IFERROR(X216*1000000/X193,0),2)</f>
        <v>2739.82</v>
      </c>
      <c r="Y239" s="60" t="n">
        <f aca="false">ROUND(IFERROR(Y216*1000000/Y193,0),2)</f>
        <v>2736.98</v>
      </c>
      <c r="Z239" s="60" t="n">
        <f aca="false">ROUND(IFERROR(Z216*1000000/Z193,0),2)</f>
        <v>904.98</v>
      </c>
      <c r="AA239" s="60" t="n">
        <f aca="false">ROUND(IFERROR(AA216*1000000/AA193,0),2)</f>
        <v>1010.1</v>
      </c>
      <c r="AB239" s="60" t="n">
        <f aca="false">ROUND(IFERROR(AB216*1000000/AB193,0),2)</f>
        <v>1036.27</v>
      </c>
      <c r="AC239" s="60" t="n">
        <f aca="false">ROUND(IFERROR(AC216*1000000/AC193,0),2)</f>
        <v>1036.27</v>
      </c>
      <c r="AD239" s="60" t="n">
        <f aca="false">ROUND(IFERROR(AD216*1000000/AD193,0),2)</f>
        <v>1036.27</v>
      </c>
      <c r="AE239" s="60" t="n">
        <f aca="false">ROUND(IFERROR(AE216*1000000/AE193,0),2)</f>
        <v>1036.27</v>
      </c>
      <c r="AF239" s="60" t="n">
        <f aca="false">ROUND(IFERROR(AF216*1000000/AF193,0),2)</f>
        <v>1036.27</v>
      </c>
    </row>
    <row r="240" customFormat="false" ht="15" hidden="false" customHeight="false" outlineLevel="0" collapsed="false">
      <c r="B240" s="13" t="s">
        <v>366</v>
      </c>
      <c r="C240" s="60" t="s">
        <v>303</v>
      </c>
      <c r="E240" s="60" t="n">
        <f aca="false">ROUND(IFERROR(E217*1000000/E194,0),2)</f>
        <v>0</v>
      </c>
      <c r="F240" s="60" t="n">
        <f aca="false">ROUND(IFERROR(F217*1000000/F194,0),2)</f>
        <v>0</v>
      </c>
      <c r="G240" s="60" t="n">
        <f aca="false">ROUND(IFERROR(G217*1000000/G194,0),2)</f>
        <v>3397.26</v>
      </c>
      <c r="H240" s="60" t="n">
        <f aca="false">ROUND(IFERROR(H217*1000000/H194,0),2)</f>
        <v>3461.14</v>
      </c>
      <c r="I240" s="60" t="n">
        <f aca="false">ROUND(IFERROR(I217*1000000/I194,0),2)</f>
        <v>3474.93</v>
      </c>
      <c r="J240" s="60" t="n">
        <f aca="false">ROUND(IFERROR(J217*1000000/J194,0),2)</f>
        <v>3482.97</v>
      </c>
      <c r="K240" s="60" t="n">
        <f aca="false">ROUND(IFERROR(K217*1000000/K194,0),2)</f>
        <v>3487.1</v>
      </c>
      <c r="L240" s="60" t="n">
        <f aca="false">ROUND(IFERROR(L217*1000000/L194,0),2)</f>
        <v>3476.25</v>
      </c>
      <c r="M240" s="60" t="n">
        <f aca="false">ROUND(IFERROR(M217*1000000/M194,0),2)</f>
        <v>3497.02</v>
      </c>
      <c r="N240" s="60" t="n">
        <f aca="false">ROUND(IFERROR(N217*1000000/N194,0),2)</f>
        <v>3503.89</v>
      </c>
      <c r="O240" s="60" t="n">
        <f aca="false">ROUND(IFERROR(O217*1000000/O194,0),2)</f>
        <v>3509.91</v>
      </c>
      <c r="P240" s="60" t="n">
        <f aca="false">ROUND(IFERROR(P217*1000000/P194,0),2)</f>
        <v>3515.21</v>
      </c>
      <c r="Q240" s="60" t="n">
        <f aca="false">ROUND(IFERROR(Q217*1000000/Q194,0),2)</f>
        <v>3519.93</v>
      </c>
      <c r="R240" s="60" t="n">
        <f aca="false">ROUND(IFERROR(R217*1000000/R194,0),2)</f>
        <v>3518.88</v>
      </c>
      <c r="S240" s="60" t="n">
        <f aca="false">ROUND(IFERROR(S217*1000000/S194,0),2)</f>
        <v>3519.6</v>
      </c>
      <c r="T240" s="60" t="n">
        <f aca="false">ROUND(IFERROR(T217*1000000/T194,0),2)</f>
        <v>3520.25</v>
      </c>
      <c r="U240" s="60" t="n">
        <f aca="false">ROUND(IFERROR(U217*1000000/U194,0),2)</f>
        <v>3499.62</v>
      </c>
      <c r="V240" s="60" t="n">
        <f aca="false">ROUND(IFERROR(V217*1000000/V194,0),2)</f>
        <v>3495.29</v>
      </c>
      <c r="W240" s="60" t="n">
        <f aca="false">ROUND(IFERROR(W217*1000000/W194,0),2)</f>
        <v>3460.74</v>
      </c>
      <c r="X240" s="60" t="n">
        <f aca="false">ROUND(IFERROR(X217*1000000/X194,0),2)</f>
        <v>3458.31</v>
      </c>
      <c r="Y240" s="60" t="n">
        <f aca="false">ROUND(IFERROR(Y217*1000000/Y194,0),2)</f>
        <v>3444.52</v>
      </c>
      <c r="Z240" s="60" t="n">
        <f aca="false">ROUND(IFERROR(Z217*1000000/Z194,0),2)</f>
        <v>3441.63</v>
      </c>
      <c r="AA240" s="60" t="n">
        <f aca="false">ROUND(IFERROR(AA217*1000000/AA194,0),2)</f>
        <v>3433</v>
      </c>
      <c r="AB240" s="60" t="n">
        <f aca="false">ROUND(IFERROR(AB217*1000000/AB194,0),2)</f>
        <v>3415.76</v>
      </c>
      <c r="AC240" s="60" t="n">
        <f aca="false">ROUND(IFERROR(AC217*1000000/AC194,0),2)</f>
        <v>3405.23</v>
      </c>
      <c r="AD240" s="60" t="n">
        <f aca="false">ROUND(IFERROR(AD217*1000000/AD194,0),2)</f>
        <v>3397.53</v>
      </c>
      <c r="AE240" s="60" t="n">
        <f aca="false">ROUND(IFERROR(AE217*1000000/AE194,0),2)</f>
        <v>3390.31</v>
      </c>
      <c r="AF240" s="60" t="n">
        <f aca="false">ROUND(IFERROR(AF217*1000000/AF194,0),2)</f>
        <v>3371.4</v>
      </c>
    </row>
    <row r="241" customFormat="false" ht="15" hidden="false" customHeight="false" outlineLevel="0" collapsed="false">
      <c r="B241" s="13" t="s">
        <v>367</v>
      </c>
      <c r="C241" s="60" t="s">
        <v>303</v>
      </c>
      <c r="E241" s="60" t="n">
        <f aca="false">ROUND(IFERROR(E218*1000000/E195,0),2)</f>
        <v>2298.85</v>
      </c>
      <c r="F241" s="60" t="n">
        <f aca="false">ROUND(IFERROR(F218*1000000/F195,0),2)</f>
        <v>2290.08</v>
      </c>
      <c r="G241" s="60" t="n">
        <f aca="false">ROUND(IFERROR(G218*1000000/G195,0),2)</f>
        <v>2281.37</v>
      </c>
      <c r="H241" s="60" t="n">
        <f aca="false">ROUND(IFERROR(H218*1000000/H195,0),2)</f>
        <v>2272.73</v>
      </c>
      <c r="I241" s="60" t="n">
        <f aca="false">ROUND(IFERROR(I218*1000000/I195,0),2)</f>
        <v>2255.64</v>
      </c>
      <c r="J241" s="60" t="n">
        <f aca="false">ROUND(IFERROR(J218*1000000/J195,0),2)</f>
        <v>2247.19</v>
      </c>
      <c r="K241" s="60" t="n">
        <f aca="false">ROUND(IFERROR(K218*1000000/K195,0),2)</f>
        <v>2238.81</v>
      </c>
      <c r="L241" s="60" t="n">
        <f aca="false">ROUND(IFERROR(L218*1000000/L195,0),2)</f>
        <v>2230.48</v>
      </c>
      <c r="M241" s="60" t="n">
        <f aca="false">ROUND(IFERROR(M218*1000000/M195,0),2)</f>
        <v>2222.22</v>
      </c>
      <c r="N241" s="60" t="n">
        <f aca="false">ROUND(IFERROR(N218*1000000/N195,0),2)</f>
        <v>2214.02</v>
      </c>
      <c r="O241" s="60" t="n">
        <f aca="false">ROUND(IFERROR(O218*1000000/O195,0),2)</f>
        <v>2564.1</v>
      </c>
      <c r="P241" s="60" t="n">
        <f aca="false">ROUND(IFERROR(P218*1000000/P195,0),2)</f>
        <v>2554.74</v>
      </c>
      <c r="Q241" s="60" t="n">
        <f aca="false">ROUND(IFERROR(Q218*1000000/Q195,0),2)</f>
        <v>2545.45</v>
      </c>
      <c r="R241" s="60" t="n">
        <f aca="false">ROUND(IFERROR(R218*1000000/R195,0),2)</f>
        <v>2536.23</v>
      </c>
      <c r="S241" s="60" t="n">
        <f aca="false">ROUND(IFERROR(S218*1000000/S195,0),2)</f>
        <v>2527.08</v>
      </c>
      <c r="T241" s="60" t="n">
        <f aca="false">ROUND(IFERROR(T218*1000000/T195,0),2)</f>
        <v>2508.96</v>
      </c>
      <c r="U241" s="60" t="n">
        <f aca="false">ROUND(IFERROR(U218*1000000/U195,0),2)</f>
        <v>2500</v>
      </c>
      <c r="V241" s="60" t="n">
        <f aca="false">ROUND(IFERROR(V218*1000000/V195,0),2)</f>
        <v>2491.1</v>
      </c>
      <c r="W241" s="60" t="n">
        <f aca="false">ROUND(IFERROR(W218*1000000/W195,0),2)</f>
        <v>2482.27</v>
      </c>
      <c r="X241" s="60" t="n">
        <f aca="false">ROUND(IFERROR(X218*1000000/X195,0),2)</f>
        <v>2473.5</v>
      </c>
      <c r="Y241" s="60" t="n">
        <f aca="false">ROUND(IFERROR(Y218*1000000/Y195,0),2)</f>
        <v>2464.79</v>
      </c>
      <c r="Z241" s="60" t="n">
        <f aca="false">ROUND(IFERROR(Z218*1000000/Z195,0),2)</f>
        <v>2447.55</v>
      </c>
      <c r="AA241" s="60" t="n">
        <f aca="false">ROUND(IFERROR(AA218*1000000/AA195,0),2)</f>
        <v>2439.02</v>
      </c>
      <c r="AB241" s="60" t="n">
        <f aca="false">ROUND(IFERROR(AB218*1000000/AB195,0),2)</f>
        <v>2430.56</v>
      </c>
      <c r="AC241" s="60" t="n">
        <f aca="false">ROUND(IFERROR(AC218*1000000/AC195,0),2)</f>
        <v>2422.15</v>
      </c>
      <c r="AD241" s="60" t="n">
        <f aca="false">ROUND(IFERROR(AD218*1000000/AD195,0),2)</f>
        <v>2413.79</v>
      </c>
      <c r="AE241" s="60" t="n">
        <f aca="false">ROUND(IFERROR(AE218*1000000/AE195,0),2)</f>
        <v>2397.26</v>
      </c>
      <c r="AF241" s="60" t="n">
        <f aca="false">ROUND(IFERROR(AF218*1000000/AF195,0),2)</f>
        <v>2389.08</v>
      </c>
    </row>
    <row r="242" customFormat="false" ht="15" hidden="false" customHeight="false" outlineLevel="0" collapsed="false">
      <c r="B242" s="13" t="s">
        <v>368</v>
      </c>
      <c r="C242" s="60" t="s">
        <v>303</v>
      </c>
      <c r="E242" s="60" t="n">
        <f aca="false">ROUND(IFERROR(E219*1000000/E196,0),2)</f>
        <v>0</v>
      </c>
      <c r="F242" s="60" t="n">
        <f aca="false">ROUND(IFERROR(F219*1000000/F196,0),2)</f>
        <v>0</v>
      </c>
      <c r="G242" s="60" t="n">
        <f aca="false">ROUND(IFERROR(G219*1000000/G196,0),2)</f>
        <v>0</v>
      </c>
      <c r="H242" s="60" t="n">
        <f aca="false">ROUND(IFERROR(H219*1000000/H196,0),2)</f>
        <v>0</v>
      </c>
      <c r="I242" s="60" t="n">
        <f aca="false">ROUND(IFERROR(I219*1000000/I196,0),2)</f>
        <v>0</v>
      </c>
      <c r="J242" s="60" t="n">
        <f aca="false">ROUND(IFERROR(J219*1000000/J196,0),2)</f>
        <v>0</v>
      </c>
      <c r="K242" s="60" t="n">
        <f aca="false">ROUND(IFERROR(K219*1000000/K196,0),2)</f>
        <v>0</v>
      </c>
      <c r="L242" s="60" t="n">
        <f aca="false">ROUND(IFERROR(L219*1000000/L196,0),2)</f>
        <v>0</v>
      </c>
      <c r="M242" s="60" t="n">
        <f aca="false">ROUND(IFERROR(M219*1000000/M196,0),2)</f>
        <v>0</v>
      </c>
      <c r="N242" s="60" t="n">
        <f aca="false">ROUND(IFERROR(N219*1000000/N196,0),2)</f>
        <v>0</v>
      </c>
      <c r="O242" s="60" t="n">
        <f aca="false">ROUND(IFERROR(O219*1000000/O196,0),2)</f>
        <v>0</v>
      </c>
      <c r="P242" s="60" t="n">
        <f aca="false">ROUND(IFERROR(P219*1000000/P196,0),2)</f>
        <v>0</v>
      </c>
      <c r="Q242" s="60" t="n">
        <f aca="false">ROUND(IFERROR(Q219*1000000/Q196,0),2)</f>
        <v>0</v>
      </c>
      <c r="R242" s="60" t="n">
        <f aca="false">ROUND(IFERROR(R219*1000000/R196,0),2)</f>
        <v>0</v>
      </c>
      <c r="S242" s="60" t="n">
        <f aca="false">ROUND(IFERROR(S219*1000000/S196,0),2)</f>
        <v>0</v>
      </c>
      <c r="T242" s="60" t="n">
        <f aca="false">ROUND(IFERROR(T219*1000000/T196,0),2)</f>
        <v>0</v>
      </c>
      <c r="U242" s="60" t="n">
        <f aca="false">ROUND(IFERROR(U219*1000000/U196,0),2)</f>
        <v>0</v>
      </c>
      <c r="V242" s="60" t="n">
        <f aca="false">ROUND(IFERROR(V219*1000000/V196,0),2)</f>
        <v>0</v>
      </c>
      <c r="W242" s="60" t="n">
        <f aca="false">ROUND(IFERROR(W219*1000000/W196,0),2)</f>
        <v>0</v>
      </c>
      <c r="X242" s="60" t="n">
        <f aca="false">ROUND(IFERROR(X219*1000000/X196,0),2)</f>
        <v>0</v>
      </c>
      <c r="Y242" s="60" t="n">
        <f aca="false">ROUND(IFERROR(Y219*1000000/Y196,0),2)</f>
        <v>0</v>
      </c>
      <c r="Z242" s="60" t="n">
        <f aca="false">ROUND(IFERROR(Z219*1000000/Z196,0),2)</f>
        <v>0</v>
      </c>
      <c r="AA242" s="60" t="n">
        <f aca="false">ROUND(IFERROR(AA219*1000000/AA196,0),2)</f>
        <v>0</v>
      </c>
      <c r="AB242" s="60" t="n">
        <f aca="false">ROUND(IFERROR(AB219*1000000/AB196,0),2)</f>
        <v>0</v>
      </c>
      <c r="AC242" s="60" t="n">
        <f aca="false">ROUND(IFERROR(AC219*1000000/AC196,0),2)</f>
        <v>0</v>
      </c>
      <c r="AD242" s="60" t="n">
        <f aca="false">ROUND(IFERROR(AD219*1000000/AD196,0),2)</f>
        <v>0</v>
      </c>
      <c r="AE242" s="60" t="n">
        <f aca="false">ROUND(IFERROR(AE219*1000000/AE196,0),2)</f>
        <v>0</v>
      </c>
      <c r="AF242" s="60" t="n">
        <f aca="false">ROUND(IFERROR(AF219*1000000/AF196,0),2)</f>
        <v>0</v>
      </c>
    </row>
    <row r="243" customFormat="false" ht="15" hidden="false" customHeight="false" outlineLevel="0" collapsed="false">
      <c r="B243" s="30" t="s">
        <v>154</v>
      </c>
      <c r="C243" s="281" t="s">
        <v>303</v>
      </c>
      <c r="E243" s="281" t="n">
        <f aca="false">ROUND(E220*1000000/E197,2)</f>
        <v>2426.4</v>
      </c>
      <c r="F243" s="281" t="n">
        <f aca="false">ROUND(F220*1000000/F197,2)</f>
        <v>2436.81</v>
      </c>
      <c r="G243" s="281" t="n">
        <f aca="false">ROUND(G220*1000000/G197,2)</f>
        <v>2484.08</v>
      </c>
      <c r="H243" s="281" t="n">
        <f aca="false">ROUND(H220*1000000/H197,2)</f>
        <v>2555.02</v>
      </c>
      <c r="I243" s="281" t="n">
        <f aca="false">ROUND(I220*1000000/I197,2)</f>
        <v>2639.28</v>
      </c>
      <c r="J243" s="281" t="n">
        <f aca="false">ROUND(J220*1000000/J197,2)</f>
        <v>2716.08</v>
      </c>
      <c r="K243" s="281" t="n">
        <f aca="false">ROUND(K220*1000000/K197,2)</f>
        <v>2777.75</v>
      </c>
      <c r="L243" s="281" t="n">
        <f aca="false">ROUND(L220*1000000/L197,2)</f>
        <v>2825.12</v>
      </c>
      <c r="M243" s="281" t="n">
        <f aca="false">ROUND(M220*1000000/M197,2)</f>
        <v>2810.59</v>
      </c>
      <c r="N243" s="281" t="n">
        <f aca="false">ROUND(N220*1000000/N197,2)</f>
        <v>2874.87</v>
      </c>
      <c r="O243" s="281" t="n">
        <f aca="false">ROUND(O220*1000000/O197,2)</f>
        <v>2916.03</v>
      </c>
      <c r="P243" s="281" t="n">
        <f aca="false">ROUND(P220*1000000/P197,2)</f>
        <v>2951.79</v>
      </c>
      <c r="Q243" s="281" t="n">
        <f aca="false">ROUND(Q220*1000000/Q197,2)</f>
        <v>2979.96</v>
      </c>
      <c r="R243" s="281" t="n">
        <f aca="false">ROUND(R220*1000000/R197,2)</f>
        <v>3001.12</v>
      </c>
      <c r="S243" s="281" t="n">
        <f aca="false">ROUND(S220*1000000/S197,2)</f>
        <v>3033.35</v>
      </c>
      <c r="T243" s="281" t="n">
        <f aca="false">ROUND(T220*1000000/T197,2)</f>
        <v>3085.01</v>
      </c>
      <c r="U243" s="281" t="n">
        <f aca="false">ROUND(U220*1000000/U197,2)</f>
        <v>3136.05</v>
      </c>
      <c r="V243" s="281" t="n">
        <f aca="false">ROUND(V220*1000000/V197,2)</f>
        <v>3201.48</v>
      </c>
      <c r="W243" s="281" t="n">
        <f aca="false">ROUND(W220*1000000/W197,2)</f>
        <v>3292.39</v>
      </c>
      <c r="X243" s="281" t="n">
        <f aca="false">ROUND(X220*1000000/X197,2)</f>
        <v>3333.85</v>
      </c>
      <c r="Y243" s="281" t="n">
        <f aca="false">ROUND(Y220*1000000/Y197,2)</f>
        <v>3414.99</v>
      </c>
      <c r="Z243" s="281" t="n">
        <f aca="false">ROUND(Z220*1000000/Z197,2)</f>
        <v>3431.26</v>
      </c>
      <c r="AA243" s="281" t="n">
        <f aca="false">ROUND(AA220*1000000/AA197,2)</f>
        <v>3423.94</v>
      </c>
      <c r="AB243" s="281" t="n">
        <f aca="false">ROUND(AB220*1000000/AB197,2)</f>
        <v>3407.26</v>
      </c>
      <c r="AC243" s="281" t="n">
        <f aca="false">ROUND(AC220*1000000/AC197,2)</f>
        <v>3397.03</v>
      </c>
      <c r="AD243" s="281" t="n">
        <f aca="false">ROUND(AD220*1000000/AD197,2)</f>
        <v>3389.59</v>
      </c>
      <c r="AE243" s="281" t="n">
        <f aca="false">ROUND(AE220*1000000/AE197,2)</f>
        <v>3382.59</v>
      </c>
      <c r="AF243" s="281" t="n">
        <f aca="false">ROUND(AF220*1000000/AF197,2)</f>
        <v>3363.97</v>
      </c>
    </row>
    <row r="245" customFormat="false" ht="15" hidden="false" customHeight="false" outlineLevel="0" collapsed="false">
      <c r="B245" s="171" t="s">
        <v>372</v>
      </c>
      <c r="C245" s="263" t="s">
        <v>298</v>
      </c>
      <c r="E245" s="263" t="n">
        <v>2023</v>
      </c>
      <c r="F245" s="263" t="n">
        <v>2024</v>
      </c>
      <c r="G245" s="263" t="n">
        <v>2025</v>
      </c>
      <c r="H245" s="263" t="n">
        <v>2026</v>
      </c>
      <c r="I245" s="263" t="n">
        <v>2027</v>
      </c>
      <c r="J245" s="263" t="n">
        <v>2028</v>
      </c>
      <c r="K245" s="263" t="n">
        <v>2029</v>
      </c>
      <c r="L245" s="263" t="n">
        <v>2030</v>
      </c>
      <c r="M245" s="263" t="n">
        <v>2031</v>
      </c>
      <c r="N245" s="263" t="n">
        <v>2032</v>
      </c>
      <c r="O245" s="263" t="n">
        <v>2033</v>
      </c>
      <c r="P245" s="263" t="n">
        <v>2034</v>
      </c>
      <c r="Q245" s="263" t="n">
        <v>2035</v>
      </c>
      <c r="R245" s="263" t="n">
        <v>2036</v>
      </c>
      <c r="S245" s="263" t="n">
        <v>2037</v>
      </c>
      <c r="T245" s="263" t="n">
        <v>2038</v>
      </c>
      <c r="U245" s="263" t="n">
        <v>2039</v>
      </c>
      <c r="V245" s="263" t="n">
        <v>2040</v>
      </c>
      <c r="W245" s="263" t="n">
        <v>2041</v>
      </c>
      <c r="X245" s="263" t="n">
        <v>2042</v>
      </c>
      <c r="Y245" s="263" t="n">
        <v>2043</v>
      </c>
      <c r="Z245" s="263" t="n">
        <v>2044</v>
      </c>
      <c r="AA245" s="263" t="n">
        <v>2045</v>
      </c>
      <c r="AB245" s="263" t="n">
        <v>2046</v>
      </c>
      <c r="AC245" s="263" t="n">
        <v>2047</v>
      </c>
      <c r="AD245" s="263" t="n">
        <v>2048</v>
      </c>
      <c r="AE245" s="263" t="n">
        <v>2049</v>
      </c>
      <c r="AF245" s="263" t="n">
        <v>2050</v>
      </c>
    </row>
    <row r="246" customFormat="false" ht="15" hidden="false" customHeight="false" outlineLevel="0" collapsed="false">
      <c r="B246" s="13" t="s">
        <v>365</v>
      </c>
      <c r="C246" s="60" t="s">
        <v>301</v>
      </c>
      <c r="E246" s="60" t="n">
        <f aca="false">ROUND(IFERROR(E223*1000000/E200,0),2)</f>
        <v>2357.88</v>
      </c>
      <c r="F246" s="60" t="n">
        <f aca="false">ROUND(IFERROR(F223*1000000/F200,0),2)</f>
        <v>2360.39</v>
      </c>
      <c r="G246" s="60" t="n">
        <f aca="false">ROUND(IFERROR(G223*1000000/G200,0),2)</f>
        <v>2362.51</v>
      </c>
      <c r="H246" s="60" t="n">
        <f aca="false">ROUND(IFERROR(H223*1000000/H200,0),2)</f>
        <v>2361.43</v>
      </c>
      <c r="I246" s="60" t="n">
        <f aca="false">ROUND(IFERROR(I223*1000000/I200,0),2)</f>
        <v>2364.48</v>
      </c>
      <c r="J246" s="60" t="n">
        <f aca="false">ROUND(IFERROR(J223*1000000/J200,0),2)</f>
        <v>2359.13</v>
      </c>
      <c r="K246" s="60" t="n">
        <f aca="false">ROUND(IFERROR(K223*1000000/K200,0),2)</f>
        <v>2351.98</v>
      </c>
      <c r="L246" s="60" t="n">
        <f aca="false">ROUND(IFERROR(L223*1000000/L200,0),2)</f>
        <v>2329.45</v>
      </c>
      <c r="M246" s="60" t="n">
        <f aca="false">ROUND(IFERROR(M223*1000000/M200,0),2)</f>
        <v>2265.23</v>
      </c>
      <c r="N246" s="60" t="n">
        <f aca="false">ROUND(IFERROR(N223*1000000/N200,0),2)</f>
        <v>2322.2</v>
      </c>
      <c r="O246" s="60" t="n">
        <f aca="false">ROUND(IFERROR(O223*1000000/O200,0),2)</f>
        <v>2335.24</v>
      </c>
      <c r="P246" s="60" t="n">
        <f aca="false">ROUND(IFERROR(P223*1000000/P200,0),2)</f>
        <v>2349.7</v>
      </c>
      <c r="Q246" s="60" t="n">
        <f aca="false">ROUND(IFERROR(Q223*1000000/Q200,0),2)</f>
        <v>2359.88</v>
      </c>
      <c r="R246" s="60" t="n">
        <f aca="false">ROUND(IFERROR(R223*1000000/R200,0),2)</f>
        <v>2383.15</v>
      </c>
      <c r="S246" s="60" t="n">
        <f aca="false">ROUND(IFERROR(S223*1000000/S200,0),2)</f>
        <v>2392.02</v>
      </c>
      <c r="T246" s="60" t="n">
        <f aca="false">ROUND(IFERROR(T223*1000000/T200,0),2)</f>
        <v>2410.75</v>
      </c>
      <c r="U246" s="60" t="n">
        <f aca="false">ROUND(IFERROR(U223*1000000/U200,0),2)</f>
        <v>2401.3</v>
      </c>
      <c r="V246" s="60" t="n">
        <f aca="false">ROUND(IFERROR(V223*1000000/V200,0),2)</f>
        <v>2419.38</v>
      </c>
      <c r="W246" s="60" t="n">
        <f aca="false">ROUND(IFERROR(W223*1000000/W200,0),2)</f>
        <v>2481.92</v>
      </c>
      <c r="X246" s="60" t="n">
        <f aca="false">ROUND(IFERROR(X223*1000000/X200,0),2)</f>
        <v>2491.28</v>
      </c>
      <c r="Y246" s="60" t="n">
        <f aca="false">ROUND(IFERROR(Y223*1000000/Y200,0),2)</f>
        <v>2522.25</v>
      </c>
      <c r="Z246" s="60" t="n">
        <f aca="false">ROUND(IFERROR(Z223*1000000/Z200,0),2)</f>
        <v>2520.21</v>
      </c>
      <c r="AA246" s="60" t="n">
        <f aca="false">ROUND(IFERROR(AA223*1000000/AA200,0),2)</f>
        <v>2532.38</v>
      </c>
      <c r="AB246" s="60" t="n">
        <f aca="false">ROUND(IFERROR(AB223*1000000/AB200,0),2)</f>
        <v>2517.09</v>
      </c>
      <c r="AC246" s="60" t="n">
        <f aca="false">ROUND(IFERROR(AC223*1000000/AC200,0),2)</f>
        <v>2584.63</v>
      </c>
      <c r="AD246" s="60" t="n">
        <f aca="false">ROUND(IFERROR(AD223*1000000/AD200,0),2)</f>
        <v>3032.46</v>
      </c>
      <c r="AE246" s="60" t="n">
        <f aca="false">ROUND(IFERROR(AE223*1000000/AE200,0),2)</f>
        <v>3215.88</v>
      </c>
      <c r="AF246" s="60" t="n">
        <f aca="false">ROUND(IFERROR(AF223*1000000/AF200,0),2)</f>
        <v>3312.26</v>
      </c>
    </row>
    <row r="247" customFormat="false" ht="15" hidden="false" customHeight="false" outlineLevel="0" collapsed="false">
      <c r="B247" s="13" t="s">
        <v>366</v>
      </c>
      <c r="C247" s="60" t="s">
        <v>301</v>
      </c>
      <c r="E247" s="60" t="n">
        <f aca="false">ROUND(IFERROR(E224*1000000/E201,0),2)</f>
        <v>0</v>
      </c>
      <c r="F247" s="60" t="n">
        <f aca="false">ROUND(IFERROR(F224*1000000/F201,0),2)</f>
        <v>3409.09</v>
      </c>
      <c r="G247" s="60" t="n">
        <f aca="false">ROUND(IFERROR(G224*1000000/G201,0),2)</f>
        <v>3399.74</v>
      </c>
      <c r="H247" s="60" t="n">
        <f aca="false">ROUND(IFERROR(H224*1000000/H201,0),2)</f>
        <v>3457.25</v>
      </c>
      <c r="I247" s="60" t="n">
        <f aca="false">ROUND(IFERROR(I224*1000000/I201,0),2)</f>
        <v>3471.84</v>
      </c>
      <c r="J247" s="60" t="n">
        <f aca="false">ROUND(IFERROR(J224*1000000/J201,0),2)</f>
        <v>3479.67</v>
      </c>
      <c r="K247" s="60" t="n">
        <f aca="false">ROUND(IFERROR(K224*1000000/K201,0),2)</f>
        <v>3478.35</v>
      </c>
      <c r="L247" s="60" t="n">
        <f aca="false">ROUND(IFERROR(L224*1000000/L201,0),2)</f>
        <v>3462.99</v>
      </c>
      <c r="M247" s="60" t="n">
        <f aca="false">ROUND(IFERROR(M224*1000000/M201,0),2)</f>
        <v>3484.04</v>
      </c>
      <c r="N247" s="60" t="n">
        <f aca="false">ROUND(IFERROR(N224*1000000/N201,0),2)</f>
        <v>3494.34</v>
      </c>
      <c r="O247" s="60" t="n">
        <f aca="false">ROUND(IFERROR(O224*1000000/O201,0),2)</f>
        <v>3500.91</v>
      </c>
      <c r="P247" s="60" t="n">
        <f aca="false">ROUND(IFERROR(P224*1000000/P201,0),2)</f>
        <v>3505</v>
      </c>
      <c r="Q247" s="60" t="n">
        <f aca="false">ROUND(IFERROR(Q224*1000000/Q201,0),2)</f>
        <v>3507.3</v>
      </c>
      <c r="R247" s="60" t="n">
        <f aca="false">ROUND(IFERROR(R224*1000000/R201,0),2)</f>
        <v>3511.14</v>
      </c>
      <c r="S247" s="60" t="n">
        <f aca="false">ROUND(IFERROR(S224*1000000/S201,0),2)</f>
        <v>3513.34</v>
      </c>
      <c r="T247" s="60" t="n">
        <f aca="false">ROUND(IFERROR(T224*1000000/T201,0),2)</f>
        <v>3515.38</v>
      </c>
      <c r="U247" s="60" t="n">
        <f aca="false">ROUND(IFERROR(U224*1000000/U201,0),2)</f>
        <v>3516.96</v>
      </c>
      <c r="V247" s="60" t="n">
        <f aca="false">ROUND(IFERROR(V224*1000000/V201,0),2)</f>
        <v>3513.7</v>
      </c>
      <c r="W247" s="60" t="n">
        <f aca="false">ROUND(IFERROR(W224*1000000/W201,0),2)</f>
        <v>3517.23</v>
      </c>
      <c r="X247" s="60" t="n">
        <f aca="false">ROUND(IFERROR(X224*1000000/X201,0),2)</f>
        <v>3526.32</v>
      </c>
      <c r="Y247" s="60" t="n">
        <f aca="false">ROUND(IFERROR(Y224*1000000/Y201,0),2)</f>
        <v>3535.37</v>
      </c>
      <c r="Z247" s="60" t="n">
        <f aca="false">ROUND(IFERROR(Z224*1000000/Z201,0),2)</f>
        <v>3543.08</v>
      </c>
      <c r="AA247" s="60" t="n">
        <f aca="false">ROUND(IFERROR(AA224*1000000/AA201,0),2)</f>
        <v>3549.57</v>
      </c>
      <c r="AB247" s="60" t="n">
        <f aca="false">ROUND(IFERROR(AB224*1000000/AB201,0),2)</f>
        <v>3554.46</v>
      </c>
      <c r="AC247" s="60" t="n">
        <f aca="false">ROUND(IFERROR(AC224*1000000/AC201,0),2)</f>
        <v>3559.31</v>
      </c>
      <c r="AD247" s="60" t="n">
        <f aca="false">ROUND(IFERROR(AD224*1000000/AD201,0),2)</f>
        <v>3563.43</v>
      </c>
      <c r="AE247" s="60" t="n">
        <f aca="false">ROUND(IFERROR(AE224*1000000/AE201,0),2)</f>
        <v>3567.78</v>
      </c>
      <c r="AF247" s="60" t="n">
        <f aca="false">ROUND(IFERROR(AF224*1000000/AF201,0),2)</f>
        <v>3571.46</v>
      </c>
    </row>
    <row r="248" customFormat="false" ht="15" hidden="false" customHeight="false" outlineLevel="0" collapsed="false">
      <c r="B248" s="13" t="s">
        <v>367</v>
      </c>
      <c r="C248" s="60" t="s">
        <v>301</v>
      </c>
      <c r="E248" s="60" t="n">
        <f aca="false">ROUND(IFERROR(E225*1000000/E202,0),2)</f>
        <v>2360.18</v>
      </c>
      <c r="F248" s="60" t="n">
        <f aca="false">ROUND(IFERROR(F225*1000000/F202,0),2)</f>
        <v>2400.41</v>
      </c>
      <c r="G248" s="60" t="n">
        <f aca="false">ROUND(IFERROR(G225*1000000/G202,0),2)</f>
        <v>2389.43</v>
      </c>
      <c r="H248" s="60" t="n">
        <f aca="false">ROUND(IFERROR(H225*1000000/H202,0),2)</f>
        <v>2378.54</v>
      </c>
      <c r="I248" s="60" t="n">
        <f aca="false">ROUND(IFERROR(I225*1000000/I202,0),2)</f>
        <v>2367.76</v>
      </c>
      <c r="J248" s="60" t="n">
        <f aca="false">ROUND(IFERROR(J225*1000000/J202,0),2)</f>
        <v>2408.43</v>
      </c>
      <c r="K248" s="60" t="n">
        <f aca="false">ROUND(IFERROR(K225*1000000/K202,0),2)</f>
        <v>2397.6</v>
      </c>
      <c r="L248" s="60" t="n">
        <f aca="false">ROUND(IFERROR(L225*1000000/L202,0),2)</f>
        <v>2386.87</v>
      </c>
      <c r="M248" s="60" t="n">
        <f aca="false">ROUND(IFERROR(M225*1000000/M202,0),2)</f>
        <v>2376.24</v>
      </c>
      <c r="N248" s="60" t="n">
        <f aca="false">ROUND(IFERROR(N225*1000000/N202,0),2)</f>
        <v>2365.7</v>
      </c>
      <c r="O248" s="60" t="n">
        <f aca="false">ROUND(IFERROR(O225*1000000/O202,0),2)</f>
        <v>2405.5</v>
      </c>
      <c r="P248" s="60" t="n">
        <f aca="false">ROUND(IFERROR(P225*1000000/P202,0),2)</f>
        <v>2394.92</v>
      </c>
      <c r="Q248" s="60" t="n">
        <f aca="false">ROUND(IFERROR(Q225*1000000/Q202,0),2)</f>
        <v>2384.43</v>
      </c>
      <c r="R248" s="60" t="n">
        <f aca="false">ROUND(IFERROR(R225*1000000/R202,0),2)</f>
        <v>2374.03</v>
      </c>
      <c r="S248" s="60" t="n">
        <f aca="false">ROUND(IFERROR(S225*1000000/S202,0),2)</f>
        <v>2363.72</v>
      </c>
      <c r="T248" s="60" t="n">
        <f aca="false">ROUND(IFERROR(T225*1000000/T202,0),2)</f>
        <v>2401.54</v>
      </c>
      <c r="U248" s="60" t="n">
        <f aca="false">ROUND(IFERROR(U225*1000000/U202,0),2)</f>
        <v>2392.34</v>
      </c>
      <c r="V248" s="60" t="n">
        <f aca="false">ROUND(IFERROR(V225*1000000/V202,0),2)</f>
        <v>2382.09</v>
      </c>
      <c r="W248" s="60" t="n">
        <f aca="false">ROUND(IFERROR(W225*1000000/W202,0),2)</f>
        <v>2371.92</v>
      </c>
      <c r="X248" s="60" t="n">
        <f aca="false">ROUND(IFERROR(X225*1000000/X202,0),2)</f>
        <v>2361.83</v>
      </c>
      <c r="Y248" s="60" t="n">
        <f aca="false">ROUND(IFERROR(Y225*1000000/Y202,0),2)</f>
        <v>2398.87</v>
      </c>
      <c r="Z248" s="60" t="n">
        <f aca="false">ROUND(IFERROR(Z225*1000000/Z202,0),2)</f>
        <v>2389.88</v>
      </c>
      <c r="AA248" s="60" t="n">
        <f aca="false">ROUND(IFERROR(AA225*1000000/AA202,0),2)</f>
        <v>2379.84</v>
      </c>
      <c r="AB248" s="60" t="n">
        <f aca="false">ROUND(IFERROR(AB225*1000000/AB202,0),2)</f>
        <v>2369.89</v>
      </c>
      <c r="AC248" s="60" t="n">
        <f aca="false">ROUND(IFERROR(AC225*1000000/AC202,0),2)</f>
        <v>2406.29</v>
      </c>
      <c r="AD248" s="60" t="n">
        <f aca="false">ROUND(IFERROR(AD225*1000000/AD202,0),2)</f>
        <v>2396.31</v>
      </c>
      <c r="AE248" s="60" t="n">
        <f aca="false">ROUND(IFERROR(AE225*1000000/AE202,0),2)</f>
        <v>2386.42</v>
      </c>
      <c r="AF248" s="60" t="n">
        <f aca="false">ROUND(IFERROR(AF225*1000000/AF202,0),2)</f>
        <v>2377.69</v>
      </c>
    </row>
    <row r="249" customFormat="false" ht="15" hidden="false" customHeight="false" outlineLevel="0" collapsed="false">
      <c r="B249" s="13" t="s">
        <v>368</v>
      </c>
      <c r="C249" s="60" t="s">
        <v>301</v>
      </c>
      <c r="E249" s="60" t="n">
        <f aca="false">ROUND(IFERROR(E226*1000000/E203,0),2)</f>
        <v>3400</v>
      </c>
      <c r="F249" s="60" t="n">
        <f aca="false">ROUND(IFERROR(F226*1000000/F203,0),2)</f>
        <v>3400</v>
      </c>
      <c r="G249" s="60" t="n">
        <f aca="false">ROUND(IFERROR(G226*1000000/G203,0),2)</f>
        <v>3400</v>
      </c>
      <c r="H249" s="60" t="n">
        <f aca="false">ROUND(IFERROR(H226*1000000/H203,0),2)</f>
        <v>3400</v>
      </c>
      <c r="I249" s="60" t="n">
        <f aca="false">ROUND(IFERROR(I226*1000000/I203,0),2)</f>
        <v>3400</v>
      </c>
      <c r="J249" s="60" t="n">
        <f aca="false">ROUND(IFERROR(J226*1000000/J203,0),2)</f>
        <v>3400</v>
      </c>
      <c r="K249" s="60" t="n">
        <f aca="false">ROUND(IFERROR(K226*1000000/K203,0),2)</f>
        <v>3396.77</v>
      </c>
      <c r="L249" s="60" t="n">
        <f aca="false">ROUND(IFERROR(L226*1000000/L203,0),2)</f>
        <v>3367.74</v>
      </c>
      <c r="M249" s="60" t="n">
        <f aca="false">ROUND(IFERROR(M226*1000000/M203,0),2)</f>
        <v>3388.57</v>
      </c>
      <c r="N249" s="60" t="n">
        <f aca="false">ROUND(IFERROR(N226*1000000/N203,0),2)</f>
        <v>3394.74</v>
      </c>
      <c r="O249" s="60" t="n">
        <f aca="false">ROUND(IFERROR(O226*1000000/O203,0),2)</f>
        <v>3394.74</v>
      </c>
      <c r="P249" s="60" t="n">
        <f aca="false">ROUND(IFERROR(P226*1000000/P203,0),2)</f>
        <v>3394.74</v>
      </c>
      <c r="Q249" s="60" t="n">
        <f aca="false">ROUND(IFERROR(Q226*1000000/Q203,0),2)</f>
        <v>3392.11</v>
      </c>
      <c r="R249" s="60" t="n">
        <f aca="false">ROUND(IFERROR(R226*1000000/R203,0),2)</f>
        <v>3392.11</v>
      </c>
      <c r="S249" s="60" t="n">
        <f aca="false">ROUND(IFERROR(S226*1000000/S203,0),2)</f>
        <v>3389.47</v>
      </c>
      <c r="T249" s="60" t="n">
        <f aca="false">ROUND(IFERROR(T226*1000000/T203,0),2)</f>
        <v>3386.84</v>
      </c>
      <c r="U249" s="60" t="n">
        <f aca="false">ROUND(IFERROR(U226*1000000/U203,0),2)</f>
        <v>3386.84</v>
      </c>
      <c r="V249" s="60" t="n">
        <f aca="false">ROUND(IFERROR(V226*1000000/V203,0),2)</f>
        <v>3381.58</v>
      </c>
      <c r="W249" s="60" t="n">
        <f aca="false">ROUND(IFERROR(W226*1000000/W203,0),2)</f>
        <v>3369.05</v>
      </c>
      <c r="X249" s="60" t="n">
        <f aca="false">ROUND(IFERROR(X226*1000000/X203,0),2)</f>
        <v>3373.81</v>
      </c>
      <c r="Y249" s="60" t="n">
        <f aca="false">ROUND(IFERROR(Y226*1000000/Y203,0),2)</f>
        <v>3380.95</v>
      </c>
      <c r="Z249" s="60" t="n">
        <f aca="false">ROUND(IFERROR(Z226*1000000/Z203,0),2)</f>
        <v>3383.33</v>
      </c>
      <c r="AA249" s="60" t="n">
        <f aca="false">ROUND(IFERROR(AA226*1000000/AA203,0),2)</f>
        <v>3385.71</v>
      </c>
      <c r="AB249" s="60" t="n">
        <f aca="false">ROUND(IFERROR(AB226*1000000/AB203,0),2)</f>
        <v>3390.48</v>
      </c>
      <c r="AC249" s="60" t="n">
        <f aca="false">ROUND(IFERROR(AC226*1000000/AC203,0),2)</f>
        <v>3392.86</v>
      </c>
      <c r="AD249" s="60" t="n">
        <f aca="false">ROUND(IFERROR(AD226*1000000/AD203,0),2)</f>
        <v>3392.86</v>
      </c>
      <c r="AE249" s="60" t="n">
        <f aca="false">ROUND(IFERROR(AE226*1000000/AE203,0),2)</f>
        <v>3395.24</v>
      </c>
      <c r="AF249" s="60" t="n">
        <f aca="false">ROUND(IFERROR(AF226*1000000/AF203,0),2)</f>
        <v>3397.62</v>
      </c>
    </row>
    <row r="250" customFormat="false" ht="15" hidden="false" customHeight="false" outlineLevel="0" collapsed="false">
      <c r="B250" s="30" t="s">
        <v>154</v>
      </c>
      <c r="C250" s="281" t="s">
        <v>301</v>
      </c>
      <c r="E250" s="281" t="n">
        <f aca="false">ROUND(E227*1000000/E204,2)</f>
        <v>2385.79</v>
      </c>
      <c r="F250" s="281" t="n">
        <f aca="false">ROUND(F227*1000000/F204,2)</f>
        <v>2398.33</v>
      </c>
      <c r="G250" s="281" t="n">
        <f aca="false">ROUND(G227*1000000/G204,2)</f>
        <v>2461.24</v>
      </c>
      <c r="H250" s="281" t="n">
        <f aca="false">ROUND(H227*1000000/H204,2)</f>
        <v>2551.16</v>
      </c>
      <c r="I250" s="281" t="n">
        <f aca="false">ROUND(I227*1000000/I204,2)</f>
        <v>2629.91</v>
      </c>
      <c r="J250" s="281" t="n">
        <f aca="false">ROUND(J227*1000000/J204,2)</f>
        <v>2718.29</v>
      </c>
      <c r="K250" s="281" t="n">
        <f aca="false">ROUND(K227*1000000/K204,2)</f>
        <v>2761.27</v>
      </c>
      <c r="L250" s="281" t="n">
        <f aca="false">ROUND(L227*1000000/L204,2)</f>
        <v>2776.1</v>
      </c>
      <c r="M250" s="281" t="n">
        <f aca="false">ROUND(M227*1000000/M204,2)</f>
        <v>2766.5</v>
      </c>
      <c r="N250" s="281" t="n">
        <f aca="false">ROUND(N227*1000000/N204,2)</f>
        <v>2823.11</v>
      </c>
      <c r="O250" s="281" t="n">
        <f aca="false">ROUND(O227*1000000/O204,2)</f>
        <v>2851.21</v>
      </c>
      <c r="P250" s="281" t="n">
        <f aca="false">ROUND(P227*1000000/P204,2)</f>
        <v>2882.9</v>
      </c>
      <c r="Q250" s="281" t="n">
        <f aca="false">ROUND(Q227*1000000/Q204,2)</f>
        <v>2915.79</v>
      </c>
      <c r="R250" s="281" t="n">
        <f aca="false">ROUND(R227*1000000/R204,2)</f>
        <v>2971.13</v>
      </c>
      <c r="S250" s="281" t="n">
        <f aca="false">ROUND(S227*1000000/S204,2)</f>
        <v>3012.32</v>
      </c>
      <c r="T250" s="281" t="n">
        <f aca="false">ROUND(T227*1000000/T204,2)</f>
        <v>3059.5</v>
      </c>
      <c r="U250" s="281" t="n">
        <f aca="false">ROUND(U227*1000000/U204,2)</f>
        <v>3122.8</v>
      </c>
      <c r="V250" s="281" t="n">
        <f aca="false">ROUND(V227*1000000/V204,2)</f>
        <v>3164.17</v>
      </c>
      <c r="W250" s="281" t="n">
        <f aca="false">ROUND(W227*1000000/W204,2)</f>
        <v>3253.96</v>
      </c>
      <c r="X250" s="281" t="n">
        <f aca="false">ROUND(X227*1000000/X204,2)</f>
        <v>3299.25</v>
      </c>
      <c r="Y250" s="281" t="n">
        <f aca="false">ROUND(Y227*1000000/Y204,2)</f>
        <v>3372.66</v>
      </c>
      <c r="Z250" s="281" t="n">
        <f aca="false">ROUND(Z227*1000000/Z204,2)</f>
        <v>3414.08</v>
      </c>
      <c r="AA250" s="281" t="n">
        <f aca="false">ROUND(AA227*1000000/AA204,2)</f>
        <v>3427.67</v>
      </c>
      <c r="AB250" s="281" t="n">
        <f aca="false">ROUND(AB227*1000000/AB204,2)</f>
        <v>3468.13</v>
      </c>
      <c r="AC250" s="281" t="n">
        <f aca="false">ROUND(AC227*1000000/AC204,2)</f>
        <v>3506.6</v>
      </c>
      <c r="AD250" s="281" t="n">
        <f aca="false">ROUND(AD227*1000000/AD204,2)</f>
        <v>3538.68</v>
      </c>
      <c r="AE250" s="281" t="n">
        <f aca="false">ROUND(AE227*1000000/AE204,2)</f>
        <v>3545.34</v>
      </c>
      <c r="AF250" s="281" t="n">
        <f aca="false">ROUND(AF227*1000000/AF204,2)</f>
        <v>3550.15</v>
      </c>
    </row>
    <row r="252" customFormat="false" ht="15" hidden="false" customHeight="false" outlineLevel="0" collapsed="false">
      <c r="B252" s="171" t="s">
        <v>372</v>
      </c>
      <c r="C252" s="263" t="s">
        <v>298</v>
      </c>
      <c r="E252" s="263" t="n">
        <v>2023</v>
      </c>
      <c r="F252" s="263" t="n">
        <v>2024</v>
      </c>
      <c r="G252" s="263" t="n">
        <v>2025</v>
      </c>
      <c r="H252" s="263" t="n">
        <v>2026</v>
      </c>
      <c r="I252" s="263" t="n">
        <v>2027</v>
      </c>
      <c r="J252" s="263" t="n">
        <v>2028</v>
      </c>
      <c r="K252" s="263" t="n">
        <v>2029</v>
      </c>
      <c r="L252" s="263" t="n">
        <v>2030</v>
      </c>
      <c r="M252" s="263" t="n">
        <v>2031</v>
      </c>
      <c r="N252" s="263" t="n">
        <v>2032</v>
      </c>
      <c r="O252" s="263" t="n">
        <v>2033</v>
      </c>
      <c r="P252" s="263" t="n">
        <v>2034</v>
      </c>
      <c r="Q252" s="263" t="n">
        <v>2035</v>
      </c>
      <c r="R252" s="263" t="n">
        <v>2036</v>
      </c>
      <c r="S252" s="263" t="n">
        <v>2037</v>
      </c>
      <c r="T252" s="263" t="n">
        <v>2038</v>
      </c>
      <c r="U252" s="263" t="n">
        <v>2039</v>
      </c>
      <c r="V252" s="263" t="n">
        <v>2040</v>
      </c>
      <c r="W252" s="263" t="n">
        <v>2041</v>
      </c>
      <c r="X252" s="263" t="n">
        <v>2042</v>
      </c>
      <c r="Y252" s="263" t="n">
        <v>2043</v>
      </c>
      <c r="Z252" s="263" t="n">
        <v>2044</v>
      </c>
      <c r="AA252" s="263" t="n">
        <v>2045</v>
      </c>
      <c r="AB252" s="263" t="n">
        <v>2046</v>
      </c>
      <c r="AC252" s="263" t="n">
        <v>2047</v>
      </c>
      <c r="AD252" s="263" t="n">
        <v>2048</v>
      </c>
      <c r="AE252" s="263" t="n">
        <v>2049</v>
      </c>
      <c r="AF252" s="263" t="n">
        <v>2050</v>
      </c>
    </row>
    <row r="253" customFormat="false" ht="15" hidden="false" customHeight="false" outlineLevel="0" collapsed="false">
      <c r="B253" s="13" t="s">
        <v>365</v>
      </c>
      <c r="C253" s="60" t="s">
        <v>322</v>
      </c>
      <c r="E253" s="60" t="n">
        <f aca="false">ROUND(IFERROR(E230*1000000/E207,0),2)</f>
        <v>2368.85</v>
      </c>
      <c r="F253" s="60" t="n">
        <f aca="false">ROUND(IFERROR(F230*1000000/F207,0),2)</f>
        <v>2372.57</v>
      </c>
      <c r="G253" s="60" t="n">
        <f aca="false">ROUND(IFERROR(G230*1000000/G207,0),2)</f>
        <v>2374.72</v>
      </c>
      <c r="H253" s="60" t="n">
        <f aca="false">ROUND(IFERROR(H230*1000000/H207,0),2)</f>
        <v>2372.92</v>
      </c>
      <c r="I253" s="60" t="n">
        <f aca="false">ROUND(IFERROR(I230*1000000/I207,0),2)</f>
        <v>2376.14</v>
      </c>
      <c r="J253" s="60" t="n">
        <f aca="false">ROUND(IFERROR(J230*1000000/J207,0),2)</f>
        <v>2371.67</v>
      </c>
      <c r="K253" s="60" t="n">
        <f aca="false">ROUND(IFERROR(K230*1000000/K207,0),2)</f>
        <v>2365.16</v>
      </c>
      <c r="L253" s="60" t="n">
        <f aca="false">ROUND(IFERROR(L230*1000000/L207,0),2)</f>
        <v>2347.05</v>
      </c>
      <c r="M253" s="60" t="n">
        <f aca="false">ROUND(IFERROR(M230*1000000/M207,0),2)</f>
        <v>2282.03</v>
      </c>
      <c r="N253" s="60" t="n">
        <f aca="false">ROUND(IFERROR(N230*1000000/N207,0),2)</f>
        <v>2338.22</v>
      </c>
      <c r="O253" s="60" t="n">
        <f aca="false">ROUND(IFERROR(O230*1000000/O207,0),2)</f>
        <v>2351.92</v>
      </c>
      <c r="P253" s="60" t="n">
        <f aca="false">ROUND(IFERROR(P230*1000000/P207,0),2)</f>
        <v>2366.92</v>
      </c>
      <c r="Q253" s="60" t="n">
        <f aca="false">ROUND(IFERROR(Q230*1000000/Q207,0),2)</f>
        <v>2377.27</v>
      </c>
      <c r="R253" s="60" t="n">
        <f aca="false">ROUND(IFERROR(R230*1000000/R207,0),2)</f>
        <v>2398.19</v>
      </c>
      <c r="S253" s="60" t="n">
        <f aca="false">ROUND(IFERROR(S230*1000000/S207,0),2)</f>
        <v>2406.02</v>
      </c>
      <c r="T253" s="60" t="n">
        <f aca="false">ROUND(IFERROR(T230*1000000/T207,0),2)</f>
        <v>2421.36</v>
      </c>
      <c r="U253" s="60" t="n">
        <f aca="false">ROUND(IFERROR(U230*1000000/U207,0),2)</f>
        <v>2424.19</v>
      </c>
      <c r="V253" s="60" t="n">
        <f aca="false">ROUND(IFERROR(V230*1000000/V207,0),2)</f>
        <v>2444.66</v>
      </c>
      <c r="W253" s="60" t="n">
        <f aca="false">ROUND(IFERROR(W230*1000000/W207,0),2)</f>
        <v>2526.16</v>
      </c>
      <c r="X253" s="60" t="n">
        <f aca="false">ROUND(IFERROR(X230*1000000/X207,0),2)</f>
        <v>2523.36</v>
      </c>
      <c r="Y253" s="60" t="n">
        <f aca="false">ROUND(IFERROR(Y230*1000000/Y207,0),2)</f>
        <v>2531.12</v>
      </c>
      <c r="Z253" s="60" t="n">
        <f aca="false">ROUND(IFERROR(Z230*1000000/Z207,0),2)</f>
        <v>2513.35</v>
      </c>
      <c r="AA253" s="60" t="n">
        <f aca="false">ROUND(IFERROR(AA230*1000000/AA207,0),2)</f>
        <v>2526.35</v>
      </c>
      <c r="AB253" s="60" t="n">
        <f aca="false">ROUND(IFERROR(AB230*1000000/AB207,0),2)</f>
        <v>2508.02</v>
      </c>
      <c r="AC253" s="60" t="n">
        <f aca="false">ROUND(IFERROR(AC230*1000000/AC207,0),2)</f>
        <v>2566.58</v>
      </c>
      <c r="AD253" s="60" t="n">
        <f aca="false">ROUND(IFERROR(AD230*1000000/AD207,0),2)</f>
        <v>2945.17</v>
      </c>
      <c r="AE253" s="60" t="n">
        <f aca="false">ROUND(IFERROR(AE230*1000000/AE207,0),2)</f>
        <v>3104.27</v>
      </c>
      <c r="AF253" s="60" t="n">
        <f aca="false">ROUND(IFERROR(AF230*1000000/AF207,0),2)</f>
        <v>3187.25</v>
      </c>
    </row>
    <row r="254" customFormat="false" ht="15" hidden="false" customHeight="false" outlineLevel="0" collapsed="false">
      <c r="B254" s="13" t="s">
        <v>366</v>
      </c>
      <c r="C254" s="60" t="s">
        <v>322</v>
      </c>
      <c r="E254" s="60" t="n">
        <f aca="false">ROUND(IFERROR(E231*1000000/E208,0),2)</f>
        <v>0</v>
      </c>
      <c r="F254" s="60" t="n">
        <f aca="false">ROUND(IFERROR(F231*1000000/F208,0),2)</f>
        <v>3409.09</v>
      </c>
      <c r="G254" s="60" t="n">
        <f aca="false">ROUND(IFERROR(G231*1000000/G208,0),2)</f>
        <v>3399.47</v>
      </c>
      <c r="H254" s="60" t="n">
        <f aca="false">ROUND(IFERROR(H231*1000000/H208,0),2)</f>
        <v>3457.71</v>
      </c>
      <c r="I254" s="60" t="n">
        <f aca="false">ROUND(IFERROR(I231*1000000/I208,0),2)</f>
        <v>3472.26</v>
      </c>
      <c r="J254" s="60" t="n">
        <f aca="false">ROUND(IFERROR(J231*1000000/J208,0),2)</f>
        <v>3480.14</v>
      </c>
      <c r="K254" s="60" t="n">
        <f aca="false">ROUND(IFERROR(K231*1000000/K208,0),2)</f>
        <v>3479.66</v>
      </c>
      <c r="L254" s="60" t="n">
        <f aca="false">ROUND(IFERROR(L231*1000000/L208,0),2)</f>
        <v>3465</v>
      </c>
      <c r="M254" s="60" t="n">
        <f aca="false">ROUND(IFERROR(M231*1000000/M208,0),2)</f>
        <v>3486.05</v>
      </c>
      <c r="N254" s="60" t="n">
        <f aca="false">ROUND(IFERROR(N231*1000000/N208,0),2)</f>
        <v>3495.84</v>
      </c>
      <c r="O254" s="60" t="n">
        <f aca="false">ROUND(IFERROR(O231*1000000/O208,0),2)</f>
        <v>3502.33</v>
      </c>
      <c r="P254" s="60" t="n">
        <f aca="false">ROUND(IFERROR(P231*1000000/P208,0),2)</f>
        <v>3506.64</v>
      </c>
      <c r="Q254" s="60" t="n">
        <f aca="false">ROUND(IFERROR(Q231*1000000/Q208,0),2)</f>
        <v>3509.35</v>
      </c>
      <c r="R254" s="60" t="n">
        <f aca="false">ROUND(IFERROR(R231*1000000/R208,0),2)</f>
        <v>3512.41</v>
      </c>
      <c r="S254" s="60" t="n">
        <f aca="false">ROUND(IFERROR(S231*1000000/S208,0),2)</f>
        <v>3514.38</v>
      </c>
      <c r="T254" s="60" t="n">
        <f aca="false">ROUND(IFERROR(T231*1000000/T208,0),2)</f>
        <v>3516.19</v>
      </c>
      <c r="U254" s="60" t="n">
        <f aca="false">ROUND(IFERROR(U231*1000000/U208,0),2)</f>
        <v>3514.04</v>
      </c>
      <c r="V254" s="60" t="n">
        <f aca="false">ROUND(IFERROR(V231*1000000/V208,0),2)</f>
        <v>3510.58</v>
      </c>
      <c r="W254" s="60" t="n">
        <f aca="false">ROUND(IFERROR(W231*1000000/W208,0),2)</f>
        <v>3507.6</v>
      </c>
      <c r="X254" s="60" t="n">
        <f aca="false">ROUND(IFERROR(X231*1000000/X208,0),2)</f>
        <v>3514.66</v>
      </c>
      <c r="Y254" s="60" t="n">
        <f aca="false">ROUND(IFERROR(Y231*1000000/Y208,0),2)</f>
        <v>3519.7</v>
      </c>
      <c r="Z254" s="60" t="n">
        <f aca="false">ROUND(IFERROR(Z231*1000000/Z208,0),2)</f>
        <v>3525.49</v>
      </c>
      <c r="AA254" s="60" t="n">
        <f aca="false">ROUND(IFERROR(AA231*1000000/AA208,0),2)</f>
        <v>3529.27</v>
      </c>
      <c r="AB254" s="60" t="n">
        <f aca="false">ROUND(IFERROR(AB231*1000000/AB208,0),2)</f>
        <v>3530.19</v>
      </c>
      <c r="AC254" s="60" t="n">
        <f aca="false">ROUND(IFERROR(AC231*1000000/AC208,0),2)</f>
        <v>3532.24</v>
      </c>
      <c r="AD254" s="60" t="n">
        <f aca="false">ROUND(IFERROR(AD231*1000000/AD208,0),2)</f>
        <v>3534.17</v>
      </c>
      <c r="AE254" s="60" t="n">
        <f aca="false">ROUND(IFERROR(AE231*1000000/AE208,0),2)</f>
        <v>3536.36</v>
      </c>
      <c r="AF254" s="60" t="n">
        <f aca="false">ROUND(IFERROR(AF231*1000000/AF208,0),2)</f>
        <v>3535.92</v>
      </c>
    </row>
    <row r="255" customFormat="false" ht="15" hidden="false" customHeight="false" outlineLevel="0" collapsed="false">
      <c r="B255" s="13" t="s">
        <v>367</v>
      </c>
      <c r="C255" s="60" t="s">
        <v>322</v>
      </c>
      <c r="E255" s="60" t="n">
        <f aca="false">ROUND(IFERROR(E232*1000000/E209,0),2)</f>
        <v>2352.94</v>
      </c>
      <c r="F255" s="60" t="n">
        <f aca="false">ROUND(IFERROR(F232*1000000/F209,0),2)</f>
        <v>2387.39</v>
      </c>
      <c r="G255" s="60" t="n">
        <f aca="false">ROUND(IFERROR(G232*1000000/G209,0),2)</f>
        <v>2376.68</v>
      </c>
      <c r="H255" s="60" t="n">
        <f aca="false">ROUND(IFERROR(H232*1000000/H209,0),2)</f>
        <v>2366.07</v>
      </c>
      <c r="I255" s="60" t="n">
        <f aca="false">ROUND(IFERROR(I232*1000000/I209,0),2)</f>
        <v>2354.51</v>
      </c>
      <c r="J255" s="60" t="n">
        <f aca="false">ROUND(IFERROR(J232*1000000/J209,0),2)</f>
        <v>2389.38</v>
      </c>
      <c r="K255" s="60" t="n">
        <f aca="false">ROUND(IFERROR(K232*1000000/K209,0),2)</f>
        <v>2378.85</v>
      </c>
      <c r="L255" s="60" t="n">
        <f aca="false">ROUND(IFERROR(L232*1000000/L209,0),2)</f>
        <v>2368.42</v>
      </c>
      <c r="M255" s="60" t="n">
        <f aca="false">ROUND(IFERROR(M232*1000000/M209,0),2)</f>
        <v>2358.08</v>
      </c>
      <c r="N255" s="60" t="n">
        <f aca="false">ROUND(IFERROR(N232*1000000/N209,0),2)</f>
        <v>2347.83</v>
      </c>
      <c r="O255" s="60" t="n">
        <f aca="false">ROUND(IFERROR(O232*1000000/O209,0),2)</f>
        <v>2424.24</v>
      </c>
      <c r="P255" s="60" t="n">
        <f aca="false">ROUND(IFERROR(P232*1000000/P209,0),2)</f>
        <v>2413.79</v>
      </c>
      <c r="Q255" s="60" t="n">
        <f aca="false">ROUND(IFERROR(Q232*1000000/Q209,0),2)</f>
        <v>2403.43</v>
      </c>
      <c r="R255" s="60" t="n">
        <f aca="false">ROUND(IFERROR(R232*1000000/R209,0),2)</f>
        <v>2393.16</v>
      </c>
      <c r="S255" s="60" t="n">
        <f aca="false">ROUND(IFERROR(S232*1000000/S209,0),2)</f>
        <v>2382.98</v>
      </c>
      <c r="T255" s="60" t="n">
        <f aca="false">ROUND(IFERROR(T232*1000000/T209,0),2)</f>
        <v>2414.23</v>
      </c>
      <c r="U255" s="60" t="n">
        <f aca="false">ROUND(IFERROR(U232*1000000/U209,0),2)</f>
        <v>2405.06</v>
      </c>
      <c r="V255" s="60" t="n">
        <f aca="false">ROUND(IFERROR(V232*1000000/V209,0),2)</f>
        <v>2394.96</v>
      </c>
      <c r="W255" s="60" t="n">
        <f aca="false">ROUND(IFERROR(W232*1000000/W209,0),2)</f>
        <v>2384.94</v>
      </c>
      <c r="X255" s="60" t="n">
        <f aca="false">ROUND(IFERROR(X232*1000000/X209,0),2)</f>
        <v>2375</v>
      </c>
      <c r="Y255" s="60" t="n">
        <f aca="false">ROUND(IFERROR(Y232*1000000/Y209,0),2)</f>
        <v>2406.64</v>
      </c>
      <c r="Z255" s="60" t="n">
        <f aca="false">ROUND(IFERROR(Z232*1000000/Z209,0),2)</f>
        <v>2396.69</v>
      </c>
      <c r="AA255" s="60" t="n">
        <f aca="false">ROUND(IFERROR(AA232*1000000/AA209,0),2)</f>
        <v>2386.83</v>
      </c>
      <c r="AB255" s="60" t="n">
        <f aca="false">ROUND(IFERROR(AB232*1000000/AB209,0),2)</f>
        <v>2377.05</v>
      </c>
      <c r="AC255" s="60" t="n">
        <f aca="false">ROUND(IFERROR(AC232*1000000/AC209,0),2)</f>
        <v>2408.16</v>
      </c>
      <c r="AD255" s="60" t="n">
        <f aca="false">ROUND(IFERROR(AD232*1000000/AD209,0),2)</f>
        <v>2398.37</v>
      </c>
      <c r="AE255" s="60" t="n">
        <f aca="false">ROUND(IFERROR(AE232*1000000/AE209,0),2)</f>
        <v>2387.7</v>
      </c>
      <c r="AF255" s="60" t="n">
        <f aca="false">ROUND(IFERROR(AF232*1000000/AF209,0),2)</f>
        <v>2379.03</v>
      </c>
    </row>
    <row r="256" customFormat="false" ht="15" hidden="false" customHeight="false" outlineLevel="0" collapsed="false">
      <c r="B256" s="13" t="s">
        <v>368</v>
      </c>
      <c r="C256" s="60" t="s">
        <v>322</v>
      </c>
      <c r="E256" s="60" t="n">
        <f aca="false">ROUND(IFERROR(E233*1000000/E210,0),2)</f>
        <v>3400</v>
      </c>
      <c r="F256" s="60" t="n">
        <f aca="false">ROUND(IFERROR(F233*1000000/F210,0),2)</f>
        <v>3400</v>
      </c>
      <c r="G256" s="60" t="n">
        <f aca="false">ROUND(IFERROR(G233*1000000/G210,0),2)</f>
        <v>3400</v>
      </c>
      <c r="H256" s="60" t="n">
        <f aca="false">ROUND(IFERROR(H233*1000000/H210,0),2)</f>
        <v>3400</v>
      </c>
      <c r="I256" s="60" t="n">
        <f aca="false">ROUND(IFERROR(I233*1000000/I210,0),2)</f>
        <v>3400</v>
      </c>
      <c r="J256" s="60" t="n">
        <f aca="false">ROUND(IFERROR(J233*1000000/J210,0),2)</f>
        <v>3400</v>
      </c>
      <c r="K256" s="60" t="n">
        <f aca="false">ROUND(IFERROR(K233*1000000/K210,0),2)</f>
        <v>3396.77</v>
      </c>
      <c r="L256" s="60" t="n">
        <f aca="false">ROUND(IFERROR(L233*1000000/L210,0),2)</f>
        <v>3367.74</v>
      </c>
      <c r="M256" s="60" t="n">
        <f aca="false">ROUND(IFERROR(M233*1000000/M210,0),2)</f>
        <v>3388.57</v>
      </c>
      <c r="N256" s="60" t="n">
        <f aca="false">ROUND(IFERROR(N233*1000000/N210,0),2)</f>
        <v>3394.74</v>
      </c>
      <c r="O256" s="60" t="n">
        <f aca="false">ROUND(IFERROR(O233*1000000/O210,0),2)</f>
        <v>3394.74</v>
      </c>
      <c r="P256" s="60" t="n">
        <f aca="false">ROUND(IFERROR(P233*1000000/P210,0),2)</f>
        <v>3394.74</v>
      </c>
      <c r="Q256" s="60" t="n">
        <f aca="false">ROUND(IFERROR(Q233*1000000/Q210,0),2)</f>
        <v>3392.11</v>
      </c>
      <c r="R256" s="60" t="n">
        <f aca="false">ROUND(IFERROR(R233*1000000/R210,0),2)</f>
        <v>3392.11</v>
      </c>
      <c r="S256" s="60" t="n">
        <f aca="false">ROUND(IFERROR(S233*1000000/S210,0),2)</f>
        <v>3389.47</v>
      </c>
      <c r="T256" s="60" t="n">
        <f aca="false">ROUND(IFERROR(T233*1000000/T210,0),2)</f>
        <v>3386.84</v>
      </c>
      <c r="U256" s="60" t="n">
        <f aca="false">ROUND(IFERROR(U233*1000000/U210,0),2)</f>
        <v>3386.84</v>
      </c>
      <c r="V256" s="60" t="n">
        <f aca="false">ROUND(IFERROR(V233*1000000/V210,0),2)</f>
        <v>3381.58</v>
      </c>
      <c r="W256" s="60" t="n">
        <f aca="false">ROUND(IFERROR(W233*1000000/W210,0),2)</f>
        <v>3369.05</v>
      </c>
      <c r="X256" s="60" t="n">
        <f aca="false">ROUND(IFERROR(X233*1000000/X210,0),2)</f>
        <v>3373.81</v>
      </c>
      <c r="Y256" s="60" t="n">
        <f aca="false">ROUND(IFERROR(Y233*1000000/Y210,0),2)</f>
        <v>3380.95</v>
      </c>
      <c r="Z256" s="60" t="n">
        <f aca="false">ROUND(IFERROR(Z233*1000000/Z210,0),2)</f>
        <v>3383.33</v>
      </c>
      <c r="AA256" s="60" t="n">
        <f aca="false">ROUND(IFERROR(AA233*1000000/AA210,0),2)</f>
        <v>3385.71</v>
      </c>
      <c r="AB256" s="60" t="n">
        <f aca="false">ROUND(IFERROR(AB233*1000000/AB210,0),2)</f>
        <v>3390.48</v>
      </c>
      <c r="AC256" s="60" t="n">
        <f aca="false">ROUND(IFERROR(AC233*1000000/AC210,0),2)</f>
        <v>3392.86</v>
      </c>
      <c r="AD256" s="60" t="n">
        <f aca="false">ROUND(IFERROR(AD233*1000000/AD210,0),2)</f>
        <v>3392.86</v>
      </c>
      <c r="AE256" s="60" t="n">
        <f aca="false">ROUND(IFERROR(AE233*1000000/AE210,0),2)</f>
        <v>3395.24</v>
      </c>
      <c r="AF256" s="60" t="n">
        <f aca="false">ROUND(IFERROR(AF233*1000000/AF210,0),2)</f>
        <v>3397.62</v>
      </c>
    </row>
    <row r="257" customFormat="false" ht="15" hidden="false" customHeight="false" outlineLevel="0" collapsed="false">
      <c r="B257" s="30" t="s">
        <v>154</v>
      </c>
      <c r="C257" s="281" t="s">
        <v>322</v>
      </c>
      <c r="E257" s="281" t="n">
        <f aca="false">ROUND(E234*1000000/E211,2)</f>
        <v>2392.1</v>
      </c>
      <c r="F257" s="281" t="n">
        <f aca="false">ROUND(F234*1000000/F211,2)</f>
        <v>2404.23</v>
      </c>
      <c r="G257" s="281" t="n">
        <f aca="false">ROUND(G234*1000000/G211,2)</f>
        <v>2464.69</v>
      </c>
      <c r="H257" s="281" t="n">
        <f aca="false">ROUND(H234*1000000/H211,2)</f>
        <v>2551.73</v>
      </c>
      <c r="I257" s="281" t="n">
        <f aca="false">ROUND(I234*1000000/I211,2)</f>
        <v>2631.28</v>
      </c>
      <c r="J257" s="281" t="n">
        <f aca="false">ROUND(J234*1000000/J211,2)</f>
        <v>2717.98</v>
      </c>
      <c r="K257" s="281" t="n">
        <f aca="false">ROUND(K234*1000000/K211,2)</f>
        <v>2763.67</v>
      </c>
      <c r="L257" s="281" t="n">
        <f aca="false">ROUND(L234*1000000/L211,2)</f>
        <v>2783.19</v>
      </c>
      <c r="M257" s="281" t="n">
        <f aca="false">ROUND(M234*1000000/M211,2)</f>
        <v>2772.89</v>
      </c>
      <c r="N257" s="281" t="n">
        <f aca="false">ROUND(N234*1000000/N211,2)</f>
        <v>2830.54</v>
      </c>
      <c r="O257" s="281" t="n">
        <f aca="false">ROUND(O234*1000000/O211,2)</f>
        <v>2860.5</v>
      </c>
      <c r="P257" s="281" t="n">
        <f aca="false">ROUND(P234*1000000/P211,2)</f>
        <v>2892.88</v>
      </c>
      <c r="Q257" s="281" t="n">
        <f aca="false">ROUND(Q234*1000000/Q211,2)</f>
        <v>2925.28</v>
      </c>
      <c r="R257" s="281" t="n">
        <f aca="false">ROUND(R234*1000000/R211,2)</f>
        <v>2975.75</v>
      </c>
      <c r="S257" s="281" t="n">
        <f aca="false">ROUND(S234*1000000/S211,2)</f>
        <v>3015.61</v>
      </c>
      <c r="T257" s="281" t="n">
        <f aca="false">ROUND(T234*1000000/T211,2)</f>
        <v>3063.44</v>
      </c>
      <c r="U257" s="281" t="n">
        <f aca="false">ROUND(U234*1000000/U211,2)</f>
        <v>3124.92</v>
      </c>
      <c r="V257" s="281" t="n">
        <f aca="false">ROUND(V234*1000000/V211,2)</f>
        <v>3170.01</v>
      </c>
      <c r="W257" s="281" t="n">
        <f aca="false">ROUND(W234*1000000/W211,2)</f>
        <v>3259.91</v>
      </c>
      <c r="X257" s="281" t="n">
        <f aca="false">ROUND(X234*1000000/X211,2)</f>
        <v>3304.47</v>
      </c>
      <c r="Y257" s="281" t="n">
        <f aca="false">ROUND(Y234*1000000/Y211,2)</f>
        <v>3378.7</v>
      </c>
      <c r="Z257" s="281" t="n">
        <f aca="false">ROUND(Z234*1000000/Z211,2)</f>
        <v>3416.56</v>
      </c>
      <c r="AA257" s="281" t="n">
        <f aca="false">ROUND(AA234*1000000/AA211,2)</f>
        <v>3427.12</v>
      </c>
      <c r="AB257" s="281" t="n">
        <f aca="false">ROUND(AB234*1000000/AB211,2)</f>
        <v>3458.84</v>
      </c>
      <c r="AC257" s="281" t="n">
        <f aca="false">ROUND(AC234*1000000/AC211,2)</f>
        <v>3489.31</v>
      </c>
      <c r="AD257" s="281" t="n">
        <f aca="false">ROUND(AD234*1000000/AD211,2)</f>
        <v>3514.49</v>
      </c>
      <c r="AE257" s="281" t="n">
        <f aca="false">ROUND(AE234*1000000/AE211,2)</f>
        <v>3518.75</v>
      </c>
      <c r="AF257" s="281" t="n">
        <f aca="false">ROUND(AF234*1000000/AF211,2)</f>
        <v>3519.55</v>
      </c>
    </row>
    <row r="259" s="180" customFormat="true" ht="15" hidden="false" customHeight="false" outlineLevel="0" collapsed="false">
      <c r="B259" s="293" t="s">
        <v>51</v>
      </c>
    </row>
    <row r="260" customFormat="false" ht="15" hidden="false" customHeight="false" outlineLevel="0" collapsed="false">
      <c r="B260" s="38" t="s">
        <v>364</v>
      </c>
      <c r="C260" s="38"/>
      <c r="D260" s="276"/>
      <c r="E260" s="38" t="n">
        <v>2023</v>
      </c>
      <c r="F260" s="38" t="n">
        <v>2024</v>
      </c>
      <c r="G260" s="38" t="n">
        <v>2025</v>
      </c>
      <c r="H260" s="38" t="n">
        <v>2026</v>
      </c>
      <c r="I260" s="38" t="n">
        <v>2027</v>
      </c>
      <c r="J260" s="38" t="n">
        <v>2028</v>
      </c>
      <c r="K260" s="38" t="n">
        <v>2029</v>
      </c>
      <c r="L260" s="38" t="n">
        <v>2030</v>
      </c>
      <c r="M260" s="38" t="n">
        <v>2031</v>
      </c>
      <c r="N260" s="38" t="n">
        <v>2032</v>
      </c>
      <c r="O260" s="38" t="n">
        <v>2033</v>
      </c>
      <c r="P260" s="38" t="n">
        <v>2034</v>
      </c>
      <c r="Q260" s="38" t="n">
        <v>2035</v>
      </c>
      <c r="R260" s="38" t="n">
        <v>2036</v>
      </c>
      <c r="S260" s="38" t="n">
        <v>2037</v>
      </c>
      <c r="T260" s="38" t="n">
        <v>2038</v>
      </c>
      <c r="U260" s="38" t="n">
        <v>2039</v>
      </c>
      <c r="V260" s="38" t="n">
        <v>2040</v>
      </c>
      <c r="W260" s="38" t="n">
        <v>2041</v>
      </c>
      <c r="X260" s="38" t="n">
        <v>2042</v>
      </c>
      <c r="Y260" s="38" t="n">
        <v>2043</v>
      </c>
      <c r="Z260" s="38" t="n">
        <v>2044</v>
      </c>
      <c r="AA260" s="38" t="n">
        <v>2045</v>
      </c>
      <c r="AB260" s="38" t="n">
        <v>2046</v>
      </c>
      <c r="AC260" s="38" t="n">
        <v>2047</v>
      </c>
      <c r="AD260" s="38" t="n">
        <v>2048</v>
      </c>
      <c r="AE260" s="38" t="n">
        <v>2049</v>
      </c>
      <c r="AF260" s="38" t="n">
        <v>2050</v>
      </c>
    </row>
    <row r="261" customFormat="false" ht="15" hidden="false" customHeight="false" outlineLevel="0" collapsed="false">
      <c r="B261" s="41" t="s">
        <v>320</v>
      </c>
      <c r="C261" s="41"/>
      <c r="D261" s="286"/>
      <c r="E261" s="287" t="n">
        <v>747.9</v>
      </c>
      <c r="F261" s="287" t="n">
        <v>742.66</v>
      </c>
      <c r="G261" s="287" t="n">
        <v>855.53</v>
      </c>
      <c r="H261" s="287" t="n">
        <v>908.06</v>
      </c>
      <c r="I261" s="287" t="n">
        <v>983.82</v>
      </c>
      <c r="J261" s="287" t="n">
        <v>1057.61</v>
      </c>
      <c r="K261" s="287" t="n">
        <v>1109.7</v>
      </c>
      <c r="L261" s="287" t="n">
        <v>1155.38</v>
      </c>
      <c r="M261" s="287" t="n">
        <v>1157.32</v>
      </c>
      <c r="N261" s="287" t="n">
        <v>1163.61</v>
      </c>
      <c r="O261" s="287" t="n">
        <v>1175.12</v>
      </c>
      <c r="P261" s="287" t="n">
        <v>1190.2</v>
      </c>
      <c r="Q261" s="287" t="n">
        <v>1204.31</v>
      </c>
      <c r="R261" s="287" t="n">
        <v>1196.24</v>
      </c>
      <c r="S261" s="287" t="n">
        <v>1153.1</v>
      </c>
      <c r="T261" s="287" t="n">
        <v>1130.09</v>
      </c>
      <c r="U261" s="287" t="n">
        <v>1088.31</v>
      </c>
      <c r="V261" s="287" t="n">
        <v>1020.95</v>
      </c>
      <c r="W261" s="287" t="n">
        <v>977.66</v>
      </c>
      <c r="X261" s="287" t="n">
        <v>884.7</v>
      </c>
      <c r="Y261" s="287" t="n">
        <v>886.96</v>
      </c>
      <c r="Z261" s="287" t="n">
        <v>916.75</v>
      </c>
      <c r="AA261" s="287" t="n">
        <v>946.7</v>
      </c>
      <c r="AB261" s="287" t="n">
        <v>976.72</v>
      </c>
      <c r="AC261" s="287" t="n">
        <v>1006.73</v>
      </c>
      <c r="AD261" s="287" t="n">
        <v>1036.74</v>
      </c>
      <c r="AE261" s="287" t="n">
        <v>1066.75</v>
      </c>
      <c r="AF261" s="287" t="n">
        <v>1096.76</v>
      </c>
    </row>
    <row r="262" customFormat="false" ht="15" hidden="false" customHeight="false" outlineLevel="0" collapsed="false">
      <c r="B262" s="41" t="s">
        <v>321</v>
      </c>
      <c r="C262" s="41"/>
      <c r="D262" s="286"/>
      <c r="E262" s="287" t="n">
        <v>4098.38</v>
      </c>
      <c r="F262" s="287" t="n">
        <v>4081.94</v>
      </c>
      <c r="G262" s="287" t="n">
        <v>4462.75</v>
      </c>
      <c r="H262" s="287" t="n">
        <v>4811.18</v>
      </c>
      <c r="I262" s="287" t="n">
        <v>5241.37</v>
      </c>
      <c r="J262" s="287" t="n">
        <v>5716.41</v>
      </c>
      <c r="K262" s="287" t="n">
        <v>5974.76</v>
      </c>
      <c r="L262" s="287" t="n">
        <v>6150.23</v>
      </c>
      <c r="M262" s="287" t="n">
        <v>6257.54</v>
      </c>
      <c r="N262" s="287" t="n">
        <v>6322.28</v>
      </c>
      <c r="O262" s="287" t="n">
        <v>6311.1</v>
      </c>
      <c r="P262" s="287" t="n">
        <v>6247.34</v>
      </c>
      <c r="Q262" s="287" t="n">
        <v>6012.65</v>
      </c>
      <c r="R262" s="287" t="n">
        <v>5870.63</v>
      </c>
      <c r="S262" s="287" t="n">
        <v>5714.04</v>
      </c>
      <c r="T262" s="287" t="n">
        <v>5355.23</v>
      </c>
      <c r="U262" s="287" t="n">
        <v>5250.91</v>
      </c>
      <c r="V262" s="287" t="n">
        <v>4925.49</v>
      </c>
      <c r="W262" s="287" t="n">
        <v>4887.77</v>
      </c>
      <c r="X262" s="287" t="n">
        <v>4668.97</v>
      </c>
      <c r="Y262" s="287" t="n">
        <v>4613.65</v>
      </c>
      <c r="Z262" s="287" t="n">
        <v>4710.89</v>
      </c>
      <c r="AA262" s="287" t="n">
        <v>4646.88</v>
      </c>
      <c r="AB262" s="287" t="n">
        <v>4621.16</v>
      </c>
      <c r="AC262" s="287" t="n">
        <v>4724.6</v>
      </c>
      <c r="AD262" s="287" t="n">
        <v>4838.24</v>
      </c>
      <c r="AE262" s="287" t="n">
        <v>4955.78</v>
      </c>
      <c r="AF262" s="287" t="n">
        <v>4974.59</v>
      </c>
    </row>
    <row r="263" customFormat="false" ht="15" hidden="false" customHeight="false" outlineLevel="0" collapsed="false">
      <c r="B263" s="45" t="s">
        <v>117</v>
      </c>
      <c r="C263" s="41"/>
      <c r="D263" s="286"/>
      <c r="E263" s="288" t="n">
        <v>4846.29</v>
      </c>
      <c r="F263" s="288" t="n">
        <v>4824.61</v>
      </c>
      <c r="G263" s="288" t="n">
        <v>5318.28</v>
      </c>
      <c r="H263" s="288" t="n">
        <v>5719.24</v>
      </c>
      <c r="I263" s="288" t="n">
        <v>6225.19</v>
      </c>
      <c r="J263" s="288" t="n">
        <v>6774.02</v>
      </c>
      <c r="K263" s="288" t="n">
        <v>7084.46</v>
      </c>
      <c r="L263" s="288" t="n">
        <v>7305.61</v>
      </c>
      <c r="M263" s="288" t="n">
        <v>7414.86</v>
      </c>
      <c r="N263" s="288" t="n">
        <v>7485.89</v>
      </c>
      <c r="O263" s="288" t="n">
        <v>7486.22</v>
      </c>
      <c r="P263" s="288" t="n">
        <v>7437.54</v>
      </c>
      <c r="Q263" s="288" t="n">
        <v>7216.96</v>
      </c>
      <c r="R263" s="288" t="n">
        <v>7066.87</v>
      </c>
      <c r="S263" s="288" t="n">
        <v>6867.14</v>
      </c>
      <c r="T263" s="288" t="n">
        <v>6485.33</v>
      </c>
      <c r="U263" s="288" t="n">
        <v>6339.22</v>
      </c>
      <c r="V263" s="288" t="n">
        <v>5946.44</v>
      </c>
      <c r="W263" s="288" t="n">
        <v>5865.43</v>
      </c>
      <c r="X263" s="288" t="n">
        <v>5553.67</v>
      </c>
      <c r="Y263" s="288" t="n">
        <v>5500.61</v>
      </c>
      <c r="Z263" s="288" t="n">
        <v>5627.64</v>
      </c>
      <c r="AA263" s="288" t="n">
        <v>5593.58</v>
      </c>
      <c r="AB263" s="288" t="n">
        <v>5597.88</v>
      </c>
      <c r="AC263" s="288" t="n">
        <v>5731.33</v>
      </c>
      <c r="AD263" s="288" t="n">
        <v>5874.98</v>
      </c>
      <c r="AE263" s="288" t="n">
        <v>6022.53</v>
      </c>
      <c r="AF263" s="288" t="n">
        <v>6071.36</v>
      </c>
    </row>
    <row r="264" customFormat="false" ht="15" hidden="false" customHeight="false" outlineLevel="0" collapsed="false">
      <c r="B264" s="41"/>
      <c r="C264" s="41"/>
      <c r="D264" s="41"/>
      <c r="E264" s="41"/>
      <c r="F264" s="41"/>
      <c r="G264" s="41"/>
      <c r="H264" s="41"/>
      <c r="I264" s="41"/>
      <c r="J264" s="41"/>
      <c r="K264" s="41"/>
      <c r="L264" s="41"/>
      <c r="M264" s="41"/>
      <c r="N264" s="41"/>
      <c r="O264" s="41"/>
      <c r="P264" s="41"/>
      <c r="Q264" s="41"/>
      <c r="R264" s="41"/>
      <c r="S264" s="41"/>
      <c r="T264" s="41"/>
      <c r="U264" s="41"/>
      <c r="V264" s="41"/>
      <c r="W264" s="41"/>
    </row>
    <row r="265" customFormat="false" ht="15" hidden="false" customHeight="false" outlineLevel="0" collapsed="false">
      <c r="B265" s="38" t="s">
        <v>370</v>
      </c>
      <c r="C265" s="38"/>
      <c r="D265" s="276"/>
      <c r="E265" s="38" t="n">
        <v>2023</v>
      </c>
      <c r="F265" s="38" t="n">
        <v>2024</v>
      </c>
      <c r="G265" s="38" t="n">
        <v>2025</v>
      </c>
      <c r="H265" s="38" t="n">
        <v>2026</v>
      </c>
      <c r="I265" s="38" t="n">
        <v>2027</v>
      </c>
      <c r="J265" s="38" t="n">
        <v>2028</v>
      </c>
      <c r="K265" s="38" t="n">
        <v>2029</v>
      </c>
      <c r="L265" s="38" t="n">
        <v>2030</v>
      </c>
      <c r="M265" s="38" t="n">
        <v>2031</v>
      </c>
      <c r="N265" s="38" t="n">
        <v>2032</v>
      </c>
      <c r="O265" s="38" t="n">
        <v>2033</v>
      </c>
      <c r="P265" s="38" t="n">
        <v>2034</v>
      </c>
      <c r="Q265" s="38" t="n">
        <v>2035</v>
      </c>
      <c r="R265" s="38" t="n">
        <v>2036</v>
      </c>
      <c r="S265" s="38" t="n">
        <v>2037</v>
      </c>
      <c r="T265" s="38" t="n">
        <v>2038</v>
      </c>
      <c r="U265" s="38" t="n">
        <v>2039</v>
      </c>
      <c r="V265" s="38" t="n">
        <v>2040</v>
      </c>
      <c r="W265" s="38" t="n">
        <v>2041</v>
      </c>
      <c r="X265" s="38" t="n">
        <v>2042</v>
      </c>
      <c r="Y265" s="38" t="n">
        <v>2043</v>
      </c>
      <c r="Z265" s="38" t="n">
        <v>2044</v>
      </c>
      <c r="AA265" s="38" t="n">
        <v>2045</v>
      </c>
      <c r="AB265" s="38" t="n">
        <v>2046</v>
      </c>
      <c r="AC265" s="38" t="n">
        <v>2047</v>
      </c>
      <c r="AD265" s="38" t="n">
        <v>2048</v>
      </c>
      <c r="AE265" s="38" t="n">
        <v>2049</v>
      </c>
      <c r="AF265" s="38" t="n">
        <v>2050</v>
      </c>
    </row>
    <row r="266" customFormat="false" ht="15" hidden="false" customHeight="false" outlineLevel="0" collapsed="false">
      <c r="B266" s="41" t="s">
        <v>320</v>
      </c>
      <c r="C266" s="41"/>
      <c r="D266" s="286"/>
      <c r="E266" s="294" t="n">
        <v>1.755</v>
      </c>
      <c r="F266" s="294" t="n">
        <v>1.744</v>
      </c>
      <c r="G266" s="294" t="n">
        <v>2.141</v>
      </c>
      <c r="H266" s="294" t="n">
        <v>2.349</v>
      </c>
      <c r="I266" s="294" t="n">
        <v>2.635</v>
      </c>
      <c r="J266" s="294" t="n">
        <v>2.905</v>
      </c>
      <c r="K266" s="294" t="n">
        <v>3.121</v>
      </c>
      <c r="L266" s="294" t="n">
        <v>3.289</v>
      </c>
      <c r="M266" s="294" t="n">
        <v>3.337</v>
      </c>
      <c r="N266" s="294" t="n">
        <v>3.402</v>
      </c>
      <c r="O266" s="294" t="n">
        <v>3.472</v>
      </c>
      <c r="P266" s="294" t="n">
        <v>3.543</v>
      </c>
      <c r="Q266" s="294" t="n">
        <v>3.615</v>
      </c>
      <c r="R266" s="294" t="n">
        <v>3.629</v>
      </c>
      <c r="S266" s="294" t="n">
        <v>3.565</v>
      </c>
      <c r="T266" s="294" t="n">
        <v>3.566</v>
      </c>
      <c r="U266" s="294" t="n">
        <v>3.513</v>
      </c>
      <c r="V266" s="294" t="n">
        <v>3.417</v>
      </c>
      <c r="W266" s="294" t="n">
        <v>3.325</v>
      </c>
      <c r="X266" s="294" t="n">
        <v>3.1</v>
      </c>
      <c r="Y266" s="294" t="n">
        <v>3.132</v>
      </c>
      <c r="Z266" s="294" t="n">
        <v>3.243</v>
      </c>
      <c r="AA266" s="294" t="n">
        <v>3.354</v>
      </c>
      <c r="AB266" s="294" t="n">
        <v>3.465</v>
      </c>
      <c r="AC266" s="294" t="n">
        <v>3.576</v>
      </c>
      <c r="AD266" s="294" t="n">
        <v>3.687</v>
      </c>
      <c r="AE266" s="294" t="n">
        <v>3.798</v>
      </c>
      <c r="AF266" s="294" t="n">
        <v>3.909</v>
      </c>
    </row>
    <row r="267" customFormat="false" ht="15" hidden="false" customHeight="false" outlineLevel="0" collapsed="false">
      <c r="B267" s="41" t="s">
        <v>321</v>
      </c>
      <c r="C267" s="41"/>
      <c r="D267" s="286"/>
      <c r="E267" s="294" t="n">
        <v>9.716</v>
      </c>
      <c r="F267" s="294" t="n">
        <v>9.686</v>
      </c>
      <c r="G267" s="294" t="n">
        <v>11.02</v>
      </c>
      <c r="H267" s="294" t="n">
        <v>12.288</v>
      </c>
      <c r="I267" s="294" t="n">
        <v>13.89</v>
      </c>
      <c r="J267" s="294" t="n">
        <v>15.557</v>
      </c>
      <c r="K267" s="294" t="n">
        <v>16.481</v>
      </c>
      <c r="L267" s="294" t="n">
        <v>17.137</v>
      </c>
      <c r="M267" s="294" t="n">
        <v>17.608</v>
      </c>
      <c r="N267" s="294" t="n">
        <v>17.987</v>
      </c>
      <c r="O267" s="294" t="n">
        <v>18.136</v>
      </c>
      <c r="P267" s="294" t="n">
        <v>18.16</v>
      </c>
      <c r="Q267" s="294" t="n">
        <v>17.823</v>
      </c>
      <c r="R267" s="294" t="n">
        <v>17.644</v>
      </c>
      <c r="S267" s="294" t="n">
        <v>17.456</v>
      </c>
      <c r="T267" s="294" t="n">
        <v>16.727</v>
      </c>
      <c r="U267" s="294" t="n">
        <v>16.673</v>
      </c>
      <c r="V267" s="294" t="n">
        <v>16.109</v>
      </c>
      <c r="W267" s="294" t="n">
        <v>16.203</v>
      </c>
      <c r="X267" s="294" t="n">
        <v>15.831</v>
      </c>
      <c r="Y267" s="294" t="n">
        <v>15.827</v>
      </c>
      <c r="Z267" s="294" t="n">
        <v>16.219</v>
      </c>
      <c r="AA267" s="294" t="n">
        <v>16.192</v>
      </c>
      <c r="AB267" s="294" t="n">
        <v>16.279</v>
      </c>
      <c r="AC267" s="294" t="n">
        <v>16.684</v>
      </c>
      <c r="AD267" s="294" t="n">
        <v>17.116</v>
      </c>
      <c r="AE267" s="294" t="n">
        <v>17.555</v>
      </c>
      <c r="AF267" s="294" t="n">
        <v>17.655</v>
      </c>
    </row>
    <row r="268" customFormat="false" ht="15" hidden="false" customHeight="false" outlineLevel="0" collapsed="false">
      <c r="B268" s="45" t="s">
        <v>117</v>
      </c>
      <c r="C268" s="41"/>
      <c r="D268" s="286"/>
      <c r="E268" s="295" t="n">
        <v>11.471</v>
      </c>
      <c r="F268" s="295" t="n">
        <v>11.431</v>
      </c>
      <c r="G268" s="295" t="n">
        <v>13.161</v>
      </c>
      <c r="H268" s="295" t="n">
        <v>14.637</v>
      </c>
      <c r="I268" s="295" t="n">
        <v>16.525</v>
      </c>
      <c r="J268" s="295" t="n">
        <v>18.461</v>
      </c>
      <c r="K268" s="295" t="n">
        <v>19.602</v>
      </c>
      <c r="L268" s="295" t="n">
        <v>20.426</v>
      </c>
      <c r="M268" s="295" t="n">
        <v>20.945</v>
      </c>
      <c r="N268" s="295" t="n">
        <v>21.389</v>
      </c>
      <c r="O268" s="295" t="n">
        <v>21.608</v>
      </c>
      <c r="P268" s="295" t="n">
        <v>21.703</v>
      </c>
      <c r="Q268" s="295" t="n">
        <v>21.438</v>
      </c>
      <c r="R268" s="295" t="n">
        <v>21.273</v>
      </c>
      <c r="S268" s="295" t="n">
        <v>21.02</v>
      </c>
      <c r="T268" s="295" t="n">
        <v>20.293</v>
      </c>
      <c r="U268" s="295" t="n">
        <v>20.186</v>
      </c>
      <c r="V268" s="295" t="n">
        <v>19.526</v>
      </c>
      <c r="W268" s="295" t="n">
        <v>19.528</v>
      </c>
      <c r="X268" s="295" t="n">
        <v>18.931</v>
      </c>
      <c r="Y268" s="295" t="n">
        <v>18.959</v>
      </c>
      <c r="Z268" s="295" t="n">
        <v>19.462</v>
      </c>
      <c r="AA268" s="295" t="n">
        <v>19.546</v>
      </c>
      <c r="AB268" s="295" t="n">
        <v>19.745</v>
      </c>
      <c r="AC268" s="295" t="n">
        <v>20.26</v>
      </c>
      <c r="AD268" s="295" t="n">
        <v>20.803</v>
      </c>
      <c r="AE268" s="295" t="n">
        <v>21.353</v>
      </c>
      <c r="AF268" s="295" t="n">
        <v>21.564</v>
      </c>
    </row>
    <row r="269" customFormat="false" ht="15" hidden="false" customHeight="false" outlineLevel="0" collapsed="false">
      <c r="B269" s="41"/>
      <c r="C269" s="41"/>
      <c r="D269" s="41"/>
      <c r="E269" s="41"/>
      <c r="F269" s="41"/>
      <c r="G269" s="41"/>
      <c r="H269" s="41"/>
      <c r="I269" s="41"/>
      <c r="J269" s="41"/>
      <c r="K269" s="41"/>
      <c r="L269" s="41"/>
      <c r="M269" s="41"/>
      <c r="N269" s="41"/>
      <c r="O269" s="41"/>
      <c r="P269" s="41"/>
      <c r="Q269" s="41"/>
      <c r="R269" s="41"/>
      <c r="S269" s="41"/>
      <c r="T269" s="41"/>
      <c r="U269" s="41"/>
      <c r="V269" s="41"/>
      <c r="W269" s="41"/>
    </row>
    <row r="270" customFormat="false" ht="15" hidden="false" customHeight="false" outlineLevel="0" collapsed="false">
      <c r="B270" s="38" t="s">
        <v>372</v>
      </c>
      <c r="C270" s="38"/>
      <c r="D270" s="276"/>
      <c r="E270" s="38" t="n">
        <v>2023</v>
      </c>
      <c r="F270" s="38" t="n">
        <v>2024</v>
      </c>
      <c r="G270" s="38" t="n">
        <v>2025</v>
      </c>
      <c r="H270" s="38" t="n">
        <v>2026</v>
      </c>
      <c r="I270" s="38" t="n">
        <v>2027</v>
      </c>
      <c r="J270" s="38" t="n">
        <v>2028</v>
      </c>
      <c r="K270" s="38" t="n">
        <v>2029</v>
      </c>
      <c r="L270" s="38" t="n">
        <v>2030</v>
      </c>
      <c r="M270" s="38" t="n">
        <v>2031</v>
      </c>
      <c r="N270" s="38" t="n">
        <v>2032</v>
      </c>
      <c r="O270" s="38" t="n">
        <v>2033</v>
      </c>
      <c r="P270" s="38" t="n">
        <v>2034</v>
      </c>
      <c r="Q270" s="38" t="n">
        <v>2035</v>
      </c>
      <c r="R270" s="38" t="n">
        <v>2036</v>
      </c>
      <c r="S270" s="38" t="n">
        <v>2037</v>
      </c>
      <c r="T270" s="38" t="n">
        <v>2038</v>
      </c>
      <c r="U270" s="38" t="n">
        <v>2039</v>
      </c>
      <c r="V270" s="38" t="n">
        <v>2040</v>
      </c>
      <c r="W270" s="38" t="n">
        <v>2041</v>
      </c>
      <c r="X270" s="38" t="n">
        <v>2042</v>
      </c>
      <c r="Y270" s="38" t="n">
        <v>2043</v>
      </c>
      <c r="Z270" s="38" t="n">
        <v>2044</v>
      </c>
      <c r="AA270" s="38" t="n">
        <v>2045</v>
      </c>
      <c r="AB270" s="38" t="n">
        <v>2046</v>
      </c>
      <c r="AC270" s="38" t="n">
        <v>2047</v>
      </c>
      <c r="AD270" s="38" t="n">
        <v>2048</v>
      </c>
      <c r="AE270" s="38" t="n">
        <v>2049</v>
      </c>
      <c r="AF270" s="38" t="n">
        <v>2050</v>
      </c>
    </row>
    <row r="271" customFormat="false" ht="15" hidden="false" customHeight="false" outlineLevel="0" collapsed="false">
      <c r="B271" s="41" t="s">
        <v>320</v>
      </c>
      <c r="C271" s="41"/>
      <c r="D271" s="286"/>
      <c r="E271" s="287" t="n">
        <v>2346.85</v>
      </c>
      <c r="F271" s="287" t="n">
        <v>2348.5</v>
      </c>
      <c r="G271" s="287" t="n">
        <v>2503.1</v>
      </c>
      <c r="H271" s="287" t="n">
        <v>2587.36</v>
      </c>
      <c r="I271" s="287" t="n">
        <v>2678.33</v>
      </c>
      <c r="J271" s="287" t="n">
        <v>2746.67</v>
      </c>
      <c r="K271" s="287" t="n">
        <v>2812.68</v>
      </c>
      <c r="L271" s="287" t="n">
        <v>2846.93</v>
      </c>
      <c r="M271" s="287" t="n">
        <v>2883.43</v>
      </c>
      <c r="N271" s="287" t="n">
        <v>2923.69</v>
      </c>
      <c r="O271" s="287" t="n">
        <v>2954.64</v>
      </c>
      <c r="P271" s="287" t="n">
        <v>2976.88</v>
      </c>
      <c r="Q271" s="287" t="n">
        <v>3001.53</v>
      </c>
      <c r="R271" s="287" t="n">
        <v>3033.65</v>
      </c>
      <c r="S271" s="287" t="n">
        <v>3091.3</v>
      </c>
      <c r="T271" s="287" t="n">
        <v>3155.17</v>
      </c>
      <c r="U271" s="287" t="n">
        <v>3227.97</v>
      </c>
      <c r="V271" s="287" t="n">
        <v>3347.09</v>
      </c>
      <c r="W271" s="287" t="n">
        <v>3401.18</v>
      </c>
      <c r="X271" s="287" t="n">
        <v>3503.62</v>
      </c>
      <c r="Y271" s="287" t="n">
        <v>3531.69</v>
      </c>
      <c r="Z271" s="287" t="n">
        <v>3537.62</v>
      </c>
      <c r="AA271" s="287" t="n">
        <v>3542.86</v>
      </c>
      <c r="AB271" s="287" t="n">
        <v>3547.67</v>
      </c>
      <c r="AC271" s="287" t="n">
        <v>3552.2</v>
      </c>
      <c r="AD271" s="287" t="n">
        <v>3556.46</v>
      </c>
      <c r="AE271" s="287" t="n">
        <v>3560.49</v>
      </c>
      <c r="AF271" s="287" t="n">
        <v>3564.29</v>
      </c>
    </row>
    <row r="272" customFormat="false" ht="15" hidden="false" customHeight="false" outlineLevel="0" collapsed="false">
      <c r="B272" s="41" t="s">
        <v>321</v>
      </c>
      <c r="C272" s="41"/>
      <c r="D272" s="286"/>
      <c r="E272" s="287" t="n">
        <v>2370.73</v>
      </c>
      <c r="F272" s="287" t="n">
        <v>2372.99</v>
      </c>
      <c r="G272" s="287" t="n">
        <v>2469.26</v>
      </c>
      <c r="H272" s="287" t="n">
        <v>2554</v>
      </c>
      <c r="I272" s="287" t="n">
        <v>2650.04</v>
      </c>
      <c r="J272" s="287" t="n">
        <v>2721.39</v>
      </c>
      <c r="K272" s="287" t="n">
        <v>2758.4</v>
      </c>
      <c r="L272" s="287" t="n">
        <v>2786.35</v>
      </c>
      <c r="M272" s="287" t="n">
        <v>2813.82</v>
      </c>
      <c r="N272" s="287" t="n">
        <v>2845.06</v>
      </c>
      <c r="O272" s="287" t="n">
        <v>2873.74</v>
      </c>
      <c r="P272" s="287" t="n">
        <v>2906.76</v>
      </c>
      <c r="Q272" s="287" t="n">
        <v>2964.25</v>
      </c>
      <c r="R272" s="287" t="n">
        <v>3005.42</v>
      </c>
      <c r="S272" s="287" t="n">
        <v>3054.89</v>
      </c>
      <c r="T272" s="287" t="n">
        <v>3123.56</v>
      </c>
      <c r="U272" s="287" t="n">
        <v>3175.21</v>
      </c>
      <c r="V272" s="287" t="n">
        <v>3270.53</v>
      </c>
      <c r="W272" s="287" t="n">
        <v>3315.04</v>
      </c>
      <c r="X272" s="287" t="n">
        <v>3390.72</v>
      </c>
      <c r="Y272" s="287" t="n">
        <v>3430.41</v>
      </c>
      <c r="Z272" s="287" t="n">
        <v>3442.79</v>
      </c>
      <c r="AA272" s="287" t="n">
        <v>3484.58</v>
      </c>
      <c r="AB272" s="287" t="n">
        <v>3522.8</v>
      </c>
      <c r="AC272" s="287" t="n">
        <v>3531.3</v>
      </c>
      <c r="AD272" s="287" t="n">
        <v>3537.59</v>
      </c>
      <c r="AE272" s="287" t="n">
        <v>3542.32</v>
      </c>
      <c r="AF272" s="287" t="n">
        <v>3549.02</v>
      </c>
    </row>
    <row r="273" customFormat="false" ht="15" hidden="false" customHeight="false" outlineLevel="0" collapsed="false">
      <c r="B273" s="45" t="s">
        <v>117</v>
      </c>
      <c r="C273" s="41"/>
      <c r="D273" s="286"/>
      <c r="E273" s="288" t="n">
        <v>2367.05</v>
      </c>
      <c r="F273" s="288" t="n">
        <v>2369.22</v>
      </c>
      <c r="G273" s="288" t="n">
        <v>2474.7</v>
      </c>
      <c r="H273" s="288" t="n">
        <v>2559.29</v>
      </c>
      <c r="I273" s="288" t="n">
        <v>2654.51</v>
      </c>
      <c r="J273" s="288" t="n">
        <v>2725.34</v>
      </c>
      <c r="K273" s="288" t="n">
        <v>2766.9</v>
      </c>
      <c r="L273" s="288" t="n">
        <v>2795.93</v>
      </c>
      <c r="M273" s="288" t="n">
        <v>2824.69</v>
      </c>
      <c r="N273" s="288" t="n">
        <v>2857.28</v>
      </c>
      <c r="O273" s="288" t="n">
        <v>2886.44</v>
      </c>
      <c r="P273" s="288" t="n">
        <v>2917.98</v>
      </c>
      <c r="Q273" s="288" t="n">
        <v>2970.47</v>
      </c>
      <c r="R273" s="288" t="n">
        <v>3010.2</v>
      </c>
      <c r="S273" s="288" t="n">
        <v>3061</v>
      </c>
      <c r="T273" s="288" t="n">
        <v>3129.07</v>
      </c>
      <c r="U273" s="288" t="n">
        <v>3184.27</v>
      </c>
      <c r="V273" s="288" t="n">
        <v>3283.67</v>
      </c>
      <c r="W273" s="288" t="n">
        <v>3329.39</v>
      </c>
      <c r="X273" s="288" t="n">
        <v>3408.71</v>
      </c>
      <c r="Y273" s="288" t="n">
        <v>3446.74</v>
      </c>
      <c r="Z273" s="288" t="n">
        <v>3458.24</v>
      </c>
      <c r="AA273" s="288" t="n">
        <v>3494.45</v>
      </c>
      <c r="AB273" s="288" t="n">
        <v>3527.14</v>
      </c>
      <c r="AC273" s="288" t="n">
        <v>3534.97</v>
      </c>
      <c r="AD273" s="288" t="n">
        <v>3540.92</v>
      </c>
      <c r="AE273" s="288" t="n">
        <v>3545.54</v>
      </c>
      <c r="AF273" s="288" t="n">
        <v>3551.78</v>
      </c>
    </row>
    <row r="275" customFormat="false" ht="15" hidden="false" customHeight="false" outlineLevel="0" collapsed="false">
      <c r="E275" s="296"/>
      <c r="F275" s="296"/>
      <c r="G275" s="296"/>
      <c r="H275" s="296"/>
      <c r="I275" s="296"/>
      <c r="J275" s="296"/>
      <c r="K275" s="296"/>
      <c r="L275" s="296"/>
      <c r="M275" s="296"/>
      <c r="N275" s="296"/>
      <c r="O275" s="296"/>
      <c r="P275" s="296"/>
      <c r="Q275" s="296"/>
      <c r="R275" s="296"/>
      <c r="S275" s="296"/>
      <c r="T275" s="296"/>
      <c r="U275" s="296"/>
      <c r="V275" s="296"/>
      <c r="W275" s="296"/>
      <c r="X275" s="296"/>
      <c r="Y275" s="296"/>
      <c r="Z275" s="296"/>
      <c r="AA275" s="296"/>
      <c r="AB275" s="296"/>
      <c r="AC275" s="296"/>
      <c r="AD275" s="296"/>
      <c r="AE275" s="296"/>
      <c r="AF275" s="296"/>
    </row>
    <row r="276" customFormat="false" ht="15" hidden="false" customHeight="false" outlineLevel="0" collapsed="false">
      <c r="E276" s="296"/>
      <c r="F276" s="296"/>
      <c r="G276" s="296"/>
      <c r="H276" s="296"/>
      <c r="I276" s="296"/>
      <c r="J276" s="296"/>
      <c r="K276" s="296"/>
      <c r="L276" s="296"/>
      <c r="M276" s="296"/>
      <c r="N276" s="296"/>
      <c r="O276" s="296"/>
      <c r="P276" s="296"/>
      <c r="Q276" s="296"/>
      <c r="R276" s="296"/>
      <c r="S276" s="296"/>
      <c r="T276" s="296"/>
      <c r="U276" s="296"/>
      <c r="V276" s="296"/>
      <c r="W276" s="296"/>
      <c r="X276" s="296"/>
      <c r="Y276" s="296"/>
      <c r="Z276" s="296"/>
      <c r="AA276" s="296"/>
      <c r="AB276" s="296"/>
      <c r="AC276" s="296"/>
      <c r="AD276" s="296"/>
      <c r="AE276" s="296"/>
      <c r="AF276" s="296"/>
    </row>
    <row r="277" customFormat="false" ht="15" hidden="false" customHeight="false" outlineLevel="0" collapsed="false">
      <c r="E277" s="296"/>
      <c r="F277" s="296"/>
      <c r="G277" s="296"/>
      <c r="H277" s="296"/>
      <c r="I277" s="296"/>
      <c r="J277" s="296"/>
      <c r="K277" s="296"/>
      <c r="L277" s="296"/>
      <c r="M277" s="296"/>
      <c r="N277" s="296"/>
      <c r="O277" s="296"/>
      <c r="P277" s="296"/>
      <c r="Q277" s="296"/>
      <c r="R277" s="296"/>
      <c r="S277" s="296"/>
      <c r="T277" s="296"/>
      <c r="U277" s="296"/>
      <c r="V277" s="296"/>
      <c r="W277" s="296"/>
      <c r="X277" s="296"/>
      <c r="Y277" s="296"/>
      <c r="Z277" s="296"/>
      <c r="AA277" s="296"/>
      <c r="AB277" s="296"/>
      <c r="AC277" s="296"/>
      <c r="AD277" s="296"/>
      <c r="AE277" s="296"/>
      <c r="AF277" s="296"/>
    </row>
    <row r="279" customFormat="false" ht="15" hidden="false" customHeight="false" outlineLevel="0" collapsed="false">
      <c r="E279" s="297"/>
      <c r="F279" s="297"/>
      <c r="G279" s="297"/>
      <c r="H279" s="297"/>
      <c r="I279" s="297"/>
      <c r="J279" s="297"/>
      <c r="K279" s="297"/>
      <c r="L279" s="297"/>
      <c r="M279" s="297"/>
      <c r="N279" s="297"/>
      <c r="O279" s="297"/>
      <c r="P279" s="297"/>
      <c r="Q279" s="297"/>
      <c r="R279" s="297"/>
      <c r="S279" s="297"/>
      <c r="T279" s="297"/>
      <c r="U279" s="297"/>
      <c r="V279" s="297"/>
      <c r="W279" s="297"/>
      <c r="X279" s="297"/>
      <c r="Y279" s="297"/>
      <c r="Z279" s="297"/>
      <c r="AA279" s="297"/>
      <c r="AB279" s="297"/>
      <c r="AC279" s="297"/>
      <c r="AD279" s="297"/>
      <c r="AE279" s="297"/>
      <c r="AF279" s="297"/>
    </row>
    <row r="280" customFormat="false" ht="15" hidden="false" customHeight="false" outlineLevel="0" collapsed="false">
      <c r="E280" s="297"/>
      <c r="F280" s="297"/>
      <c r="G280" s="297"/>
      <c r="H280" s="297"/>
      <c r="I280" s="297"/>
      <c r="J280" s="297"/>
      <c r="K280" s="297"/>
      <c r="L280" s="297"/>
      <c r="M280" s="297"/>
      <c r="N280" s="297"/>
      <c r="O280" s="297"/>
      <c r="P280" s="297"/>
      <c r="Q280" s="297"/>
      <c r="R280" s="297"/>
      <c r="S280" s="297"/>
      <c r="T280" s="297"/>
      <c r="U280" s="297"/>
      <c r="V280" s="297"/>
      <c r="W280" s="297"/>
      <c r="X280" s="297"/>
      <c r="Y280" s="297"/>
      <c r="Z280" s="297"/>
      <c r="AA280" s="297"/>
      <c r="AB280" s="297"/>
      <c r="AC280" s="297"/>
      <c r="AD280" s="297"/>
      <c r="AE280" s="297"/>
      <c r="AF280" s="297"/>
    </row>
    <row r="281" customFormat="false" ht="15" hidden="false" customHeight="false" outlineLevel="0" collapsed="false">
      <c r="E281" s="297"/>
      <c r="F281" s="297"/>
      <c r="G281" s="297"/>
      <c r="H281" s="297"/>
      <c r="I281" s="297"/>
      <c r="J281" s="297"/>
      <c r="K281" s="297"/>
      <c r="L281" s="297"/>
      <c r="M281" s="297"/>
      <c r="N281" s="297"/>
      <c r="O281" s="297"/>
      <c r="P281" s="297"/>
      <c r="Q281" s="297"/>
      <c r="R281" s="297"/>
      <c r="S281" s="297"/>
      <c r="T281" s="297"/>
      <c r="U281" s="297"/>
      <c r="V281" s="297"/>
      <c r="W281" s="297"/>
      <c r="X281" s="297"/>
      <c r="Y281" s="297"/>
      <c r="Z281" s="297"/>
      <c r="AA281" s="297"/>
      <c r="AB281" s="297"/>
      <c r="AC281" s="297"/>
      <c r="AD281" s="297"/>
      <c r="AE281" s="297"/>
      <c r="AF281" s="297"/>
    </row>
    <row r="283" customFormat="false" ht="15" hidden="false" customHeight="false" outlineLevel="0" collapsed="false">
      <c r="E283" s="296"/>
      <c r="F283" s="296"/>
      <c r="G283" s="296"/>
      <c r="H283" s="296"/>
      <c r="I283" s="296"/>
      <c r="J283" s="296"/>
      <c r="K283" s="296"/>
      <c r="L283" s="296"/>
      <c r="M283" s="296"/>
      <c r="N283" s="296"/>
      <c r="O283" s="296"/>
      <c r="P283" s="296"/>
      <c r="Q283" s="296"/>
      <c r="R283" s="296"/>
      <c r="S283" s="296"/>
      <c r="T283" s="296"/>
      <c r="U283" s="296"/>
      <c r="V283" s="296"/>
      <c r="W283" s="296"/>
      <c r="X283" s="296"/>
      <c r="Y283" s="296"/>
      <c r="Z283" s="296"/>
      <c r="AA283" s="296"/>
      <c r="AB283" s="296"/>
      <c r="AC283" s="296"/>
      <c r="AD283" s="296"/>
      <c r="AE283" s="296"/>
      <c r="AF283" s="296"/>
    </row>
    <row r="284" customFormat="false" ht="15" hidden="false" customHeight="false" outlineLevel="0" collapsed="false">
      <c r="E284" s="296"/>
      <c r="F284" s="296"/>
      <c r="G284" s="296"/>
      <c r="H284" s="296"/>
      <c r="I284" s="296"/>
      <c r="J284" s="296"/>
      <c r="K284" s="296"/>
      <c r="L284" s="296"/>
      <c r="M284" s="296"/>
      <c r="N284" s="296"/>
      <c r="O284" s="296"/>
      <c r="P284" s="296"/>
      <c r="Q284" s="296"/>
      <c r="R284" s="296"/>
      <c r="S284" s="296"/>
      <c r="T284" s="296"/>
      <c r="U284" s="296"/>
      <c r="V284" s="296"/>
      <c r="W284" s="296"/>
      <c r="X284" s="296"/>
      <c r="Y284" s="296"/>
      <c r="Z284" s="296"/>
      <c r="AA284" s="296"/>
      <c r="AB284" s="296"/>
      <c r="AC284" s="296"/>
      <c r="AD284" s="296"/>
      <c r="AE284" s="296"/>
      <c r="AF284" s="296"/>
    </row>
    <row r="285" customFormat="false" ht="15" hidden="false" customHeight="false" outlineLevel="0" collapsed="false">
      <c r="E285" s="296"/>
      <c r="F285" s="296"/>
      <c r="G285" s="296"/>
      <c r="H285" s="296"/>
      <c r="I285" s="296"/>
      <c r="J285" s="296"/>
      <c r="K285" s="296"/>
      <c r="L285" s="296"/>
      <c r="M285" s="296"/>
      <c r="N285" s="296"/>
      <c r="O285" s="296"/>
      <c r="P285" s="296"/>
      <c r="Q285" s="296"/>
      <c r="R285" s="296"/>
      <c r="S285" s="296"/>
      <c r="T285" s="296"/>
      <c r="U285" s="296"/>
      <c r="V285" s="296"/>
      <c r="W285" s="296"/>
      <c r="X285" s="296"/>
      <c r="Y285" s="296"/>
      <c r="Z285" s="296"/>
      <c r="AA285" s="296"/>
      <c r="AB285" s="296"/>
      <c r="AC285" s="296"/>
      <c r="AD285" s="296"/>
      <c r="AE285" s="296"/>
      <c r="AF285" s="296"/>
    </row>
  </sheetData>
  <conditionalFormatting sqref="D7">
    <cfRule type="cellIs" priority="2" operator="equal" aboveAverage="0" equalAverage="0" bottom="0" percent="0" rank="0" text="" dxfId="0">
      <formula>#ref!</formula>
    </cfRule>
  </conditionalFormatting>
  <conditionalFormatting sqref="D30">
    <cfRule type="cellIs" priority="3" operator="equal" aboveAverage="0" equalAverage="0" bottom="0" percent="0" rank="0" text="" dxfId="1">
      <formula>#ref!</formula>
    </cfRule>
  </conditionalFormatting>
  <conditionalFormatting sqref="D56">
    <cfRule type="cellIs" priority="4" operator="equal" aboveAverage="0" equalAverage="0" bottom="0" percent="0" rank="0" text="" dxfId="2">
      <formula>#ref!</formula>
    </cfRule>
  </conditionalFormatting>
  <conditionalFormatting sqref="D78">
    <cfRule type="cellIs" priority="5" operator="equal" aboveAverage="0" equalAverage="0" bottom="0" percent="0" rank="0" text="" dxfId="3">
      <formula>#ref!</formula>
    </cfRule>
  </conditionalFormatting>
  <conditionalFormatting sqref="D103">
    <cfRule type="cellIs" priority="6" operator="equal" aboveAverage="0" equalAverage="0" bottom="0" percent="0" rank="0" text="" dxfId="4">
      <formula>#ref!</formula>
    </cfRule>
  </conditionalFormatting>
  <conditionalFormatting sqref="D113">
    <cfRule type="cellIs" priority="7" operator="equal" aboveAverage="0" equalAverage="0" bottom="0" percent="0" rank="0" text="" dxfId="5">
      <formula>#ref!</formula>
    </cfRule>
  </conditionalFormatting>
  <conditionalFormatting sqref="D167">
    <cfRule type="cellIs" priority="8" operator="equal" aboveAverage="0" equalAverage="0" bottom="0" percent="0" rank="0" text="" dxfId="6">
      <formula>#ref!</formula>
    </cfRule>
  </conditionalFormatting>
  <conditionalFormatting sqref="D173">
    <cfRule type="cellIs" priority="9" operator="equal" aboveAverage="0" equalAverage="0" bottom="0" percent="0" rank="0" text="" dxfId="7">
      <formula>#ref!</formula>
    </cfRule>
  </conditionalFormatting>
  <conditionalFormatting sqref="D260">
    <cfRule type="cellIs" priority="10" operator="equal" aboveAverage="0" equalAverage="0" bottom="0" percent="0" rank="0" text="" dxfId="8">
      <formula>#ref!</formula>
    </cfRule>
  </conditionalFormatting>
  <conditionalFormatting sqref="D265">
    <cfRule type="cellIs" priority="11" operator="equal" aboveAverage="0" equalAverage="0" bottom="0" percent="0" rank="0" text="" dxfId="9">
      <formula>#ref!</formula>
    </cfRule>
  </conditionalFormatting>
  <conditionalFormatting sqref="D270">
    <cfRule type="cellIs" priority="12" operator="equal" aboveAverage="0" equalAverage="0" bottom="0" percent="0" rank="0" text="" dxfId="10">
      <formula>#ref!</formula>
    </cfRule>
  </conditionalFormatting>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B8B"/>
    <pageSetUpPr fitToPage="false"/>
  </sheetPr>
  <dimension ref="A1:AF93"/>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390625" defaultRowHeight="15" zeroHeight="false" outlineLevelRow="0" outlineLevelCol="0"/>
  <cols>
    <col collapsed="false" customWidth="true" hidden="false" outlineLevel="0" max="1" min="1" style="0" width="5.57"/>
    <col collapsed="false" customWidth="true" hidden="false" outlineLevel="0" max="2" min="2" style="0" width="25.85"/>
    <col collapsed="false" customWidth="true" hidden="false" outlineLevel="0" max="4" min="3" style="0" width="18.43"/>
    <col collapsed="false" customWidth="true" hidden="false" outlineLevel="0" max="32" min="5" style="0" width="10.57"/>
  </cols>
  <sheetData>
    <row r="1" s="298" customFormat="true" ht="19.5" hidden="false" customHeight="false" outlineLevel="0" collapsed="false">
      <c r="B1" s="14" t="s">
        <v>22</v>
      </c>
    </row>
    <row r="3" s="16" customFormat="true" ht="17.25" hidden="false" customHeight="false" outlineLevel="0" collapsed="false">
      <c r="B3" s="16" t="s">
        <v>373</v>
      </c>
    </row>
    <row r="5" s="13" customFormat="true" ht="15" hidden="false" customHeight="false" outlineLevel="0" collapsed="false">
      <c r="B5" s="299" t="s">
        <v>60</v>
      </c>
      <c r="C5" s="299" t="s">
        <v>374</v>
      </c>
      <c r="D5" s="299" t="s">
        <v>375</v>
      </c>
      <c r="E5" s="300" t="n">
        <v>2023</v>
      </c>
      <c r="F5" s="300" t="n">
        <v>2024</v>
      </c>
      <c r="G5" s="300" t="n">
        <v>2025</v>
      </c>
      <c r="H5" s="300" t="n">
        <v>2026</v>
      </c>
      <c r="I5" s="300" t="n">
        <v>2027</v>
      </c>
      <c r="J5" s="300" t="n">
        <v>2028</v>
      </c>
      <c r="K5" s="300" t="n">
        <v>2029</v>
      </c>
      <c r="L5" s="300" t="n">
        <v>2030</v>
      </c>
      <c r="M5" s="300" t="n">
        <v>2031</v>
      </c>
      <c r="N5" s="300" t="n">
        <v>2032</v>
      </c>
      <c r="O5" s="300" t="n">
        <v>2033</v>
      </c>
      <c r="P5" s="300" t="n">
        <v>2034</v>
      </c>
      <c r="Q5" s="300" t="n">
        <v>2035</v>
      </c>
      <c r="R5" s="300" t="n">
        <v>2036</v>
      </c>
      <c r="S5" s="300" t="n">
        <v>2037</v>
      </c>
      <c r="T5" s="300" t="n">
        <v>2038</v>
      </c>
      <c r="U5" s="300" t="n">
        <v>2039</v>
      </c>
      <c r="V5" s="300" t="n">
        <v>2040</v>
      </c>
      <c r="W5" s="300" t="n">
        <v>2041</v>
      </c>
      <c r="X5" s="300" t="n">
        <v>2042</v>
      </c>
      <c r="Y5" s="300" t="n">
        <v>2043</v>
      </c>
      <c r="Z5" s="300" t="n">
        <v>2044</v>
      </c>
      <c r="AA5" s="300" t="n">
        <v>2045</v>
      </c>
      <c r="AB5" s="300" t="n">
        <v>2046</v>
      </c>
      <c r="AC5" s="300" t="n">
        <v>2047</v>
      </c>
      <c r="AD5" s="300" t="n">
        <v>2048</v>
      </c>
      <c r="AE5" s="300" t="n">
        <v>2049</v>
      </c>
      <c r="AF5" s="300" t="n">
        <v>2050</v>
      </c>
    </row>
    <row r="6" s="13" customFormat="true" ht="15" hidden="false" customHeight="false" outlineLevel="0" collapsed="false">
      <c r="B6" s="13" t="s">
        <v>376</v>
      </c>
      <c r="C6" s="13" t="s">
        <v>301</v>
      </c>
      <c r="D6" s="13" t="s">
        <v>377</v>
      </c>
      <c r="E6" s="301" t="n">
        <v>1632</v>
      </c>
      <c r="F6" s="301" t="n">
        <v>1632</v>
      </c>
      <c r="G6" s="301" t="n">
        <v>1632</v>
      </c>
      <c r="H6" s="301" t="n">
        <v>1632</v>
      </c>
      <c r="I6" s="301" t="n">
        <v>1632</v>
      </c>
      <c r="J6" s="301" t="n">
        <v>1632</v>
      </c>
      <c r="K6" s="301" t="n">
        <v>1632</v>
      </c>
      <c r="L6" s="301" t="n">
        <v>1632</v>
      </c>
      <c r="M6" s="301" t="n">
        <v>1632</v>
      </c>
      <c r="N6" s="301" t="n">
        <v>1632</v>
      </c>
      <c r="O6" s="301" t="n">
        <v>1632</v>
      </c>
      <c r="P6" s="301" t="n">
        <v>1632</v>
      </c>
      <c r="Q6" s="301" t="n">
        <v>1632</v>
      </c>
      <c r="R6" s="301" t="n">
        <v>1632</v>
      </c>
      <c r="S6" s="301" t="n">
        <v>1632</v>
      </c>
      <c r="T6" s="301" t="n">
        <v>1632</v>
      </c>
      <c r="U6" s="301" t="n">
        <v>1632</v>
      </c>
      <c r="V6" s="301" t="n">
        <v>1632</v>
      </c>
      <c r="W6" s="301" t="n">
        <v>1632</v>
      </c>
      <c r="X6" s="301" t="n">
        <v>1632</v>
      </c>
      <c r="Y6" s="301" t="n">
        <v>1632</v>
      </c>
      <c r="Z6" s="301" t="n">
        <v>1632</v>
      </c>
      <c r="AA6" s="301" t="n">
        <v>1632</v>
      </c>
      <c r="AB6" s="301" t="n">
        <v>1632</v>
      </c>
      <c r="AC6" s="301" t="n">
        <v>1632</v>
      </c>
      <c r="AD6" s="301" t="n">
        <v>1632</v>
      </c>
      <c r="AE6" s="301" t="n">
        <v>1632</v>
      </c>
      <c r="AF6" s="301" t="n">
        <v>1632</v>
      </c>
    </row>
    <row r="7" s="13" customFormat="true" ht="15" hidden="false" customHeight="false" outlineLevel="0" collapsed="false">
      <c r="B7" s="302" t="s">
        <v>376</v>
      </c>
      <c r="C7" s="302" t="s">
        <v>377</v>
      </c>
      <c r="D7" s="302" t="s">
        <v>301</v>
      </c>
      <c r="E7" s="303" t="n">
        <v>1632</v>
      </c>
      <c r="F7" s="303" t="n">
        <v>1632</v>
      </c>
      <c r="G7" s="303" t="n">
        <v>1632</v>
      </c>
      <c r="H7" s="303" t="n">
        <v>1632</v>
      </c>
      <c r="I7" s="303" t="n">
        <v>1632</v>
      </c>
      <c r="J7" s="303" t="n">
        <v>1632</v>
      </c>
      <c r="K7" s="303" t="n">
        <v>1632</v>
      </c>
      <c r="L7" s="303" t="n">
        <v>1632</v>
      </c>
      <c r="M7" s="303" t="n">
        <v>1632</v>
      </c>
      <c r="N7" s="303" t="n">
        <v>1632</v>
      </c>
      <c r="O7" s="303" t="n">
        <v>1632</v>
      </c>
      <c r="P7" s="303" t="n">
        <v>1632</v>
      </c>
      <c r="Q7" s="303" t="n">
        <v>1632</v>
      </c>
      <c r="R7" s="303" t="n">
        <v>1632</v>
      </c>
      <c r="S7" s="303" t="n">
        <v>1632</v>
      </c>
      <c r="T7" s="303" t="n">
        <v>1632</v>
      </c>
      <c r="U7" s="303" t="n">
        <v>1632</v>
      </c>
      <c r="V7" s="303" t="n">
        <v>1632</v>
      </c>
      <c r="W7" s="303" t="n">
        <v>1632</v>
      </c>
      <c r="X7" s="303" t="n">
        <v>1632</v>
      </c>
      <c r="Y7" s="303" t="n">
        <v>1632</v>
      </c>
      <c r="Z7" s="303" t="n">
        <v>1632</v>
      </c>
      <c r="AA7" s="303" t="n">
        <v>1632</v>
      </c>
      <c r="AB7" s="303" t="n">
        <v>1632</v>
      </c>
      <c r="AC7" s="303" t="n">
        <v>1632</v>
      </c>
      <c r="AD7" s="303" t="n">
        <v>1632</v>
      </c>
      <c r="AE7" s="303" t="n">
        <v>1632</v>
      </c>
      <c r="AF7" s="303" t="n">
        <v>1632</v>
      </c>
    </row>
    <row r="8" s="13" customFormat="true" ht="15" hidden="false" customHeight="false" outlineLevel="0" collapsed="false">
      <c r="B8" s="13" t="s">
        <v>378</v>
      </c>
      <c r="C8" s="13" t="s">
        <v>301</v>
      </c>
      <c r="D8" s="13" t="s">
        <v>379</v>
      </c>
      <c r="E8" s="301" t="n">
        <v>715</v>
      </c>
      <c r="F8" s="301" t="n">
        <v>715</v>
      </c>
      <c r="G8" s="301" t="n">
        <v>715</v>
      </c>
      <c r="H8" s="301" t="n">
        <v>715</v>
      </c>
      <c r="I8" s="301" t="n">
        <v>715</v>
      </c>
      <c r="J8" s="301" t="n">
        <v>715</v>
      </c>
      <c r="K8" s="301" t="n">
        <v>715</v>
      </c>
      <c r="L8" s="301" t="n">
        <v>715</v>
      </c>
      <c r="M8" s="301" t="n">
        <v>715</v>
      </c>
      <c r="N8" s="301" t="n">
        <v>715</v>
      </c>
      <c r="O8" s="301" t="n">
        <v>715</v>
      </c>
      <c r="P8" s="301" t="n">
        <v>715</v>
      </c>
      <c r="Q8" s="301" t="n">
        <v>715</v>
      </c>
      <c r="R8" s="301" t="n">
        <v>715</v>
      </c>
      <c r="S8" s="301" t="n">
        <v>715</v>
      </c>
      <c r="T8" s="301" t="n">
        <v>715</v>
      </c>
      <c r="U8" s="301" t="n">
        <v>715</v>
      </c>
      <c r="V8" s="301" t="n">
        <v>715</v>
      </c>
      <c r="W8" s="301" t="n">
        <v>715</v>
      </c>
      <c r="X8" s="301" t="n">
        <v>715</v>
      </c>
      <c r="Y8" s="301" t="n">
        <v>715</v>
      </c>
      <c r="Z8" s="301" t="n">
        <v>715</v>
      </c>
      <c r="AA8" s="301" t="n">
        <v>715</v>
      </c>
      <c r="AB8" s="301" t="n">
        <v>715</v>
      </c>
      <c r="AC8" s="301" t="n">
        <v>715</v>
      </c>
      <c r="AD8" s="301" t="n">
        <v>715</v>
      </c>
      <c r="AE8" s="301" t="n">
        <v>715</v>
      </c>
      <c r="AF8" s="301" t="n">
        <v>715</v>
      </c>
    </row>
    <row r="9" s="13" customFormat="true" ht="15" hidden="false" customHeight="false" outlineLevel="0" collapsed="false">
      <c r="B9" s="302" t="s">
        <v>378</v>
      </c>
      <c r="C9" s="302" t="s">
        <v>379</v>
      </c>
      <c r="D9" s="302" t="s">
        <v>301</v>
      </c>
      <c r="E9" s="303" t="n">
        <v>715</v>
      </c>
      <c r="F9" s="303" t="n">
        <v>715</v>
      </c>
      <c r="G9" s="303" t="n">
        <v>715</v>
      </c>
      <c r="H9" s="303" t="n">
        <v>715</v>
      </c>
      <c r="I9" s="303" t="n">
        <v>715</v>
      </c>
      <c r="J9" s="303" t="n">
        <v>715</v>
      </c>
      <c r="K9" s="303" t="n">
        <v>715</v>
      </c>
      <c r="L9" s="303" t="n">
        <v>715</v>
      </c>
      <c r="M9" s="303" t="n">
        <v>715</v>
      </c>
      <c r="N9" s="303" t="n">
        <v>715</v>
      </c>
      <c r="O9" s="303" t="n">
        <v>715</v>
      </c>
      <c r="P9" s="303" t="n">
        <v>715</v>
      </c>
      <c r="Q9" s="303" t="n">
        <v>715</v>
      </c>
      <c r="R9" s="303" t="n">
        <v>715</v>
      </c>
      <c r="S9" s="303" t="n">
        <v>715</v>
      </c>
      <c r="T9" s="303" t="n">
        <v>715</v>
      </c>
      <c r="U9" s="303" t="n">
        <v>715</v>
      </c>
      <c r="V9" s="303" t="n">
        <v>715</v>
      </c>
      <c r="W9" s="303" t="n">
        <v>715</v>
      </c>
      <c r="X9" s="303" t="n">
        <v>715</v>
      </c>
      <c r="Y9" s="303" t="n">
        <v>715</v>
      </c>
      <c r="Z9" s="303" t="n">
        <v>715</v>
      </c>
      <c r="AA9" s="303" t="n">
        <v>715</v>
      </c>
      <c r="AB9" s="303" t="n">
        <v>715</v>
      </c>
      <c r="AC9" s="303" t="n">
        <v>715</v>
      </c>
      <c r="AD9" s="303" t="n">
        <v>715</v>
      </c>
      <c r="AE9" s="303" t="n">
        <v>715</v>
      </c>
      <c r="AF9" s="303" t="n">
        <v>715</v>
      </c>
    </row>
    <row r="10" s="13" customFormat="true" ht="15" hidden="false" customHeight="false" outlineLevel="0" collapsed="false">
      <c r="B10" s="13" t="s">
        <v>380</v>
      </c>
      <c r="C10" s="13" t="s">
        <v>301</v>
      </c>
      <c r="D10" s="13" t="s">
        <v>381</v>
      </c>
      <c r="E10" s="301" t="n">
        <v>2500</v>
      </c>
      <c r="F10" s="301" t="n">
        <v>2500</v>
      </c>
      <c r="G10" s="301" t="n">
        <v>2500</v>
      </c>
      <c r="H10" s="301" t="n">
        <v>3500</v>
      </c>
      <c r="I10" s="301" t="n">
        <v>3500</v>
      </c>
      <c r="J10" s="301" t="n">
        <v>3500</v>
      </c>
      <c r="K10" s="301" t="n">
        <v>3500</v>
      </c>
      <c r="L10" s="301" t="n">
        <v>3500</v>
      </c>
      <c r="M10" s="301" t="n">
        <v>3500</v>
      </c>
      <c r="N10" s="301" t="n">
        <v>3500</v>
      </c>
      <c r="O10" s="301" t="n">
        <v>3500</v>
      </c>
      <c r="P10" s="301" t="n">
        <v>3500</v>
      </c>
      <c r="Q10" s="301" t="n">
        <v>3500</v>
      </c>
      <c r="R10" s="301" t="n">
        <v>3500</v>
      </c>
      <c r="S10" s="301" t="n">
        <v>3500</v>
      </c>
      <c r="T10" s="301" t="n">
        <v>3500</v>
      </c>
      <c r="U10" s="301" t="n">
        <v>3500</v>
      </c>
      <c r="V10" s="301" t="n">
        <v>3500</v>
      </c>
      <c r="W10" s="301" t="n">
        <v>3500</v>
      </c>
      <c r="X10" s="301" t="n">
        <v>3500</v>
      </c>
      <c r="Y10" s="301" t="n">
        <v>3500</v>
      </c>
      <c r="Z10" s="301" t="n">
        <v>3500</v>
      </c>
      <c r="AA10" s="301" t="n">
        <v>3500</v>
      </c>
      <c r="AB10" s="301" t="n">
        <v>3500</v>
      </c>
      <c r="AC10" s="301" t="n">
        <v>3500</v>
      </c>
      <c r="AD10" s="301" t="n">
        <v>3500</v>
      </c>
      <c r="AE10" s="301" t="n">
        <v>3500</v>
      </c>
      <c r="AF10" s="301" t="n">
        <v>3500</v>
      </c>
    </row>
    <row r="11" s="13" customFormat="true" ht="15" hidden="false" customHeight="false" outlineLevel="0" collapsed="false">
      <c r="B11" s="302" t="s">
        <v>380</v>
      </c>
      <c r="C11" s="302" t="s">
        <v>381</v>
      </c>
      <c r="D11" s="302" t="s">
        <v>301</v>
      </c>
      <c r="E11" s="303" t="n">
        <v>2500</v>
      </c>
      <c r="F11" s="303" t="n">
        <v>2500</v>
      </c>
      <c r="G11" s="303" t="n">
        <v>2500</v>
      </c>
      <c r="H11" s="303" t="n">
        <v>3500</v>
      </c>
      <c r="I11" s="303" t="n">
        <v>3500</v>
      </c>
      <c r="J11" s="303" t="n">
        <v>3500</v>
      </c>
      <c r="K11" s="303" t="n">
        <v>3500</v>
      </c>
      <c r="L11" s="303" t="n">
        <v>3500</v>
      </c>
      <c r="M11" s="303" t="n">
        <v>3500</v>
      </c>
      <c r="N11" s="303" t="n">
        <v>3500</v>
      </c>
      <c r="O11" s="303" t="n">
        <v>3500</v>
      </c>
      <c r="P11" s="303" t="n">
        <v>3500</v>
      </c>
      <c r="Q11" s="303" t="n">
        <v>3500</v>
      </c>
      <c r="R11" s="303" t="n">
        <v>3500</v>
      </c>
      <c r="S11" s="303" t="n">
        <v>3500</v>
      </c>
      <c r="T11" s="303" t="n">
        <v>3500</v>
      </c>
      <c r="U11" s="303" t="n">
        <v>3500</v>
      </c>
      <c r="V11" s="303" t="n">
        <v>3500</v>
      </c>
      <c r="W11" s="303" t="n">
        <v>3500</v>
      </c>
      <c r="X11" s="303" t="n">
        <v>3500</v>
      </c>
      <c r="Y11" s="303" t="n">
        <v>3500</v>
      </c>
      <c r="Z11" s="303" t="n">
        <v>3500</v>
      </c>
      <c r="AA11" s="303" t="n">
        <v>3500</v>
      </c>
      <c r="AB11" s="303" t="n">
        <v>3500</v>
      </c>
      <c r="AC11" s="303" t="n">
        <v>3500</v>
      </c>
      <c r="AD11" s="303" t="n">
        <v>3500</v>
      </c>
      <c r="AE11" s="303" t="n">
        <v>3500</v>
      </c>
      <c r="AF11" s="303" t="n">
        <v>3500</v>
      </c>
    </row>
    <row r="12" s="13" customFormat="true" ht="15" hidden="false" customHeight="false" outlineLevel="0" collapsed="false">
      <c r="B12" s="13" t="s">
        <v>382</v>
      </c>
      <c r="C12" s="13" t="s">
        <v>301</v>
      </c>
      <c r="D12" s="13" t="s">
        <v>383</v>
      </c>
      <c r="E12" s="301" t="n">
        <v>700</v>
      </c>
      <c r="F12" s="301" t="n">
        <v>700</v>
      </c>
      <c r="G12" s="301" t="n">
        <v>700</v>
      </c>
      <c r="H12" s="301" t="n">
        <v>700</v>
      </c>
      <c r="I12" s="301" t="n">
        <v>700</v>
      </c>
      <c r="J12" s="301" t="n">
        <v>700</v>
      </c>
      <c r="K12" s="301" t="n">
        <v>700</v>
      </c>
      <c r="L12" s="301" t="n">
        <v>700</v>
      </c>
      <c r="M12" s="301" t="n">
        <v>700</v>
      </c>
      <c r="N12" s="301" t="n">
        <v>700</v>
      </c>
      <c r="O12" s="301" t="n">
        <v>700</v>
      </c>
      <c r="P12" s="301" t="n">
        <v>700</v>
      </c>
      <c r="Q12" s="301" t="n">
        <v>700</v>
      </c>
      <c r="R12" s="301" t="n">
        <v>700</v>
      </c>
      <c r="S12" s="301" t="n">
        <v>700</v>
      </c>
      <c r="T12" s="301" t="n">
        <v>700</v>
      </c>
      <c r="U12" s="301" t="n">
        <v>700</v>
      </c>
      <c r="V12" s="301" t="n">
        <v>700</v>
      </c>
      <c r="W12" s="301" t="n">
        <v>700</v>
      </c>
      <c r="X12" s="301" t="n">
        <v>700</v>
      </c>
      <c r="Y12" s="301" t="n">
        <v>700</v>
      </c>
      <c r="Z12" s="301" t="n">
        <v>700</v>
      </c>
      <c r="AA12" s="301" t="n">
        <v>700</v>
      </c>
      <c r="AB12" s="301" t="n">
        <v>700</v>
      </c>
      <c r="AC12" s="301" t="n">
        <v>700</v>
      </c>
      <c r="AD12" s="301" t="n">
        <v>700</v>
      </c>
      <c r="AE12" s="301" t="n">
        <v>700</v>
      </c>
      <c r="AF12" s="301" t="n">
        <v>700</v>
      </c>
    </row>
    <row r="13" s="13" customFormat="true" ht="15" hidden="false" customHeight="false" outlineLevel="0" collapsed="false">
      <c r="B13" s="302" t="s">
        <v>382</v>
      </c>
      <c r="C13" s="302" t="s">
        <v>383</v>
      </c>
      <c r="D13" s="302" t="s">
        <v>301</v>
      </c>
      <c r="E13" s="303" t="n">
        <v>700</v>
      </c>
      <c r="F13" s="303" t="n">
        <v>700</v>
      </c>
      <c r="G13" s="303" t="n">
        <v>700</v>
      </c>
      <c r="H13" s="303" t="n">
        <v>700</v>
      </c>
      <c r="I13" s="303" t="n">
        <v>700</v>
      </c>
      <c r="J13" s="303" t="n">
        <v>700</v>
      </c>
      <c r="K13" s="303" t="n">
        <v>700</v>
      </c>
      <c r="L13" s="303" t="n">
        <v>700</v>
      </c>
      <c r="M13" s="303" t="n">
        <v>700</v>
      </c>
      <c r="N13" s="303" t="n">
        <v>700</v>
      </c>
      <c r="O13" s="303" t="n">
        <v>700</v>
      </c>
      <c r="P13" s="303" t="n">
        <v>700</v>
      </c>
      <c r="Q13" s="303" t="n">
        <v>700</v>
      </c>
      <c r="R13" s="303" t="n">
        <v>700</v>
      </c>
      <c r="S13" s="303" t="n">
        <v>700</v>
      </c>
      <c r="T13" s="303" t="n">
        <v>700</v>
      </c>
      <c r="U13" s="303" t="n">
        <v>700</v>
      </c>
      <c r="V13" s="303" t="n">
        <v>700</v>
      </c>
      <c r="W13" s="303" t="n">
        <v>700</v>
      </c>
      <c r="X13" s="303" t="n">
        <v>700</v>
      </c>
      <c r="Y13" s="303" t="n">
        <v>700</v>
      </c>
      <c r="Z13" s="303" t="n">
        <v>700</v>
      </c>
      <c r="AA13" s="303" t="n">
        <v>700</v>
      </c>
      <c r="AB13" s="303" t="n">
        <v>700</v>
      </c>
      <c r="AC13" s="303" t="n">
        <v>700</v>
      </c>
      <c r="AD13" s="303" t="n">
        <v>700</v>
      </c>
      <c r="AE13" s="303" t="n">
        <v>700</v>
      </c>
      <c r="AF13" s="303" t="n">
        <v>700</v>
      </c>
    </row>
    <row r="14" s="13" customFormat="true" ht="15" hidden="false" customHeight="false" outlineLevel="0" collapsed="false">
      <c r="B14" s="13" t="s">
        <v>384</v>
      </c>
      <c r="C14" s="13" t="s">
        <v>301</v>
      </c>
      <c r="D14" s="13" t="s">
        <v>385</v>
      </c>
      <c r="E14" s="301"/>
      <c r="F14" s="301" t="n">
        <v>1400</v>
      </c>
      <c r="G14" s="301" t="n">
        <v>1400</v>
      </c>
      <c r="H14" s="301" t="n">
        <v>1400</v>
      </c>
      <c r="I14" s="301" t="n">
        <v>1400</v>
      </c>
      <c r="J14" s="301" t="n">
        <v>1400</v>
      </c>
      <c r="K14" s="301" t="n">
        <v>1400</v>
      </c>
      <c r="L14" s="301" t="n">
        <v>1400</v>
      </c>
      <c r="M14" s="301" t="n">
        <v>1400</v>
      </c>
      <c r="N14" s="301" t="n">
        <v>1400</v>
      </c>
      <c r="O14" s="301" t="n">
        <v>1400</v>
      </c>
      <c r="P14" s="301" t="n">
        <v>1400</v>
      </c>
      <c r="Q14" s="301" t="n">
        <v>1400</v>
      </c>
      <c r="R14" s="301" t="n">
        <v>1400</v>
      </c>
      <c r="S14" s="301" t="n">
        <v>1400</v>
      </c>
      <c r="T14" s="301" t="n">
        <v>1400</v>
      </c>
      <c r="U14" s="301" t="n">
        <v>1400</v>
      </c>
      <c r="V14" s="301" t="n">
        <v>1400</v>
      </c>
      <c r="W14" s="301" t="n">
        <v>1400</v>
      </c>
      <c r="X14" s="301" t="n">
        <v>1400</v>
      </c>
      <c r="Y14" s="301" t="n">
        <v>1400</v>
      </c>
      <c r="Z14" s="301" t="n">
        <v>1400</v>
      </c>
      <c r="AA14" s="301" t="n">
        <v>1400</v>
      </c>
      <c r="AB14" s="301" t="n">
        <v>1400</v>
      </c>
      <c r="AC14" s="301" t="n">
        <v>1400</v>
      </c>
      <c r="AD14" s="301" t="n">
        <v>1400</v>
      </c>
      <c r="AE14" s="301" t="n">
        <v>1400</v>
      </c>
      <c r="AF14" s="301" t="n">
        <v>1400</v>
      </c>
    </row>
    <row r="15" s="13" customFormat="true" ht="15" hidden="false" customHeight="false" outlineLevel="0" collapsed="false">
      <c r="B15" s="302" t="s">
        <v>384</v>
      </c>
      <c r="C15" s="302" t="s">
        <v>385</v>
      </c>
      <c r="D15" s="302" t="s">
        <v>301</v>
      </c>
      <c r="E15" s="303"/>
      <c r="F15" s="303" t="n">
        <v>1400</v>
      </c>
      <c r="G15" s="303" t="n">
        <v>1400</v>
      </c>
      <c r="H15" s="303" t="n">
        <v>1400</v>
      </c>
      <c r="I15" s="303" t="n">
        <v>1400</v>
      </c>
      <c r="J15" s="303" t="n">
        <v>1400</v>
      </c>
      <c r="K15" s="303" t="n">
        <v>1400</v>
      </c>
      <c r="L15" s="303" t="n">
        <v>1400</v>
      </c>
      <c r="M15" s="303" t="n">
        <v>1400</v>
      </c>
      <c r="N15" s="303" t="n">
        <v>1400</v>
      </c>
      <c r="O15" s="303" t="n">
        <v>1400</v>
      </c>
      <c r="P15" s="303" t="n">
        <v>1400</v>
      </c>
      <c r="Q15" s="303" t="n">
        <v>1400</v>
      </c>
      <c r="R15" s="303" t="n">
        <v>1400</v>
      </c>
      <c r="S15" s="303" t="n">
        <v>1400</v>
      </c>
      <c r="T15" s="303" t="n">
        <v>1400</v>
      </c>
      <c r="U15" s="303" t="n">
        <v>1400</v>
      </c>
      <c r="V15" s="303" t="n">
        <v>1400</v>
      </c>
      <c r="W15" s="303" t="n">
        <v>1400</v>
      </c>
      <c r="X15" s="303" t="n">
        <v>1400</v>
      </c>
      <c r="Y15" s="303" t="n">
        <v>1400</v>
      </c>
      <c r="Z15" s="303" t="n">
        <v>1400</v>
      </c>
      <c r="AA15" s="303" t="n">
        <v>1400</v>
      </c>
      <c r="AB15" s="303" t="n">
        <v>1400</v>
      </c>
      <c r="AC15" s="303" t="n">
        <v>1400</v>
      </c>
      <c r="AD15" s="303" t="n">
        <v>1400</v>
      </c>
      <c r="AE15" s="303" t="n">
        <v>1400</v>
      </c>
      <c r="AF15" s="303" t="n">
        <v>1400</v>
      </c>
    </row>
    <row r="16" s="13" customFormat="true" ht="15" hidden="false" customHeight="false" outlineLevel="0" collapsed="false">
      <c r="B16" s="304" t="s">
        <v>386</v>
      </c>
      <c r="E16" s="305"/>
      <c r="F16" s="305"/>
      <c r="G16" s="305"/>
      <c r="H16" s="305"/>
      <c r="I16" s="305"/>
      <c r="J16" s="305"/>
      <c r="K16" s="305"/>
      <c r="L16" s="305"/>
      <c r="M16" s="305"/>
      <c r="N16" s="305"/>
      <c r="O16" s="305"/>
      <c r="P16" s="305"/>
      <c r="Q16" s="305"/>
      <c r="R16" s="305"/>
      <c r="S16" s="305"/>
      <c r="T16" s="305"/>
      <c r="U16" s="305"/>
      <c r="V16" s="305"/>
      <c r="W16" s="305"/>
    </row>
    <row r="17" s="13" customFormat="true" ht="15" hidden="false" customHeight="false" outlineLevel="0" collapsed="false">
      <c r="B17" s="306" t="s">
        <v>387</v>
      </c>
      <c r="E17" s="305"/>
      <c r="F17" s="305"/>
      <c r="G17" s="305"/>
      <c r="H17" s="305"/>
      <c r="I17" s="305"/>
      <c r="J17" s="305"/>
      <c r="K17" s="305"/>
      <c r="L17" s="305"/>
      <c r="M17" s="305"/>
      <c r="N17" s="305"/>
      <c r="O17" s="305"/>
      <c r="P17" s="305"/>
      <c r="Q17" s="305"/>
      <c r="R17" s="305"/>
      <c r="S17" s="305"/>
      <c r="T17" s="305"/>
      <c r="U17" s="305"/>
      <c r="V17" s="305"/>
      <c r="W17" s="305"/>
    </row>
    <row r="18" s="13" customFormat="true" ht="15" hidden="false" customHeight="false" outlineLevel="0" collapsed="false">
      <c r="B18" s="307" t="s">
        <v>388</v>
      </c>
      <c r="E18" s="305"/>
      <c r="F18" s="305"/>
      <c r="G18" s="305"/>
      <c r="H18" s="305"/>
      <c r="I18" s="305"/>
      <c r="J18" s="305"/>
      <c r="K18" s="305"/>
      <c r="L18" s="305"/>
      <c r="M18" s="305"/>
      <c r="N18" s="305"/>
      <c r="O18" s="305"/>
      <c r="P18" s="305"/>
      <c r="Q18" s="305"/>
      <c r="R18" s="305"/>
      <c r="S18" s="305"/>
      <c r="T18" s="305"/>
      <c r="U18" s="305"/>
      <c r="V18" s="305"/>
      <c r="W18" s="305"/>
    </row>
    <row r="20" s="13" customFormat="true" ht="15" hidden="false" customHeight="false" outlineLevel="0" collapsed="false">
      <c r="B20" s="299" t="s">
        <v>61</v>
      </c>
      <c r="C20" s="299"/>
      <c r="D20" s="299"/>
      <c r="E20" s="300" t="n">
        <v>2023</v>
      </c>
      <c r="F20" s="300" t="n">
        <v>2024</v>
      </c>
      <c r="G20" s="300" t="n">
        <v>2025</v>
      </c>
      <c r="H20" s="300" t="n">
        <v>2026</v>
      </c>
      <c r="I20" s="300" t="n">
        <v>2027</v>
      </c>
      <c r="J20" s="300" t="n">
        <v>2028</v>
      </c>
      <c r="K20" s="300" t="n">
        <v>2029</v>
      </c>
      <c r="L20" s="300" t="n">
        <v>2030</v>
      </c>
      <c r="M20" s="300" t="n">
        <v>2031</v>
      </c>
      <c r="N20" s="300" t="n">
        <v>2032</v>
      </c>
      <c r="O20" s="300" t="n">
        <v>2033</v>
      </c>
      <c r="P20" s="300" t="n">
        <v>2034</v>
      </c>
      <c r="Q20" s="300" t="n">
        <v>2035</v>
      </c>
      <c r="R20" s="300" t="n">
        <v>2036</v>
      </c>
      <c r="S20" s="300" t="n">
        <v>2037</v>
      </c>
      <c r="T20" s="300" t="n">
        <v>2038</v>
      </c>
      <c r="U20" s="300" t="n">
        <v>2039</v>
      </c>
      <c r="V20" s="300" t="n">
        <v>2040</v>
      </c>
      <c r="W20" s="300" t="n">
        <v>2041</v>
      </c>
      <c r="X20" s="300" t="n">
        <v>2042</v>
      </c>
      <c r="Y20" s="300" t="n">
        <v>2043</v>
      </c>
      <c r="Z20" s="300" t="n">
        <v>2044</v>
      </c>
      <c r="AA20" s="300" t="n">
        <v>2045</v>
      </c>
      <c r="AB20" s="300" t="n">
        <v>2046</v>
      </c>
      <c r="AC20" s="300" t="n">
        <v>2047</v>
      </c>
      <c r="AD20" s="300" t="n">
        <v>2048</v>
      </c>
      <c r="AE20" s="300" t="n">
        <v>2049</v>
      </c>
      <c r="AF20" s="300" t="n">
        <v>2050</v>
      </c>
    </row>
    <row r="21" s="13" customFormat="true" ht="15" hidden="false" customHeight="false" outlineLevel="0" collapsed="false">
      <c r="B21" s="13" t="s">
        <v>389</v>
      </c>
      <c r="C21" s="13" t="s">
        <v>303</v>
      </c>
      <c r="D21" s="13" t="s">
        <v>379</v>
      </c>
      <c r="E21" s="308" t="n">
        <v>1700</v>
      </c>
      <c r="F21" s="308" t="n">
        <v>1700</v>
      </c>
      <c r="G21" s="308" t="n">
        <v>1700</v>
      </c>
      <c r="H21" s="308" t="n">
        <v>1700</v>
      </c>
      <c r="I21" s="308" t="n">
        <v>1700</v>
      </c>
      <c r="J21" s="308" t="n">
        <v>1700</v>
      </c>
      <c r="K21" s="308" t="n">
        <v>1700</v>
      </c>
      <c r="L21" s="308" t="n">
        <v>1700</v>
      </c>
      <c r="M21" s="308" t="n">
        <v>1700</v>
      </c>
      <c r="N21" s="308" t="n">
        <v>1700</v>
      </c>
      <c r="O21" s="308" t="n">
        <v>1700</v>
      </c>
      <c r="P21" s="308" t="n">
        <v>1700</v>
      </c>
      <c r="Q21" s="308" t="n">
        <v>1700</v>
      </c>
      <c r="R21" s="308" t="n">
        <v>1700</v>
      </c>
      <c r="S21" s="308" t="n">
        <v>1700</v>
      </c>
      <c r="T21" s="308" t="n">
        <v>1700</v>
      </c>
      <c r="U21" s="308" t="n">
        <v>1700</v>
      </c>
      <c r="V21" s="308" t="n">
        <v>1700</v>
      </c>
      <c r="W21" s="308" t="n">
        <v>1700</v>
      </c>
      <c r="X21" s="308" t="n">
        <v>1700</v>
      </c>
      <c r="Y21" s="308" t="n">
        <v>1700</v>
      </c>
      <c r="Z21" s="308" t="n">
        <v>1700</v>
      </c>
      <c r="AA21" s="308" t="n">
        <v>1700</v>
      </c>
      <c r="AB21" s="308" t="n">
        <v>1700</v>
      </c>
      <c r="AC21" s="308" t="n">
        <v>1700</v>
      </c>
      <c r="AD21" s="308" t="n">
        <v>1700</v>
      </c>
      <c r="AE21" s="308" t="n">
        <v>1700</v>
      </c>
      <c r="AF21" s="308" t="n">
        <v>1700</v>
      </c>
    </row>
    <row r="22" s="13" customFormat="true" ht="15" hidden="false" customHeight="false" outlineLevel="0" collapsed="false">
      <c r="B22" s="302" t="s">
        <v>389</v>
      </c>
      <c r="C22" s="302" t="s">
        <v>379</v>
      </c>
      <c r="D22" s="302" t="s">
        <v>303</v>
      </c>
      <c r="E22" s="309" t="n">
        <v>1300</v>
      </c>
      <c r="F22" s="309" t="n">
        <v>1300</v>
      </c>
      <c r="G22" s="309" t="n">
        <v>1300</v>
      </c>
      <c r="H22" s="309" t="n">
        <v>1300</v>
      </c>
      <c r="I22" s="309" t="n">
        <v>1300</v>
      </c>
      <c r="J22" s="309" t="n">
        <v>1300</v>
      </c>
      <c r="K22" s="309" t="n">
        <v>1300</v>
      </c>
      <c r="L22" s="309" t="n">
        <v>1300</v>
      </c>
      <c r="M22" s="309" t="n">
        <v>1300</v>
      </c>
      <c r="N22" s="309" t="n">
        <v>1300</v>
      </c>
      <c r="O22" s="309" t="n">
        <v>1300</v>
      </c>
      <c r="P22" s="309" t="n">
        <v>1300</v>
      </c>
      <c r="Q22" s="309" t="n">
        <v>1300</v>
      </c>
      <c r="R22" s="309" t="n">
        <v>1300</v>
      </c>
      <c r="S22" s="309" t="n">
        <v>1300</v>
      </c>
      <c r="T22" s="309" t="n">
        <v>1300</v>
      </c>
      <c r="U22" s="309" t="n">
        <v>1300</v>
      </c>
      <c r="V22" s="309" t="n">
        <v>1300</v>
      </c>
      <c r="W22" s="309" t="n">
        <v>1300</v>
      </c>
      <c r="X22" s="309" t="n">
        <v>1300</v>
      </c>
      <c r="Y22" s="309" t="n">
        <v>1300</v>
      </c>
      <c r="Z22" s="309" t="n">
        <v>1300</v>
      </c>
      <c r="AA22" s="309" t="n">
        <v>1300</v>
      </c>
      <c r="AB22" s="309" t="n">
        <v>1300</v>
      </c>
      <c r="AC22" s="309" t="n">
        <v>1300</v>
      </c>
      <c r="AD22" s="309" t="n">
        <v>1300</v>
      </c>
      <c r="AE22" s="309" t="n">
        <v>1300</v>
      </c>
      <c r="AF22" s="309" t="n">
        <v>1300</v>
      </c>
    </row>
    <row r="23" s="13" customFormat="true" ht="15" hidden="false" customHeight="false" outlineLevel="0" collapsed="false">
      <c r="B23" s="13" t="s">
        <v>390</v>
      </c>
      <c r="C23" s="13" t="s">
        <v>303</v>
      </c>
      <c r="D23" s="13" t="s">
        <v>381</v>
      </c>
      <c r="E23" s="308" t="n">
        <v>585</v>
      </c>
      <c r="F23" s="308" t="n">
        <v>585</v>
      </c>
      <c r="G23" s="308" t="n">
        <v>585</v>
      </c>
      <c r="H23" s="308" t="n">
        <v>585</v>
      </c>
      <c r="I23" s="308" t="n">
        <v>585</v>
      </c>
      <c r="J23" s="308" t="n">
        <v>585</v>
      </c>
      <c r="K23" s="308" t="n">
        <v>585</v>
      </c>
      <c r="L23" s="308" t="n">
        <v>585</v>
      </c>
      <c r="M23" s="308" t="n">
        <v>585</v>
      </c>
      <c r="N23" s="308" t="n">
        <v>585</v>
      </c>
      <c r="O23" s="308" t="n">
        <v>585</v>
      </c>
      <c r="P23" s="308" t="n">
        <v>585</v>
      </c>
      <c r="Q23" s="308" t="n">
        <v>585</v>
      </c>
      <c r="R23" s="308" t="n">
        <v>585</v>
      </c>
      <c r="S23" s="308" t="n">
        <v>585</v>
      </c>
      <c r="T23" s="308" t="n">
        <v>585</v>
      </c>
      <c r="U23" s="308" t="n">
        <v>585</v>
      </c>
      <c r="V23" s="308" t="n">
        <v>585</v>
      </c>
      <c r="W23" s="308" t="n">
        <v>585</v>
      </c>
      <c r="X23" s="308" t="n">
        <v>585</v>
      </c>
      <c r="Y23" s="308" t="n">
        <v>585</v>
      </c>
      <c r="Z23" s="308" t="n">
        <v>585</v>
      </c>
      <c r="AA23" s="308" t="n">
        <v>585</v>
      </c>
      <c r="AB23" s="308" t="n">
        <v>585</v>
      </c>
      <c r="AC23" s="308" t="n">
        <v>585</v>
      </c>
      <c r="AD23" s="308" t="n">
        <v>585</v>
      </c>
      <c r="AE23" s="308" t="n">
        <v>585</v>
      </c>
      <c r="AF23" s="308" t="n">
        <v>585</v>
      </c>
    </row>
    <row r="24" s="13" customFormat="true" ht="15" hidden="false" customHeight="false" outlineLevel="0" collapsed="false">
      <c r="B24" s="302" t="s">
        <v>390</v>
      </c>
      <c r="C24" s="302" t="s">
        <v>381</v>
      </c>
      <c r="D24" s="302" t="s">
        <v>303</v>
      </c>
      <c r="E24" s="309" t="n">
        <v>600</v>
      </c>
      <c r="F24" s="309" t="n">
        <v>600</v>
      </c>
      <c r="G24" s="309" t="n">
        <v>600</v>
      </c>
      <c r="H24" s="309" t="n">
        <v>600</v>
      </c>
      <c r="I24" s="309" t="n">
        <v>600</v>
      </c>
      <c r="J24" s="309" t="n">
        <v>600</v>
      </c>
      <c r="K24" s="309" t="n">
        <v>600</v>
      </c>
      <c r="L24" s="309" t="n">
        <v>600</v>
      </c>
      <c r="M24" s="309" t="n">
        <v>600</v>
      </c>
      <c r="N24" s="309" t="n">
        <v>600</v>
      </c>
      <c r="O24" s="309" t="n">
        <v>600</v>
      </c>
      <c r="P24" s="309" t="n">
        <v>600</v>
      </c>
      <c r="Q24" s="309" t="n">
        <v>600</v>
      </c>
      <c r="R24" s="309" t="n">
        <v>600</v>
      </c>
      <c r="S24" s="309" t="n">
        <v>600</v>
      </c>
      <c r="T24" s="309" t="n">
        <v>600</v>
      </c>
      <c r="U24" s="309" t="n">
        <v>600</v>
      </c>
      <c r="V24" s="309" t="n">
        <v>600</v>
      </c>
      <c r="W24" s="309" t="n">
        <v>600</v>
      </c>
      <c r="X24" s="309" t="n">
        <v>600</v>
      </c>
      <c r="Y24" s="309" t="n">
        <v>600</v>
      </c>
      <c r="Z24" s="309" t="n">
        <v>600</v>
      </c>
      <c r="AA24" s="309" t="n">
        <v>600</v>
      </c>
      <c r="AB24" s="309" t="n">
        <v>600</v>
      </c>
      <c r="AC24" s="309" t="n">
        <v>600</v>
      </c>
      <c r="AD24" s="309" t="n">
        <v>600</v>
      </c>
      <c r="AE24" s="309" t="n">
        <v>600</v>
      </c>
      <c r="AF24" s="309" t="n">
        <v>600</v>
      </c>
    </row>
    <row r="25" s="13" customFormat="true" ht="15" hidden="false" customHeight="false" outlineLevel="0" collapsed="false">
      <c r="B25" s="13" t="s">
        <v>319</v>
      </c>
      <c r="C25" s="13" t="s">
        <v>303</v>
      </c>
      <c r="D25" s="13" t="s">
        <v>381</v>
      </c>
      <c r="E25" s="308" t="n">
        <v>400</v>
      </c>
      <c r="F25" s="308" t="n">
        <v>400</v>
      </c>
      <c r="G25" s="308" t="n">
        <v>400</v>
      </c>
      <c r="H25" s="308" t="n">
        <v>400</v>
      </c>
      <c r="I25" s="308" t="n">
        <v>400</v>
      </c>
      <c r="J25" s="308" t="n">
        <v>400</v>
      </c>
      <c r="K25" s="308" t="n">
        <v>400</v>
      </c>
      <c r="L25" s="308" t="n">
        <v>400</v>
      </c>
      <c r="M25" s="308" t="n">
        <v>400</v>
      </c>
      <c r="N25" s="308" t="n">
        <v>400</v>
      </c>
      <c r="O25" s="308" t="n">
        <v>400</v>
      </c>
      <c r="P25" s="308" t="n">
        <v>400</v>
      </c>
      <c r="Q25" s="308" t="n">
        <v>400</v>
      </c>
      <c r="R25" s="308" t="n">
        <v>400</v>
      </c>
      <c r="S25" s="308" t="n">
        <v>400</v>
      </c>
      <c r="T25" s="308" t="n">
        <v>400</v>
      </c>
      <c r="U25" s="308" t="n">
        <v>400</v>
      </c>
      <c r="V25" s="308" t="n">
        <v>400</v>
      </c>
      <c r="W25" s="308" t="n">
        <v>400</v>
      </c>
      <c r="X25" s="308" t="n">
        <v>400</v>
      </c>
      <c r="Y25" s="308" t="n">
        <v>400</v>
      </c>
      <c r="Z25" s="308" t="n">
        <v>400</v>
      </c>
      <c r="AA25" s="308" t="n">
        <v>400</v>
      </c>
      <c r="AB25" s="308" t="n">
        <v>400</v>
      </c>
      <c r="AC25" s="308" t="n">
        <v>400</v>
      </c>
      <c r="AD25" s="308" t="n">
        <v>400</v>
      </c>
      <c r="AE25" s="308" t="n">
        <v>400</v>
      </c>
      <c r="AF25" s="308" t="n">
        <v>400</v>
      </c>
    </row>
    <row r="26" s="13" customFormat="true" ht="15" hidden="false" customHeight="false" outlineLevel="0" collapsed="false">
      <c r="B26" s="302" t="s">
        <v>319</v>
      </c>
      <c r="C26" s="302" t="s">
        <v>381</v>
      </c>
      <c r="D26" s="302" t="s">
        <v>303</v>
      </c>
      <c r="E26" s="309" t="n">
        <v>400</v>
      </c>
      <c r="F26" s="309" t="n">
        <v>400</v>
      </c>
      <c r="G26" s="309" t="n">
        <v>400</v>
      </c>
      <c r="H26" s="309" t="n">
        <v>400</v>
      </c>
      <c r="I26" s="309" t="n">
        <v>400</v>
      </c>
      <c r="J26" s="309" t="n">
        <v>400</v>
      </c>
      <c r="K26" s="309" t="n">
        <v>400</v>
      </c>
      <c r="L26" s="309" t="n">
        <v>400</v>
      </c>
      <c r="M26" s="309" t="n">
        <v>400</v>
      </c>
      <c r="N26" s="309" t="n">
        <v>400</v>
      </c>
      <c r="O26" s="309" t="n">
        <v>400</v>
      </c>
      <c r="P26" s="309" t="n">
        <v>400</v>
      </c>
      <c r="Q26" s="309" t="n">
        <v>400</v>
      </c>
      <c r="R26" s="309" t="n">
        <v>400</v>
      </c>
      <c r="S26" s="309" t="n">
        <v>400</v>
      </c>
      <c r="T26" s="309" t="n">
        <v>400</v>
      </c>
      <c r="U26" s="309" t="n">
        <v>400</v>
      </c>
      <c r="V26" s="309" t="n">
        <v>400</v>
      </c>
      <c r="W26" s="309" t="n">
        <v>400</v>
      </c>
      <c r="X26" s="309" t="n">
        <v>400</v>
      </c>
      <c r="Y26" s="309" t="n">
        <v>400</v>
      </c>
      <c r="Z26" s="309" t="n">
        <v>400</v>
      </c>
      <c r="AA26" s="309" t="n">
        <v>400</v>
      </c>
      <c r="AB26" s="309" t="n">
        <v>400</v>
      </c>
      <c r="AC26" s="309" t="n">
        <v>400</v>
      </c>
      <c r="AD26" s="309" t="n">
        <v>400</v>
      </c>
      <c r="AE26" s="309" t="n">
        <v>400</v>
      </c>
      <c r="AF26" s="309" t="n">
        <v>400</v>
      </c>
    </row>
    <row r="27" s="13" customFormat="true" ht="15" hidden="false" customHeight="false" outlineLevel="0" collapsed="false">
      <c r="E27" s="310"/>
      <c r="F27" s="310"/>
      <c r="G27" s="310"/>
      <c r="H27" s="310"/>
      <c r="I27" s="310"/>
      <c r="J27" s="310"/>
      <c r="K27" s="310"/>
      <c r="L27" s="310"/>
      <c r="M27" s="310"/>
      <c r="N27" s="310"/>
      <c r="O27" s="310"/>
      <c r="P27" s="310"/>
      <c r="Q27" s="310"/>
      <c r="R27" s="310"/>
      <c r="S27" s="310"/>
      <c r="T27" s="310"/>
      <c r="U27" s="310"/>
      <c r="V27" s="310"/>
      <c r="W27" s="310"/>
    </row>
    <row r="28" s="13" customFormat="true" ht="15" hidden="false" customHeight="false" outlineLevel="0" collapsed="false">
      <c r="B28" s="311" t="s">
        <v>391</v>
      </c>
      <c r="C28" s="302"/>
      <c r="D28" s="302"/>
      <c r="E28" s="300" t="n">
        <v>2023</v>
      </c>
      <c r="F28" s="300" t="n">
        <v>2024</v>
      </c>
      <c r="G28" s="300" t="n">
        <v>2025</v>
      </c>
      <c r="H28" s="300" t="n">
        <v>2026</v>
      </c>
      <c r="I28" s="300" t="n">
        <v>2027</v>
      </c>
      <c r="J28" s="300" t="n">
        <v>2028</v>
      </c>
      <c r="K28" s="300" t="n">
        <v>2029</v>
      </c>
      <c r="L28" s="300" t="n">
        <v>2030</v>
      </c>
      <c r="M28" s="300" t="n">
        <v>2031</v>
      </c>
      <c r="N28" s="300" t="n">
        <v>2032</v>
      </c>
      <c r="O28" s="300" t="n">
        <v>2033</v>
      </c>
      <c r="P28" s="300" t="n">
        <v>2034</v>
      </c>
      <c r="Q28" s="300" t="n">
        <v>2035</v>
      </c>
      <c r="R28" s="300" t="n">
        <v>2036</v>
      </c>
      <c r="S28" s="300" t="n">
        <v>2037</v>
      </c>
      <c r="T28" s="300" t="n">
        <v>2038</v>
      </c>
      <c r="U28" s="300" t="n">
        <v>2039</v>
      </c>
      <c r="V28" s="300" t="n">
        <v>2040</v>
      </c>
      <c r="W28" s="300" t="n">
        <v>2041</v>
      </c>
      <c r="X28" s="300" t="n">
        <v>2042</v>
      </c>
      <c r="Y28" s="300" t="n">
        <v>2043</v>
      </c>
      <c r="Z28" s="300" t="n">
        <v>2044</v>
      </c>
      <c r="AA28" s="300" t="n">
        <v>2045</v>
      </c>
      <c r="AB28" s="300" t="n">
        <v>2046</v>
      </c>
      <c r="AC28" s="300" t="n">
        <v>2047</v>
      </c>
      <c r="AD28" s="300" t="n">
        <v>2048</v>
      </c>
      <c r="AE28" s="300" t="n">
        <v>2049</v>
      </c>
      <c r="AF28" s="300" t="n">
        <v>2050</v>
      </c>
    </row>
    <row r="29" s="13" customFormat="true" ht="15" hidden="false" customHeight="false" outlineLevel="0" collapsed="false">
      <c r="B29" s="13" t="s">
        <v>391</v>
      </c>
      <c r="C29" s="13" t="s">
        <v>301</v>
      </c>
      <c r="D29" s="13" t="s">
        <v>303</v>
      </c>
      <c r="E29" s="308" t="n">
        <v>590</v>
      </c>
      <c r="F29" s="308" t="n">
        <v>590</v>
      </c>
      <c r="G29" s="308" t="n">
        <v>590</v>
      </c>
      <c r="H29" s="308" t="n">
        <v>590</v>
      </c>
      <c r="I29" s="308" t="n">
        <v>590</v>
      </c>
      <c r="J29" s="308" t="n">
        <v>590</v>
      </c>
      <c r="K29" s="308" t="n">
        <v>590</v>
      </c>
      <c r="L29" s="308" t="n">
        <v>590</v>
      </c>
      <c r="M29" s="308" t="n">
        <v>590</v>
      </c>
      <c r="N29" s="308" t="n">
        <v>590</v>
      </c>
      <c r="O29" s="308" t="n">
        <v>590</v>
      </c>
      <c r="P29" s="308" t="n">
        <v>590</v>
      </c>
      <c r="Q29" s="308" t="n">
        <v>590</v>
      </c>
      <c r="R29" s="308" t="n">
        <v>590</v>
      </c>
      <c r="S29" s="308" t="n">
        <v>590</v>
      </c>
      <c r="T29" s="308" t="n">
        <v>590</v>
      </c>
      <c r="U29" s="308" t="n">
        <v>590</v>
      </c>
      <c r="V29" s="308" t="n">
        <v>590</v>
      </c>
      <c r="W29" s="308" t="n">
        <v>590</v>
      </c>
      <c r="X29" s="308" t="n">
        <v>590</v>
      </c>
      <c r="Y29" s="308" t="n">
        <v>590</v>
      </c>
      <c r="Z29" s="308" t="n">
        <v>590</v>
      </c>
      <c r="AA29" s="308" t="n">
        <v>590</v>
      </c>
      <c r="AB29" s="308" t="n">
        <v>590</v>
      </c>
      <c r="AC29" s="308" t="n">
        <v>590</v>
      </c>
      <c r="AD29" s="308" t="n">
        <v>590</v>
      </c>
      <c r="AE29" s="308" t="n">
        <v>590</v>
      </c>
      <c r="AF29" s="308" t="n">
        <v>590</v>
      </c>
    </row>
    <row r="30" s="13" customFormat="true" ht="15" hidden="false" customHeight="false" outlineLevel="0" collapsed="false">
      <c r="B30" s="302" t="s">
        <v>391</v>
      </c>
      <c r="C30" s="302" t="s">
        <v>303</v>
      </c>
      <c r="D30" s="302" t="s">
        <v>301</v>
      </c>
      <c r="E30" s="309" t="n">
        <v>600</v>
      </c>
      <c r="F30" s="309" t="n">
        <v>600</v>
      </c>
      <c r="G30" s="309" t="n">
        <v>600</v>
      </c>
      <c r="H30" s="309" t="n">
        <v>600</v>
      </c>
      <c r="I30" s="309" t="n">
        <v>600</v>
      </c>
      <c r="J30" s="309" t="n">
        <v>600</v>
      </c>
      <c r="K30" s="309" t="n">
        <v>600</v>
      </c>
      <c r="L30" s="309" t="n">
        <v>600</v>
      </c>
      <c r="M30" s="309" t="n">
        <v>600</v>
      </c>
      <c r="N30" s="309" t="n">
        <v>600</v>
      </c>
      <c r="O30" s="309" t="n">
        <v>600</v>
      </c>
      <c r="P30" s="309" t="n">
        <v>600</v>
      </c>
      <c r="Q30" s="309" t="n">
        <v>600</v>
      </c>
      <c r="R30" s="309" t="n">
        <v>600</v>
      </c>
      <c r="S30" s="309" t="n">
        <v>600</v>
      </c>
      <c r="T30" s="309" t="n">
        <v>600</v>
      </c>
      <c r="U30" s="309" t="n">
        <v>600</v>
      </c>
      <c r="V30" s="309" t="n">
        <v>600</v>
      </c>
      <c r="W30" s="309" t="n">
        <v>600</v>
      </c>
      <c r="X30" s="309" t="n">
        <v>600</v>
      </c>
      <c r="Y30" s="309" t="n">
        <v>600</v>
      </c>
      <c r="Z30" s="309" t="n">
        <v>600</v>
      </c>
      <c r="AA30" s="309" t="n">
        <v>600</v>
      </c>
      <c r="AB30" s="309" t="n">
        <v>600</v>
      </c>
      <c r="AC30" s="309" t="n">
        <v>600</v>
      </c>
      <c r="AD30" s="309" t="n">
        <v>600</v>
      </c>
      <c r="AE30" s="309" t="n">
        <v>600</v>
      </c>
      <c r="AF30" s="309" t="n">
        <v>600</v>
      </c>
    </row>
    <row r="31" s="13" customFormat="true" ht="15" hidden="false" customHeight="false" outlineLevel="0" collapsed="false">
      <c r="B31" s="307" t="s">
        <v>388</v>
      </c>
      <c r="E31" s="312"/>
      <c r="F31" s="312"/>
      <c r="G31" s="312"/>
      <c r="H31" s="312"/>
      <c r="I31" s="312"/>
      <c r="J31" s="312"/>
      <c r="K31" s="312"/>
      <c r="L31" s="312"/>
      <c r="M31" s="312"/>
      <c r="N31" s="312"/>
      <c r="O31" s="312"/>
      <c r="P31" s="312"/>
      <c r="Q31" s="312"/>
      <c r="R31" s="312"/>
      <c r="S31" s="312"/>
      <c r="T31" s="312"/>
      <c r="U31" s="312"/>
      <c r="V31" s="312"/>
      <c r="W31" s="312"/>
      <c r="X31" s="313"/>
    </row>
    <row r="32" s="13" customFormat="true" ht="15" hidden="false" customHeight="false" outlineLevel="0" collapsed="false">
      <c r="B32" s="307"/>
      <c r="E32" s="312"/>
      <c r="F32" s="312"/>
      <c r="G32" s="312"/>
      <c r="H32" s="312"/>
      <c r="I32" s="312"/>
      <c r="J32" s="312"/>
      <c r="K32" s="312"/>
      <c r="L32" s="312"/>
      <c r="M32" s="312"/>
      <c r="N32" s="312"/>
      <c r="O32" s="312"/>
      <c r="P32" s="312"/>
      <c r="Q32" s="312"/>
      <c r="R32" s="312"/>
      <c r="S32" s="312"/>
      <c r="T32" s="312"/>
      <c r="U32" s="312"/>
      <c r="V32" s="312"/>
      <c r="W32" s="312"/>
      <c r="X32" s="313"/>
    </row>
    <row r="33" s="13" customFormat="true" ht="15" hidden="false" customHeight="false" outlineLevel="0" collapsed="false">
      <c r="B33" s="314" t="s">
        <v>110</v>
      </c>
      <c r="E33" s="300" t="n">
        <v>2023</v>
      </c>
      <c r="F33" s="300" t="n">
        <v>2024</v>
      </c>
      <c r="G33" s="300" t="n">
        <v>2025</v>
      </c>
      <c r="H33" s="300" t="n">
        <v>2026</v>
      </c>
      <c r="I33" s="300" t="n">
        <v>2027</v>
      </c>
      <c r="J33" s="300" t="n">
        <v>2028</v>
      </c>
      <c r="K33" s="300" t="n">
        <v>2029</v>
      </c>
      <c r="L33" s="300" t="n">
        <v>2030</v>
      </c>
      <c r="M33" s="300" t="n">
        <v>2031</v>
      </c>
      <c r="N33" s="300" t="n">
        <v>2032</v>
      </c>
      <c r="O33" s="300" t="n">
        <v>2033</v>
      </c>
      <c r="P33" s="300" t="n">
        <v>2034</v>
      </c>
      <c r="Q33" s="300" t="n">
        <v>2035</v>
      </c>
      <c r="R33" s="300" t="n">
        <v>2036</v>
      </c>
      <c r="S33" s="300" t="n">
        <v>2037</v>
      </c>
      <c r="T33" s="300" t="n">
        <v>2038</v>
      </c>
      <c r="U33" s="300" t="n">
        <v>2039</v>
      </c>
      <c r="V33" s="300" t="n">
        <v>2040</v>
      </c>
      <c r="W33" s="300" t="n">
        <v>2041</v>
      </c>
      <c r="X33" s="300" t="n">
        <v>2042</v>
      </c>
      <c r="Y33" s="300" t="n">
        <v>2043</v>
      </c>
      <c r="Z33" s="300" t="n">
        <v>2044</v>
      </c>
      <c r="AA33" s="300" t="n">
        <v>2045</v>
      </c>
      <c r="AB33" s="300" t="n">
        <v>2046</v>
      </c>
      <c r="AC33" s="300" t="n">
        <v>2047</v>
      </c>
      <c r="AD33" s="300" t="n">
        <v>2048</v>
      </c>
      <c r="AE33" s="300" t="n">
        <v>2049</v>
      </c>
      <c r="AF33" s="300" t="n">
        <v>2050</v>
      </c>
    </row>
    <row r="34" s="13" customFormat="true" ht="15" hidden="false" customHeight="false" outlineLevel="0" collapsed="false">
      <c r="B34" s="315" t="s">
        <v>102</v>
      </c>
      <c r="C34" s="315" t="s">
        <v>392</v>
      </c>
      <c r="D34" s="315" t="s">
        <v>303</v>
      </c>
      <c r="E34" s="316" t="n">
        <v>0</v>
      </c>
      <c r="F34" s="316"/>
      <c r="G34" s="316"/>
      <c r="H34" s="316"/>
      <c r="I34" s="316"/>
      <c r="J34" s="316"/>
      <c r="K34" s="316"/>
      <c r="L34" s="317" t="n">
        <v>1200</v>
      </c>
      <c r="M34" s="317" t="n">
        <v>1200</v>
      </c>
      <c r="N34" s="317" t="n">
        <v>1200</v>
      </c>
      <c r="O34" s="317" t="n">
        <v>1200</v>
      </c>
      <c r="P34" s="317" t="n">
        <v>1200</v>
      </c>
      <c r="Q34" s="317" t="n">
        <v>1200</v>
      </c>
      <c r="R34" s="317" t="n">
        <v>1200</v>
      </c>
      <c r="S34" s="317" t="n">
        <v>1200</v>
      </c>
      <c r="T34" s="317" t="n">
        <v>1200</v>
      </c>
      <c r="U34" s="317" t="n">
        <v>1200</v>
      </c>
      <c r="V34" s="317" t="n">
        <v>1200</v>
      </c>
      <c r="W34" s="317" t="n">
        <v>1200</v>
      </c>
      <c r="X34" s="317" t="n">
        <v>1200</v>
      </c>
      <c r="Y34" s="317" t="n">
        <v>1200</v>
      </c>
      <c r="Z34" s="317" t="n">
        <v>1200</v>
      </c>
      <c r="AA34" s="317" t="n">
        <v>1200</v>
      </c>
      <c r="AB34" s="317" t="n">
        <v>1200</v>
      </c>
      <c r="AC34" s="317" t="n">
        <v>1200</v>
      </c>
      <c r="AD34" s="317" t="n">
        <v>1200</v>
      </c>
      <c r="AE34" s="317" t="n">
        <v>1200</v>
      </c>
      <c r="AF34" s="317" t="n">
        <v>1200</v>
      </c>
    </row>
    <row r="35" s="13" customFormat="true" ht="15" hidden="false" customHeight="false" outlineLevel="0" collapsed="false">
      <c r="B35" s="302" t="s">
        <v>102</v>
      </c>
      <c r="C35" s="302" t="s">
        <v>303</v>
      </c>
      <c r="D35" s="302" t="s">
        <v>392</v>
      </c>
      <c r="E35" s="318"/>
      <c r="F35" s="318"/>
      <c r="G35" s="318"/>
      <c r="H35" s="318"/>
      <c r="I35" s="318"/>
      <c r="J35" s="318"/>
      <c r="K35" s="318"/>
      <c r="L35" s="309" t="n">
        <v>1200</v>
      </c>
      <c r="M35" s="309" t="n">
        <v>1200</v>
      </c>
      <c r="N35" s="309" t="n">
        <v>1200</v>
      </c>
      <c r="O35" s="309" t="n">
        <v>1200</v>
      </c>
      <c r="P35" s="309" t="n">
        <v>1200</v>
      </c>
      <c r="Q35" s="309" t="n">
        <v>1200</v>
      </c>
      <c r="R35" s="309" t="n">
        <v>1200</v>
      </c>
      <c r="S35" s="309" t="n">
        <v>1200</v>
      </c>
      <c r="T35" s="309" t="n">
        <v>1200</v>
      </c>
      <c r="U35" s="309" t="n">
        <v>1200</v>
      </c>
      <c r="V35" s="309" t="n">
        <v>1200</v>
      </c>
      <c r="W35" s="309" t="n">
        <v>1200</v>
      </c>
      <c r="X35" s="309" t="n">
        <v>1200</v>
      </c>
      <c r="Y35" s="309" t="n">
        <v>1200</v>
      </c>
      <c r="Z35" s="309" t="n">
        <v>1200</v>
      </c>
      <c r="AA35" s="309" t="n">
        <v>1200</v>
      </c>
      <c r="AB35" s="309" t="n">
        <v>1200</v>
      </c>
      <c r="AC35" s="309" t="n">
        <v>1200</v>
      </c>
      <c r="AD35" s="309" t="n">
        <v>1200</v>
      </c>
      <c r="AE35" s="309" t="n">
        <v>1200</v>
      </c>
      <c r="AF35" s="309" t="n">
        <v>1200</v>
      </c>
    </row>
    <row r="36" s="13" customFormat="true" ht="15" hidden="false" customHeight="false" outlineLevel="0" collapsed="false">
      <c r="B36" s="13" t="s">
        <v>102</v>
      </c>
      <c r="C36" s="13" t="s">
        <v>392</v>
      </c>
      <c r="D36" s="13" t="s">
        <v>393</v>
      </c>
      <c r="E36" s="316"/>
      <c r="F36" s="316"/>
      <c r="G36" s="316"/>
      <c r="H36" s="316"/>
      <c r="I36" s="316"/>
      <c r="J36" s="316"/>
      <c r="K36" s="316"/>
      <c r="L36" s="317" t="n">
        <v>2000</v>
      </c>
      <c r="M36" s="317" t="n">
        <v>2000</v>
      </c>
      <c r="N36" s="317" t="n">
        <v>2000</v>
      </c>
      <c r="O36" s="317" t="n">
        <v>2000</v>
      </c>
      <c r="P36" s="317" t="n">
        <v>2000</v>
      </c>
      <c r="Q36" s="317" t="n">
        <v>2000</v>
      </c>
      <c r="R36" s="317" t="n">
        <v>2000</v>
      </c>
      <c r="S36" s="317" t="n">
        <v>2000</v>
      </c>
      <c r="T36" s="317" t="n">
        <v>2000</v>
      </c>
      <c r="U36" s="317" t="n">
        <v>2000</v>
      </c>
      <c r="V36" s="317" t="n">
        <v>2000</v>
      </c>
      <c r="W36" s="317" t="n">
        <v>2000</v>
      </c>
      <c r="X36" s="317" t="n">
        <v>2000</v>
      </c>
      <c r="Y36" s="317" t="n">
        <v>2000</v>
      </c>
      <c r="Z36" s="317" t="n">
        <v>2000</v>
      </c>
      <c r="AA36" s="317" t="n">
        <v>2000</v>
      </c>
      <c r="AB36" s="317" t="n">
        <v>2000</v>
      </c>
      <c r="AC36" s="317" t="n">
        <v>2000</v>
      </c>
      <c r="AD36" s="317" t="n">
        <v>2000</v>
      </c>
      <c r="AE36" s="317" t="n">
        <v>2000</v>
      </c>
      <c r="AF36" s="317" t="n">
        <v>2000</v>
      </c>
    </row>
    <row r="37" s="13" customFormat="true" ht="15" hidden="false" customHeight="false" outlineLevel="0" collapsed="false">
      <c r="B37" s="302" t="s">
        <v>102</v>
      </c>
      <c r="C37" s="302" t="s">
        <v>394</v>
      </c>
      <c r="D37" s="302" t="s">
        <v>392</v>
      </c>
      <c r="E37" s="318"/>
      <c r="F37" s="318"/>
      <c r="G37" s="318"/>
      <c r="H37" s="318"/>
      <c r="I37" s="318"/>
      <c r="J37" s="318"/>
      <c r="K37" s="318"/>
      <c r="L37" s="309" t="n">
        <v>2000</v>
      </c>
      <c r="M37" s="309" t="n">
        <v>2000</v>
      </c>
      <c r="N37" s="309" t="n">
        <v>2000</v>
      </c>
      <c r="O37" s="309" t="n">
        <v>2000</v>
      </c>
      <c r="P37" s="309" t="n">
        <v>2000</v>
      </c>
      <c r="Q37" s="309" t="n">
        <v>2000</v>
      </c>
      <c r="R37" s="309" t="n">
        <v>2000</v>
      </c>
      <c r="S37" s="309" t="n">
        <v>2000</v>
      </c>
      <c r="T37" s="309" t="n">
        <v>2000</v>
      </c>
      <c r="U37" s="309" t="n">
        <v>2000</v>
      </c>
      <c r="V37" s="309" t="n">
        <v>2000</v>
      </c>
      <c r="W37" s="309" t="n">
        <v>2000</v>
      </c>
      <c r="X37" s="309" t="n">
        <v>2000</v>
      </c>
      <c r="Y37" s="309" t="n">
        <v>2000</v>
      </c>
      <c r="Z37" s="309" t="n">
        <v>2000</v>
      </c>
      <c r="AA37" s="309" t="n">
        <v>2000</v>
      </c>
      <c r="AB37" s="309" t="n">
        <v>2000</v>
      </c>
      <c r="AC37" s="309" t="n">
        <v>2000</v>
      </c>
      <c r="AD37" s="309" t="n">
        <v>2000</v>
      </c>
      <c r="AE37" s="309" t="n">
        <v>2000</v>
      </c>
      <c r="AF37" s="309" t="n">
        <v>2000</v>
      </c>
    </row>
    <row r="38" s="13" customFormat="true" ht="15" hidden="false" customHeight="false" outlineLevel="0" collapsed="false">
      <c r="B38" s="315" t="s">
        <v>103</v>
      </c>
      <c r="C38" s="315" t="s">
        <v>103</v>
      </c>
      <c r="D38" s="315" t="s">
        <v>301</v>
      </c>
      <c r="E38" s="316"/>
      <c r="F38" s="316"/>
      <c r="G38" s="316"/>
      <c r="H38" s="316"/>
      <c r="I38" s="316"/>
      <c r="J38" s="316"/>
      <c r="K38" s="317"/>
      <c r="L38" s="317"/>
      <c r="M38" s="317"/>
      <c r="N38" s="316"/>
      <c r="O38" s="317" t="n">
        <v>1400</v>
      </c>
      <c r="P38" s="317" t="n">
        <v>1400</v>
      </c>
      <c r="Q38" s="317" t="n">
        <v>1400</v>
      </c>
      <c r="R38" s="317" t="n">
        <v>1400</v>
      </c>
      <c r="S38" s="317" t="n">
        <v>1400</v>
      </c>
      <c r="T38" s="317" t="n">
        <v>1400</v>
      </c>
      <c r="U38" s="317" t="n">
        <v>1400</v>
      </c>
      <c r="V38" s="317" t="n">
        <v>1400</v>
      </c>
      <c r="W38" s="317" t="n">
        <v>1400</v>
      </c>
      <c r="X38" s="317" t="n">
        <v>1400</v>
      </c>
      <c r="Y38" s="317" t="n">
        <v>1400</v>
      </c>
      <c r="Z38" s="317" t="n">
        <v>1400</v>
      </c>
      <c r="AA38" s="317" t="n">
        <v>1400</v>
      </c>
      <c r="AB38" s="317" t="n">
        <v>1400</v>
      </c>
      <c r="AC38" s="317" t="n">
        <v>1400</v>
      </c>
      <c r="AD38" s="317" t="n">
        <v>1400</v>
      </c>
      <c r="AE38" s="317" t="n">
        <v>1400</v>
      </c>
      <c r="AF38" s="317" t="n">
        <v>1400</v>
      </c>
    </row>
    <row r="39" s="13" customFormat="true" ht="15" hidden="false" customHeight="false" outlineLevel="0" collapsed="false">
      <c r="B39" s="302" t="s">
        <v>103</v>
      </c>
      <c r="C39" s="19" t="s">
        <v>301</v>
      </c>
      <c r="D39" s="19" t="s">
        <v>103</v>
      </c>
      <c r="E39" s="318"/>
      <c r="F39" s="318"/>
      <c r="G39" s="318"/>
      <c r="H39" s="318"/>
      <c r="I39" s="318"/>
      <c r="J39" s="318"/>
      <c r="K39" s="309"/>
      <c r="L39" s="309"/>
      <c r="M39" s="309"/>
      <c r="N39" s="318"/>
      <c r="O39" s="309" t="n">
        <v>1400</v>
      </c>
      <c r="P39" s="309" t="n">
        <v>1400</v>
      </c>
      <c r="Q39" s="309" t="n">
        <v>1400</v>
      </c>
      <c r="R39" s="309" t="n">
        <v>1400</v>
      </c>
      <c r="S39" s="309" t="n">
        <v>1400</v>
      </c>
      <c r="T39" s="309" t="n">
        <v>1400</v>
      </c>
      <c r="U39" s="309" t="n">
        <v>1400</v>
      </c>
      <c r="V39" s="309" t="n">
        <v>1400</v>
      </c>
      <c r="W39" s="309" t="n">
        <v>1400</v>
      </c>
      <c r="X39" s="309" t="n">
        <v>1400</v>
      </c>
      <c r="Y39" s="309" t="n">
        <v>1400</v>
      </c>
      <c r="Z39" s="309" t="n">
        <v>1400</v>
      </c>
      <c r="AA39" s="309" t="n">
        <v>1400</v>
      </c>
      <c r="AB39" s="309" t="n">
        <v>1400</v>
      </c>
      <c r="AC39" s="309" t="n">
        <v>1400</v>
      </c>
      <c r="AD39" s="309" t="n">
        <v>1400</v>
      </c>
      <c r="AE39" s="309" t="n">
        <v>1400</v>
      </c>
      <c r="AF39" s="309" t="n">
        <v>1400</v>
      </c>
    </row>
    <row r="40" s="13" customFormat="true" ht="15" hidden="false" customHeight="false" outlineLevel="0" collapsed="false">
      <c r="B40" s="13" t="s">
        <v>103</v>
      </c>
      <c r="C40" s="315" t="s">
        <v>103</v>
      </c>
      <c r="D40" s="315" t="s">
        <v>395</v>
      </c>
      <c r="E40" s="316"/>
      <c r="F40" s="316"/>
      <c r="G40" s="316"/>
      <c r="H40" s="316"/>
      <c r="I40" s="316"/>
      <c r="J40" s="316"/>
      <c r="K40" s="317"/>
      <c r="L40" s="317"/>
      <c r="M40" s="317"/>
      <c r="N40" s="316"/>
      <c r="O40" s="317" t="n">
        <v>2000</v>
      </c>
      <c r="P40" s="317" t="n">
        <v>2000</v>
      </c>
      <c r="Q40" s="317" t="n">
        <v>2000</v>
      </c>
      <c r="R40" s="317" t="n">
        <v>2000</v>
      </c>
      <c r="S40" s="317" t="n">
        <v>2000</v>
      </c>
      <c r="T40" s="317" t="n">
        <v>2000</v>
      </c>
      <c r="U40" s="317" t="n">
        <v>2000</v>
      </c>
      <c r="V40" s="317" t="n">
        <v>2000</v>
      </c>
      <c r="W40" s="317" t="n">
        <v>2000</v>
      </c>
      <c r="X40" s="317" t="n">
        <v>2000</v>
      </c>
      <c r="Y40" s="317" t="n">
        <v>2000</v>
      </c>
      <c r="Z40" s="317" t="n">
        <v>2000</v>
      </c>
      <c r="AA40" s="317" t="n">
        <v>2000</v>
      </c>
      <c r="AB40" s="317" t="n">
        <v>2000</v>
      </c>
      <c r="AC40" s="317" t="n">
        <v>2000</v>
      </c>
      <c r="AD40" s="317" t="n">
        <v>2000</v>
      </c>
      <c r="AE40" s="317" t="n">
        <v>2000</v>
      </c>
      <c r="AF40" s="317" t="n">
        <v>2000</v>
      </c>
    </row>
    <row r="41" s="13" customFormat="true" ht="15" hidden="false" customHeight="false" outlineLevel="0" collapsed="false">
      <c r="B41" s="302" t="s">
        <v>103</v>
      </c>
      <c r="C41" s="19" t="s">
        <v>395</v>
      </c>
      <c r="D41" s="19" t="s">
        <v>103</v>
      </c>
      <c r="E41" s="318"/>
      <c r="F41" s="318"/>
      <c r="G41" s="318"/>
      <c r="H41" s="318"/>
      <c r="I41" s="318"/>
      <c r="J41" s="318"/>
      <c r="K41" s="309"/>
      <c r="L41" s="309"/>
      <c r="M41" s="309"/>
      <c r="N41" s="318"/>
      <c r="O41" s="309" t="n">
        <v>2000</v>
      </c>
      <c r="P41" s="309" t="n">
        <v>2000</v>
      </c>
      <c r="Q41" s="309" t="n">
        <v>2000</v>
      </c>
      <c r="R41" s="309" t="n">
        <v>2000</v>
      </c>
      <c r="S41" s="309" t="n">
        <v>2000</v>
      </c>
      <c r="T41" s="309" t="n">
        <v>2000</v>
      </c>
      <c r="U41" s="309" t="n">
        <v>2000</v>
      </c>
      <c r="V41" s="309" t="n">
        <v>2000</v>
      </c>
      <c r="W41" s="309" t="n">
        <v>2000</v>
      </c>
      <c r="X41" s="309" t="n">
        <v>2000</v>
      </c>
      <c r="Y41" s="309" t="n">
        <v>2000</v>
      </c>
      <c r="Z41" s="309" t="n">
        <v>2000</v>
      </c>
      <c r="AA41" s="309" t="n">
        <v>2000</v>
      </c>
      <c r="AB41" s="309" t="n">
        <v>2000</v>
      </c>
      <c r="AC41" s="309" t="n">
        <v>2000</v>
      </c>
      <c r="AD41" s="309" t="n">
        <v>2000</v>
      </c>
      <c r="AE41" s="309" t="n">
        <v>2000</v>
      </c>
      <c r="AF41" s="309" t="n">
        <v>2000</v>
      </c>
    </row>
    <row r="42" s="13" customFormat="true" ht="15" hidden="false" customHeight="false" outlineLevel="0" collapsed="false">
      <c r="B42" s="307" t="s">
        <v>396</v>
      </c>
      <c r="E42" s="312"/>
      <c r="F42" s="312"/>
      <c r="G42" s="312"/>
      <c r="H42" s="312"/>
      <c r="I42" s="312"/>
      <c r="J42" s="312"/>
      <c r="K42" s="312"/>
      <c r="L42" s="312"/>
      <c r="M42" s="312"/>
      <c r="N42" s="312"/>
      <c r="O42" s="312"/>
      <c r="P42" s="312"/>
      <c r="Q42" s="312"/>
      <c r="R42" s="312"/>
      <c r="S42" s="312"/>
      <c r="T42" s="312"/>
      <c r="U42" s="312"/>
      <c r="V42" s="312"/>
      <c r="W42" s="312"/>
    </row>
    <row r="45" s="285" customFormat="true" ht="15" hidden="false" customHeight="false" outlineLevel="0" collapsed="false">
      <c r="A45" s="279"/>
      <c r="B45" s="293" t="s">
        <v>51</v>
      </c>
      <c r="C45" s="279"/>
      <c r="D45" s="279"/>
      <c r="E45" s="279"/>
      <c r="F45" s="279"/>
      <c r="G45" s="279"/>
      <c r="H45" s="279"/>
      <c r="I45" s="279"/>
      <c r="J45" s="279"/>
      <c r="K45" s="279"/>
      <c r="L45" s="279"/>
      <c r="M45" s="279"/>
      <c r="N45" s="279"/>
      <c r="O45" s="279"/>
      <c r="P45" s="279"/>
      <c r="Q45" s="279"/>
      <c r="R45" s="279"/>
      <c r="S45" s="279"/>
      <c r="T45" s="279"/>
      <c r="U45" s="279"/>
      <c r="V45" s="279"/>
      <c r="W45" s="279"/>
      <c r="X45" s="279"/>
      <c r="Y45" s="279"/>
      <c r="Z45" s="279"/>
      <c r="AA45" s="279"/>
      <c r="AB45" s="279"/>
      <c r="AC45" s="279"/>
      <c r="AD45" s="279"/>
      <c r="AE45" s="279"/>
      <c r="AF45" s="279"/>
    </row>
    <row r="47" s="54" customFormat="true" ht="15" hidden="false" customHeight="false" outlineLevel="0" collapsed="false">
      <c r="B47" s="55" t="s">
        <v>397</v>
      </c>
      <c r="C47" s="55" t="s">
        <v>374</v>
      </c>
      <c r="D47" s="55" t="s">
        <v>375</v>
      </c>
      <c r="W47" s="319"/>
    </row>
    <row r="48" s="41" customFormat="true" ht="15" hidden="false" customHeight="false" outlineLevel="0" collapsed="false">
      <c r="B48" s="320" t="s">
        <v>60</v>
      </c>
      <c r="C48" s="320"/>
      <c r="D48" s="320"/>
      <c r="E48" s="321" t="n">
        <v>2023</v>
      </c>
      <c r="F48" s="321" t="n">
        <v>2024</v>
      </c>
      <c r="G48" s="321" t="n">
        <v>2025</v>
      </c>
      <c r="H48" s="321" t="n">
        <v>2026</v>
      </c>
      <c r="I48" s="321" t="n">
        <v>2027</v>
      </c>
      <c r="J48" s="321" t="n">
        <v>2028</v>
      </c>
      <c r="K48" s="321" t="n">
        <v>2029</v>
      </c>
      <c r="L48" s="321" t="n">
        <v>2030</v>
      </c>
      <c r="M48" s="321" t="n">
        <v>2031</v>
      </c>
      <c r="N48" s="321" t="n">
        <v>2032</v>
      </c>
      <c r="O48" s="321" t="n">
        <v>2033</v>
      </c>
      <c r="P48" s="321" t="n">
        <v>2034</v>
      </c>
      <c r="Q48" s="321" t="n">
        <v>2035</v>
      </c>
      <c r="R48" s="321" t="n">
        <v>2036</v>
      </c>
      <c r="S48" s="321" t="n">
        <v>2037</v>
      </c>
      <c r="T48" s="321" t="n">
        <v>2038</v>
      </c>
      <c r="U48" s="321" t="n">
        <v>2039</v>
      </c>
      <c r="V48" s="321" t="n">
        <v>2040</v>
      </c>
      <c r="W48" s="321" t="n">
        <v>2041</v>
      </c>
      <c r="X48" s="321" t="n">
        <v>2042</v>
      </c>
      <c r="Y48" s="321" t="n">
        <v>2043</v>
      </c>
      <c r="Z48" s="321" t="n">
        <v>2044</v>
      </c>
      <c r="AA48" s="321" t="n">
        <v>2045</v>
      </c>
      <c r="AB48" s="321" t="n">
        <v>2046</v>
      </c>
      <c r="AC48" s="321" t="n">
        <v>2047</v>
      </c>
      <c r="AD48" s="321" t="n">
        <v>2048</v>
      </c>
      <c r="AE48" s="321" t="n">
        <v>2049</v>
      </c>
      <c r="AF48" s="321" t="n">
        <v>2050</v>
      </c>
    </row>
    <row r="49" s="41" customFormat="true" ht="15" hidden="false" customHeight="false" outlineLevel="0" collapsed="false">
      <c r="B49" s="41" t="s">
        <v>398</v>
      </c>
      <c r="C49" s="41" t="s">
        <v>301</v>
      </c>
      <c r="D49" s="41" t="s">
        <v>377</v>
      </c>
      <c r="E49" s="322" t="n">
        <v>1632</v>
      </c>
      <c r="F49" s="322" t="n">
        <v>1632</v>
      </c>
      <c r="G49" s="322" t="n">
        <v>1632</v>
      </c>
      <c r="H49" s="323" t="n">
        <v>1632</v>
      </c>
      <c r="I49" s="323" t="n">
        <v>1632</v>
      </c>
      <c r="J49" s="323" t="n">
        <v>1632</v>
      </c>
      <c r="K49" s="323" t="n">
        <v>1632</v>
      </c>
      <c r="L49" s="323" t="n">
        <v>1632</v>
      </c>
      <c r="M49" s="323" t="n">
        <v>1632</v>
      </c>
      <c r="N49" s="323" t="n">
        <v>1632</v>
      </c>
      <c r="O49" s="323" t="n">
        <v>1632</v>
      </c>
      <c r="P49" s="323" t="n">
        <v>1632</v>
      </c>
      <c r="Q49" s="323" t="n">
        <v>1632</v>
      </c>
      <c r="R49" s="323" t="n">
        <v>1632</v>
      </c>
      <c r="S49" s="323" t="n">
        <v>1632</v>
      </c>
      <c r="T49" s="323" t="n">
        <v>1632</v>
      </c>
      <c r="U49" s="323" t="n">
        <v>1632</v>
      </c>
      <c r="V49" s="323" t="n">
        <v>1632</v>
      </c>
      <c r="W49" s="324" t="n">
        <v>1632</v>
      </c>
      <c r="X49" s="325" t="n">
        <v>1632</v>
      </c>
      <c r="Y49" s="325" t="n">
        <v>1632</v>
      </c>
      <c r="Z49" s="325" t="n">
        <v>1632</v>
      </c>
      <c r="AA49" s="325" t="n">
        <v>1632</v>
      </c>
      <c r="AB49" s="325" t="n">
        <v>1632</v>
      </c>
      <c r="AC49" s="325" t="n">
        <v>1632</v>
      </c>
      <c r="AD49" s="325" t="n">
        <v>1632</v>
      </c>
      <c r="AE49" s="325" t="n">
        <v>1632</v>
      </c>
      <c r="AF49" s="325" t="n">
        <v>1632</v>
      </c>
    </row>
    <row r="50" s="41" customFormat="true" ht="15" hidden="false" customHeight="false" outlineLevel="0" collapsed="false">
      <c r="B50" s="326" t="s">
        <v>398</v>
      </c>
      <c r="C50" s="326" t="s">
        <v>377</v>
      </c>
      <c r="D50" s="326" t="s">
        <v>301</v>
      </c>
      <c r="E50" s="327" t="n">
        <v>1632</v>
      </c>
      <c r="F50" s="327" t="n">
        <v>1632</v>
      </c>
      <c r="G50" s="327" t="n">
        <v>1632</v>
      </c>
      <c r="H50" s="328" t="n">
        <v>1632</v>
      </c>
      <c r="I50" s="328" t="n">
        <v>1632</v>
      </c>
      <c r="J50" s="328" t="n">
        <v>1632</v>
      </c>
      <c r="K50" s="328" t="n">
        <v>1632</v>
      </c>
      <c r="L50" s="328" t="n">
        <v>1632</v>
      </c>
      <c r="M50" s="328" t="n">
        <v>1632</v>
      </c>
      <c r="N50" s="328" t="n">
        <v>1632</v>
      </c>
      <c r="O50" s="328" t="n">
        <v>1632</v>
      </c>
      <c r="P50" s="328" t="n">
        <v>1632</v>
      </c>
      <c r="Q50" s="328" t="n">
        <v>1632</v>
      </c>
      <c r="R50" s="328" t="n">
        <v>1632</v>
      </c>
      <c r="S50" s="328" t="n">
        <v>1632</v>
      </c>
      <c r="T50" s="328" t="n">
        <v>1632</v>
      </c>
      <c r="U50" s="328" t="n">
        <v>1632</v>
      </c>
      <c r="V50" s="328" t="n">
        <v>1632</v>
      </c>
      <c r="W50" s="328" t="n">
        <v>1632</v>
      </c>
      <c r="X50" s="329" t="n">
        <v>1632</v>
      </c>
      <c r="Y50" s="329" t="n">
        <v>1632</v>
      </c>
      <c r="Z50" s="329" t="n">
        <v>1632</v>
      </c>
      <c r="AA50" s="329" t="n">
        <v>1632</v>
      </c>
      <c r="AB50" s="329" t="n">
        <v>1632</v>
      </c>
      <c r="AC50" s="329" t="n">
        <v>1632</v>
      </c>
      <c r="AD50" s="329" t="n">
        <v>1632</v>
      </c>
      <c r="AE50" s="329" t="n">
        <v>1632</v>
      </c>
      <c r="AF50" s="329" t="n">
        <v>1632</v>
      </c>
    </row>
    <row r="51" s="41" customFormat="true" ht="15" hidden="false" customHeight="false" outlineLevel="0" collapsed="false">
      <c r="B51" s="41" t="s">
        <v>378</v>
      </c>
      <c r="C51" s="41" t="s">
        <v>301</v>
      </c>
      <c r="D51" s="41" t="s">
        <v>379</v>
      </c>
      <c r="E51" s="323" t="n">
        <v>715</v>
      </c>
      <c r="F51" s="323" t="n">
        <v>715</v>
      </c>
      <c r="G51" s="323" t="n">
        <v>715</v>
      </c>
      <c r="H51" s="323" t="n">
        <v>715</v>
      </c>
      <c r="I51" s="323" t="n">
        <v>715</v>
      </c>
      <c r="J51" s="323" t="n">
        <v>715</v>
      </c>
      <c r="K51" s="323" t="n">
        <v>715</v>
      </c>
      <c r="L51" s="323" t="n">
        <v>715</v>
      </c>
      <c r="M51" s="323" t="n">
        <v>715</v>
      </c>
      <c r="N51" s="323" t="n">
        <v>715</v>
      </c>
      <c r="O51" s="323" t="n">
        <v>715</v>
      </c>
      <c r="P51" s="323" t="n">
        <v>715</v>
      </c>
      <c r="Q51" s="323" t="n">
        <v>715</v>
      </c>
      <c r="R51" s="323" t="n">
        <v>715</v>
      </c>
      <c r="S51" s="323" t="n">
        <v>715</v>
      </c>
      <c r="T51" s="323" t="n">
        <v>715</v>
      </c>
      <c r="U51" s="323" t="n">
        <v>715</v>
      </c>
      <c r="V51" s="323" t="n">
        <v>715</v>
      </c>
      <c r="W51" s="324" t="n">
        <v>715</v>
      </c>
      <c r="X51" s="325" t="n">
        <v>715</v>
      </c>
      <c r="Y51" s="325" t="n">
        <v>715</v>
      </c>
      <c r="Z51" s="325" t="n">
        <v>715</v>
      </c>
      <c r="AA51" s="325" t="n">
        <v>715</v>
      </c>
      <c r="AB51" s="325" t="n">
        <v>715</v>
      </c>
      <c r="AC51" s="325" t="n">
        <v>715</v>
      </c>
      <c r="AD51" s="325" t="n">
        <v>715</v>
      </c>
      <c r="AE51" s="325" t="n">
        <v>715</v>
      </c>
      <c r="AF51" s="325" t="n">
        <v>715</v>
      </c>
    </row>
    <row r="52" s="41" customFormat="true" ht="15" hidden="false" customHeight="false" outlineLevel="0" collapsed="false">
      <c r="B52" s="326" t="s">
        <v>378</v>
      </c>
      <c r="C52" s="326" t="s">
        <v>379</v>
      </c>
      <c r="D52" s="326" t="s">
        <v>301</v>
      </c>
      <c r="E52" s="328" t="n">
        <v>715</v>
      </c>
      <c r="F52" s="328" t="n">
        <v>715</v>
      </c>
      <c r="G52" s="328" t="n">
        <v>715</v>
      </c>
      <c r="H52" s="328" t="n">
        <v>715</v>
      </c>
      <c r="I52" s="328" t="n">
        <v>715</v>
      </c>
      <c r="J52" s="328" t="n">
        <v>715</v>
      </c>
      <c r="K52" s="328" t="n">
        <v>715</v>
      </c>
      <c r="L52" s="328" t="n">
        <v>715</v>
      </c>
      <c r="M52" s="328" t="n">
        <v>715</v>
      </c>
      <c r="N52" s="328" t="n">
        <v>715</v>
      </c>
      <c r="O52" s="328" t="n">
        <v>715</v>
      </c>
      <c r="P52" s="328" t="n">
        <v>715</v>
      </c>
      <c r="Q52" s="328" t="n">
        <v>715</v>
      </c>
      <c r="R52" s="328" t="n">
        <v>715</v>
      </c>
      <c r="S52" s="328" t="n">
        <v>715</v>
      </c>
      <c r="T52" s="328" t="n">
        <v>715</v>
      </c>
      <c r="U52" s="328" t="n">
        <v>715</v>
      </c>
      <c r="V52" s="328" t="n">
        <v>715</v>
      </c>
      <c r="W52" s="328" t="n">
        <v>715</v>
      </c>
      <c r="X52" s="329" t="n">
        <v>715</v>
      </c>
      <c r="Y52" s="329" t="n">
        <v>715</v>
      </c>
      <c r="Z52" s="329" t="n">
        <v>715</v>
      </c>
      <c r="AA52" s="329" t="n">
        <v>715</v>
      </c>
      <c r="AB52" s="329" t="n">
        <v>715</v>
      </c>
      <c r="AC52" s="329" t="n">
        <v>715</v>
      </c>
      <c r="AD52" s="329" t="n">
        <v>715</v>
      </c>
      <c r="AE52" s="329" t="n">
        <v>715</v>
      </c>
      <c r="AF52" s="329" t="n">
        <v>715</v>
      </c>
    </row>
    <row r="53" s="41" customFormat="true" ht="15" hidden="false" customHeight="false" outlineLevel="0" collapsed="false">
      <c r="B53" s="41" t="s">
        <v>380</v>
      </c>
      <c r="C53" s="41" t="s">
        <v>301</v>
      </c>
      <c r="D53" s="41" t="s">
        <v>381</v>
      </c>
      <c r="E53" s="323" t="n">
        <v>2500</v>
      </c>
      <c r="F53" s="323" t="n">
        <v>2500</v>
      </c>
      <c r="G53" s="323" t="n">
        <v>2500</v>
      </c>
      <c r="H53" s="323" t="n">
        <v>3500</v>
      </c>
      <c r="I53" s="323" t="n">
        <v>3500</v>
      </c>
      <c r="J53" s="323" t="n">
        <v>3500</v>
      </c>
      <c r="K53" s="323" t="n">
        <v>3500</v>
      </c>
      <c r="L53" s="323" t="n">
        <v>3500</v>
      </c>
      <c r="M53" s="323" t="n">
        <v>3500</v>
      </c>
      <c r="N53" s="323" t="n">
        <v>3500</v>
      </c>
      <c r="O53" s="323" t="n">
        <v>3500</v>
      </c>
      <c r="P53" s="323" t="n">
        <v>3500</v>
      </c>
      <c r="Q53" s="323" t="n">
        <v>3500</v>
      </c>
      <c r="R53" s="323" t="n">
        <v>3500</v>
      </c>
      <c r="S53" s="323" t="n">
        <v>3500</v>
      </c>
      <c r="T53" s="323" t="n">
        <v>3500</v>
      </c>
      <c r="U53" s="323" t="n">
        <v>3500</v>
      </c>
      <c r="V53" s="323" t="n">
        <v>3500</v>
      </c>
      <c r="W53" s="324" t="n">
        <v>3500</v>
      </c>
      <c r="X53" s="325" t="n">
        <v>3500</v>
      </c>
      <c r="Y53" s="325" t="n">
        <v>3500</v>
      </c>
      <c r="Z53" s="325" t="n">
        <v>3500</v>
      </c>
      <c r="AA53" s="325" t="n">
        <v>3500</v>
      </c>
      <c r="AB53" s="325" t="n">
        <v>3500</v>
      </c>
      <c r="AC53" s="325" t="n">
        <v>3500</v>
      </c>
      <c r="AD53" s="325" t="n">
        <v>3500</v>
      </c>
      <c r="AE53" s="325" t="n">
        <v>3500</v>
      </c>
      <c r="AF53" s="325" t="n">
        <v>3500</v>
      </c>
    </row>
    <row r="54" s="41" customFormat="true" ht="15" hidden="false" customHeight="false" outlineLevel="0" collapsed="false">
      <c r="B54" s="326" t="s">
        <v>380</v>
      </c>
      <c r="C54" s="326" t="s">
        <v>381</v>
      </c>
      <c r="D54" s="326" t="s">
        <v>301</v>
      </c>
      <c r="E54" s="328" t="n">
        <v>2500</v>
      </c>
      <c r="F54" s="328" t="n">
        <v>2500</v>
      </c>
      <c r="G54" s="328" t="n">
        <v>2500</v>
      </c>
      <c r="H54" s="328" t="n">
        <v>3500</v>
      </c>
      <c r="I54" s="328" t="n">
        <v>3500</v>
      </c>
      <c r="J54" s="328" t="n">
        <v>3500</v>
      </c>
      <c r="K54" s="328" t="n">
        <v>3500</v>
      </c>
      <c r="L54" s="328" t="n">
        <v>3500</v>
      </c>
      <c r="M54" s="328" t="n">
        <v>3500</v>
      </c>
      <c r="N54" s="328" t="n">
        <v>3500</v>
      </c>
      <c r="O54" s="328" t="n">
        <v>3500</v>
      </c>
      <c r="P54" s="328" t="n">
        <v>3500</v>
      </c>
      <c r="Q54" s="328" t="n">
        <v>3500</v>
      </c>
      <c r="R54" s="328" t="n">
        <v>3500</v>
      </c>
      <c r="S54" s="328" t="n">
        <v>3500</v>
      </c>
      <c r="T54" s="328" t="n">
        <v>3500</v>
      </c>
      <c r="U54" s="328" t="n">
        <v>3500</v>
      </c>
      <c r="V54" s="328" t="n">
        <v>3500</v>
      </c>
      <c r="W54" s="328" t="n">
        <v>3500</v>
      </c>
      <c r="X54" s="329" t="n">
        <v>3500</v>
      </c>
      <c r="Y54" s="329" t="n">
        <v>3500</v>
      </c>
      <c r="Z54" s="329" t="n">
        <v>3500</v>
      </c>
      <c r="AA54" s="329" t="n">
        <v>3500</v>
      </c>
      <c r="AB54" s="329" t="n">
        <v>3500</v>
      </c>
      <c r="AC54" s="329" t="n">
        <v>3500</v>
      </c>
      <c r="AD54" s="329" t="n">
        <v>3500</v>
      </c>
      <c r="AE54" s="329" t="n">
        <v>3500</v>
      </c>
      <c r="AF54" s="329" t="n">
        <v>3500</v>
      </c>
    </row>
    <row r="55" s="41" customFormat="true" ht="15" hidden="false" customHeight="false" outlineLevel="0" collapsed="false">
      <c r="B55" s="41" t="s">
        <v>382</v>
      </c>
      <c r="C55" s="41" t="s">
        <v>301</v>
      </c>
      <c r="D55" s="41" t="s">
        <v>383</v>
      </c>
      <c r="E55" s="323" t="n">
        <v>700</v>
      </c>
      <c r="F55" s="323" t="n">
        <v>700</v>
      </c>
      <c r="G55" s="323" t="n">
        <v>700</v>
      </c>
      <c r="H55" s="323" t="n">
        <v>700</v>
      </c>
      <c r="I55" s="323" t="n">
        <v>700</v>
      </c>
      <c r="J55" s="323" t="n">
        <v>700</v>
      </c>
      <c r="K55" s="323" t="n">
        <v>700</v>
      </c>
      <c r="L55" s="323" t="n">
        <v>700</v>
      </c>
      <c r="M55" s="323" t="n">
        <v>700</v>
      </c>
      <c r="N55" s="323" t="n">
        <v>700</v>
      </c>
      <c r="O55" s="323" t="n">
        <v>700</v>
      </c>
      <c r="P55" s="323" t="n">
        <v>700</v>
      </c>
      <c r="Q55" s="323" t="n">
        <v>700</v>
      </c>
      <c r="R55" s="323" t="n">
        <v>700</v>
      </c>
      <c r="S55" s="323" t="n">
        <v>700</v>
      </c>
      <c r="T55" s="323" t="n">
        <v>700</v>
      </c>
      <c r="U55" s="323" t="n">
        <v>700</v>
      </c>
      <c r="V55" s="323" t="n">
        <v>700</v>
      </c>
      <c r="W55" s="324" t="n">
        <v>700</v>
      </c>
      <c r="X55" s="325" t="n">
        <v>700</v>
      </c>
      <c r="Y55" s="325" t="n">
        <v>700</v>
      </c>
      <c r="Z55" s="325" t="n">
        <v>700</v>
      </c>
      <c r="AA55" s="325" t="n">
        <v>700</v>
      </c>
      <c r="AB55" s="325" t="n">
        <v>700</v>
      </c>
      <c r="AC55" s="325" t="n">
        <v>700</v>
      </c>
      <c r="AD55" s="325" t="n">
        <v>700</v>
      </c>
      <c r="AE55" s="325" t="n">
        <v>700</v>
      </c>
      <c r="AF55" s="325" t="n">
        <v>700</v>
      </c>
    </row>
    <row r="56" s="41" customFormat="true" ht="15" hidden="false" customHeight="false" outlineLevel="0" collapsed="false">
      <c r="B56" s="326" t="s">
        <v>382</v>
      </c>
      <c r="C56" s="326" t="s">
        <v>383</v>
      </c>
      <c r="D56" s="326" t="s">
        <v>301</v>
      </c>
      <c r="E56" s="328" t="n">
        <v>700</v>
      </c>
      <c r="F56" s="328" t="n">
        <v>700</v>
      </c>
      <c r="G56" s="328" t="n">
        <v>700</v>
      </c>
      <c r="H56" s="328" t="n">
        <v>700</v>
      </c>
      <c r="I56" s="328" t="n">
        <v>700</v>
      </c>
      <c r="J56" s="328" t="n">
        <v>700</v>
      </c>
      <c r="K56" s="328" t="n">
        <v>700</v>
      </c>
      <c r="L56" s="328" t="n">
        <v>700</v>
      </c>
      <c r="M56" s="328" t="n">
        <v>700</v>
      </c>
      <c r="N56" s="328" t="n">
        <v>700</v>
      </c>
      <c r="O56" s="328" t="n">
        <v>700</v>
      </c>
      <c r="P56" s="328" t="n">
        <v>700</v>
      </c>
      <c r="Q56" s="328" t="n">
        <v>700</v>
      </c>
      <c r="R56" s="328" t="n">
        <v>700</v>
      </c>
      <c r="S56" s="328" t="n">
        <v>700</v>
      </c>
      <c r="T56" s="328" t="n">
        <v>700</v>
      </c>
      <c r="U56" s="328" t="n">
        <v>700</v>
      </c>
      <c r="V56" s="328" t="n">
        <v>700</v>
      </c>
      <c r="W56" s="328" t="n">
        <v>700</v>
      </c>
      <c r="X56" s="329" t="n">
        <v>700</v>
      </c>
      <c r="Y56" s="329" t="n">
        <v>700</v>
      </c>
      <c r="Z56" s="329" t="n">
        <v>700</v>
      </c>
      <c r="AA56" s="329" t="n">
        <v>700</v>
      </c>
      <c r="AB56" s="329" t="n">
        <v>700</v>
      </c>
      <c r="AC56" s="329" t="n">
        <v>700</v>
      </c>
      <c r="AD56" s="329" t="n">
        <v>700</v>
      </c>
      <c r="AE56" s="329" t="n">
        <v>700</v>
      </c>
      <c r="AF56" s="329" t="n">
        <v>700</v>
      </c>
    </row>
    <row r="57" s="41" customFormat="true" ht="15" hidden="false" customHeight="false" outlineLevel="0" collapsed="false">
      <c r="B57" s="41" t="s">
        <v>399</v>
      </c>
      <c r="C57" s="41" t="s">
        <v>301</v>
      </c>
      <c r="D57" s="41" t="s">
        <v>385</v>
      </c>
      <c r="E57" s="323"/>
      <c r="F57" s="323" t="n">
        <v>1400</v>
      </c>
      <c r="G57" s="323" t="n">
        <v>1400</v>
      </c>
      <c r="H57" s="323" t="n">
        <v>1400</v>
      </c>
      <c r="I57" s="323" t="n">
        <v>1400</v>
      </c>
      <c r="J57" s="323" t="n">
        <v>1400</v>
      </c>
      <c r="K57" s="323" t="n">
        <v>1400</v>
      </c>
      <c r="L57" s="323" t="n">
        <v>1400</v>
      </c>
      <c r="M57" s="323" t="n">
        <v>1400</v>
      </c>
      <c r="N57" s="323" t="n">
        <v>1400</v>
      </c>
      <c r="O57" s="323" t="n">
        <v>1400</v>
      </c>
      <c r="P57" s="323" t="n">
        <v>1400</v>
      </c>
      <c r="Q57" s="323" t="n">
        <v>1400</v>
      </c>
      <c r="R57" s="323" t="n">
        <v>1400</v>
      </c>
      <c r="S57" s="323" t="n">
        <v>1400</v>
      </c>
      <c r="T57" s="323" t="n">
        <v>1400</v>
      </c>
      <c r="U57" s="323" t="n">
        <v>1400</v>
      </c>
      <c r="V57" s="323" t="n">
        <v>1400</v>
      </c>
      <c r="W57" s="324" t="n">
        <v>1400</v>
      </c>
      <c r="X57" s="325" t="n">
        <v>1400</v>
      </c>
      <c r="Y57" s="325" t="n">
        <v>1400</v>
      </c>
      <c r="Z57" s="325" t="n">
        <v>1400</v>
      </c>
      <c r="AA57" s="325" t="n">
        <v>1400</v>
      </c>
      <c r="AB57" s="325" t="n">
        <v>1400</v>
      </c>
      <c r="AC57" s="325" t="n">
        <v>1400</v>
      </c>
      <c r="AD57" s="325" t="n">
        <v>1400</v>
      </c>
      <c r="AE57" s="325" t="n">
        <v>1400</v>
      </c>
      <c r="AF57" s="325" t="n">
        <v>1400</v>
      </c>
    </row>
    <row r="58" s="41" customFormat="true" ht="15" hidden="false" customHeight="false" outlineLevel="0" collapsed="false">
      <c r="B58" s="326" t="s">
        <v>399</v>
      </c>
      <c r="C58" s="326" t="s">
        <v>385</v>
      </c>
      <c r="D58" s="326" t="s">
        <v>301</v>
      </c>
      <c r="E58" s="328"/>
      <c r="F58" s="328" t="n">
        <v>1400</v>
      </c>
      <c r="G58" s="328" t="n">
        <v>1400</v>
      </c>
      <c r="H58" s="328" t="n">
        <v>1400</v>
      </c>
      <c r="I58" s="328" t="n">
        <v>1400</v>
      </c>
      <c r="J58" s="328" t="n">
        <v>1400</v>
      </c>
      <c r="K58" s="328" t="n">
        <v>1400</v>
      </c>
      <c r="L58" s="328" t="n">
        <v>1400</v>
      </c>
      <c r="M58" s="328" t="n">
        <v>1400</v>
      </c>
      <c r="N58" s="328" t="n">
        <v>1400</v>
      </c>
      <c r="O58" s="328" t="n">
        <v>1400</v>
      </c>
      <c r="P58" s="328" t="n">
        <v>1400</v>
      </c>
      <c r="Q58" s="328" t="n">
        <v>1400</v>
      </c>
      <c r="R58" s="328" t="n">
        <v>1400</v>
      </c>
      <c r="S58" s="328" t="n">
        <v>1400</v>
      </c>
      <c r="T58" s="328" t="n">
        <v>1400</v>
      </c>
      <c r="U58" s="328" t="n">
        <v>1400</v>
      </c>
      <c r="V58" s="328" t="n">
        <v>1400</v>
      </c>
      <c r="W58" s="328" t="n">
        <v>1400</v>
      </c>
      <c r="X58" s="329" t="n">
        <v>1400</v>
      </c>
      <c r="Y58" s="329" t="n">
        <v>1400</v>
      </c>
      <c r="Z58" s="329" t="n">
        <v>1400</v>
      </c>
      <c r="AA58" s="329" t="n">
        <v>1400</v>
      </c>
      <c r="AB58" s="329" t="n">
        <v>1400</v>
      </c>
      <c r="AC58" s="329" t="n">
        <v>1400</v>
      </c>
      <c r="AD58" s="329" t="n">
        <v>1400</v>
      </c>
      <c r="AE58" s="329" t="n">
        <v>1400</v>
      </c>
      <c r="AF58" s="329" t="n">
        <v>1400</v>
      </c>
    </row>
    <row r="59" s="41" customFormat="true" ht="15" hidden="false" customHeight="false" outlineLevel="0" collapsed="false">
      <c r="E59" s="323"/>
      <c r="F59" s="323"/>
      <c r="G59" s="323"/>
      <c r="H59" s="323"/>
      <c r="I59" s="323"/>
      <c r="J59" s="323"/>
      <c r="K59" s="323"/>
      <c r="L59" s="323"/>
      <c r="M59" s="323"/>
      <c r="N59" s="323"/>
      <c r="O59" s="323"/>
      <c r="P59" s="323"/>
      <c r="Q59" s="323"/>
      <c r="R59" s="323"/>
      <c r="S59" s="323"/>
      <c r="T59" s="323"/>
      <c r="U59" s="323"/>
      <c r="V59" s="323"/>
      <c r="W59" s="324"/>
    </row>
    <row r="60" s="41" customFormat="true" ht="15" hidden="false" customHeight="false" outlineLevel="0" collapsed="false">
      <c r="B60" s="320" t="s">
        <v>61</v>
      </c>
      <c r="C60" s="320"/>
      <c r="D60" s="320"/>
      <c r="E60" s="321" t="n">
        <v>2023</v>
      </c>
      <c r="F60" s="321" t="n">
        <v>2024</v>
      </c>
      <c r="G60" s="321" t="n">
        <v>2025</v>
      </c>
      <c r="H60" s="321" t="n">
        <v>2026</v>
      </c>
      <c r="I60" s="321" t="n">
        <v>2027</v>
      </c>
      <c r="J60" s="321" t="n">
        <v>2028</v>
      </c>
      <c r="K60" s="321" t="n">
        <v>2029</v>
      </c>
      <c r="L60" s="321" t="n">
        <v>2030</v>
      </c>
      <c r="M60" s="321" t="n">
        <v>2031</v>
      </c>
      <c r="N60" s="321" t="n">
        <v>2032</v>
      </c>
      <c r="O60" s="321" t="n">
        <v>2033</v>
      </c>
      <c r="P60" s="321" t="n">
        <v>2034</v>
      </c>
      <c r="Q60" s="321" t="n">
        <v>2035</v>
      </c>
      <c r="R60" s="321" t="n">
        <v>2036</v>
      </c>
      <c r="S60" s="321" t="n">
        <v>2037</v>
      </c>
      <c r="T60" s="321" t="n">
        <v>2038</v>
      </c>
      <c r="U60" s="321" t="n">
        <v>2039</v>
      </c>
      <c r="V60" s="321" t="n">
        <v>2040</v>
      </c>
      <c r="W60" s="321" t="n">
        <v>2041</v>
      </c>
      <c r="X60" s="321" t="n">
        <v>2042</v>
      </c>
      <c r="Y60" s="321" t="n">
        <v>2043</v>
      </c>
      <c r="Z60" s="321" t="n">
        <v>2044</v>
      </c>
      <c r="AA60" s="321" t="n">
        <v>2045</v>
      </c>
      <c r="AB60" s="321" t="n">
        <v>2046</v>
      </c>
      <c r="AC60" s="321" t="n">
        <v>2047</v>
      </c>
      <c r="AD60" s="321" t="n">
        <v>2048</v>
      </c>
      <c r="AE60" s="321" t="n">
        <v>2049</v>
      </c>
      <c r="AF60" s="321" t="n">
        <v>2050</v>
      </c>
    </row>
    <row r="61" s="41" customFormat="true" ht="15" hidden="false" customHeight="false" outlineLevel="0" collapsed="false">
      <c r="B61" s="41" t="s">
        <v>389</v>
      </c>
      <c r="C61" s="41" t="s">
        <v>303</v>
      </c>
      <c r="D61" s="41" t="s">
        <v>379</v>
      </c>
      <c r="E61" s="323" t="n">
        <v>1700</v>
      </c>
      <c r="F61" s="323" t="n">
        <v>1700</v>
      </c>
      <c r="G61" s="323" t="n">
        <v>1700</v>
      </c>
      <c r="H61" s="323" t="n">
        <v>1700</v>
      </c>
      <c r="I61" s="323" t="n">
        <v>1700</v>
      </c>
      <c r="J61" s="323" t="n">
        <v>1700</v>
      </c>
      <c r="K61" s="323" t="n">
        <v>1700</v>
      </c>
      <c r="L61" s="323" t="n">
        <v>1700</v>
      </c>
      <c r="M61" s="323" t="n">
        <v>1700</v>
      </c>
      <c r="N61" s="323" t="n">
        <v>1700</v>
      </c>
      <c r="O61" s="323" t="n">
        <v>1700</v>
      </c>
      <c r="P61" s="323" t="n">
        <v>1700</v>
      </c>
      <c r="Q61" s="323" t="n">
        <v>1700</v>
      </c>
      <c r="R61" s="323" t="n">
        <v>1700</v>
      </c>
      <c r="S61" s="323" t="n">
        <v>1700</v>
      </c>
      <c r="T61" s="323" t="n">
        <v>1700</v>
      </c>
      <c r="U61" s="323" t="n">
        <v>1700</v>
      </c>
      <c r="V61" s="323" t="n">
        <v>1700</v>
      </c>
      <c r="W61" s="324" t="n">
        <v>1700</v>
      </c>
      <c r="X61" s="325" t="n">
        <v>1700</v>
      </c>
      <c r="Y61" s="325" t="n">
        <v>1700</v>
      </c>
      <c r="Z61" s="325" t="n">
        <v>1700</v>
      </c>
      <c r="AA61" s="325" t="n">
        <v>1700</v>
      </c>
      <c r="AB61" s="325" t="n">
        <v>1700</v>
      </c>
      <c r="AC61" s="325" t="n">
        <v>1700</v>
      </c>
      <c r="AD61" s="325" t="n">
        <v>1700</v>
      </c>
      <c r="AE61" s="325" t="n">
        <v>1700</v>
      </c>
      <c r="AF61" s="325" t="n">
        <v>1700</v>
      </c>
    </row>
    <row r="62" s="41" customFormat="true" ht="15" hidden="false" customHeight="false" outlineLevel="0" collapsed="false">
      <c r="B62" s="326" t="s">
        <v>389</v>
      </c>
      <c r="C62" s="326" t="s">
        <v>379</v>
      </c>
      <c r="D62" s="326" t="s">
        <v>303</v>
      </c>
      <c r="E62" s="328" t="n">
        <v>1300</v>
      </c>
      <c r="F62" s="328" t="n">
        <v>1300</v>
      </c>
      <c r="G62" s="328" t="n">
        <v>1300</v>
      </c>
      <c r="H62" s="328" t="n">
        <v>1300</v>
      </c>
      <c r="I62" s="328" t="n">
        <v>1300</v>
      </c>
      <c r="J62" s="328" t="n">
        <v>1300</v>
      </c>
      <c r="K62" s="328" t="n">
        <v>1300</v>
      </c>
      <c r="L62" s="328" t="n">
        <v>1300</v>
      </c>
      <c r="M62" s="328" t="n">
        <v>1300</v>
      </c>
      <c r="N62" s="328" t="n">
        <v>1300</v>
      </c>
      <c r="O62" s="328" t="n">
        <v>1300</v>
      </c>
      <c r="P62" s="328" t="n">
        <v>1300</v>
      </c>
      <c r="Q62" s="328" t="n">
        <v>1300</v>
      </c>
      <c r="R62" s="328" t="n">
        <v>1300</v>
      </c>
      <c r="S62" s="328" t="n">
        <v>1300</v>
      </c>
      <c r="T62" s="328" t="n">
        <v>1300</v>
      </c>
      <c r="U62" s="328" t="n">
        <v>1300</v>
      </c>
      <c r="V62" s="328" t="n">
        <v>1300</v>
      </c>
      <c r="W62" s="328" t="n">
        <v>1300</v>
      </c>
      <c r="X62" s="329" t="n">
        <v>1300</v>
      </c>
      <c r="Y62" s="329" t="n">
        <v>1300</v>
      </c>
      <c r="Z62" s="329" t="n">
        <v>1300</v>
      </c>
      <c r="AA62" s="329" t="n">
        <v>1300</v>
      </c>
      <c r="AB62" s="329" t="n">
        <v>1300</v>
      </c>
      <c r="AC62" s="329" t="n">
        <v>1300</v>
      </c>
      <c r="AD62" s="329" t="n">
        <v>1300</v>
      </c>
      <c r="AE62" s="329" t="n">
        <v>1300</v>
      </c>
      <c r="AF62" s="329" t="n">
        <v>1300</v>
      </c>
    </row>
    <row r="63" s="41" customFormat="true" ht="15" hidden="false" customHeight="false" outlineLevel="0" collapsed="false">
      <c r="B63" s="41" t="s">
        <v>390</v>
      </c>
      <c r="C63" s="41" t="s">
        <v>303</v>
      </c>
      <c r="D63" s="41" t="s">
        <v>381</v>
      </c>
      <c r="E63" s="323" t="n">
        <v>585</v>
      </c>
      <c r="F63" s="323" t="n">
        <v>585</v>
      </c>
      <c r="G63" s="323" t="n">
        <v>585</v>
      </c>
      <c r="H63" s="323" t="n">
        <v>585</v>
      </c>
      <c r="I63" s="323" t="n">
        <v>585</v>
      </c>
      <c r="J63" s="323" t="n">
        <v>585</v>
      </c>
      <c r="K63" s="323" t="n">
        <v>585</v>
      </c>
      <c r="L63" s="323" t="n">
        <v>585</v>
      </c>
      <c r="M63" s="323" t="n">
        <v>585</v>
      </c>
      <c r="N63" s="323" t="n">
        <v>585</v>
      </c>
      <c r="O63" s="323" t="n">
        <v>585</v>
      </c>
      <c r="P63" s="323" t="n">
        <v>585</v>
      </c>
      <c r="Q63" s="323" t="n">
        <v>585</v>
      </c>
      <c r="R63" s="323" t="n">
        <v>585</v>
      </c>
      <c r="S63" s="323" t="n">
        <v>585</v>
      </c>
      <c r="T63" s="323" t="n">
        <v>585</v>
      </c>
      <c r="U63" s="323" t="n">
        <v>585</v>
      </c>
      <c r="V63" s="323" t="n">
        <v>585</v>
      </c>
      <c r="W63" s="324" t="n">
        <v>585</v>
      </c>
      <c r="X63" s="325" t="n">
        <v>585</v>
      </c>
      <c r="Y63" s="325" t="n">
        <v>585</v>
      </c>
      <c r="Z63" s="325" t="n">
        <v>585</v>
      </c>
      <c r="AA63" s="325" t="n">
        <v>585</v>
      </c>
      <c r="AB63" s="325" t="n">
        <v>585</v>
      </c>
      <c r="AC63" s="325" t="n">
        <v>585</v>
      </c>
      <c r="AD63" s="325" t="n">
        <v>585</v>
      </c>
      <c r="AE63" s="325" t="n">
        <v>585</v>
      </c>
      <c r="AF63" s="325" t="n">
        <v>585</v>
      </c>
    </row>
    <row r="64" s="41" customFormat="true" ht="15" hidden="false" customHeight="false" outlineLevel="0" collapsed="false">
      <c r="B64" s="326" t="s">
        <v>390</v>
      </c>
      <c r="C64" s="326" t="s">
        <v>381</v>
      </c>
      <c r="D64" s="326" t="s">
        <v>303</v>
      </c>
      <c r="E64" s="328" t="n">
        <v>600</v>
      </c>
      <c r="F64" s="328" t="n">
        <v>600</v>
      </c>
      <c r="G64" s="328" t="n">
        <v>600</v>
      </c>
      <c r="H64" s="328" t="n">
        <v>600</v>
      </c>
      <c r="I64" s="328" t="n">
        <v>600</v>
      </c>
      <c r="J64" s="328" t="n">
        <v>600</v>
      </c>
      <c r="K64" s="328" t="n">
        <v>600</v>
      </c>
      <c r="L64" s="328" t="n">
        <v>600</v>
      </c>
      <c r="M64" s="328" t="n">
        <v>600</v>
      </c>
      <c r="N64" s="328" t="n">
        <v>600</v>
      </c>
      <c r="O64" s="328" t="n">
        <v>600</v>
      </c>
      <c r="P64" s="328" t="n">
        <v>600</v>
      </c>
      <c r="Q64" s="328" t="n">
        <v>600</v>
      </c>
      <c r="R64" s="328" t="n">
        <v>600</v>
      </c>
      <c r="S64" s="328" t="n">
        <v>600</v>
      </c>
      <c r="T64" s="328" t="n">
        <v>600</v>
      </c>
      <c r="U64" s="328" t="n">
        <v>600</v>
      </c>
      <c r="V64" s="328" t="n">
        <v>600</v>
      </c>
      <c r="W64" s="328" t="n">
        <v>600</v>
      </c>
      <c r="X64" s="329" t="n">
        <v>600</v>
      </c>
      <c r="Y64" s="329" t="n">
        <v>600</v>
      </c>
      <c r="Z64" s="329" t="n">
        <v>600</v>
      </c>
      <c r="AA64" s="329" t="n">
        <v>600</v>
      </c>
      <c r="AB64" s="329" t="n">
        <v>600</v>
      </c>
      <c r="AC64" s="329" t="n">
        <v>600</v>
      </c>
      <c r="AD64" s="329" t="n">
        <v>600</v>
      </c>
      <c r="AE64" s="329" t="n">
        <v>600</v>
      </c>
      <c r="AF64" s="329" t="n">
        <v>600</v>
      </c>
    </row>
    <row r="65" s="41" customFormat="true" ht="15" hidden="false" customHeight="false" outlineLevel="0" collapsed="false">
      <c r="B65" s="41" t="s">
        <v>319</v>
      </c>
      <c r="C65" s="41" t="s">
        <v>303</v>
      </c>
      <c r="D65" s="41" t="s">
        <v>381</v>
      </c>
      <c r="E65" s="323" t="n">
        <v>400</v>
      </c>
      <c r="F65" s="323" t="n">
        <v>400</v>
      </c>
      <c r="G65" s="323" t="n">
        <v>400</v>
      </c>
      <c r="H65" s="323" t="n">
        <v>400</v>
      </c>
      <c r="I65" s="323" t="n">
        <v>400</v>
      </c>
      <c r="J65" s="323" t="n">
        <v>400</v>
      </c>
      <c r="K65" s="323" t="n">
        <v>400</v>
      </c>
      <c r="L65" s="323" t="n">
        <v>400</v>
      </c>
      <c r="M65" s="323" t="n">
        <v>400</v>
      </c>
      <c r="N65" s="323" t="n">
        <v>400</v>
      </c>
      <c r="O65" s="323" t="n">
        <v>400</v>
      </c>
      <c r="P65" s="323" t="n">
        <v>400</v>
      </c>
      <c r="Q65" s="323" t="n">
        <v>400</v>
      </c>
      <c r="R65" s="323" t="n">
        <v>400</v>
      </c>
      <c r="S65" s="323" t="n">
        <v>400</v>
      </c>
      <c r="T65" s="323" t="n">
        <v>400</v>
      </c>
      <c r="U65" s="323" t="n">
        <v>400</v>
      </c>
      <c r="V65" s="323" t="n">
        <v>400</v>
      </c>
      <c r="W65" s="324" t="n">
        <v>400</v>
      </c>
      <c r="X65" s="325" t="n">
        <v>400</v>
      </c>
      <c r="Y65" s="325" t="n">
        <v>400</v>
      </c>
      <c r="Z65" s="325" t="n">
        <v>400</v>
      </c>
      <c r="AA65" s="325" t="n">
        <v>400</v>
      </c>
      <c r="AB65" s="325" t="n">
        <v>400</v>
      </c>
      <c r="AC65" s="325" t="n">
        <v>400</v>
      </c>
      <c r="AD65" s="325" t="n">
        <v>400</v>
      </c>
      <c r="AE65" s="325" t="n">
        <v>400</v>
      </c>
      <c r="AF65" s="325" t="n">
        <v>400</v>
      </c>
    </row>
    <row r="66" s="41" customFormat="true" ht="15" hidden="false" customHeight="false" outlineLevel="0" collapsed="false">
      <c r="B66" s="326" t="s">
        <v>319</v>
      </c>
      <c r="C66" s="326" t="s">
        <v>381</v>
      </c>
      <c r="D66" s="326" t="s">
        <v>303</v>
      </c>
      <c r="E66" s="328" t="n">
        <v>400</v>
      </c>
      <c r="F66" s="328" t="n">
        <v>400</v>
      </c>
      <c r="G66" s="328" t="n">
        <v>400</v>
      </c>
      <c r="H66" s="328" t="n">
        <v>400</v>
      </c>
      <c r="I66" s="328" t="n">
        <v>400</v>
      </c>
      <c r="J66" s="328" t="n">
        <v>400</v>
      </c>
      <c r="K66" s="328" t="n">
        <v>400</v>
      </c>
      <c r="L66" s="328" t="n">
        <v>400</v>
      </c>
      <c r="M66" s="328" t="n">
        <v>400</v>
      </c>
      <c r="N66" s="328" t="n">
        <v>400</v>
      </c>
      <c r="O66" s="328" t="n">
        <v>400</v>
      </c>
      <c r="P66" s="328" t="n">
        <v>400</v>
      </c>
      <c r="Q66" s="328" t="n">
        <v>400</v>
      </c>
      <c r="R66" s="328" t="n">
        <v>400</v>
      </c>
      <c r="S66" s="328" t="n">
        <v>400</v>
      </c>
      <c r="T66" s="328" t="n">
        <v>400</v>
      </c>
      <c r="U66" s="328" t="n">
        <v>400</v>
      </c>
      <c r="V66" s="328" t="n">
        <v>400</v>
      </c>
      <c r="W66" s="328" t="n">
        <v>400</v>
      </c>
      <c r="X66" s="329" t="n">
        <v>400</v>
      </c>
      <c r="Y66" s="329" t="n">
        <v>400</v>
      </c>
      <c r="Z66" s="329" t="n">
        <v>400</v>
      </c>
      <c r="AA66" s="329" t="n">
        <v>400</v>
      </c>
      <c r="AB66" s="329" t="n">
        <v>400</v>
      </c>
      <c r="AC66" s="329" t="n">
        <v>400</v>
      </c>
      <c r="AD66" s="329" t="n">
        <v>400</v>
      </c>
      <c r="AE66" s="329" t="n">
        <v>400</v>
      </c>
      <c r="AF66" s="329" t="n">
        <v>400</v>
      </c>
    </row>
    <row r="67" s="41" customFormat="true" ht="15" hidden="false" customHeight="false" outlineLevel="0" collapsed="false">
      <c r="E67" s="286"/>
      <c r="F67" s="286"/>
      <c r="G67" s="286"/>
      <c r="H67" s="286"/>
      <c r="I67" s="286"/>
      <c r="J67" s="286"/>
      <c r="K67" s="286"/>
      <c r="L67" s="286"/>
      <c r="M67" s="286"/>
      <c r="N67" s="286"/>
      <c r="O67" s="286"/>
      <c r="P67" s="286"/>
      <c r="Q67" s="286"/>
      <c r="R67" s="286"/>
      <c r="S67" s="286"/>
      <c r="T67" s="286"/>
      <c r="U67" s="286"/>
      <c r="V67" s="286"/>
      <c r="W67" s="330"/>
    </row>
    <row r="68" s="41" customFormat="true" ht="15" hidden="false" customHeight="false" outlineLevel="0" collapsed="false">
      <c r="B68" s="320" t="s">
        <v>391</v>
      </c>
      <c r="C68" s="326"/>
      <c r="D68" s="326"/>
      <c r="E68" s="321" t="n">
        <v>2023</v>
      </c>
      <c r="F68" s="321" t="n">
        <v>2024</v>
      </c>
      <c r="G68" s="321" t="n">
        <v>2025</v>
      </c>
      <c r="H68" s="321" t="n">
        <v>2026</v>
      </c>
      <c r="I68" s="321" t="n">
        <v>2027</v>
      </c>
      <c r="J68" s="321" t="n">
        <v>2028</v>
      </c>
      <c r="K68" s="321" t="n">
        <v>2029</v>
      </c>
      <c r="L68" s="321" t="n">
        <v>2030</v>
      </c>
      <c r="M68" s="321" t="n">
        <v>2031</v>
      </c>
      <c r="N68" s="321" t="n">
        <v>2032</v>
      </c>
      <c r="O68" s="321" t="n">
        <v>2033</v>
      </c>
      <c r="P68" s="321" t="n">
        <v>2034</v>
      </c>
      <c r="Q68" s="321" t="n">
        <v>2035</v>
      </c>
      <c r="R68" s="321" t="n">
        <v>2036</v>
      </c>
      <c r="S68" s="321" t="n">
        <v>2037</v>
      </c>
      <c r="T68" s="321" t="n">
        <v>2038</v>
      </c>
      <c r="U68" s="321" t="n">
        <v>2039</v>
      </c>
      <c r="V68" s="321" t="n">
        <v>2040</v>
      </c>
      <c r="W68" s="321" t="n">
        <v>2041</v>
      </c>
      <c r="X68" s="321" t="n">
        <v>2042</v>
      </c>
      <c r="Y68" s="321" t="n">
        <v>2043</v>
      </c>
      <c r="Z68" s="321" t="n">
        <v>2044</v>
      </c>
      <c r="AA68" s="321" t="n">
        <v>2045</v>
      </c>
      <c r="AB68" s="321" t="n">
        <v>2046</v>
      </c>
      <c r="AC68" s="321" t="n">
        <v>2047</v>
      </c>
      <c r="AD68" s="321" t="n">
        <v>2048</v>
      </c>
      <c r="AE68" s="321" t="n">
        <v>2049</v>
      </c>
      <c r="AF68" s="321" t="n">
        <v>2050</v>
      </c>
    </row>
    <row r="69" s="41" customFormat="true" ht="15" hidden="false" customHeight="false" outlineLevel="0" collapsed="false">
      <c r="B69" s="41" t="s">
        <v>391</v>
      </c>
      <c r="C69" s="41" t="s">
        <v>301</v>
      </c>
      <c r="D69" s="41" t="s">
        <v>303</v>
      </c>
      <c r="E69" s="323" t="n">
        <v>590</v>
      </c>
      <c r="F69" s="323" t="n">
        <v>590</v>
      </c>
      <c r="G69" s="323" t="n">
        <v>590</v>
      </c>
      <c r="H69" s="323" t="n">
        <v>590</v>
      </c>
      <c r="I69" s="323" t="n">
        <v>590</v>
      </c>
      <c r="J69" s="323" t="n">
        <v>590</v>
      </c>
      <c r="K69" s="323" t="n">
        <v>590</v>
      </c>
      <c r="L69" s="323" t="n">
        <v>590</v>
      </c>
      <c r="M69" s="323" t="n">
        <v>590</v>
      </c>
      <c r="N69" s="323" t="n">
        <v>590</v>
      </c>
      <c r="O69" s="323" t="n">
        <v>590</v>
      </c>
      <c r="P69" s="323" t="n">
        <v>590</v>
      </c>
      <c r="Q69" s="323" t="n">
        <v>590</v>
      </c>
      <c r="R69" s="323" t="n">
        <v>590</v>
      </c>
      <c r="S69" s="323" t="n">
        <v>590</v>
      </c>
      <c r="T69" s="323" t="n">
        <v>590</v>
      </c>
      <c r="U69" s="323" t="n">
        <v>590</v>
      </c>
      <c r="V69" s="323" t="n">
        <v>590</v>
      </c>
      <c r="W69" s="324" t="n">
        <v>590</v>
      </c>
      <c r="X69" s="325" t="n">
        <v>590</v>
      </c>
      <c r="Y69" s="325" t="n">
        <v>590</v>
      </c>
      <c r="Z69" s="325" t="n">
        <v>590</v>
      </c>
      <c r="AA69" s="325" t="n">
        <v>590</v>
      </c>
      <c r="AB69" s="325" t="n">
        <v>590</v>
      </c>
      <c r="AC69" s="325" t="n">
        <v>590</v>
      </c>
      <c r="AD69" s="325" t="n">
        <v>590</v>
      </c>
      <c r="AE69" s="325" t="n">
        <v>590</v>
      </c>
      <c r="AF69" s="325" t="n">
        <v>590</v>
      </c>
    </row>
    <row r="70" s="41" customFormat="true" ht="15" hidden="false" customHeight="false" outlineLevel="0" collapsed="false">
      <c r="B70" s="326" t="s">
        <v>391</v>
      </c>
      <c r="C70" s="326" t="s">
        <v>303</v>
      </c>
      <c r="D70" s="326" t="s">
        <v>301</v>
      </c>
      <c r="E70" s="328" t="n">
        <v>600</v>
      </c>
      <c r="F70" s="328" t="n">
        <v>600</v>
      </c>
      <c r="G70" s="328" t="n">
        <v>600</v>
      </c>
      <c r="H70" s="328" t="n">
        <v>600</v>
      </c>
      <c r="I70" s="328" t="n">
        <v>600</v>
      </c>
      <c r="J70" s="328" t="n">
        <v>600</v>
      </c>
      <c r="K70" s="328" t="n">
        <v>600</v>
      </c>
      <c r="L70" s="328" t="n">
        <v>600</v>
      </c>
      <c r="M70" s="328" t="n">
        <v>600</v>
      </c>
      <c r="N70" s="328" t="n">
        <v>600</v>
      </c>
      <c r="O70" s="328" t="n">
        <v>600</v>
      </c>
      <c r="P70" s="328" t="n">
        <v>600</v>
      </c>
      <c r="Q70" s="328" t="n">
        <v>600</v>
      </c>
      <c r="R70" s="328" t="n">
        <v>600</v>
      </c>
      <c r="S70" s="328" t="n">
        <v>600</v>
      </c>
      <c r="T70" s="328" t="n">
        <v>600</v>
      </c>
      <c r="U70" s="328" t="n">
        <v>600</v>
      </c>
      <c r="V70" s="328" t="n">
        <v>600</v>
      </c>
      <c r="W70" s="328" t="n">
        <v>600</v>
      </c>
      <c r="X70" s="329" t="n">
        <v>600</v>
      </c>
      <c r="Y70" s="329" t="n">
        <v>600</v>
      </c>
      <c r="Z70" s="329" t="n">
        <v>600</v>
      </c>
      <c r="AA70" s="329" t="n">
        <v>600</v>
      </c>
      <c r="AB70" s="329" t="n">
        <v>600</v>
      </c>
      <c r="AC70" s="329" t="n">
        <v>600</v>
      </c>
      <c r="AD70" s="329" t="n">
        <v>600</v>
      </c>
      <c r="AE70" s="329" t="n">
        <v>600</v>
      </c>
      <c r="AF70" s="329" t="n">
        <v>600</v>
      </c>
    </row>
    <row r="71" s="41" customFormat="true" ht="15" hidden="false" customHeight="false" outlineLevel="0" collapsed="false">
      <c r="B71" s="331" t="s">
        <v>388</v>
      </c>
      <c r="E71" s="332"/>
      <c r="F71" s="332"/>
      <c r="G71" s="332"/>
      <c r="H71" s="332"/>
      <c r="I71" s="332"/>
      <c r="J71" s="332"/>
      <c r="K71" s="332"/>
      <c r="L71" s="332"/>
      <c r="M71" s="332"/>
      <c r="N71" s="332"/>
      <c r="O71" s="332"/>
      <c r="P71" s="332"/>
      <c r="Q71" s="332"/>
      <c r="R71" s="332"/>
      <c r="S71" s="332"/>
      <c r="T71" s="332"/>
      <c r="U71" s="332"/>
      <c r="V71" s="332"/>
      <c r="W71" s="333"/>
      <c r="X71" s="325"/>
    </row>
    <row r="72" s="13" customFormat="true" ht="15" hidden="false" customHeight="false" outlineLevel="0" collapsed="false">
      <c r="W72" s="19"/>
    </row>
    <row r="73" s="41" customFormat="true" ht="15" hidden="false" customHeight="false" outlineLevel="0" collapsed="false">
      <c r="B73" s="334" t="s">
        <v>110</v>
      </c>
      <c r="C73" s="12"/>
      <c r="D73" s="12"/>
      <c r="E73" s="321" t="n">
        <v>2023</v>
      </c>
      <c r="F73" s="321" t="n">
        <v>2024</v>
      </c>
      <c r="G73" s="321" t="n">
        <v>2025</v>
      </c>
      <c r="H73" s="321" t="n">
        <v>2026</v>
      </c>
      <c r="I73" s="321" t="n">
        <v>2027</v>
      </c>
      <c r="J73" s="321" t="n">
        <v>2028</v>
      </c>
      <c r="K73" s="321" t="n">
        <v>2029</v>
      </c>
      <c r="L73" s="321" t="n">
        <v>2030</v>
      </c>
      <c r="M73" s="321" t="n">
        <v>2031</v>
      </c>
      <c r="N73" s="321" t="n">
        <v>2032</v>
      </c>
      <c r="O73" s="321" t="n">
        <v>2033</v>
      </c>
      <c r="P73" s="321" t="n">
        <v>2034</v>
      </c>
      <c r="Q73" s="321" t="n">
        <v>2035</v>
      </c>
      <c r="R73" s="321" t="n">
        <v>2036</v>
      </c>
      <c r="S73" s="321" t="n">
        <v>2037</v>
      </c>
      <c r="T73" s="321" t="n">
        <v>2038</v>
      </c>
      <c r="U73" s="321" t="n">
        <v>2039</v>
      </c>
      <c r="V73" s="321" t="n">
        <v>2040</v>
      </c>
      <c r="W73" s="321" t="n">
        <v>2041</v>
      </c>
      <c r="X73" s="321" t="n">
        <v>2042</v>
      </c>
      <c r="Y73" s="321" t="n">
        <v>2043</v>
      </c>
      <c r="Z73" s="321" t="n">
        <v>2044</v>
      </c>
      <c r="AA73" s="321" t="n">
        <v>2045</v>
      </c>
      <c r="AB73" s="321" t="n">
        <v>2046</v>
      </c>
      <c r="AC73" s="321" t="n">
        <v>2047</v>
      </c>
      <c r="AD73" s="321" t="n">
        <v>2048</v>
      </c>
      <c r="AE73" s="321" t="n">
        <v>2049</v>
      </c>
      <c r="AF73" s="321" t="n">
        <v>2050</v>
      </c>
    </row>
    <row r="74" s="41" customFormat="true" ht="15" hidden="false" customHeight="false" outlineLevel="0" collapsed="false">
      <c r="B74" s="335" t="s">
        <v>102</v>
      </c>
      <c r="C74" s="335" t="s">
        <v>392</v>
      </c>
      <c r="D74" s="335" t="s">
        <v>303</v>
      </c>
      <c r="E74" s="336" t="n">
        <v>0</v>
      </c>
      <c r="F74" s="336"/>
      <c r="G74" s="336"/>
      <c r="H74" s="336"/>
      <c r="I74" s="336"/>
      <c r="J74" s="336"/>
      <c r="K74" s="337" t="n">
        <v>1200</v>
      </c>
      <c r="L74" s="337" t="n">
        <v>1200</v>
      </c>
      <c r="M74" s="337" t="n">
        <v>1200</v>
      </c>
      <c r="N74" s="337" t="n">
        <v>1200</v>
      </c>
      <c r="O74" s="337" t="n">
        <v>1200</v>
      </c>
      <c r="P74" s="337" t="n">
        <v>1200</v>
      </c>
      <c r="Q74" s="337" t="n">
        <v>1200</v>
      </c>
      <c r="R74" s="337" t="n">
        <v>1200</v>
      </c>
      <c r="S74" s="337" t="n">
        <v>1200</v>
      </c>
      <c r="T74" s="337" t="n">
        <v>1200</v>
      </c>
      <c r="U74" s="337" t="n">
        <v>1200</v>
      </c>
      <c r="V74" s="337" t="n">
        <v>1200</v>
      </c>
      <c r="W74" s="337" t="n">
        <v>1200</v>
      </c>
      <c r="X74" s="337" t="n">
        <v>1200</v>
      </c>
      <c r="Y74" s="337" t="n">
        <v>1200</v>
      </c>
      <c r="Z74" s="337" t="n">
        <v>1200</v>
      </c>
      <c r="AA74" s="337" t="n">
        <v>1200</v>
      </c>
      <c r="AB74" s="337" t="n">
        <v>1200</v>
      </c>
      <c r="AC74" s="337" t="n">
        <v>1200</v>
      </c>
      <c r="AD74" s="337" t="n">
        <v>1200</v>
      </c>
      <c r="AE74" s="337" t="n">
        <v>1200</v>
      </c>
      <c r="AF74" s="337" t="n">
        <v>1200</v>
      </c>
    </row>
    <row r="75" s="41" customFormat="true" ht="15" hidden="false" customHeight="false" outlineLevel="0" collapsed="false">
      <c r="B75" s="338" t="s">
        <v>102</v>
      </c>
      <c r="C75" s="338" t="s">
        <v>303</v>
      </c>
      <c r="D75" s="338" t="s">
        <v>392</v>
      </c>
      <c r="E75" s="339"/>
      <c r="F75" s="339"/>
      <c r="G75" s="339"/>
      <c r="H75" s="339"/>
      <c r="I75" s="339"/>
      <c r="J75" s="339"/>
      <c r="K75" s="327" t="n">
        <v>1200</v>
      </c>
      <c r="L75" s="327" t="n">
        <v>1200</v>
      </c>
      <c r="M75" s="327" t="n">
        <v>1200</v>
      </c>
      <c r="N75" s="327" t="n">
        <v>1200</v>
      </c>
      <c r="O75" s="327" t="n">
        <v>1200</v>
      </c>
      <c r="P75" s="327" t="n">
        <v>1200</v>
      </c>
      <c r="Q75" s="327" t="n">
        <v>1200</v>
      </c>
      <c r="R75" s="327" t="n">
        <v>1200</v>
      </c>
      <c r="S75" s="327" t="n">
        <v>1200</v>
      </c>
      <c r="T75" s="327" t="n">
        <v>1200</v>
      </c>
      <c r="U75" s="327" t="n">
        <v>1200</v>
      </c>
      <c r="V75" s="327" t="n">
        <v>1200</v>
      </c>
      <c r="W75" s="327" t="n">
        <v>1200</v>
      </c>
      <c r="X75" s="327" t="n">
        <v>1200</v>
      </c>
      <c r="Y75" s="327" t="n">
        <v>1200</v>
      </c>
      <c r="Z75" s="327" t="n">
        <v>1200</v>
      </c>
      <c r="AA75" s="327" t="n">
        <v>1200</v>
      </c>
      <c r="AB75" s="327" t="n">
        <v>1200</v>
      </c>
      <c r="AC75" s="327" t="n">
        <v>1200</v>
      </c>
      <c r="AD75" s="327" t="n">
        <v>1200</v>
      </c>
      <c r="AE75" s="327" t="n">
        <v>1200</v>
      </c>
      <c r="AF75" s="327" t="n">
        <v>1200</v>
      </c>
    </row>
    <row r="76" s="41" customFormat="true" ht="15" hidden="false" customHeight="false" outlineLevel="0" collapsed="false">
      <c r="B76" s="12" t="s">
        <v>102</v>
      </c>
      <c r="C76" s="12" t="s">
        <v>392</v>
      </c>
      <c r="D76" s="12" t="s">
        <v>393</v>
      </c>
      <c r="E76" s="336"/>
      <c r="F76" s="336"/>
      <c r="G76" s="336"/>
      <c r="H76" s="336"/>
      <c r="I76" s="336"/>
      <c r="J76" s="336"/>
      <c r="K76" s="337" t="n">
        <v>2000</v>
      </c>
      <c r="L76" s="337" t="n">
        <v>2000</v>
      </c>
      <c r="M76" s="337" t="n">
        <v>2000</v>
      </c>
      <c r="N76" s="337" t="n">
        <v>2000</v>
      </c>
      <c r="O76" s="337" t="n">
        <v>2000</v>
      </c>
      <c r="P76" s="337" t="n">
        <v>2000</v>
      </c>
      <c r="Q76" s="337" t="n">
        <v>2000</v>
      </c>
      <c r="R76" s="337" t="n">
        <v>2000</v>
      </c>
      <c r="S76" s="337" t="n">
        <v>2000</v>
      </c>
      <c r="T76" s="337" t="n">
        <v>2000</v>
      </c>
      <c r="U76" s="337" t="n">
        <v>2000</v>
      </c>
      <c r="V76" s="337" t="n">
        <v>2000</v>
      </c>
      <c r="W76" s="337" t="n">
        <v>2000</v>
      </c>
      <c r="X76" s="337" t="n">
        <v>2000</v>
      </c>
      <c r="Y76" s="337" t="n">
        <v>2000</v>
      </c>
      <c r="Z76" s="337" t="n">
        <v>2000</v>
      </c>
      <c r="AA76" s="337" t="n">
        <v>2000</v>
      </c>
      <c r="AB76" s="337" t="n">
        <v>2000</v>
      </c>
      <c r="AC76" s="337" t="n">
        <v>2000</v>
      </c>
      <c r="AD76" s="337" t="n">
        <v>2000</v>
      </c>
      <c r="AE76" s="337" t="n">
        <v>2000</v>
      </c>
      <c r="AF76" s="337" t="n">
        <v>2000</v>
      </c>
    </row>
    <row r="77" s="41" customFormat="true" ht="15" hidden="false" customHeight="false" outlineLevel="0" collapsed="false">
      <c r="B77" s="338" t="s">
        <v>102</v>
      </c>
      <c r="C77" s="338" t="s">
        <v>394</v>
      </c>
      <c r="D77" s="338" t="s">
        <v>392</v>
      </c>
      <c r="E77" s="339"/>
      <c r="F77" s="339"/>
      <c r="G77" s="339"/>
      <c r="H77" s="339"/>
      <c r="I77" s="339"/>
      <c r="J77" s="339"/>
      <c r="K77" s="327" t="n">
        <v>2000</v>
      </c>
      <c r="L77" s="327" t="n">
        <v>2000</v>
      </c>
      <c r="M77" s="327" t="n">
        <v>2000</v>
      </c>
      <c r="N77" s="327" t="n">
        <v>2000</v>
      </c>
      <c r="O77" s="327" t="n">
        <v>2000</v>
      </c>
      <c r="P77" s="327" t="n">
        <v>2000</v>
      </c>
      <c r="Q77" s="327" t="n">
        <v>2000</v>
      </c>
      <c r="R77" s="327" t="n">
        <v>2000</v>
      </c>
      <c r="S77" s="327" t="n">
        <v>2000</v>
      </c>
      <c r="T77" s="327" t="n">
        <v>2000</v>
      </c>
      <c r="U77" s="327" t="n">
        <v>2000</v>
      </c>
      <c r="V77" s="327" t="n">
        <v>2000</v>
      </c>
      <c r="W77" s="327" t="n">
        <v>2000</v>
      </c>
      <c r="X77" s="327" t="n">
        <v>2000</v>
      </c>
      <c r="Y77" s="327" t="n">
        <v>2000</v>
      </c>
      <c r="Z77" s="327" t="n">
        <v>2000</v>
      </c>
      <c r="AA77" s="327" t="n">
        <v>2000</v>
      </c>
      <c r="AB77" s="327" t="n">
        <v>2000</v>
      </c>
      <c r="AC77" s="327" t="n">
        <v>2000</v>
      </c>
      <c r="AD77" s="327" t="n">
        <v>2000</v>
      </c>
      <c r="AE77" s="327" t="n">
        <v>2000</v>
      </c>
      <c r="AF77" s="327" t="n">
        <v>2000</v>
      </c>
    </row>
    <row r="78" s="41" customFormat="true" ht="15" hidden="false" customHeight="false" outlineLevel="0" collapsed="false">
      <c r="B78" s="340" t="s">
        <v>103</v>
      </c>
      <c r="C78" s="340" t="s">
        <v>103</v>
      </c>
      <c r="D78" s="340" t="s">
        <v>301</v>
      </c>
      <c r="E78" s="341"/>
      <c r="F78" s="341"/>
      <c r="G78" s="341"/>
      <c r="H78" s="341"/>
      <c r="I78" s="341"/>
      <c r="J78" s="341"/>
      <c r="K78" s="342"/>
      <c r="L78" s="342"/>
      <c r="M78" s="342"/>
      <c r="N78" s="342" t="n">
        <v>1400</v>
      </c>
      <c r="O78" s="342" t="n">
        <v>1400</v>
      </c>
      <c r="P78" s="342" t="n">
        <v>1400</v>
      </c>
      <c r="Q78" s="342" t="n">
        <v>1400</v>
      </c>
      <c r="R78" s="342" t="n">
        <v>1400</v>
      </c>
      <c r="S78" s="342" t="n">
        <v>1400</v>
      </c>
      <c r="T78" s="342" t="n">
        <v>1400</v>
      </c>
      <c r="U78" s="342" t="n">
        <v>1400</v>
      </c>
      <c r="V78" s="342" t="n">
        <v>1400</v>
      </c>
      <c r="W78" s="342" t="n">
        <v>1400</v>
      </c>
      <c r="X78" s="342" t="n">
        <v>1400</v>
      </c>
      <c r="Y78" s="342" t="n">
        <v>1400</v>
      </c>
      <c r="Z78" s="342" t="n">
        <v>1400</v>
      </c>
      <c r="AA78" s="342" t="n">
        <v>1400</v>
      </c>
      <c r="AB78" s="342" t="n">
        <v>1400</v>
      </c>
      <c r="AC78" s="342" t="n">
        <v>1400</v>
      </c>
      <c r="AD78" s="342" t="n">
        <v>1400</v>
      </c>
      <c r="AE78" s="342" t="n">
        <v>1400</v>
      </c>
      <c r="AF78" s="342" t="n">
        <v>1400</v>
      </c>
    </row>
    <row r="79" s="41" customFormat="true" ht="15" hidden="false" customHeight="false" outlineLevel="0" collapsed="false">
      <c r="B79" s="326" t="s">
        <v>103</v>
      </c>
      <c r="C79" s="326" t="s">
        <v>301</v>
      </c>
      <c r="D79" s="326" t="s">
        <v>103</v>
      </c>
      <c r="E79" s="343"/>
      <c r="F79" s="343"/>
      <c r="G79" s="343"/>
      <c r="H79" s="343"/>
      <c r="I79" s="343"/>
      <c r="J79" s="343"/>
      <c r="K79" s="328"/>
      <c r="L79" s="328"/>
      <c r="M79" s="328"/>
      <c r="N79" s="328" t="n">
        <v>1400</v>
      </c>
      <c r="O79" s="328" t="n">
        <v>1400</v>
      </c>
      <c r="P79" s="328" t="n">
        <v>1400</v>
      </c>
      <c r="Q79" s="328" t="n">
        <v>1400</v>
      </c>
      <c r="R79" s="328" t="n">
        <v>1400</v>
      </c>
      <c r="S79" s="328" t="n">
        <v>1400</v>
      </c>
      <c r="T79" s="328" t="n">
        <v>1400</v>
      </c>
      <c r="U79" s="328" t="n">
        <v>1400</v>
      </c>
      <c r="V79" s="328" t="n">
        <v>1400</v>
      </c>
      <c r="W79" s="328" t="n">
        <v>1400</v>
      </c>
      <c r="X79" s="328" t="n">
        <v>1400</v>
      </c>
      <c r="Y79" s="328" t="n">
        <v>1400</v>
      </c>
      <c r="Z79" s="328" t="n">
        <v>1400</v>
      </c>
      <c r="AA79" s="328" t="n">
        <v>1400</v>
      </c>
      <c r="AB79" s="328" t="n">
        <v>1400</v>
      </c>
      <c r="AC79" s="328" t="n">
        <v>1400</v>
      </c>
      <c r="AD79" s="328" t="n">
        <v>1400</v>
      </c>
      <c r="AE79" s="328" t="n">
        <v>1400</v>
      </c>
      <c r="AF79" s="328" t="n">
        <v>1400</v>
      </c>
    </row>
    <row r="80" s="41" customFormat="true" ht="15" hidden="false" customHeight="false" outlineLevel="0" collapsed="false">
      <c r="B80" s="41" t="s">
        <v>103</v>
      </c>
      <c r="C80" s="340" t="s">
        <v>103</v>
      </c>
      <c r="D80" s="340" t="s">
        <v>395</v>
      </c>
      <c r="E80" s="341"/>
      <c r="F80" s="341"/>
      <c r="G80" s="341"/>
      <c r="H80" s="341"/>
      <c r="I80" s="341"/>
      <c r="J80" s="341"/>
      <c r="K80" s="342"/>
      <c r="L80" s="342"/>
      <c r="M80" s="342"/>
      <c r="N80" s="342" t="n">
        <v>2000</v>
      </c>
      <c r="O80" s="342" t="n">
        <v>2000</v>
      </c>
      <c r="P80" s="342" t="n">
        <v>2000</v>
      </c>
      <c r="Q80" s="342" t="n">
        <v>2000</v>
      </c>
      <c r="R80" s="342" t="n">
        <v>2000</v>
      </c>
      <c r="S80" s="342" t="n">
        <v>2000</v>
      </c>
      <c r="T80" s="342" t="n">
        <v>2000</v>
      </c>
      <c r="U80" s="342" t="n">
        <v>2000</v>
      </c>
      <c r="V80" s="342" t="n">
        <v>2000</v>
      </c>
      <c r="W80" s="342" t="n">
        <v>2000</v>
      </c>
      <c r="X80" s="342" t="n">
        <v>2000</v>
      </c>
      <c r="Y80" s="342" t="n">
        <v>2000</v>
      </c>
      <c r="Z80" s="342" t="n">
        <v>2000</v>
      </c>
      <c r="AA80" s="342" t="n">
        <v>2000</v>
      </c>
      <c r="AB80" s="342" t="n">
        <v>2000</v>
      </c>
      <c r="AC80" s="342" t="n">
        <v>2000</v>
      </c>
      <c r="AD80" s="342" t="n">
        <v>2000</v>
      </c>
      <c r="AE80" s="342" t="n">
        <v>2000</v>
      </c>
      <c r="AF80" s="342" t="n">
        <v>2000</v>
      </c>
    </row>
    <row r="81" s="41" customFormat="true" ht="15" hidden="false" customHeight="false" outlineLevel="0" collapsed="false">
      <c r="B81" s="326" t="s">
        <v>103</v>
      </c>
      <c r="C81" s="326" t="s">
        <v>395</v>
      </c>
      <c r="D81" s="326" t="s">
        <v>103</v>
      </c>
      <c r="E81" s="343"/>
      <c r="F81" s="343"/>
      <c r="G81" s="343"/>
      <c r="H81" s="343"/>
      <c r="I81" s="343"/>
      <c r="J81" s="343"/>
      <c r="K81" s="328"/>
      <c r="L81" s="328"/>
      <c r="M81" s="328"/>
      <c r="N81" s="328" t="n">
        <v>2000</v>
      </c>
      <c r="O81" s="328" t="n">
        <v>2000</v>
      </c>
      <c r="P81" s="328" t="n">
        <v>2000</v>
      </c>
      <c r="Q81" s="328" t="n">
        <v>2000</v>
      </c>
      <c r="R81" s="328" t="n">
        <v>2000</v>
      </c>
      <c r="S81" s="328" t="n">
        <v>2000</v>
      </c>
      <c r="T81" s="328" t="n">
        <v>2000</v>
      </c>
      <c r="U81" s="328" t="n">
        <v>2000</v>
      </c>
      <c r="V81" s="328" t="n">
        <v>2000</v>
      </c>
      <c r="W81" s="328" t="n">
        <v>2000</v>
      </c>
      <c r="X81" s="328" t="n">
        <v>2000</v>
      </c>
      <c r="Y81" s="328" t="n">
        <v>2000</v>
      </c>
      <c r="Z81" s="328" t="n">
        <v>2000</v>
      </c>
      <c r="AA81" s="328" t="n">
        <v>2000</v>
      </c>
      <c r="AB81" s="328" t="n">
        <v>2000</v>
      </c>
      <c r="AC81" s="328" t="n">
        <v>2000</v>
      </c>
      <c r="AD81" s="328" t="n">
        <v>2000</v>
      </c>
      <c r="AE81" s="328" t="n">
        <v>2000</v>
      </c>
      <c r="AF81" s="328" t="n">
        <v>2000</v>
      </c>
    </row>
    <row r="82" s="13" customFormat="true" ht="15" hidden="false" customHeight="false" outlineLevel="0" collapsed="false">
      <c r="B82" s="41" t="s">
        <v>103</v>
      </c>
      <c r="C82" s="340" t="s">
        <v>103</v>
      </c>
      <c r="D82" s="340" t="s">
        <v>400</v>
      </c>
      <c r="E82" s="341"/>
      <c r="F82" s="341"/>
      <c r="G82" s="341"/>
      <c r="H82" s="341"/>
      <c r="I82" s="341"/>
      <c r="J82" s="341"/>
      <c r="K82" s="342"/>
      <c r="L82" s="342"/>
      <c r="M82" s="342"/>
      <c r="N82" s="342"/>
      <c r="O82" s="342"/>
      <c r="P82" s="342"/>
      <c r="Q82" s="342"/>
      <c r="R82" s="342"/>
      <c r="S82" s="342"/>
      <c r="T82" s="342"/>
      <c r="U82" s="342" t="n">
        <v>2000</v>
      </c>
      <c r="V82" s="342" t="n">
        <v>2000</v>
      </c>
      <c r="W82" s="342" t="n">
        <v>2000</v>
      </c>
      <c r="X82" s="342" t="n">
        <v>2000</v>
      </c>
      <c r="Y82" s="342" t="n">
        <v>2000</v>
      </c>
      <c r="Z82" s="342" t="n">
        <v>2000</v>
      </c>
      <c r="AA82" s="342" t="n">
        <v>2000</v>
      </c>
      <c r="AB82" s="342" t="n">
        <v>2000</v>
      </c>
      <c r="AC82" s="342" t="n">
        <v>2000</v>
      </c>
      <c r="AD82" s="342" t="n">
        <v>2000</v>
      </c>
      <c r="AE82" s="342" t="n">
        <v>2000</v>
      </c>
      <c r="AF82" s="342" t="n">
        <v>2000</v>
      </c>
    </row>
    <row r="83" s="13" customFormat="true" ht="15" hidden="false" customHeight="false" outlineLevel="0" collapsed="false">
      <c r="B83" s="326" t="s">
        <v>103</v>
      </c>
      <c r="C83" s="326" t="s">
        <v>400</v>
      </c>
      <c r="D83" s="326" t="s">
        <v>103</v>
      </c>
      <c r="E83" s="343"/>
      <c r="F83" s="343"/>
      <c r="G83" s="343"/>
      <c r="H83" s="343"/>
      <c r="I83" s="343"/>
      <c r="J83" s="343"/>
      <c r="K83" s="328"/>
      <c r="L83" s="328"/>
      <c r="M83" s="328"/>
      <c r="N83" s="328"/>
      <c r="O83" s="328"/>
      <c r="P83" s="328"/>
      <c r="Q83" s="328"/>
      <c r="R83" s="328"/>
      <c r="S83" s="328"/>
      <c r="T83" s="328"/>
      <c r="U83" s="328" t="n">
        <v>2000</v>
      </c>
      <c r="V83" s="328" t="n">
        <v>2000</v>
      </c>
      <c r="W83" s="328" t="n">
        <v>2000</v>
      </c>
      <c r="X83" s="328" t="n">
        <v>2000</v>
      </c>
      <c r="Y83" s="328" t="n">
        <v>2000</v>
      </c>
      <c r="Z83" s="328" t="n">
        <v>2000</v>
      </c>
      <c r="AA83" s="328" t="n">
        <v>2000</v>
      </c>
      <c r="AB83" s="328" t="n">
        <v>2000</v>
      </c>
      <c r="AC83" s="328" t="n">
        <v>2000</v>
      </c>
      <c r="AD83" s="328" t="n">
        <v>2000</v>
      </c>
      <c r="AE83" s="328" t="n">
        <v>2000</v>
      </c>
      <c r="AF83" s="328" t="n">
        <v>2000</v>
      </c>
    </row>
    <row r="85" s="279" customFormat="true" ht="17.25" hidden="false" customHeight="false" outlineLevel="0" collapsed="false">
      <c r="B85" s="178" t="s">
        <v>108</v>
      </c>
    </row>
    <row r="87" customFormat="false" ht="15" hidden="false" customHeight="false" outlineLevel="0" collapsed="false">
      <c r="E87" s="344" t="n">
        <v>2023</v>
      </c>
      <c r="F87" s="344" t="n">
        <v>2024</v>
      </c>
      <c r="G87" s="344" t="n">
        <v>2025</v>
      </c>
      <c r="H87" s="344" t="n">
        <v>2026</v>
      </c>
      <c r="I87" s="344" t="n">
        <v>2027</v>
      </c>
      <c r="J87" s="344" t="n">
        <v>2028</v>
      </c>
      <c r="K87" s="344" t="n">
        <v>2029</v>
      </c>
      <c r="L87" s="344" t="n">
        <v>2030</v>
      </c>
      <c r="M87" s="344" t="n">
        <v>2031</v>
      </c>
      <c r="N87" s="344" t="n">
        <v>2032</v>
      </c>
      <c r="O87" s="344" t="n">
        <v>2033</v>
      </c>
      <c r="P87" s="344" t="n">
        <v>2034</v>
      </c>
      <c r="Q87" s="344" t="n">
        <v>2035</v>
      </c>
      <c r="R87" s="344" t="n">
        <v>2036</v>
      </c>
      <c r="S87" s="344" t="n">
        <v>2037</v>
      </c>
      <c r="T87" s="344" t="n">
        <v>2038</v>
      </c>
      <c r="U87" s="344" t="n">
        <v>2039</v>
      </c>
      <c r="V87" s="344" t="n">
        <v>2040</v>
      </c>
      <c r="W87" s="344" t="n">
        <v>2041</v>
      </c>
      <c r="X87" s="344" t="n">
        <v>2042</v>
      </c>
      <c r="Y87" s="344" t="n">
        <v>2043</v>
      </c>
      <c r="Z87" s="344" t="n">
        <v>2044</v>
      </c>
      <c r="AA87" s="344" t="n">
        <v>2045</v>
      </c>
      <c r="AB87" s="344" t="n">
        <v>2046</v>
      </c>
      <c r="AC87" s="344" t="n">
        <v>2047</v>
      </c>
      <c r="AD87" s="344" t="n">
        <v>2048</v>
      </c>
      <c r="AE87" s="344" t="n">
        <v>2049</v>
      </c>
      <c r="AF87" s="344" t="n">
        <v>2050</v>
      </c>
    </row>
    <row r="88" customFormat="false" ht="15" hidden="false" customHeight="false" outlineLevel="0" collapsed="false">
      <c r="D88" s="13" t="s">
        <v>401</v>
      </c>
      <c r="E88" s="345" t="n">
        <f aca="false">E6+E8+E10+E12+E14+E40</f>
        <v>5547</v>
      </c>
      <c r="F88" s="345" t="n">
        <f aca="false">F6+F8+F10+F12+F14+F40</f>
        <v>6947</v>
      </c>
      <c r="G88" s="345" t="n">
        <f aca="false">G6+G8+G10+G12+G14+G40</f>
        <v>6947</v>
      </c>
      <c r="H88" s="345" t="n">
        <f aca="false">H6+H8+H10+H12+H14+H40</f>
        <v>7947</v>
      </c>
      <c r="I88" s="345" t="n">
        <f aca="false">I6+I8+I10+I12+I14+I40</f>
        <v>7947</v>
      </c>
      <c r="J88" s="345" t="n">
        <f aca="false">J6+J8+J10+J12+J14+J40</f>
        <v>7947</v>
      </c>
      <c r="K88" s="345" t="n">
        <f aca="false">K6+K8+K10+K12+K14+K40</f>
        <v>7947</v>
      </c>
      <c r="L88" s="345" t="n">
        <f aca="false">L6+L8+L10+L12+L14+L40</f>
        <v>7947</v>
      </c>
      <c r="M88" s="345" t="n">
        <f aca="false">M6+M8+M10+M12+M14+M40</f>
        <v>7947</v>
      </c>
      <c r="N88" s="345" t="n">
        <f aca="false">N6+N8+N10+N12+N14+N40</f>
        <v>7947</v>
      </c>
      <c r="O88" s="345" t="n">
        <f aca="false">O6+O8+O10+O12+O14+O40</f>
        <v>9947</v>
      </c>
      <c r="P88" s="345" t="n">
        <f aca="false">P6+P8+P10+P12+P14+P40</f>
        <v>9947</v>
      </c>
      <c r="Q88" s="345" t="n">
        <f aca="false">Q6+Q8+Q10+Q12+Q14+Q40</f>
        <v>9947</v>
      </c>
      <c r="R88" s="345" t="n">
        <f aca="false">R6+R8+R10+R12+R14+R40</f>
        <v>9947</v>
      </c>
      <c r="S88" s="345" t="n">
        <f aca="false">S6+S8+S10+S12+S14+S40</f>
        <v>9947</v>
      </c>
      <c r="T88" s="345" t="n">
        <f aca="false">T6+T8+T10+T12+T14+T40</f>
        <v>9947</v>
      </c>
      <c r="U88" s="345" t="n">
        <f aca="false">U6+U8+U10+U12+U14+U40</f>
        <v>9947</v>
      </c>
      <c r="V88" s="345" t="n">
        <f aca="false">V6+V8+V10+V12+V14+V40</f>
        <v>9947</v>
      </c>
      <c r="W88" s="345" t="n">
        <f aca="false">W6+W8+W10+W12+W14+W40</f>
        <v>9947</v>
      </c>
      <c r="X88" s="345" t="n">
        <f aca="false">X6+X8+X10+X12+X14+X40</f>
        <v>9947</v>
      </c>
      <c r="Y88" s="345" t="n">
        <f aca="false">Y6+Y8+Y10+Y12+Y14+Y40</f>
        <v>9947</v>
      </c>
      <c r="Z88" s="345" t="n">
        <f aca="false">Z6+Z8+Z10+Z12+Z14+Z40</f>
        <v>9947</v>
      </c>
      <c r="AA88" s="345" t="n">
        <f aca="false">AA6+AA8+AA10+AA12+AA14+AA40</f>
        <v>9947</v>
      </c>
      <c r="AB88" s="345" t="n">
        <f aca="false">AB6+AB8+AB10+AB12+AB14+AB40</f>
        <v>9947</v>
      </c>
      <c r="AC88" s="345" t="n">
        <f aca="false">AC6+AC8+AC10+AC12+AC14+AC40</f>
        <v>9947</v>
      </c>
      <c r="AD88" s="345" t="n">
        <f aca="false">AD6+AD8+AD10+AD12+AD14+AD40</f>
        <v>9947</v>
      </c>
      <c r="AE88" s="345" t="n">
        <f aca="false">AE6+AE8+AE10+AE12+AE14+AE40</f>
        <v>9947</v>
      </c>
      <c r="AF88" s="345" t="n">
        <f aca="false">AF6+AF8+AF10+AF12+AF14+AF40</f>
        <v>9947</v>
      </c>
    </row>
    <row r="89" customFormat="false" ht="15" hidden="false" customHeight="false" outlineLevel="0" collapsed="false">
      <c r="D89" s="13" t="s">
        <v>402</v>
      </c>
      <c r="E89" s="345" t="n">
        <f aca="false">E7+E9+E11+E13+E15+E41</f>
        <v>5547</v>
      </c>
      <c r="F89" s="345" t="n">
        <f aca="false">F7+F9+F11+F13+F15+F41</f>
        <v>6947</v>
      </c>
      <c r="G89" s="345" t="n">
        <f aca="false">G7+G9+G11+G13+G15+G41</f>
        <v>6947</v>
      </c>
      <c r="H89" s="345" t="n">
        <f aca="false">H7+H9+H11+H13+H15+H41</f>
        <v>7947</v>
      </c>
      <c r="I89" s="345" t="n">
        <f aca="false">I7+I9+I11+I13+I15+I41</f>
        <v>7947</v>
      </c>
      <c r="J89" s="345" t="n">
        <f aca="false">J7+J9+J11+J13+J15+J41</f>
        <v>7947</v>
      </c>
      <c r="K89" s="345" t="n">
        <f aca="false">K7+K9+K11+K13+K15+K41</f>
        <v>7947</v>
      </c>
      <c r="L89" s="345" t="n">
        <f aca="false">L7+L9+L11+L13+L15+L41</f>
        <v>7947</v>
      </c>
      <c r="M89" s="345" t="n">
        <f aca="false">M7+M9+M11+M13+M15+M41</f>
        <v>7947</v>
      </c>
      <c r="N89" s="345" t="n">
        <f aca="false">N7+N9+N11+N13+N15+N41</f>
        <v>7947</v>
      </c>
      <c r="O89" s="345" t="n">
        <f aca="false">O7+O9+O11+O13+O15+O41</f>
        <v>9947</v>
      </c>
      <c r="P89" s="345" t="n">
        <f aca="false">P7+P9+P11+P13+P15+P41</f>
        <v>9947</v>
      </c>
      <c r="Q89" s="345" t="n">
        <f aca="false">Q7+Q9+Q11+Q13+Q15+Q41</f>
        <v>9947</v>
      </c>
      <c r="R89" s="345" t="n">
        <f aca="false">R7+R9+R11+R13+R15+R41</f>
        <v>9947</v>
      </c>
      <c r="S89" s="345" t="n">
        <f aca="false">S7+S9+S11+S13+S15+S41</f>
        <v>9947</v>
      </c>
      <c r="T89" s="345" t="n">
        <f aca="false">T7+T9+T11+T13+T15+T41</f>
        <v>9947</v>
      </c>
      <c r="U89" s="345" t="n">
        <f aca="false">U7+U9+U11+U13+U15+U41</f>
        <v>9947</v>
      </c>
      <c r="V89" s="345" t="n">
        <f aca="false">V7+V9+V11+V13+V15+V41</f>
        <v>9947</v>
      </c>
      <c r="W89" s="345" t="n">
        <f aca="false">W7+W9+W11+W13+W15+W41</f>
        <v>9947</v>
      </c>
      <c r="X89" s="345" t="n">
        <f aca="false">X7+X9+X11+X13+X15+X41</f>
        <v>9947</v>
      </c>
      <c r="Y89" s="345" t="n">
        <f aca="false">Y7+Y9+Y11+Y13+Y15+Y41</f>
        <v>9947</v>
      </c>
      <c r="Z89" s="345" t="n">
        <f aca="false">Z7+Z9+Z11+Z13+Z15+Z41</f>
        <v>9947</v>
      </c>
      <c r="AA89" s="345" t="n">
        <f aca="false">AA7+AA9+AA11+AA13+AA15+AA41</f>
        <v>9947</v>
      </c>
      <c r="AB89" s="345" t="n">
        <f aca="false">AB7+AB9+AB11+AB13+AB15+AB41</f>
        <v>9947</v>
      </c>
      <c r="AC89" s="345" t="n">
        <f aca="false">AC7+AC9+AC11+AC13+AC15+AC41</f>
        <v>9947</v>
      </c>
      <c r="AD89" s="345" t="n">
        <f aca="false">AD7+AD9+AD11+AD13+AD15+AD41</f>
        <v>9947</v>
      </c>
      <c r="AE89" s="345" t="n">
        <f aca="false">AE7+AE9+AE11+AE13+AE15+AE41</f>
        <v>9947</v>
      </c>
      <c r="AF89" s="345" t="n">
        <f aca="false">AF7+AF9+AF11+AF13+AF15+AF41</f>
        <v>9947</v>
      </c>
    </row>
    <row r="90" customFormat="false" ht="15" hidden="false" customHeight="false" outlineLevel="0" collapsed="false">
      <c r="D90" s="13" t="s">
        <v>403</v>
      </c>
      <c r="E90" s="345" t="n">
        <f aca="false">E21+E23+E25+E36</f>
        <v>2685</v>
      </c>
      <c r="F90" s="345" t="n">
        <f aca="false">F21+F23+F25+F36</f>
        <v>2685</v>
      </c>
      <c r="G90" s="345" t="n">
        <f aca="false">G21+G23+G25+G36</f>
        <v>2685</v>
      </c>
      <c r="H90" s="345" t="n">
        <f aca="false">H21+H23+H25+H36</f>
        <v>2685</v>
      </c>
      <c r="I90" s="345" t="n">
        <f aca="false">I21+I23+I25+I36</f>
        <v>2685</v>
      </c>
      <c r="J90" s="345" t="n">
        <f aca="false">J21+J23+J25+J36</f>
        <v>2685</v>
      </c>
      <c r="K90" s="345" t="n">
        <f aca="false">K21+K23+K25+K36</f>
        <v>2685</v>
      </c>
      <c r="L90" s="345" t="n">
        <f aca="false">L21+L23+L25+L36</f>
        <v>4685</v>
      </c>
      <c r="M90" s="345" t="n">
        <f aca="false">M21+M23+M25+M36</f>
        <v>4685</v>
      </c>
      <c r="N90" s="345" t="n">
        <f aca="false">N21+N23+N25+N36</f>
        <v>4685</v>
      </c>
      <c r="O90" s="345" t="n">
        <f aca="false">O21+O23+O25+O36</f>
        <v>4685</v>
      </c>
      <c r="P90" s="345" t="n">
        <f aca="false">P21+P23+P25+P36</f>
        <v>4685</v>
      </c>
      <c r="Q90" s="345" t="n">
        <f aca="false">Q21+Q23+Q25+Q36</f>
        <v>4685</v>
      </c>
      <c r="R90" s="345" t="n">
        <f aca="false">R21+R23+R25+R36</f>
        <v>4685</v>
      </c>
      <c r="S90" s="345" t="n">
        <f aca="false">S21+S23+S25+S36</f>
        <v>4685</v>
      </c>
      <c r="T90" s="345" t="n">
        <f aca="false">T21+T23+T25+T36</f>
        <v>4685</v>
      </c>
      <c r="U90" s="345" t="n">
        <f aca="false">U21+U23+U25+U36</f>
        <v>4685</v>
      </c>
      <c r="V90" s="345" t="n">
        <f aca="false">V21+V23+V25+V36</f>
        <v>4685</v>
      </c>
      <c r="W90" s="345" t="n">
        <f aca="false">W21+W23+W25+W36</f>
        <v>4685</v>
      </c>
      <c r="X90" s="345" t="n">
        <f aca="false">X21+X23+X25+X36</f>
        <v>4685</v>
      </c>
      <c r="Y90" s="345" t="n">
        <f aca="false">Y21+Y23+Y25+Y36</f>
        <v>4685</v>
      </c>
      <c r="Z90" s="345" t="n">
        <f aca="false">Z21+Z23+Z25+Z36</f>
        <v>4685</v>
      </c>
      <c r="AA90" s="345" t="n">
        <f aca="false">AA21+AA23+AA25+AA36</f>
        <v>4685</v>
      </c>
      <c r="AB90" s="345" t="n">
        <f aca="false">AB21+AB23+AB25+AB36</f>
        <v>4685</v>
      </c>
      <c r="AC90" s="345" t="n">
        <f aca="false">AC21+AC23+AC25+AC36</f>
        <v>4685</v>
      </c>
      <c r="AD90" s="345" t="n">
        <f aca="false">AD21+AD23+AD25+AD36</f>
        <v>4685</v>
      </c>
      <c r="AE90" s="345" t="n">
        <f aca="false">AE21+AE23+AE25+AE36</f>
        <v>4685</v>
      </c>
      <c r="AF90" s="345" t="n">
        <f aca="false">AF21+AF23+AF25+AF36</f>
        <v>4685</v>
      </c>
    </row>
    <row r="91" customFormat="false" ht="15" hidden="false" customHeight="false" outlineLevel="0" collapsed="false">
      <c r="D91" s="13" t="s">
        <v>404</v>
      </c>
      <c r="E91" s="345" t="n">
        <f aca="false">E22+E24+E26+E37</f>
        <v>2300</v>
      </c>
      <c r="F91" s="345" t="n">
        <f aca="false">F22+F24+F26+F37</f>
        <v>2300</v>
      </c>
      <c r="G91" s="345" t="n">
        <f aca="false">G22+G24+G26+G37</f>
        <v>2300</v>
      </c>
      <c r="H91" s="345" t="n">
        <f aca="false">H22+H24+H26+H37</f>
        <v>2300</v>
      </c>
      <c r="I91" s="345" t="n">
        <f aca="false">I22+I24+I26+I37</f>
        <v>2300</v>
      </c>
      <c r="J91" s="345" t="n">
        <f aca="false">J22+J24+J26+J37</f>
        <v>2300</v>
      </c>
      <c r="K91" s="345" t="n">
        <f aca="false">K22+K24+K26+K37</f>
        <v>2300</v>
      </c>
      <c r="L91" s="345" t="n">
        <f aca="false">L22+L24+L26+L37</f>
        <v>4300</v>
      </c>
      <c r="M91" s="345" t="n">
        <f aca="false">M22+M24+M26+M37</f>
        <v>4300</v>
      </c>
      <c r="N91" s="345" t="n">
        <f aca="false">N22+N24+N26+N37</f>
        <v>4300</v>
      </c>
      <c r="O91" s="345" t="n">
        <f aca="false">O22+O24+O26+O37</f>
        <v>4300</v>
      </c>
      <c r="P91" s="345" t="n">
        <f aca="false">P22+P24+P26+P37</f>
        <v>4300</v>
      </c>
      <c r="Q91" s="345" t="n">
        <f aca="false">Q22+Q24+Q26+Q37</f>
        <v>4300</v>
      </c>
      <c r="R91" s="345" t="n">
        <f aca="false">R22+R24+R26+R37</f>
        <v>4300</v>
      </c>
      <c r="S91" s="345" t="n">
        <f aca="false">S22+S24+S26+S37</f>
        <v>4300</v>
      </c>
      <c r="T91" s="345" t="n">
        <f aca="false">T22+T24+T26+T37</f>
        <v>4300</v>
      </c>
      <c r="U91" s="345" t="n">
        <f aca="false">U22+U24+U26+U37</f>
        <v>4300</v>
      </c>
      <c r="V91" s="345" t="n">
        <f aca="false">V22+V24+V26+V37</f>
        <v>4300</v>
      </c>
      <c r="W91" s="345" t="n">
        <f aca="false">W22+W24+W26+W37</f>
        <v>4300</v>
      </c>
      <c r="X91" s="345" t="n">
        <f aca="false">X22+X24+X26+X37</f>
        <v>4300</v>
      </c>
      <c r="Y91" s="345" t="n">
        <f aca="false">Y22+Y24+Y26+Y37</f>
        <v>4300</v>
      </c>
      <c r="Z91" s="345" t="n">
        <f aca="false">Z22+Z24+Z26+Z37</f>
        <v>4300</v>
      </c>
      <c r="AA91" s="345" t="n">
        <f aca="false">AA22+AA24+AA26+AA37</f>
        <v>4300</v>
      </c>
      <c r="AB91" s="345" t="n">
        <f aca="false">AB22+AB24+AB26+AB37</f>
        <v>4300</v>
      </c>
      <c r="AC91" s="345" t="n">
        <f aca="false">AC22+AC24+AC26+AC37</f>
        <v>4300</v>
      </c>
      <c r="AD91" s="345" t="n">
        <f aca="false">AD22+AD24+AD26+AD37</f>
        <v>4300</v>
      </c>
      <c r="AE91" s="345" t="n">
        <f aca="false">AE22+AE24+AE26+AE37</f>
        <v>4300</v>
      </c>
      <c r="AF91" s="345" t="n">
        <f aca="false">AF22+AF24+AF26+AF37</f>
        <v>4300</v>
      </c>
    </row>
    <row r="92" customFormat="false" ht="15" hidden="false" customHeight="false" outlineLevel="0" collapsed="false">
      <c r="D92" s="304" t="s">
        <v>405</v>
      </c>
    </row>
    <row r="93" customFormat="false" ht="15" hidden="false" customHeight="false" outlineLevel="0" collapsed="false">
      <c r="D93" s="304" t="s">
        <v>406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B8B"/>
    <pageSetUpPr fitToPage="false"/>
  </sheetPr>
  <dimension ref="A1:BH83"/>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10.57421875" defaultRowHeight="15" zeroHeight="false" outlineLevelRow="0" outlineLevelCol="0"/>
  <cols>
    <col collapsed="false" customWidth="true" hidden="false" outlineLevel="0" max="1" min="1" style="13" width="5.57"/>
    <col collapsed="false" customWidth="true" hidden="false" outlineLevel="0" max="2" min="2" style="13" width="37.71"/>
    <col collapsed="false" customWidth="false" hidden="false" outlineLevel="0" max="30" min="3" style="13" width="10.57"/>
    <col collapsed="false" customWidth="false" hidden="false" outlineLevel="0" max="1024" min="31" style="188" width="10.57"/>
  </cols>
  <sheetData>
    <row r="1" s="14" customFormat="true" ht="19.5" hidden="false" customHeight="false" outlineLevel="0" collapsed="false">
      <c r="B1" s="14" t="s">
        <v>20</v>
      </c>
    </row>
    <row r="2" s="13" customFormat="true" ht="15" hidden="false" customHeight="false" outlineLevel="0" collapsed="false">
      <c r="B2" s="262"/>
    </row>
    <row r="3" s="279" customFormat="true" ht="15" hidden="false" customHeight="false" outlineLevel="0" collapsed="false">
      <c r="B3" s="279" t="s">
        <v>363</v>
      </c>
    </row>
    <row r="4" s="347" customFormat="true" ht="15" hidden="false" customHeight="false" outlineLevel="0" collapsed="false">
      <c r="A4" s="346"/>
      <c r="B4" s="101"/>
      <c r="C4" s="264"/>
      <c r="D4" s="346"/>
      <c r="E4" s="346"/>
      <c r="F4" s="346"/>
      <c r="G4" s="346"/>
      <c r="H4" s="346"/>
      <c r="I4" s="346"/>
      <c r="J4" s="346"/>
      <c r="K4" s="346"/>
      <c r="L4" s="346"/>
      <c r="M4" s="346"/>
      <c r="N4" s="346"/>
      <c r="O4" s="346"/>
      <c r="P4" s="346"/>
      <c r="Q4" s="346"/>
      <c r="R4" s="346"/>
      <c r="S4" s="346"/>
      <c r="T4" s="346"/>
      <c r="U4" s="346"/>
      <c r="V4" s="346"/>
      <c r="W4" s="346"/>
      <c r="X4" s="346"/>
      <c r="Y4" s="346"/>
      <c r="Z4" s="346"/>
      <c r="AA4" s="346"/>
      <c r="AB4" s="346"/>
      <c r="AC4" s="346"/>
      <c r="AD4" s="346"/>
    </row>
    <row r="5" s="348" customFormat="true" ht="15" hidden="false" customHeight="false" outlineLevel="0" collapsed="false">
      <c r="A5" s="24"/>
      <c r="B5" s="171" t="s">
        <v>407</v>
      </c>
      <c r="C5" s="344" t="n">
        <v>2023</v>
      </c>
      <c r="D5" s="344" t="n">
        <v>2024</v>
      </c>
      <c r="E5" s="344" t="n">
        <v>2025</v>
      </c>
      <c r="F5" s="344" t="n">
        <v>2026</v>
      </c>
      <c r="G5" s="344" t="n">
        <v>2027</v>
      </c>
      <c r="H5" s="344" t="n">
        <v>2028</v>
      </c>
      <c r="I5" s="344" t="n">
        <v>2029</v>
      </c>
      <c r="J5" s="344" t="n">
        <v>2030</v>
      </c>
      <c r="K5" s="344" t="n">
        <v>2031</v>
      </c>
      <c r="L5" s="344" t="n">
        <v>2032</v>
      </c>
      <c r="M5" s="344" t="n">
        <v>2033</v>
      </c>
      <c r="N5" s="344" t="n">
        <v>2034</v>
      </c>
      <c r="O5" s="344" t="n">
        <v>2035</v>
      </c>
      <c r="P5" s="344" t="n">
        <v>2036</v>
      </c>
      <c r="Q5" s="344" t="n">
        <v>2037</v>
      </c>
      <c r="R5" s="344" t="n">
        <v>2038</v>
      </c>
      <c r="S5" s="344" t="n">
        <v>2039</v>
      </c>
      <c r="T5" s="344" t="n">
        <v>2040</v>
      </c>
      <c r="U5" s="344" t="n">
        <v>2041</v>
      </c>
      <c r="V5" s="344" t="n">
        <v>2042</v>
      </c>
      <c r="W5" s="344" t="n">
        <v>2043</v>
      </c>
      <c r="X5" s="344" t="n">
        <v>2044</v>
      </c>
      <c r="Y5" s="344" t="n">
        <v>2045</v>
      </c>
      <c r="Z5" s="344" t="n">
        <v>2046</v>
      </c>
      <c r="AA5" s="344" t="n">
        <v>2047</v>
      </c>
      <c r="AB5" s="344" t="n">
        <v>2048</v>
      </c>
      <c r="AC5" s="344" t="n">
        <v>2049</v>
      </c>
      <c r="AD5" s="344" t="n">
        <v>2050</v>
      </c>
    </row>
    <row r="6" customFormat="false" ht="15" hidden="false" customHeight="false" outlineLevel="0" collapsed="false">
      <c r="A6" s="24"/>
      <c r="B6" s="13" t="s">
        <v>408</v>
      </c>
      <c r="C6" s="50" t="n">
        <v>616</v>
      </c>
      <c r="D6" s="50" t="n">
        <v>682</v>
      </c>
      <c r="E6" s="50" t="n">
        <v>760</v>
      </c>
      <c r="F6" s="50" t="n">
        <v>850</v>
      </c>
      <c r="G6" s="50" t="n">
        <v>954</v>
      </c>
      <c r="H6" s="50" t="n">
        <v>1070</v>
      </c>
      <c r="I6" s="50" t="n">
        <v>1198</v>
      </c>
      <c r="J6" s="50" t="n">
        <v>1340</v>
      </c>
      <c r="K6" s="50" t="n">
        <v>1494</v>
      </c>
      <c r="L6" s="50" t="n">
        <v>1661</v>
      </c>
      <c r="M6" s="50" t="n">
        <v>1841</v>
      </c>
      <c r="N6" s="50" t="n">
        <v>2034</v>
      </c>
      <c r="O6" s="50" t="n">
        <v>2239</v>
      </c>
      <c r="P6" s="50" t="n">
        <v>2457</v>
      </c>
      <c r="Q6" s="50" t="n">
        <v>2688</v>
      </c>
      <c r="R6" s="50" t="n">
        <v>2931</v>
      </c>
      <c r="S6" s="50" t="n">
        <v>3187</v>
      </c>
      <c r="T6" s="50" t="n">
        <v>3456</v>
      </c>
      <c r="U6" s="50" t="n">
        <v>3738</v>
      </c>
      <c r="V6" s="50" t="n">
        <v>4032</v>
      </c>
      <c r="W6" s="50" t="n">
        <v>4339</v>
      </c>
      <c r="X6" s="50" t="n">
        <v>4659</v>
      </c>
      <c r="Y6" s="50" t="n">
        <v>4992</v>
      </c>
      <c r="Z6" s="50" t="n">
        <v>5337</v>
      </c>
      <c r="AA6" s="50" t="n">
        <v>5695</v>
      </c>
      <c r="AB6" s="50" t="n">
        <v>6066</v>
      </c>
      <c r="AC6" s="50" t="n">
        <v>6449</v>
      </c>
      <c r="AD6" s="50" t="n">
        <v>6846</v>
      </c>
      <c r="AF6" s="349"/>
      <c r="AG6" s="349"/>
      <c r="AH6" s="349"/>
      <c r="AI6" s="349"/>
      <c r="AJ6" s="349"/>
      <c r="AK6" s="349"/>
      <c r="AL6" s="349"/>
      <c r="AM6" s="349"/>
      <c r="AN6" s="349"/>
      <c r="AO6" s="349"/>
      <c r="AP6" s="349"/>
      <c r="AQ6" s="349"/>
      <c r="AR6" s="349"/>
      <c r="AS6" s="349"/>
      <c r="AT6" s="349"/>
      <c r="AU6" s="349"/>
      <c r="AV6" s="349"/>
      <c r="AW6" s="349"/>
      <c r="AX6" s="349"/>
      <c r="AY6" s="349"/>
      <c r="AZ6" s="349"/>
      <c r="BA6" s="349"/>
      <c r="BB6" s="349"/>
      <c r="BC6" s="349"/>
      <c r="BD6" s="349"/>
      <c r="BE6" s="349"/>
      <c r="BF6" s="349"/>
      <c r="BG6" s="349"/>
      <c r="BH6" s="349"/>
    </row>
    <row r="7" customFormat="false" ht="15" hidden="false" customHeight="false" outlineLevel="0" collapsed="false">
      <c r="A7" s="24"/>
      <c r="B7" s="13" t="s">
        <v>409</v>
      </c>
      <c r="C7" s="50" t="n">
        <v>0</v>
      </c>
      <c r="D7" s="50" t="n">
        <v>122</v>
      </c>
      <c r="E7" s="50" t="n">
        <v>572</v>
      </c>
      <c r="F7" s="50" t="n">
        <v>1022</v>
      </c>
      <c r="G7" s="50" t="n">
        <v>1472</v>
      </c>
      <c r="H7" s="50" t="n">
        <v>1972</v>
      </c>
      <c r="I7" s="50" t="n">
        <v>2472</v>
      </c>
      <c r="J7" s="50" t="n">
        <v>2972</v>
      </c>
      <c r="K7" s="50" t="n">
        <v>3110</v>
      </c>
      <c r="L7" s="50" t="n">
        <v>3248</v>
      </c>
      <c r="M7" s="50" t="n">
        <v>3385</v>
      </c>
      <c r="N7" s="50" t="n">
        <v>3522</v>
      </c>
      <c r="O7" s="50" t="n">
        <v>3660</v>
      </c>
      <c r="P7" s="50" t="n">
        <v>3798</v>
      </c>
      <c r="Q7" s="50" t="n">
        <v>3935</v>
      </c>
      <c r="R7" s="50" t="n">
        <v>4072</v>
      </c>
      <c r="S7" s="50" t="n">
        <v>4210</v>
      </c>
      <c r="T7" s="50" t="n">
        <v>4348</v>
      </c>
      <c r="U7" s="50" t="n">
        <v>4485</v>
      </c>
      <c r="V7" s="50" t="n">
        <v>4572</v>
      </c>
      <c r="W7" s="50" t="n">
        <v>4660</v>
      </c>
      <c r="X7" s="50" t="n">
        <v>4748</v>
      </c>
      <c r="Y7" s="50" t="n">
        <v>4835</v>
      </c>
      <c r="Z7" s="50" t="n">
        <v>4922</v>
      </c>
      <c r="AA7" s="50" t="n">
        <v>5010</v>
      </c>
      <c r="AB7" s="50" t="n">
        <v>5098</v>
      </c>
      <c r="AC7" s="50" t="n">
        <v>5185</v>
      </c>
      <c r="AD7" s="50" t="n">
        <v>5272</v>
      </c>
      <c r="AF7" s="349"/>
      <c r="AG7" s="349"/>
      <c r="AH7" s="349"/>
      <c r="AI7" s="349"/>
      <c r="AJ7" s="349"/>
      <c r="AK7" s="349"/>
      <c r="AL7" s="349"/>
      <c r="AM7" s="349"/>
      <c r="AN7" s="349"/>
      <c r="AO7" s="349"/>
      <c r="AP7" s="349"/>
      <c r="AQ7" s="349"/>
      <c r="AR7" s="349"/>
      <c r="AS7" s="349"/>
      <c r="AT7" s="349"/>
      <c r="AU7" s="349"/>
      <c r="AV7" s="349"/>
      <c r="AW7" s="349"/>
      <c r="AX7" s="349"/>
      <c r="AY7" s="349"/>
      <c r="AZ7" s="349"/>
      <c r="BA7" s="349"/>
      <c r="BB7" s="349"/>
      <c r="BC7" s="349"/>
      <c r="BD7" s="349"/>
      <c r="BE7" s="349"/>
      <c r="BF7" s="349"/>
      <c r="BG7" s="349"/>
      <c r="BH7" s="349"/>
    </row>
    <row r="8" customFormat="false" ht="15" hidden="false" customHeight="false" outlineLevel="0" collapsed="false">
      <c r="A8" s="24"/>
      <c r="B8" s="13" t="s">
        <v>410</v>
      </c>
      <c r="C8" s="50" t="n">
        <v>1750</v>
      </c>
      <c r="D8" s="50" t="n">
        <v>2117</v>
      </c>
      <c r="E8" s="50" t="n">
        <v>3467</v>
      </c>
      <c r="F8" s="50" t="n">
        <v>4817</v>
      </c>
      <c r="G8" s="50" t="n">
        <v>6167</v>
      </c>
      <c r="H8" s="50" t="n">
        <v>7667</v>
      </c>
      <c r="I8" s="50" t="n">
        <v>9167</v>
      </c>
      <c r="J8" s="50" t="n">
        <v>10667</v>
      </c>
      <c r="K8" s="50" t="n">
        <v>11080</v>
      </c>
      <c r="L8" s="50" t="n">
        <v>11492</v>
      </c>
      <c r="M8" s="50" t="n">
        <v>11905</v>
      </c>
      <c r="N8" s="50" t="n">
        <v>12317</v>
      </c>
      <c r="O8" s="50" t="n">
        <v>12730</v>
      </c>
      <c r="P8" s="50" t="n">
        <v>13142</v>
      </c>
      <c r="Q8" s="50" t="n">
        <v>13555</v>
      </c>
      <c r="R8" s="50" t="n">
        <v>13967</v>
      </c>
      <c r="S8" s="50" t="n">
        <v>14380</v>
      </c>
      <c r="T8" s="50" t="n">
        <v>14792</v>
      </c>
      <c r="U8" s="50" t="n">
        <v>15205</v>
      </c>
      <c r="V8" s="50" t="n">
        <v>15467</v>
      </c>
      <c r="W8" s="50" t="n">
        <v>15730</v>
      </c>
      <c r="X8" s="50" t="n">
        <v>15992</v>
      </c>
      <c r="Y8" s="50" t="n">
        <v>16255</v>
      </c>
      <c r="Z8" s="50" t="n">
        <v>16517</v>
      </c>
      <c r="AA8" s="50" t="n">
        <v>16780</v>
      </c>
      <c r="AB8" s="50" t="n">
        <v>17042</v>
      </c>
      <c r="AC8" s="50" t="n">
        <v>17305</v>
      </c>
      <c r="AD8" s="50" t="n">
        <v>17567</v>
      </c>
      <c r="AF8" s="349"/>
      <c r="AG8" s="349"/>
      <c r="AH8" s="349"/>
      <c r="AI8" s="349"/>
      <c r="AJ8" s="349"/>
      <c r="AK8" s="349"/>
      <c r="AL8" s="349"/>
      <c r="AM8" s="349"/>
      <c r="AN8" s="349"/>
      <c r="AO8" s="349"/>
      <c r="AP8" s="349"/>
      <c r="AQ8" s="349"/>
      <c r="AR8" s="349"/>
      <c r="AS8" s="349"/>
      <c r="AT8" s="349"/>
      <c r="AU8" s="349"/>
      <c r="AV8" s="349"/>
      <c r="AW8" s="349"/>
      <c r="AX8" s="349"/>
      <c r="AY8" s="349"/>
      <c r="AZ8" s="349"/>
      <c r="BA8" s="349"/>
      <c r="BB8" s="349"/>
      <c r="BC8" s="349"/>
      <c r="BD8" s="349"/>
      <c r="BE8" s="349"/>
      <c r="BF8" s="349"/>
      <c r="BG8" s="349"/>
      <c r="BH8" s="349"/>
    </row>
    <row r="9" customFormat="false" ht="15" hidden="false" customHeight="false" outlineLevel="0" collapsed="false">
      <c r="B9" s="30" t="s">
        <v>80</v>
      </c>
      <c r="C9" s="350" t="n">
        <f aca="false">SUM(C6:C8)</f>
        <v>2366</v>
      </c>
      <c r="D9" s="350" t="n">
        <f aca="false">SUM(D6:D8)</f>
        <v>2921</v>
      </c>
      <c r="E9" s="350" t="n">
        <f aca="false">SUM(E6:E8)</f>
        <v>4799</v>
      </c>
      <c r="F9" s="350" t="n">
        <f aca="false">SUM(F6:F8)</f>
        <v>6689</v>
      </c>
      <c r="G9" s="350" t="n">
        <f aca="false">SUM(G6:G8)</f>
        <v>8593</v>
      </c>
      <c r="H9" s="350" t="n">
        <f aca="false">SUM(H6:H8)</f>
        <v>10709</v>
      </c>
      <c r="I9" s="350" t="n">
        <f aca="false">SUM(I6:I8)</f>
        <v>12837</v>
      </c>
      <c r="J9" s="350" t="n">
        <f aca="false">SUM(J6:J8)</f>
        <v>14979</v>
      </c>
      <c r="K9" s="350" t="n">
        <f aca="false">SUM(K6:K8)</f>
        <v>15684</v>
      </c>
      <c r="L9" s="350" t="n">
        <f aca="false">SUM(L6:L8)</f>
        <v>16401</v>
      </c>
      <c r="M9" s="350" t="n">
        <f aca="false">SUM(M6:M8)</f>
        <v>17131</v>
      </c>
      <c r="N9" s="350" t="n">
        <f aca="false">SUM(N6:N8)</f>
        <v>17873</v>
      </c>
      <c r="O9" s="350" t="n">
        <f aca="false">SUM(O6:O8)</f>
        <v>18629</v>
      </c>
      <c r="P9" s="350" t="n">
        <f aca="false">SUM(P6:P8)</f>
        <v>19397</v>
      </c>
      <c r="Q9" s="350" t="n">
        <f aca="false">SUM(Q6:Q8)</f>
        <v>20178</v>
      </c>
      <c r="R9" s="350" t="n">
        <f aca="false">SUM(R6:R8)</f>
        <v>20970</v>
      </c>
      <c r="S9" s="350" t="n">
        <f aca="false">SUM(S6:S8)</f>
        <v>21777</v>
      </c>
      <c r="T9" s="350" t="n">
        <f aca="false">SUM(T6:T8)</f>
        <v>22596</v>
      </c>
      <c r="U9" s="350" t="n">
        <f aca="false">SUM(U6:U8)</f>
        <v>23428</v>
      </c>
      <c r="V9" s="350" t="n">
        <f aca="false">SUM(V6:V8)</f>
        <v>24071</v>
      </c>
      <c r="W9" s="350" t="n">
        <f aca="false">SUM(W6:W8)</f>
        <v>24729</v>
      </c>
      <c r="X9" s="350" t="n">
        <f aca="false">SUM(X6:X8)</f>
        <v>25399</v>
      </c>
      <c r="Y9" s="350" t="n">
        <f aca="false">SUM(Y6:Y8)</f>
        <v>26082</v>
      </c>
      <c r="Z9" s="350" t="n">
        <f aca="false">SUM(Z6:Z8)</f>
        <v>26776</v>
      </c>
      <c r="AA9" s="350" t="n">
        <f aca="false">SUM(AA6:AA8)</f>
        <v>27485</v>
      </c>
      <c r="AB9" s="350" t="n">
        <f aca="false">SUM(AB6:AB8)</f>
        <v>28206</v>
      </c>
      <c r="AC9" s="350" t="n">
        <f aca="false">SUM(AC6:AC8)</f>
        <v>28939</v>
      </c>
      <c r="AD9" s="350" t="n">
        <f aca="false">SUM(AD6:AD8)</f>
        <v>29685</v>
      </c>
    </row>
    <row r="10" customFormat="false" ht="15" hidden="false" customHeight="false" outlineLevel="0" collapsed="false">
      <c r="B10" s="101"/>
      <c r="C10" s="268"/>
      <c r="D10" s="268"/>
      <c r="E10" s="268"/>
      <c r="F10" s="268"/>
      <c r="G10" s="268"/>
      <c r="H10" s="268"/>
      <c r="I10" s="268"/>
      <c r="J10" s="268"/>
      <c r="K10" s="268"/>
      <c r="L10" s="268"/>
      <c r="M10" s="268"/>
      <c r="N10" s="268"/>
      <c r="O10" s="268"/>
      <c r="P10" s="268"/>
      <c r="Q10" s="268"/>
      <c r="R10" s="268"/>
      <c r="S10" s="268"/>
      <c r="T10" s="268"/>
      <c r="U10" s="268"/>
    </row>
    <row r="11" s="348" customFormat="true" ht="15" hidden="false" customHeight="false" outlineLevel="0" collapsed="false">
      <c r="A11" s="24"/>
      <c r="B11" s="171" t="s">
        <v>411</v>
      </c>
      <c r="C11" s="344" t="n">
        <v>2023</v>
      </c>
      <c r="D11" s="344" t="n">
        <v>2024</v>
      </c>
      <c r="E11" s="344" t="n">
        <v>2025</v>
      </c>
      <c r="F11" s="344" t="n">
        <v>2026</v>
      </c>
      <c r="G11" s="344" t="n">
        <v>2027</v>
      </c>
      <c r="H11" s="344" t="n">
        <v>2028</v>
      </c>
      <c r="I11" s="344" t="n">
        <v>2029</v>
      </c>
      <c r="J11" s="344" t="n">
        <v>2030</v>
      </c>
      <c r="K11" s="344" t="n">
        <v>2031</v>
      </c>
      <c r="L11" s="344" t="n">
        <v>2032</v>
      </c>
      <c r="M11" s="344" t="n">
        <v>2033</v>
      </c>
      <c r="N11" s="344" t="n">
        <v>2034</v>
      </c>
      <c r="O11" s="344" t="n">
        <v>2035</v>
      </c>
      <c r="P11" s="344" t="n">
        <v>2036</v>
      </c>
      <c r="Q11" s="344" t="n">
        <v>2037</v>
      </c>
      <c r="R11" s="344" t="n">
        <v>2038</v>
      </c>
      <c r="S11" s="344" t="n">
        <v>2039</v>
      </c>
      <c r="T11" s="344" t="n">
        <v>2040</v>
      </c>
      <c r="U11" s="344" t="n">
        <v>2041</v>
      </c>
      <c r="V11" s="344" t="n">
        <v>2042</v>
      </c>
      <c r="W11" s="344" t="n">
        <v>2043</v>
      </c>
      <c r="X11" s="344" t="n">
        <v>2044</v>
      </c>
      <c r="Y11" s="344" t="n">
        <v>2045</v>
      </c>
      <c r="Z11" s="344" t="n">
        <v>2046</v>
      </c>
      <c r="AA11" s="344" t="n">
        <v>2047</v>
      </c>
      <c r="AB11" s="344" t="n">
        <v>2048</v>
      </c>
      <c r="AC11" s="344" t="n">
        <v>2049</v>
      </c>
      <c r="AD11" s="344" t="n">
        <v>2050</v>
      </c>
    </row>
    <row r="12" customFormat="false" ht="15" hidden="false" customHeight="false" outlineLevel="0" collapsed="false">
      <c r="A12" s="24"/>
      <c r="B12" s="13" t="s">
        <v>408</v>
      </c>
      <c r="C12" s="50" t="n">
        <v>279</v>
      </c>
      <c r="D12" s="50" t="n">
        <v>322</v>
      </c>
      <c r="E12" s="50" t="n">
        <v>374</v>
      </c>
      <c r="F12" s="50" t="n">
        <v>435</v>
      </c>
      <c r="G12" s="50" t="n">
        <v>504</v>
      </c>
      <c r="H12" s="50" t="n">
        <v>581</v>
      </c>
      <c r="I12" s="50" t="n">
        <v>667</v>
      </c>
      <c r="J12" s="50" t="n">
        <v>761</v>
      </c>
      <c r="K12" s="50" t="n">
        <v>864</v>
      </c>
      <c r="L12" s="50" t="n">
        <v>975</v>
      </c>
      <c r="M12" s="50" t="n">
        <v>1095</v>
      </c>
      <c r="N12" s="50" t="n">
        <v>1224</v>
      </c>
      <c r="O12" s="50" t="n">
        <v>1361</v>
      </c>
      <c r="P12" s="50" t="n">
        <v>1506</v>
      </c>
      <c r="Q12" s="50" t="n">
        <v>1660</v>
      </c>
      <c r="R12" s="50" t="n">
        <v>1822</v>
      </c>
      <c r="S12" s="50" t="n">
        <v>1993</v>
      </c>
      <c r="T12" s="50" t="n">
        <v>2172</v>
      </c>
      <c r="U12" s="50" t="n">
        <v>2360</v>
      </c>
      <c r="V12" s="50" t="n">
        <v>2556</v>
      </c>
      <c r="W12" s="50" t="n">
        <v>2761</v>
      </c>
      <c r="X12" s="50" t="n">
        <v>2974</v>
      </c>
      <c r="Y12" s="50" t="n">
        <v>3196</v>
      </c>
      <c r="Z12" s="50" t="n">
        <v>3426</v>
      </c>
      <c r="AA12" s="50" t="n">
        <v>3665</v>
      </c>
      <c r="AB12" s="50" t="n">
        <v>3912</v>
      </c>
      <c r="AC12" s="50" t="n">
        <v>4168</v>
      </c>
      <c r="AD12" s="50" t="n">
        <v>4432</v>
      </c>
      <c r="AF12" s="349"/>
      <c r="AG12" s="349"/>
      <c r="AH12" s="349"/>
      <c r="AI12" s="349"/>
      <c r="AJ12" s="349"/>
      <c r="AK12" s="349"/>
      <c r="AL12" s="349"/>
      <c r="AM12" s="349"/>
      <c r="AN12" s="349"/>
      <c r="AO12" s="349"/>
      <c r="AP12" s="349"/>
      <c r="AQ12" s="349"/>
      <c r="AR12" s="349"/>
      <c r="AS12" s="349"/>
      <c r="AT12" s="349"/>
      <c r="AU12" s="349"/>
      <c r="AV12" s="349"/>
      <c r="AW12" s="349"/>
      <c r="AX12" s="349"/>
      <c r="AY12" s="349"/>
      <c r="AZ12" s="349"/>
      <c r="BA12" s="349"/>
      <c r="BB12" s="349"/>
      <c r="BC12" s="349"/>
      <c r="BD12" s="349"/>
      <c r="BE12" s="349"/>
      <c r="BF12" s="349"/>
      <c r="BG12" s="349"/>
      <c r="BH12" s="349"/>
    </row>
    <row r="13" customFormat="false" ht="15" hidden="false" customHeight="false" outlineLevel="0" collapsed="false">
      <c r="A13" s="24"/>
      <c r="B13" s="13" t="s">
        <v>409</v>
      </c>
      <c r="C13" s="50" t="n">
        <v>0</v>
      </c>
      <c r="D13" s="50" t="n">
        <v>53</v>
      </c>
      <c r="E13" s="50" t="n">
        <v>252</v>
      </c>
      <c r="F13" s="50" t="n">
        <v>452</v>
      </c>
      <c r="G13" s="50" t="n">
        <v>652</v>
      </c>
      <c r="H13" s="50" t="n">
        <v>802</v>
      </c>
      <c r="I13" s="50" t="n">
        <v>952</v>
      </c>
      <c r="J13" s="50" t="n">
        <v>1102</v>
      </c>
      <c r="K13" s="50" t="n">
        <v>1252</v>
      </c>
      <c r="L13" s="50" t="n">
        <v>1315</v>
      </c>
      <c r="M13" s="50" t="n">
        <v>1378</v>
      </c>
      <c r="N13" s="50" t="n">
        <v>1440</v>
      </c>
      <c r="O13" s="50" t="n">
        <v>1502</v>
      </c>
      <c r="P13" s="50" t="n">
        <v>1565</v>
      </c>
      <c r="Q13" s="50" t="n">
        <v>1628</v>
      </c>
      <c r="R13" s="50" t="n">
        <v>1690</v>
      </c>
      <c r="S13" s="50" t="n">
        <v>1752</v>
      </c>
      <c r="T13" s="50" t="n">
        <v>1815</v>
      </c>
      <c r="U13" s="50" t="n">
        <v>1878</v>
      </c>
      <c r="V13" s="50" t="n">
        <v>1940</v>
      </c>
      <c r="W13" s="50" t="n">
        <v>1978</v>
      </c>
      <c r="X13" s="50" t="n">
        <v>2015</v>
      </c>
      <c r="Y13" s="50" t="n">
        <v>2052</v>
      </c>
      <c r="Z13" s="50" t="n">
        <v>2090</v>
      </c>
      <c r="AA13" s="50" t="n">
        <v>2128</v>
      </c>
      <c r="AB13" s="50" t="n">
        <v>2165</v>
      </c>
      <c r="AC13" s="50" t="n">
        <v>2202</v>
      </c>
      <c r="AD13" s="50" t="n">
        <v>2240</v>
      </c>
      <c r="AF13" s="349"/>
      <c r="AG13" s="349"/>
      <c r="AH13" s="349"/>
      <c r="AI13" s="349"/>
      <c r="AJ13" s="349"/>
      <c r="AK13" s="349"/>
      <c r="AL13" s="349"/>
      <c r="AM13" s="349"/>
      <c r="AN13" s="349"/>
      <c r="AO13" s="349"/>
      <c r="AP13" s="349"/>
      <c r="AQ13" s="349"/>
      <c r="AR13" s="349"/>
      <c r="AS13" s="349"/>
      <c r="AT13" s="349"/>
      <c r="AU13" s="349"/>
      <c r="AV13" s="349"/>
      <c r="AW13" s="349"/>
      <c r="AX13" s="349"/>
      <c r="AY13" s="349"/>
      <c r="AZ13" s="349"/>
      <c r="BA13" s="349"/>
      <c r="BB13" s="349"/>
      <c r="BC13" s="349"/>
      <c r="BD13" s="349"/>
      <c r="BE13" s="349"/>
      <c r="BF13" s="349"/>
      <c r="BG13" s="349"/>
      <c r="BH13" s="349"/>
    </row>
    <row r="14" customFormat="false" ht="15" hidden="false" customHeight="false" outlineLevel="0" collapsed="false">
      <c r="A14" s="24"/>
      <c r="B14" s="13" t="s">
        <v>410</v>
      </c>
      <c r="C14" s="50" t="n">
        <v>470</v>
      </c>
      <c r="D14" s="50" t="n">
        <v>627</v>
      </c>
      <c r="E14" s="50" t="n">
        <v>1227</v>
      </c>
      <c r="F14" s="50" t="n">
        <v>1827</v>
      </c>
      <c r="G14" s="50" t="n">
        <v>2427</v>
      </c>
      <c r="H14" s="50" t="n">
        <v>2877</v>
      </c>
      <c r="I14" s="50" t="n">
        <v>3327</v>
      </c>
      <c r="J14" s="50" t="n">
        <v>3777</v>
      </c>
      <c r="K14" s="50" t="n">
        <v>3965</v>
      </c>
      <c r="L14" s="50" t="n">
        <v>4152</v>
      </c>
      <c r="M14" s="50" t="n">
        <v>4340</v>
      </c>
      <c r="N14" s="50" t="n">
        <v>4527</v>
      </c>
      <c r="O14" s="50" t="n">
        <v>4715</v>
      </c>
      <c r="P14" s="50" t="n">
        <v>4902</v>
      </c>
      <c r="Q14" s="50" t="n">
        <v>5090</v>
      </c>
      <c r="R14" s="50" t="n">
        <v>5277</v>
      </c>
      <c r="S14" s="50" t="n">
        <v>5465</v>
      </c>
      <c r="T14" s="50" t="n">
        <v>5652</v>
      </c>
      <c r="U14" s="50" t="n">
        <v>5840</v>
      </c>
      <c r="V14" s="50" t="n">
        <v>5952</v>
      </c>
      <c r="W14" s="50" t="n">
        <v>6065</v>
      </c>
      <c r="X14" s="50" t="n">
        <v>6177</v>
      </c>
      <c r="Y14" s="50" t="n">
        <v>6290</v>
      </c>
      <c r="Z14" s="50" t="n">
        <v>6402</v>
      </c>
      <c r="AA14" s="50" t="n">
        <v>6515</v>
      </c>
      <c r="AB14" s="50" t="n">
        <v>6627</v>
      </c>
      <c r="AC14" s="50" t="n">
        <v>6740</v>
      </c>
      <c r="AD14" s="50" t="n">
        <v>6852</v>
      </c>
      <c r="AF14" s="349"/>
      <c r="AG14" s="349"/>
      <c r="AH14" s="349"/>
      <c r="AI14" s="349"/>
      <c r="AJ14" s="349"/>
      <c r="AK14" s="349"/>
      <c r="AL14" s="349"/>
      <c r="AM14" s="349"/>
      <c r="AN14" s="349"/>
      <c r="AO14" s="349"/>
      <c r="AP14" s="349"/>
      <c r="AQ14" s="349"/>
      <c r="AR14" s="349"/>
      <c r="AS14" s="349"/>
      <c r="AT14" s="349"/>
      <c r="AU14" s="349"/>
      <c r="AV14" s="349"/>
      <c r="AW14" s="349"/>
      <c r="AX14" s="349"/>
      <c r="AY14" s="349"/>
      <c r="AZ14" s="349"/>
      <c r="BA14" s="349"/>
      <c r="BB14" s="349"/>
      <c r="BC14" s="349"/>
      <c r="BD14" s="349"/>
      <c r="BE14" s="349"/>
      <c r="BF14" s="349"/>
      <c r="BG14" s="349"/>
      <c r="BH14" s="349"/>
    </row>
    <row r="15" customFormat="false" ht="15" hidden="false" customHeight="false" outlineLevel="0" collapsed="false">
      <c r="B15" s="30" t="s">
        <v>82</v>
      </c>
      <c r="C15" s="351" t="n">
        <f aca="false">SUM(C12:C14)</f>
        <v>749</v>
      </c>
      <c r="D15" s="351" t="n">
        <f aca="false">SUM(D12:D14)</f>
        <v>1002</v>
      </c>
      <c r="E15" s="351" t="n">
        <f aca="false">SUM(E12:E14)</f>
        <v>1853</v>
      </c>
      <c r="F15" s="351" t="n">
        <f aca="false">SUM(F12:F14)</f>
        <v>2714</v>
      </c>
      <c r="G15" s="351" t="n">
        <f aca="false">SUM(G12:G14)</f>
        <v>3583</v>
      </c>
      <c r="H15" s="351" t="n">
        <f aca="false">SUM(H12:H14)</f>
        <v>4260</v>
      </c>
      <c r="I15" s="351" t="n">
        <f aca="false">SUM(I12:I14)</f>
        <v>4946</v>
      </c>
      <c r="J15" s="351" t="n">
        <f aca="false">SUM(J12:J14)</f>
        <v>5640</v>
      </c>
      <c r="K15" s="351" t="n">
        <f aca="false">SUM(K12:K14)</f>
        <v>6081</v>
      </c>
      <c r="L15" s="351" t="n">
        <f aca="false">SUM(L12:L14)</f>
        <v>6442</v>
      </c>
      <c r="M15" s="351" t="n">
        <f aca="false">SUM(M12:M14)</f>
        <v>6813</v>
      </c>
      <c r="N15" s="351" t="n">
        <f aca="false">SUM(N12:N14)</f>
        <v>7191</v>
      </c>
      <c r="O15" s="351" t="n">
        <f aca="false">SUM(O12:O14)</f>
        <v>7578</v>
      </c>
      <c r="P15" s="351" t="n">
        <f aca="false">SUM(P12:P14)</f>
        <v>7973</v>
      </c>
      <c r="Q15" s="351" t="n">
        <f aca="false">SUM(Q12:Q14)</f>
        <v>8378</v>
      </c>
      <c r="R15" s="351" t="n">
        <f aca="false">SUM(R12:R14)</f>
        <v>8789</v>
      </c>
      <c r="S15" s="351" t="n">
        <f aca="false">SUM(S12:S14)</f>
        <v>9210</v>
      </c>
      <c r="T15" s="351" t="n">
        <f aca="false">SUM(T12:T14)</f>
        <v>9639</v>
      </c>
      <c r="U15" s="351" t="n">
        <f aca="false">SUM(U12:U14)</f>
        <v>10078</v>
      </c>
      <c r="V15" s="351" t="n">
        <f aca="false">SUM(V12:V14)</f>
        <v>10448</v>
      </c>
      <c r="W15" s="351" t="n">
        <f aca="false">SUM(W12:W14)</f>
        <v>10804</v>
      </c>
      <c r="X15" s="351" t="n">
        <f aca="false">SUM(X12:X14)</f>
        <v>11166</v>
      </c>
      <c r="Y15" s="351" t="n">
        <f aca="false">SUM(Y12:Y14)</f>
        <v>11538</v>
      </c>
      <c r="Z15" s="351" t="n">
        <f aca="false">SUM(Z12:Z14)</f>
        <v>11918</v>
      </c>
      <c r="AA15" s="351" t="n">
        <f aca="false">SUM(AA12:AA14)</f>
        <v>12308</v>
      </c>
      <c r="AB15" s="351" t="n">
        <f aca="false">SUM(AB12:AB14)</f>
        <v>12704</v>
      </c>
      <c r="AC15" s="351" t="n">
        <f aca="false">SUM(AC12:AC14)</f>
        <v>13110</v>
      </c>
      <c r="AD15" s="351" t="n">
        <f aca="false">SUM(AD12:AD14)</f>
        <v>13524</v>
      </c>
    </row>
    <row r="16" customFormat="false" ht="15" hidden="false" customHeight="false" outlineLevel="0" collapsed="false">
      <c r="B16" s="30"/>
      <c r="C16" s="350"/>
      <c r="D16" s="350"/>
      <c r="E16" s="350"/>
      <c r="F16" s="350"/>
      <c r="G16" s="350"/>
      <c r="H16" s="350"/>
      <c r="I16" s="350"/>
      <c r="J16" s="350"/>
      <c r="K16" s="350"/>
      <c r="L16" s="350"/>
      <c r="M16" s="350"/>
      <c r="N16" s="350"/>
      <c r="O16" s="350"/>
      <c r="P16" s="350"/>
      <c r="Q16" s="350"/>
      <c r="R16" s="350"/>
      <c r="S16" s="350"/>
      <c r="T16" s="350"/>
      <c r="U16" s="350"/>
      <c r="V16" s="350"/>
      <c r="W16" s="350"/>
      <c r="X16" s="350"/>
      <c r="Y16" s="350"/>
      <c r="Z16" s="350"/>
      <c r="AA16" s="350"/>
      <c r="AB16" s="350"/>
      <c r="AC16" s="350"/>
      <c r="AD16" s="350"/>
    </row>
    <row r="17" customFormat="false" ht="15" hidden="false" customHeight="false" outlineLevel="0" collapsed="false">
      <c r="B17" s="171" t="s">
        <v>412</v>
      </c>
      <c r="C17" s="344" t="n">
        <v>2023</v>
      </c>
      <c r="D17" s="344" t="n">
        <v>2024</v>
      </c>
      <c r="E17" s="344" t="n">
        <v>2025</v>
      </c>
      <c r="F17" s="344" t="n">
        <v>2026</v>
      </c>
      <c r="G17" s="344" t="n">
        <v>2027</v>
      </c>
      <c r="H17" s="344" t="n">
        <v>2028</v>
      </c>
      <c r="I17" s="344" t="n">
        <v>2029</v>
      </c>
      <c r="J17" s="344" t="n">
        <v>2030</v>
      </c>
      <c r="K17" s="344" t="n">
        <v>2031</v>
      </c>
      <c r="L17" s="344" t="n">
        <v>2032</v>
      </c>
      <c r="M17" s="344" t="n">
        <v>2033</v>
      </c>
      <c r="N17" s="344" t="n">
        <v>2034</v>
      </c>
      <c r="O17" s="344" t="n">
        <v>2035</v>
      </c>
      <c r="P17" s="344" t="n">
        <v>2036</v>
      </c>
      <c r="Q17" s="344" t="n">
        <v>2037</v>
      </c>
      <c r="R17" s="344" t="n">
        <v>2038</v>
      </c>
      <c r="S17" s="344" t="n">
        <v>2039</v>
      </c>
      <c r="T17" s="344" t="n">
        <v>2040</v>
      </c>
      <c r="U17" s="344" t="n">
        <v>2041</v>
      </c>
      <c r="V17" s="344" t="n">
        <v>2042</v>
      </c>
      <c r="W17" s="344" t="n">
        <v>2043</v>
      </c>
      <c r="X17" s="344" t="n">
        <v>2044</v>
      </c>
      <c r="Y17" s="344" t="n">
        <v>2045</v>
      </c>
      <c r="Z17" s="344" t="n">
        <v>2046</v>
      </c>
      <c r="AA17" s="344" t="n">
        <v>2047</v>
      </c>
      <c r="AB17" s="344" t="n">
        <v>2048</v>
      </c>
      <c r="AC17" s="344" t="n">
        <v>2049</v>
      </c>
      <c r="AD17" s="344" t="n">
        <v>2050</v>
      </c>
    </row>
    <row r="18" customFormat="false" ht="15" hidden="false" customHeight="false" outlineLevel="0" collapsed="false">
      <c r="B18" s="13" t="s">
        <v>408</v>
      </c>
      <c r="C18" s="274" t="n">
        <f aca="false">C6+C12</f>
        <v>895</v>
      </c>
      <c r="D18" s="274" t="n">
        <f aca="false">D6+D12</f>
        <v>1004</v>
      </c>
      <c r="E18" s="274" t="n">
        <f aca="false">E6+E12</f>
        <v>1134</v>
      </c>
      <c r="F18" s="274" t="n">
        <f aca="false">F6+F12</f>
        <v>1285</v>
      </c>
      <c r="G18" s="274" t="n">
        <f aca="false">G6+G12</f>
        <v>1458</v>
      </c>
      <c r="H18" s="274" t="n">
        <f aca="false">H6+H12</f>
        <v>1651</v>
      </c>
      <c r="I18" s="274" t="n">
        <f aca="false">I6+I12</f>
        <v>1865</v>
      </c>
      <c r="J18" s="274" t="n">
        <f aca="false">J6+J12</f>
        <v>2101</v>
      </c>
      <c r="K18" s="274" t="n">
        <f aca="false">K6+K12</f>
        <v>2358</v>
      </c>
      <c r="L18" s="274" t="n">
        <f aca="false">L6+L12</f>
        <v>2636</v>
      </c>
      <c r="M18" s="274" t="n">
        <f aca="false">M6+M12</f>
        <v>2936</v>
      </c>
      <c r="N18" s="274" t="n">
        <f aca="false">N6+N12</f>
        <v>3258</v>
      </c>
      <c r="O18" s="274" t="n">
        <f aca="false">O6+O12</f>
        <v>3600</v>
      </c>
      <c r="P18" s="274" t="n">
        <f aca="false">P6+P12</f>
        <v>3963</v>
      </c>
      <c r="Q18" s="274" t="n">
        <f aca="false">Q6+Q12</f>
        <v>4348</v>
      </c>
      <c r="R18" s="274" t="n">
        <f aca="false">R6+R12</f>
        <v>4753</v>
      </c>
      <c r="S18" s="274" t="n">
        <f aca="false">S6+S12</f>
        <v>5180</v>
      </c>
      <c r="T18" s="274" t="n">
        <f aca="false">T6+T12</f>
        <v>5628</v>
      </c>
      <c r="U18" s="274" t="n">
        <f aca="false">U6+U12</f>
        <v>6098</v>
      </c>
      <c r="V18" s="274" t="n">
        <f aca="false">V6+V12</f>
        <v>6588</v>
      </c>
      <c r="W18" s="274" t="n">
        <f aca="false">W6+W12</f>
        <v>7100</v>
      </c>
      <c r="X18" s="274" t="n">
        <f aca="false">X6+X12</f>
        <v>7633</v>
      </c>
      <c r="Y18" s="274" t="n">
        <f aca="false">Y6+Y12</f>
        <v>8188</v>
      </c>
      <c r="Z18" s="274" t="n">
        <f aca="false">Z6+Z12</f>
        <v>8763</v>
      </c>
      <c r="AA18" s="274" t="n">
        <f aca="false">AA6+AA12</f>
        <v>9360</v>
      </c>
      <c r="AB18" s="274" t="n">
        <f aca="false">AB6+AB12</f>
        <v>9978</v>
      </c>
      <c r="AC18" s="274" t="n">
        <f aca="false">AC6+AC12</f>
        <v>10617</v>
      </c>
      <c r="AD18" s="274" t="n">
        <f aca="false">AD6+AD12</f>
        <v>11278</v>
      </c>
    </row>
    <row r="19" customFormat="false" ht="15" hidden="false" customHeight="false" outlineLevel="0" collapsed="false">
      <c r="B19" s="13" t="s">
        <v>409</v>
      </c>
      <c r="C19" s="274" t="n">
        <f aca="false">C7+C13</f>
        <v>0</v>
      </c>
      <c r="D19" s="274" t="n">
        <f aca="false">D7+D13</f>
        <v>175</v>
      </c>
      <c r="E19" s="274" t="n">
        <f aca="false">E7+E13</f>
        <v>824</v>
      </c>
      <c r="F19" s="274" t="n">
        <f aca="false">F7+F13</f>
        <v>1474</v>
      </c>
      <c r="G19" s="274" t="n">
        <f aca="false">G7+G13</f>
        <v>2124</v>
      </c>
      <c r="H19" s="274" t="n">
        <f aca="false">H7+H13</f>
        <v>2774</v>
      </c>
      <c r="I19" s="274" t="n">
        <f aca="false">I7+I13</f>
        <v>3424</v>
      </c>
      <c r="J19" s="274" t="n">
        <f aca="false">J7+J13</f>
        <v>4074</v>
      </c>
      <c r="K19" s="274" t="n">
        <f aca="false">K7+K13</f>
        <v>4362</v>
      </c>
      <c r="L19" s="274" t="n">
        <f aca="false">L7+L13</f>
        <v>4563</v>
      </c>
      <c r="M19" s="274" t="n">
        <f aca="false">M7+M13</f>
        <v>4763</v>
      </c>
      <c r="N19" s="274" t="n">
        <f aca="false">N7+N13</f>
        <v>4962</v>
      </c>
      <c r="O19" s="274" t="n">
        <f aca="false">O7+O13</f>
        <v>5162</v>
      </c>
      <c r="P19" s="274" t="n">
        <f aca="false">P7+P13</f>
        <v>5363</v>
      </c>
      <c r="Q19" s="274" t="n">
        <f aca="false">Q7+Q13</f>
        <v>5563</v>
      </c>
      <c r="R19" s="274" t="n">
        <f aca="false">R7+R13</f>
        <v>5762</v>
      </c>
      <c r="S19" s="274" t="n">
        <f aca="false">S7+S13</f>
        <v>5962</v>
      </c>
      <c r="T19" s="274" t="n">
        <f aca="false">T7+T13</f>
        <v>6163</v>
      </c>
      <c r="U19" s="274" t="n">
        <f aca="false">U7+U13</f>
        <v>6363</v>
      </c>
      <c r="V19" s="274" t="n">
        <f aca="false">V7+V13</f>
        <v>6512</v>
      </c>
      <c r="W19" s="274" t="n">
        <f aca="false">W7+W13</f>
        <v>6638</v>
      </c>
      <c r="X19" s="274" t="n">
        <f aca="false">X7+X13</f>
        <v>6763</v>
      </c>
      <c r="Y19" s="274" t="n">
        <f aca="false">Y7+Y13</f>
        <v>6887</v>
      </c>
      <c r="Z19" s="274" t="n">
        <f aca="false">Z7+Z13</f>
        <v>7012</v>
      </c>
      <c r="AA19" s="274" t="n">
        <f aca="false">AA7+AA13</f>
        <v>7138</v>
      </c>
      <c r="AB19" s="274" t="n">
        <f aca="false">AB7+AB13</f>
        <v>7263</v>
      </c>
      <c r="AC19" s="274" t="n">
        <f aca="false">AC7+AC13</f>
        <v>7387</v>
      </c>
      <c r="AD19" s="274" t="n">
        <f aca="false">AD7+AD13</f>
        <v>7512</v>
      </c>
    </row>
    <row r="20" customFormat="false" ht="15" hidden="false" customHeight="false" outlineLevel="0" collapsed="false">
      <c r="B20" s="13" t="s">
        <v>410</v>
      </c>
      <c r="C20" s="274" t="n">
        <f aca="false">C8+C14</f>
        <v>2220</v>
      </c>
      <c r="D20" s="274" t="n">
        <f aca="false">D8+D14</f>
        <v>2744</v>
      </c>
      <c r="E20" s="274" t="n">
        <f aca="false">E8+E14</f>
        <v>4694</v>
      </c>
      <c r="F20" s="274" t="n">
        <f aca="false">F8+F14</f>
        <v>6644</v>
      </c>
      <c r="G20" s="274" t="n">
        <f aca="false">G8+G14</f>
        <v>8594</v>
      </c>
      <c r="H20" s="274" t="n">
        <f aca="false">H8+H14</f>
        <v>10544</v>
      </c>
      <c r="I20" s="274" t="n">
        <f aca="false">I8+I14</f>
        <v>12494</v>
      </c>
      <c r="J20" s="274" t="n">
        <f aca="false">J8+J14</f>
        <v>14444</v>
      </c>
      <c r="K20" s="274" t="n">
        <f aca="false">K8+K14</f>
        <v>15045</v>
      </c>
      <c r="L20" s="274" t="n">
        <f aca="false">L8+L14</f>
        <v>15644</v>
      </c>
      <c r="M20" s="274" t="n">
        <f aca="false">M8+M14</f>
        <v>16245</v>
      </c>
      <c r="N20" s="274" t="n">
        <f aca="false">N8+N14</f>
        <v>16844</v>
      </c>
      <c r="O20" s="274" t="n">
        <f aca="false">O8+O14</f>
        <v>17445</v>
      </c>
      <c r="P20" s="274" t="n">
        <f aca="false">P8+P14</f>
        <v>18044</v>
      </c>
      <c r="Q20" s="274" t="n">
        <f aca="false">Q8+Q14</f>
        <v>18645</v>
      </c>
      <c r="R20" s="274" t="n">
        <f aca="false">R8+R14</f>
        <v>19244</v>
      </c>
      <c r="S20" s="274" t="n">
        <f aca="false">S8+S14</f>
        <v>19845</v>
      </c>
      <c r="T20" s="274" t="n">
        <f aca="false">T8+T14</f>
        <v>20444</v>
      </c>
      <c r="U20" s="274" t="n">
        <f aca="false">U8+U14</f>
        <v>21045</v>
      </c>
      <c r="V20" s="274" t="n">
        <f aca="false">V8+V14</f>
        <v>21419</v>
      </c>
      <c r="W20" s="274" t="n">
        <f aca="false">W8+W14</f>
        <v>21795</v>
      </c>
      <c r="X20" s="274" t="n">
        <f aca="false">X8+X14</f>
        <v>22169</v>
      </c>
      <c r="Y20" s="274" t="n">
        <f aca="false">Y8+Y14</f>
        <v>22545</v>
      </c>
      <c r="Z20" s="274" t="n">
        <f aca="false">Z8+Z14</f>
        <v>22919</v>
      </c>
      <c r="AA20" s="274" t="n">
        <f aca="false">AA8+AA14</f>
        <v>23295</v>
      </c>
      <c r="AB20" s="274" t="n">
        <f aca="false">AB8+AB14</f>
        <v>23669</v>
      </c>
      <c r="AC20" s="274" t="n">
        <f aca="false">AC8+AC14</f>
        <v>24045</v>
      </c>
      <c r="AD20" s="274" t="n">
        <f aca="false">AD8+AD14</f>
        <v>24419</v>
      </c>
    </row>
    <row r="21" customFormat="false" ht="15" hidden="false" customHeight="false" outlineLevel="0" collapsed="false">
      <c r="B21" s="30" t="s">
        <v>84</v>
      </c>
      <c r="C21" s="351" t="n">
        <f aca="false">C18+C19+C20</f>
        <v>3115</v>
      </c>
      <c r="D21" s="351" t="n">
        <f aca="false">D18+D19+D20</f>
        <v>3923</v>
      </c>
      <c r="E21" s="351" t="n">
        <f aca="false">E18+E19+E20</f>
        <v>6652</v>
      </c>
      <c r="F21" s="351" t="n">
        <f aca="false">F18+F19+F20</f>
        <v>9403</v>
      </c>
      <c r="G21" s="351" t="n">
        <f aca="false">G18+G19+G20</f>
        <v>12176</v>
      </c>
      <c r="H21" s="351" t="n">
        <f aca="false">H18+H19+H20</f>
        <v>14969</v>
      </c>
      <c r="I21" s="351" t="n">
        <f aca="false">I18+I19+I20</f>
        <v>17783</v>
      </c>
      <c r="J21" s="351" t="n">
        <f aca="false">J18+J19+J20</f>
        <v>20619</v>
      </c>
      <c r="K21" s="351" t="n">
        <f aca="false">K18+K19+K20</f>
        <v>21765</v>
      </c>
      <c r="L21" s="351" t="n">
        <f aca="false">L18+L19+L20</f>
        <v>22843</v>
      </c>
      <c r="M21" s="351" t="n">
        <f aca="false">M18+M19+M20</f>
        <v>23944</v>
      </c>
      <c r="N21" s="351" t="n">
        <f aca="false">N18+N19+N20</f>
        <v>25064</v>
      </c>
      <c r="O21" s="351" t="n">
        <f aca="false">O18+O19+O20</f>
        <v>26207</v>
      </c>
      <c r="P21" s="351" t="n">
        <f aca="false">P18+P19+P20</f>
        <v>27370</v>
      </c>
      <c r="Q21" s="351" t="n">
        <f aca="false">Q18+Q19+Q20</f>
        <v>28556</v>
      </c>
      <c r="R21" s="351" t="n">
        <f aca="false">R18+R19+R20</f>
        <v>29759</v>
      </c>
      <c r="S21" s="351" t="n">
        <f aca="false">S18+S19+S20</f>
        <v>30987</v>
      </c>
      <c r="T21" s="351" t="n">
        <f aca="false">T18+T19+T20</f>
        <v>32235</v>
      </c>
      <c r="U21" s="351" t="n">
        <f aca="false">U18+U19+U20</f>
        <v>33506</v>
      </c>
      <c r="V21" s="351" t="n">
        <f aca="false">V18+V19+V20</f>
        <v>34519</v>
      </c>
      <c r="W21" s="351" t="n">
        <f aca="false">W18+W19+W20</f>
        <v>35533</v>
      </c>
      <c r="X21" s="351" t="n">
        <f aca="false">X18+X19+X20</f>
        <v>36565</v>
      </c>
      <c r="Y21" s="351" t="n">
        <f aca="false">Y18+Y19+Y20</f>
        <v>37620</v>
      </c>
      <c r="Z21" s="351" t="n">
        <f aca="false">Z18+Z19+Z20</f>
        <v>38694</v>
      </c>
      <c r="AA21" s="351" t="n">
        <f aca="false">AA18+AA19+AA20</f>
        <v>39793</v>
      </c>
      <c r="AB21" s="351" t="n">
        <f aca="false">AB18+AB19+AB20</f>
        <v>40910</v>
      </c>
      <c r="AC21" s="351" t="n">
        <f aca="false">AC18+AC19+AC20</f>
        <v>42049</v>
      </c>
      <c r="AD21" s="351" t="n">
        <f aca="false">AD18+AD19+AD20</f>
        <v>43209</v>
      </c>
    </row>
    <row r="22" customFormat="false" ht="15" hidden="false" customHeight="false" outlineLevel="0" collapsed="false">
      <c r="B22" s="30"/>
      <c r="C22" s="350"/>
      <c r="D22" s="350"/>
      <c r="E22" s="350"/>
      <c r="F22" s="350"/>
      <c r="G22" s="350"/>
      <c r="H22" s="350"/>
      <c r="I22" s="350"/>
      <c r="J22" s="350"/>
      <c r="K22" s="350"/>
      <c r="L22" s="350"/>
      <c r="M22" s="350"/>
      <c r="N22" s="350"/>
      <c r="O22" s="350"/>
      <c r="P22" s="350"/>
      <c r="Q22" s="350"/>
      <c r="R22" s="350"/>
      <c r="S22" s="350"/>
      <c r="T22" s="350"/>
      <c r="U22" s="350"/>
      <c r="V22" s="350"/>
      <c r="W22" s="350"/>
      <c r="X22" s="350"/>
      <c r="Y22" s="350"/>
      <c r="Z22" s="350"/>
      <c r="AA22" s="350"/>
      <c r="AB22" s="350"/>
      <c r="AC22" s="350"/>
      <c r="AD22" s="350"/>
    </row>
    <row r="23" s="348" customFormat="true" ht="15" hidden="false" customHeight="false" outlineLevel="0" collapsed="false">
      <c r="A23" s="352"/>
      <c r="B23" s="171" t="s">
        <v>412</v>
      </c>
      <c r="C23" s="344" t="n">
        <v>2023</v>
      </c>
      <c r="D23" s="344" t="n">
        <v>2024</v>
      </c>
      <c r="E23" s="344" t="n">
        <v>2025</v>
      </c>
      <c r="F23" s="344" t="n">
        <v>2026</v>
      </c>
      <c r="G23" s="344" t="n">
        <v>2027</v>
      </c>
      <c r="H23" s="344" t="n">
        <v>2028</v>
      </c>
      <c r="I23" s="344" t="n">
        <v>2029</v>
      </c>
      <c r="J23" s="344" t="n">
        <v>2030</v>
      </c>
      <c r="K23" s="344" t="n">
        <v>2031</v>
      </c>
      <c r="L23" s="344" t="n">
        <v>2032</v>
      </c>
      <c r="M23" s="344" t="n">
        <v>2033</v>
      </c>
      <c r="N23" s="344" t="n">
        <v>2034</v>
      </c>
      <c r="O23" s="344" t="n">
        <v>2035</v>
      </c>
      <c r="P23" s="344" t="n">
        <v>2036</v>
      </c>
      <c r="Q23" s="344" t="n">
        <v>2037</v>
      </c>
      <c r="R23" s="344" t="n">
        <v>2038</v>
      </c>
      <c r="S23" s="344" t="n">
        <v>2039</v>
      </c>
      <c r="T23" s="344" t="n">
        <v>2040</v>
      </c>
      <c r="U23" s="344" t="n">
        <v>2041</v>
      </c>
      <c r="V23" s="344" t="n">
        <v>2042</v>
      </c>
      <c r="W23" s="344" t="n">
        <v>2043</v>
      </c>
      <c r="X23" s="344" t="n">
        <v>2044</v>
      </c>
      <c r="Y23" s="344" t="n">
        <v>2045</v>
      </c>
      <c r="Z23" s="344" t="n">
        <v>2046</v>
      </c>
      <c r="AA23" s="344" t="n">
        <v>2047</v>
      </c>
      <c r="AB23" s="344" t="n">
        <v>2048</v>
      </c>
      <c r="AC23" s="344" t="n">
        <v>2049</v>
      </c>
      <c r="AD23" s="344" t="n">
        <v>2050</v>
      </c>
    </row>
    <row r="24" customFormat="false" ht="15" hidden="false" customHeight="false" outlineLevel="0" collapsed="false">
      <c r="A24" s="352"/>
      <c r="B24" s="4" t="s">
        <v>321</v>
      </c>
      <c r="C24" s="274" t="n">
        <f aca="false">C9</f>
        <v>2366</v>
      </c>
      <c r="D24" s="274" t="n">
        <f aca="false">D9</f>
        <v>2921</v>
      </c>
      <c r="E24" s="274" t="n">
        <f aca="false">E9</f>
        <v>4799</v>
      </c>
      <c r="F24" s="274" t="n">
        <f aca="false">F9</f>
        <v>6689</v>
      </c>
      <c r="G24" s="274" t="n">
        <f aca="false">G9</f>
        <v>8593</v>
      </c>
      <c r="H24" s="274" t="n">
        <f aca="false">H9</f>
        <v>10709</v>
      </c>
      <c r="I24" s="274" t="n">
        <f aca="false">I9</f>
        <v>12837</v>
      </c>
      <c r="J24" s="274" t="n">
        <f aca="false">J9</f>
        <v>14979</v>
      </c>
      <c r="K24" s="274" t="n">
        <f aca="false">K9</f>
        <v>15684</v>
      </c>
      <c r="L24" s="274" t="n">
        <f aca="false">L9</f>
        <v>16401</v>
      </c>
      <c r="M24" s="274" t="n">
        <f aca="false">M9</f>
        <v>17131</v>
      </c>
      <c r="N24" s="274" t="n">
        <f aca="false">N9</f>
        <v>17873</v>
      </c>
      <c r="O24" s="274" t="n">
        <f aca="false">O9</f>
        <v>18629</v>
      </c>
      <c r="P24" s="274" t="n">
        <f aca="false">P9</f>
        <v>19397</v>
      </c>
      <c r="Q24" s="274" t="n">
        <f aca="false">Q9</f>
        <v>20178</v>
      </c>
      <c r="R24" s="274" t="n">
        <f aca="false">R9</f>
        <v>20970</v>
      </c>
      <c r="S24" s="274" t="n">
        <f aca="false">S9</f>
        <v>21777</v>
      </c>
      <c r="T24" s="274" t="n">
        <f aca="false">T9</f>
        <v>22596</v>
      </c>
      <c r="U24" s="274" t="n">
        <f aca="false">U9</f>
        <v>23428</v>
      </c>
      <c r="V24" s="274" t="n">
        <f aca="false">V9</f>
        <v>24071</v>
      </c>
      <c r="W24" s="274" t="n">
        <f aca="false">W9</f>
        <v>24729</v>
      </c>
      <c r="X24" s="274" t="n">
        <f aca="false">X9</f>
        <v>25399</v>
      </c>
      <c r="Y24" s="274" t="n">
        <f aca="false">Y9</f>
        <v>26082</v>
      </c>
      <c r="Z24" s="274" t="n">
        <f aca="false">Z9</f>
        <v>26776</v>
      </c>
      <c r="AA24" s="274" t="n">
        <f aca="false">AA9</f>
        <v>27485</v>
      </c>
      <c r="AB24" s="274" t="n">
        <f aca="false">AB9</f>
        <v>28206</v>
      </c>
      <c r="AC24" s="274" t="n">
        <f aca="false">AC9</f>
        <v>28939</v>
      </c>
      <c r="AD24" s="274" t="n">
        <f aca="false">AD9</f>
        <v>29685</v>
      </c>
      <c r="AF24" s="349"/>
      <c r="AG24" s="349"/>
      <c r="AH24" s="349"/>
      <c r="AI24" s="349"/>
      <c r="AJ24" s="349"/>
      <c r="AK24" s="349"/>
      <c r="AL24" s="349"/>
      <c r="AM24" s="349"/>
      <c r="AN24" s="349"/>
      <c r="AO24" s="349"/>
      <c r="AP24" s="349"/>
      <c r="AQ24" s="349"/>
      <c r="AR24" s="349"/>
      <c r="AS24" s="349"/>
      <c r="AT24" s="349"/>
      <c r="AU24" s="349"/>
      <c r="AV24" s="349"/>
      <c r="AW24" s="349"/>
      <c r="AX24" s="349"/>
      <c r="AY24" s="349"/>
      <c r="AZ24" s="349"/>
      <c r="BA24" s="349"/>
      <c r="BB24" s="349"/>
      <c r="BC24" s="349"/>
      <c r="BD24" s="349"/>
      <c r="BE24" s="349"/>
      <c r="BF24" s="349"/>
      <c r="BG24" s="349"/>
      <c r="BH24" s="349"/>
    </row>
    <row r="25" customFormat="false" ht="15" hidden="false" customHeight="false" outlineLevel="0" collapsed="false">
      <c r="A25" s="352"/>
      <c r="B25" s="4" t="s">
        <v>320</v>
      </c>
      <c r="C25" s="274" t="n">
        <f aca="false">C15</f>
        <v>749</v>
      </c>
      <c r="D25" s="274" t="n">
        <f aca="false">D15</f>
        <v>1002</v>
      </c>
      <c r="E25" s="274" t="n">
        <f aca="false">E15</f>
        <v>1853</v>
      </c>
      <c r="F25" s="274" t="n">
        <f aca="false">F15</f>
        <v>2714</v>
      </c>
      <c r="G25" s="274" t="n">
        <f aca="false">G15</f>
        <v>3583</v>
      </c>
      <c r="H25" s="274" t="n">
        <f aca="false">H15</f>
        <v>4260</v>
      </c>
      <c r="I25" s="274" t="n">
        <f aca="false">I15</f>
        <v>4946</v>
      </c>
      <c r="J25" s="274" t="n">
        <f aca="false">J15</f>
        <v>5640</v>
      </c>
      <c r="K25" s="274" t="n">
        <f aca="false">K15</f>
        <v>6081</v>
      </c>
      <c r="L25" s="274" t="n">
        <f aca="false">L15</f>
        <v>6442</v>
      </c>
      <c r="M25" s="274" t="n">
        <f aca="false">M15</f>
        <v>6813</v>
      </c>
      <c r="N25" s="274" t="n">
        <f aca="false">N15</f>
        <v>7191</v>
      </c>
      <c r="O25" s="274" t="n">
        <f aca="false">O15</f>
        <v>7578</v>
      </c>
      <c r="P25" s="274" t="n">
        <f aca="false">P15</f>
        <v>7973</v>
      </c>
      <c r="Q25" s="274" t="n">
        <f aca="false">Q15</f>
        <v>8378</v>
      </c>
      <c r="R25" s="274" t="n">
        <f aca="false">R15</f>
        <v>8789</v>
      </c>
      <c r="S25" s="274" t="n">
        <f aca="false">S15</f>
        <v>9210</v>
      </c>
      <c r="T25" s="274" t="n">
        <f aca="false">T15</f>
        <v>9639</v>
      </c>
      <c r="U25" s="274" t="n">
        <f aca="false">U15</f>
        <v>10078</v>
      </c>
      <c r="V25" s="274" t="n">
        <f aca="false">V15</f>
        <v>10448</v>
      </c>
      <c r="W25" s="274" t="n">
        <f aca="false">W15</f>
        <v>10804</v>
      </c>
      <c r="X25" s="274" t="n">
        <f aca="false">X15</f>
        <v>11166</v>
      </c>
      <c r="Y25" s="274" t="n">
        <f aca="false">Y15</f>
        <v>11538</v>
      </c>
      <c r="Z25" s="274" t="n">
        <f aca="false">Z15</f>
        <v>11918</v>
      </c>
      <c r="AA25" s="274" t="n">
        <f aca="false">AA15</f>
        <v>12308</v>
      </c>
      <c r="AB25" s="274" t="n">
        <f aca="false">AB15</f>
        <v>12704</v>
      </c>
      <c r="AC25" s="274" t="n">
        <f aca="false">AC15</f>
        <v>13110</v>
      </c>
      <c r="AD25" s="274" t="n">
        <f aca="false">AD15</f>
        <v>13524</v>
      </c>
      <c r="AF25" s="349"/>
      <c r="AG25" s="349"/>
      <c r="AH25" s="349"/>
      <c r="AI25" s="349"/>
      <c r="AJ25" s="349"/>
      <c r="AK25" s="349"/>
      <c r="AL25" s="349"/>
      <c r="AM25" s="349"/>
      <c r="AN25" s="349"/>
      <c r="AO25" s="349"/>
      <c r="AP25" s="349"/>
      <c r="AQ25" s="349"/>
      <c r="AR25" s="349"/>
      <c r="AS25" s="349"/>
      <c r="AT25" s="349"/>
      <c r="AU25" s="349"/>
      <c r="AV25" s="349"/>
      <c r="AW25" s="349"/>
      <c r="AX25" s="349"/>
      <c r="AY25" s="349"/>
      <c r="AZ25" s="349"/>
      <c r="BA25" s="349"/>
      <c r="BB25" s="349"/>
      <c r="BC25" s="349"/>
      <c r="BD25" s="349"/>
      <c r="BE25" s="349"/>
      <c r="BF25" s="349"/>
      <c r="BG25" s="349"/>
      <c r="BH25" s="349"/>
    </row>
    <row r="26" customFormat="false" ht="15" hidden="false" customHeight="false" outlineLevel="0" collapsed="false">
      <c r="B26" s="30" t="s">
        <v>84</v>
      </c>
      <c r="C26" s="351" t="n">
        <f aca="false">SUM(C24:C25)</f>
        <v>3115</v>
      </c>
      <c r="D26" s="351" t="n">
        <f aca="false">SUM(D24:D25)</f>
        <v>3923</v>
      </c>
      <c r="E26" s="351" t="n">
        <f aca="false">SUM(E24:E25)</f>
        <v>6652</v>
      </c>
      <c r="F26" s="351" t="n">
        <f aca="false">SUM(F24:F25)</f>
        <v>9403</v>
      </c>
      <c r="G26" s="351" t="n">
        <f aca="false">SUM(G24:G25)</f>
        <v>12176</v>
      </c>
      <c r="H26" s="351" t="n">
        <f aca="false">SUM(H24:H25)</f>
        <v>14969</v>
      </c>
      <c r="I26" s="351" t="n">
        <f aca="false">SUM(I24:I25)</f>
        <v>17783</v>
      </c>
      <c r="J26" s="351" t="n">
        <f aca="false">SUM(J24:J25)</f>
        <v>20619</v>
      </c>
      <c r="K26" s="351" t="n">
        <f aca="false">SUM(K24:K25)</f>
        <v>21765</v>
      </c>
      <c r="L26" s="351" t="n">
        <f aca="false">SUM(L24:L25)</f>
        <v>22843</v>
      </c>
      <c r="M26" s="351" t="n">
        <f aca="false">SUM(M24:M25)</f>
        <v>23944</v>
      </c>
      <c r="N26" s="351" t="n">
        <f aca="false">SUM(N24:N25)</f>
        <v>25064</v>
      </c>
      <c r="O26" s="351" t="n">
        <f aca="false">SUM(O24:O25)</f>
        <v>26207</v>
      </c>
      <c r="P26" s="351" t="n">
        <f aca="false">SUM(P24:P25)</f>
        <v>27370</v>
      </c>
      <c r="Q26" s="351" t="n">
        <f aca="false">SUM(Q24:Q25)</f>
        <v>28556</v>
      </c>
      <c r="R26" s="351" t="n">
        <f aca="false">SUM(R24:R25)</f>
        <v>29759</v>
      </c>
      <c r="S26" s="351" t="n">
        <f aca="false">SUM(S24:S25)</f>
        <v>30987</v>
      </c>
      <c r="T26" s="351" t="n">
        <f aca="false">SUM(T24:T25)</f>
        <v>32235</v>
      </c>
      <c r="U26" s="351" t="n">
        <f aca="false">SUM(U24:U25)</f>
        <v>33506</v>
      </c>
      <c r="V26" s="351" t="n">
        <f aca="false">SUM(V24:V25)</f>
        <v>34519</v>
      </c>
      <c r="W26" s="351" t="n">
        <f aca="false">SUM(W24:W25)</f>
        <v>35533</v>
      </c>
      <c r="X26" s="351" t="n">
        <f aca="false">SUM(X24:X25)</f>
        <v>36565</v>
      </c>
      <c r="Y26" s="351" t="n">
        <f aca="false">SUM(Y24:Y25)</f>
        <v>37620</v>
      </c>
      <c r="Z26" s="351" t="n">
        <f aca="false">SUM(Z24:Z25)</f>
        <v>38694</v>
      </c>
      <c r="AA26" s="351" t="n">
        <f aca="false">SUM(AA24:AA25)</f>
        <v>39793</v>
      </c>
      <c r="AB26" s="351" t="n">
        <f aca="false">SUM(AB24:AB25)</f>
        <v>40910</v>
      </c>
      <c r="AC26" s="351" t="n">
        <f aca="false">SUM(AC24:AC25)</f>
        <v>42049</v>
      </c>
      <c r="AD26" s="351" t="n">
        <f aca="false">SUM(AD24:AD25)</f>
        <v>43209</v>
      </c>
    </row>
    <row r="27" customFormat="false" ht="15" hidden="false" customHeight="false" outlineLevel="0" collapsed="false">
      <c r="B27" s="30"/>
      <c r="C27" s="350"/>
      <c r="D27" s="350"/>
      <c r="E27" s="350"/>
      <c r="F27" s="350"/>
      <c r="G27" s="350"/>
      <c r="H27" s="350"/>
      <c r="I27" s="350"/>
      <c r="J27" s="350"/>
      <c r="K27" s="350"/>
      <c r="L27" s="350"/>
      <c r="M27" s="350"/>
      <c r="N27" s="350"/>
      <c r="O27" s="350"/>
      <c r="P27" s="350"/>
      <c r="Q27" s="350"/>
      <c r="R27" s="350"/>
      <c r="S27" s="350"/>
      <c r="T27" s="350"/>
      <c r="U27" s="350"/>
      <c r="V27" s="350"/>
      <c r="W27" s="350"/>
      <c r="X27" s="350"/>
      <c r="Y27" s="350"/>
      <c r="Z27" s="350"/>
      <c r="AA27" s="350"/>
      <c r="AB27" s="350"/>
      <c r="AC27" s="350"/>
      <c r="AD27" s="350"/>
    </row>
    <row r="28" s="279" customFormat="true" ht="15" hidden="false" customHeight="false" outlineLevel="0" collapsed="false">
      <c r="B28" s="279" t="s">
        <v>369</v>
      </c>
    </row>
    <row r="30" s="348" customFormat="true" ht="15" hidden="false" customHeight="false" outlineLevel="0" collapsed="false">
      <c r="A30" s="24"/>
      <c r="B30" s="171" t="s">
        <v>413</v>
      </c>
      <c r="C30" s="263" t="n">
        <v>2023</v>
      </c>
      <c r="D30" s="263" t="n">
        <v>2024</v>
      </c>
      <c r="E30" s="263" t="n">
        <v>2025</v>
      </c>
      <c r="F30" s="263" t="n">
        <v>2026</v>
      </c>
      <c r="G30" s="263" t="n">
        <v>2027</v>
      </c>
      <c r="H30" s="263" t="n">
        <v>2028</v>
      </c>
      <c r="I30" s="263" t="n">
        <v>2029</v>
      </c>
      <c r="J30" s="263" t="n">
        <v>2030</v>
      </c>
      <c r="K30" s="263" t="n">
        <v>2031</v>
      </c>
      <c r="L30" s="263" t="n">
        <v>2032</v>
      </c>
      <c r="M30" s="263" t="n">
        <v>2033</v>
      </c>
      <c r="N30" s="263" t="n">
        <v>2034</v>
      </c>
      <c r="O30" s="263" t="n">
        <v>2035</v>
      </c>
      <c r="P30" s="263" t="n">
        <v>2036</v>
      </c>
      <c r="Q30" s="263" t="n">
        <v>2037</v>
      </c>
      <c r="R30" s="263" t="n">
        <v>2038</v>
      </c>
      <c r="S30" s="263" t="n">
        <v>2039</v>
      </c>
      <c r="T30" s="263" t="n">
        <v>2040</v>
      </c>
      <c r="U30" s="263" t="n">
        <v>2041</v>
      </c>
      <c r="V30" s="263" t="n">
        <v>2042</v>
      </c>
      <c r="W30" s="263" t="n">
        <v>2043</v>
      </c>
      <c r="X30" s="263" t="n">
        <v>2044</v>
      </c>
      <c r="Y30" s="263" t="n">
        <v>2045</v>
      </c>
      <c r="Z30" s="263" t="n">
        <v>2046</v>
      </c>
      <c r="AA30" s="263" t="n">
        <v>2047</v>
      </c>
      <c r="AB30" s="263" t="n">
        <v>2048</v>
      </c>
      <c r="AC30" s="263" t="n">
        <v>2049</v>
      </c>
      <c r="AD30" s="263" t="n">
        <v>2050</v>
      </c>
    </row>
    <row r="31" customFormat="false" ht="15" hidden="false" customHeight="false" outlineLevel="0" collapsed="false">
      <c r="A31" s="24"/>
      <c r="B31" s="13" t="s">
        <v>408</v>
      </c>
      <c r="C31" s="25" t="n">
        <v>0.626</v>
      </c>
      <c r="D31" s="25" t="n">
        <v>0.7</v>
      </c>
      <c r="E31" s="25" t="n">
        <v>0.788</v>
      </c>
      <c r="F31" s="25" t="n">
        <v>0.892</v>
      </c>
      <c r="G31" s="25" t="n">
        <v>1.012</v>
      </c>
      <c r="H31" s="25" t="n">
        <v>1.147</v>
      </c>
      <c r="I31" s="25" t="n">
        <v>1.291</v>
      </c>
      <c r="J31" s="25" t="n">
        <v>1.442</v>
      </c>
      <c r="K31" s="25" t="n">
        <v>1.642</v>
      </c>
      <c r="L31" s="25" t="n">
        <v>1.855</v>
      </c>
      <c r="M31" s="25" t="n">
        <v>2.072</v>
      </c>
      <c r="N31" s="25" t="n">
        <v>2.304</v>
      </c>
      <c r="O31" s="25" t="n">
        <v>2.552</v>
      </c>
      <c r="P31" s="25" t="n">
        <v>2.816</v>
      </c>
      <c r="Q31" s="25" t="n">
        <v>3.095</v>
      </c>
      <c r="R31" s="25" t="n">
        <v>3.389</v>
      </c>
      <c r="S31" s="25" t="n">
        <v>3.699</v>
      </c>
      <c r="T31" s="25" t="n">
        <v>4.025</v>
      </c>
      <c r="U31" s="25" t="n">
        <v>4.368</v>
      </c>
      <c r="V31" s="25" t="n">
        <v>4.725</v>
      </c>
      <c r="W31" s="25" t="n">
        <v>5.1</v>
      </c>
      <c r="X31" s="25" t="n">
        <v>5.489</v>
      </c>
      <c r="Y31" s="25" t="n">
        <v>5.895</v>
      </c>
      <c r="Z31" s="25" t="n">
        <v>6.316</v>
      </c>
      <c r="AA31" s="25" t="n">
        <v>6.754</v>
      </c>
      <c r="AB31" s="25" t="n">
        <v>7.207</v>
      </c>
      <c r="AC31" s="25" t="n">
        <v>7.677</v>
      </c>
      <c r="AD31" s="25" t="n">
        <v>8.162</v>
      </c>
      <c r="AF31" s="353"/>
      <c r="AG31" s="353"/>
      <c r="AH31" s="353"/>
      <c r="AI31" s="353"/>
      <c r="AJ31" s="353"/>
      <c r="AK31" s="353"/>
      <c r="AL31" s="353"/>
      <c r="AM31" s="353"/>
      <c r="AN31" s="353"/>
      <c r="AO31" s="353"/>
      <c r="AP31" s="353"/>
      <c r="AQ31" s="353"/>
      <c r="AR31" s="353"/>
      <c r="AS31" s="353"/>
      <c r="AT31" s="353"/>
      <c r="AU31" s="353"/>
      <c r="AV31" s="353"/>
      <c r="AW31" s="353"/>
      <c r="AX31" s="353"/>
      <c r="AY31" s="353"/>
      <c r="AZ31" s="353"/>
      <c r="BA31" s="353"/>
      <c r="BB31" s="353"/>
      <c r="BC31" s="353"/>
      <c r="BD31" s="353"/>
      <c r="BE31" s="353"/>
      <c r="BF31" s="353"/>
      <c r="BG31" s="353"/>
      <c r="BH31" s="353"/>
    </row>
    <row r="32" customFormat="false" ht="15" hidden="false" customHeight="false" outlineLevel="0" collapsed="false">
      <c r="A32" s="24"/>
      <c r="B32" s="13" t="s">
        <v>409</v>
      </c>
      <c r="C32" s="25" t="n">
        <v>0</v>
      </c>
      <c r="D32" s="25" t="n">
        <v>0.195</v>
      </c>
      <c r="E32" s="25" t="n">
        <v>0.921</v>
      </c>
      <c r="F32" s="25" t="n">
        <v>1.653</v>
      </c>
      <c r="G32" s="25" t="n">
        <v>2.394</v>
      </c>
      <c r="H32" s="25" t="n">
        <v>3.224</v>
      </c>
      <c r="I32" s="25" t="n">
        <v>4.048</v>
      </c>
      <c r="J32" s="25" t="n">
        <v>4.858</v>
      </c>
      <c r="K32" s="25" t="n">
        <v>5.124</v>
      </c>
      <c r="L32" s="25" t="n">
        <v>5.378</v>
      </c>
      <c r="M32" s="25" t="n">
        <v>5.619</v>
      </c>
      <c r="N32" s="25" t="n">
        <v>5.855</v>
      </c>
      <c r="O32" s="25" t="n">
        <v>6.091</v>
      </c>
      <c r="P32" s="25" t="n">
        <v>6.328</v>
      </c>
      <c r="Q32" s="25" t="n">
        <v>6.565</v>
      </c>
      <c r="R32" s="25" t="n">
        <v>6.802</v>
      </c>
      <c r="S32" s="25" t="n">
        <v>7.039</v>
      </c>
      <c r="T32" s="25" t="n">
        <v>7.273</v>
      </c>
      <c r="U32" s="25" t="n">
        <v>7.513</v>
      </c>
      <c r="V32" s="25" t="n">
        <v>7.666</v>
      </c>
      <c r="W32" s="25" t="n">
        <v>7.818</v>
      </c>
      <c r="X32" s="25" t="n">
        <v>7.97</v>
      </c>
      <c r="Y32" s="25" t="n">
        <v>8.122</v>
      </c>
      <c r="Z32" s="25" t="n">
        <v>8.274</v>
      </c>
      <c r="AA32" s="25" t="n">
        <v>8.427</v>
      </c>
      <c r="AB32" s="25" t="n">
        <v>8.579</v>
      </c>
      <c r="AC32" s="25" t="n">
        <v>8.732</v>
      </c>
      <c r="AD32" s="25" t="n">
        <v>8.885</v>
      </c>
      <c r="AF32" s="353"/>
      <c r="AG32" s="353"/>
      <c r="AH32" s="353"/>
      <c r="AI32" s="353"/>
      <c r="AJ32" s="353"/>
      <c r="AK32" s="353"/>
      <c r="AL32" s="353"/>
      <c r="AM32" s="353"/>
      <c r="AN32" s="353"/>
      <c r="AO32" s="353"/>
      <c r="AP32" s="353"/>
      <c r="AQ32" s="353"/>
      <c r="AR32" s="353"/>
      <c r="AS32" s="353"/>
      <c r="AT32" s="353"/>
      <c r="AU32" s="353"/>
      <c r="AV32" s="353"/>
      <c r="AW32" s="353"/>
      <c r="AX32" s="353"/>
      <c r="AY32" s="353"/>
      <c r="AZ32" s="353"/>
      <c r="BA32" s="353"/>
      <c r="BB32" s="353"/>
      <c r="BC32" s="353"/>
      <c r="BD32" s="353"/>
      <c r="BE32" s="353"/>
      <c r="BF32" s="353"/>
      <c r="BG32" s="353"/>
      <c r="BH32" s="353"/>
    </row>
    <row r="33" customFormat="false" ht="15" hidden="false" customHeight="false" outlineLevel="0" collapsed="false">
      <c r="A33" s="24"/>
      <c r="B33" s="13" t="s">
        <v>410</v>
      </c>
      <c r="C33" s="25" t="n">
        <v>2.382</v>
      </c>
      <c r="D33" s="25" t="n">
        <v>2.911</v>
      </c>
      <c r="E33" s="25" t="n">
        <v>4.872</v>
      </c>
      <c r="F33" s="25" t="n">
        <v>6.853</v>
      </c>
      <c r="G33" s="25" t="n">
        <v>8.853</v>
      </c>
      <c r="H33" s="25" t="n">
        <v>11.097</v>
      </c>
      <c r="I33" s="25" t="n">
        <v>13.359</v>
      </c>
      <c r="J33" s="25" t="n">
        <v>15.616</v>
      </c>
      <c r="K33" s="25" t="n">
        <v>16.283</v>
      </c>
      <c r="L33" s="25" t="n">
        <v>16.927</v>
      </c>
      <c r="M33" s="25" t="n">
        <v>17.564</v>
      </c>
      <c r="N33" s="25" t="n">
        <v>18.202</v>
      </c>
      <c r="O33" s="25" t="n">
        <v>18.84</v>
      </c>
      <c r="P33" s="25" t="n">
        <v>19.479</v>
      </c>
      <c r="Q33" s="25" t="n">
        <v>20.118</v>
      </c>
      <c r="R33" s="25" t="n">
        <v>20.759</v>
      </c>
      <c r="S33" s="25" t="n">
        <v>21.4</v>
      </c>
      <c r="T33" s="25" t="n">
        <v>22.038</v>
      </c>
      <c r="U33" s="25" t="n">
        <v>22.682</v>
      </c>
      <c r="V33" s="25" t="n">
        <v>23.093</v>
      </c>
      <c r="W33" s="25" t="n">
        <v>23.502</v>
      </c>
      <c r="X33" s="25" t="n">
        <v>23.913</v>
      </c>
      <c r="Y33" s="25" t="n">
        <v>24.323</v>
      </c>
      <c r="Z33" s="25" t="n">
        <v>24.734</v>
      </c>
      <c r="AA33" s="25" t="n">
        <v>25.145</v>
      </c>
      <c r="AB33" s="25" t="n">
        <v>25.557</v>
      </c>
      <c r="AC33" s="25" t="n">
        <v>25.969</v>
      </c>
      <c r="AD33" s="25" t="n">
        <v>26.382</v>
      </c>
      <c r="AF33" s="353"/>
      <c r="AG33" s="353"/>
      <c r="AH33" s="353"/>
      <c r="AI33" s="353"/>
      <c r="AJ33" s="353"/>
      <c r="AK33" s="353"/>
      <c r="AL33" s="353"/>
      <c r="AM33" s="353"/>
      <c r="AN33" s="353"/>
      <c r="AO33" s="353"/>
      <c r="AP33" s="353"/>
      <c r="AQ33" s="353"/>
      <c r="AR33" s="353"/>
      <c r="AS33" s="353"/>
      <c r="AT33" s="353"/>
      <c r="AU33" s="353"/>
      <c r="AV33" s="353"/>
      <c r="AW33" s="353"/>
      <c r="AX33" s="353"/>
      <c r="AY33" s="353"/>
      <c r="AZ33" s="353"/>
      <c r="BA33" s="353"/>
      <c r="BB33" s="353"/>
      <c r="BC33" s="353"/>
      <c r="BD33" s="353"/>
      <c r="BE33" s="353"/>
      <c r="BF33" s="353"/>
      <c r="BG33" s="353"/>
      <c r="BH33" s="353"/>
    </row>
    <row r="34" customFormat="false" ht="15" hidden="false" customHeight="false" outlineLevel="0" collapsed="false">
      <c r="B34" s="30" t="s">
        <v>80</v>
      </c>
      <c r="C34" s="354" t="n">
        <f aca="false">SUM(C31:C33)</f>
        <v>3.008</v>
      </c>
      <c r="D34" s="354" t="n">
        <f aca="false">SUM(D31:D33)</f>
        <v>3.806</v>
      </c>
      <c r="E34" s="354" t="n">
        <f aca="false">SUM(E31:E33)</f>
        <v>6.581</v>
      </c>
      <c r="F34" s="354" t="n">
        <f aca="false">SUM(F31:F33)</f>
        <v>9.398</v>
      </c>
      <c r="G34" s="354" t="n">
        <f aca="false">SUM(G31:G33)</f>
        <v>12.259</v>
      </c>
      <c r="H34" s="354" t="n">
        <f aca="false">SUM(H31:H33)</f>
        <v>15.468</v>
      </c>
      <c r="I34" s="354" t="n">
        <f aca="false">SUM(I31:I33)</f>
        <v>18.698</v>
      </c>
      <c r="J34" s="354" t="n">
        <f aca="false">SUM(J31:J33)</f>
        <v>21.916</v>
      </c>
      <c r="K34" s="354" t="n">
        <f aca="false">SUM(K31:K33)</f>
        <v>23.049</v>
      </c>
      <c r="L34" s="354" t="n">
        <f aca="false">SUM(L31:L33)</f>
        <v>24.16</v>
      </c>
      <c r="M34" s="354" t="n">
        <f aca="false">SUM(M31:M33)</f>
        <v>25.255</v>
      </c>
      <c r="N34" s="354" t="n">
        <f aca="false">SUM(N31:N33)</f>
        <v>26.361</v>
      </c>
      <c r="O34" s="354" t="n">
        <f aca="false">SUM(O31:O33)</f>
        <v>27.483</v>
      </c>
      <c r="P34" s="354" t="n">
        <f aca="false">SUM(P31:P33)</f>
        <v>28.623</v>
      </c>
      <c r="Q34" s="354" t="n">
        <f aca="false">SUM(Q31:Q33)</f>
        <v>29.778</v>
      </c>
      <c r="R34" s="354" t="n">
        <f aca="false">SUM(R31:R33)</f>
        <v>30.95</v>
      </c>
      <c r="S34" s="354" t="n">
        <f aca="false">SUM(S31:S33)</f>
        <v>32.138</v>
      </c>
      <c r="T34" s="354" t="n">
        <f aca="false">SUM(T31:T33)</f>
        <v>33.336</v>
      </c>
      <c r="U34" s="354" t="n">
        <f aca="false">SUM(U31:U33)</f>
        <v>34.563</v>
      </c>
      <c r="V34" s="354" t="n">
        <f aca="false">SUM(V31:V33)</f>
        <v>35.484</v>
      </c>
      <c r="W34" s="354" t="n">
        <f aca="false">SUM(W31:W33)</f>
        <v>36.42</v>
      </c>
      <c r="X34" s="354" t="n">
        <f aca="false">SUM(X31:X33)</f>
        <v>37.372</v>
      </c>
      <c r="Y34" s="354" t="n">
        <f aca="false">SUM(Y31:Y33)</f>
        <v>38.34</v>
      </c>
      <c r="Z34" s="354" t="n">
        <f aca="false">SUM(Z31:Z33)</f>
        <v>39.324</v>
      </c>
      <c r="AA34" s="354" t="n">
        <f aca="false">SUM(AA31:AA33)</f>
        <v>40.326</v>
      </c>
      <c r="AB34" s="354" t="n">
        <f aca="false">SUM(AB31:AB33)</f>
        <v>41.343</v>
      </c>
      <c r="AC34" s="354" t="n">
        <f aca="false">SUM(AC31:AC33)</f>
        <v>42.378</v>
      </c>
      <c r="AD34" s="354" t="n">
        <f aca="false">SUM(AD31:AD33)</f>
        <v>43.429</v>
      </c>
    </row>
    <row r="35" customFormat="false" ht="15" hidden="false" customHeight="false" outlineLevel="0" collapsed="false">
      <c r="B35" s="30"/>
      <c r="C35" s="355"/>
      <c r="D35" s="355"/>
      <c r="E35" s="355"/>
      <c r="F35" s="355"/>
      <c r="G35" s="355"/>
      <c r="H35" s="355"/>
      <c r="I35" s="355"/>
      <c r="J35" s="355"/>
      <c r="K35" s="355"/>
      <c r="L35" s="355"/>
      <c r="M35" s="355"/>
      <c r="N35" s="355"/>
      <c r="O35" s="355"/>
      <c r="P35" s="355"/>
      <c r="Q35" s="355"/>
      <c r="R35" s="355"/>
      <c r="S35" s="355"/>
      <c r="T35" s="355"/>
      <c r="U35" s="355"/>
      <c r="V35" s="355"/>
      <c r="W35" s="355"/>
      <c r="X35" s="355"/>
      <c r="Y35" s="355"/>
      <c r="Z35" s="355"/>
      <c r="AA35" s="355"/>
      <c r="AB35" s="355"/>
      <c r="AC35" s="355"/>
      <c r="AD35" s="355"/>
    </row>
    <row r="36" s="348" customFormat="true" ht="15" hidden="false" customHeight="false" outlineLevel="0" collapsed="false">
      <c r="A36" s="24"/>
      <c r="B36" s="171" t="s">
        <v>414</v>
      </c>
      <c r="C36" s="263" t="n">
        <v>2023</v>
      </c>
      <c r="D36" s="263" t="n">
        <v>2024</v>
      </c>
      <c r="E36" s="263" t="n">
        <v>2025</v>
      </c>
      <c r="F36" s="263" t="n">
        <v>2026</v>
      </c>
      <c r="G36" s="263" t="n">
        <v>2027</v>
      </c>
      <c r="H36" s="263" t="n">
        <v>2028</v>
      </c>
      <c r="I36" s="263" t="n">
        <v>2029</v>
      </c>
      <c r="J36" s="263" t="n">
        <v>2030</v>
      </c>
      <c r="K36" s="263" t="n">
        <v>2031</v>
      </c>
      <c r="L36" s="263" t="n">
        <v>2032</v>
      </c>
      <c r="M36" s="263" t="n">
        <v>2033</v>
      </c>
      <c r="N36" s="263" t="n">
        <v>2034</v>
      </c>
      <c r="O36" s="263" t="n">
        <v>2035</v>
      </c>
      <c r="P36" s="263" t="n">
        <v>2036</v>
      </c>
      <c r="Q36" s="263" t="n">
        <v>2037</v>
      </c>
      <c r="R36" s="263" t="n">
        <v>2038</v>
      </c>
      <c r="S36" s="263" t="n">
        <v>2039</v>
      </c>
      <c r="T36" s="263" t="n">
        <v>2040</v>
      </c>
      <c r="U36" s="263" t="n">
        <v>2041</v>
      </c>
      <c r="V36" s="263" t="n">
        <v>2042</v>
      </c>
      <c r="W36" s="263" t="n">
        <v>2043</v>
      </c>
      <c r="X36" s="263" t="n">
        <v>2044</v>
      </c>
      <c r="Y36" s="263" t="n">
        <v>2045</v>
      </c>
      <c r="Z36" s="263" t="n">
        <v>2046</v>
      </c>
      <c r="AA36" s="263" t="n">
        <v>2047</v>
      </c>
      <c r="AB36" s="263" t="n">
        <v>2048</v>
      </c>
      <c r="AC36" s="263" t="n">
        <v>2049</v>
      </c>
      <c r="AD36" s="263" t="n">
        <v>2050</v>
      </c>
    </row>
    <row r="37" customFormat="false" ht="15" hidden="false" customHeight="false" outlineLevel="0" collapsed="false">
      <c r="A37" s="24"/>
      <c r="B37" s="13" t="s">
        <v>408</v>
      </c>
      <c r="C37" s="25" t="n">
        <v>0.285</v>
      </c>
      <c r="D37" s="25" t="n">
        <v>0.334</v>
      </c>
      <c r="E37" s="25" t="n">
        <v>0.393</v>
      </c>
      <c r="F37" s="25" t="n">
        <v>0.462</v>
      </c>
      <c r="G37" s="25" t="n">
        <v>0.542</v>
      </c>
      <c r="H37" s="25" t="n">
        <v>0.632</v>
      </c>
      <c r="I37" s="25" t="n">
        <v>0.732</v>
      </c>
      <c r="J37" s="25" t="n">
        <v>0.834</v>
      </c>
      <c r="K37" s="25" t="n">
        <v>0.964</v>
      </c>
      <c r="L37" s="25" t="n">
        <v>1.104</v>
      </c>
      <c r="M37" s="25" t="n">
        <v>1.249</v>
      </c>
      <c r="N37" s="25" t="n">
        <v>1.403</v>
      </c>
      <c r="O37" s="25" t="n">
        <v>1.569</v>
      </c>
      <c r="P37" s="25" t="n">
        <v>1.744</v>
      </c>
      <c r="Q37" s="25" t="n">
        <v>1.928</v>
      </c>
      <c r="R37" s="25" t="n">
        <v>2.126</v>
      </c>
      <c r="S37" s="25" t="n">
        <v>2.327</v>
      </c>
      <c r="T37" s="25" t="n">
        <v>2.533</v>
      </c>
      <c r="U37" s="25" t="n">
        <v>2.724</v>
      </c>
      <c r="V37" s="25" t="n">
        <v>2.936</v>
      </c>
      <c r="W37" s="25" t="n">
        <v>3.172</v>
      </c>
      <c r="X37" s="25" t="n">
        <v>3.413</v>
      </c>
      <c r="Y37" s="25" t="n">
        <v>3.643</v>
      </c>
      <c r="Z37" s="25" t="n">
        <v>3.874</v>
      </c>
      <c r="AA37" s="25" t="n">
        <v>4.042</v>
      </c>
      <c r="AB37" s="25" t="n">
        <v>4.269</v>
      </c>
      <c r="AC37" s="25" t="n">
        <v>4.493</v>
      </c>
      <c r="AD37" s="25" t="n">
        <v>4.721</v>
      </c>
      <c r="AF37" s="353"/>
      <c r="AG37" s="353"/>
      <c r="AH37" s="353"/>
      <c r="AI37" s="353"/>
      <c r="AJ37" s="353"/>
      <c r="AK37" s="353"/>
      <c r="AL37" s="353"/>
      <c r="AM37" s="353"/>
      <c r="AN37" s="353"/>
      <c r="AO37" s="353"/>
      <c r="AP37" s="353"/>
      <c r="AQ37" s="353"/>
      <c r="AR37" s="353"/>
      <c r="AS37" s="353"/>
      <c r="AT37" s="353"/>
      <c r="AU37" s="353"/>
      <c r="AV37" s="353"/>
      <c r="AW37" s="353"/>
      <c r="AX37" s="353"/>
      <c r="AY37" s="353"/>
      <c r="AZ37" s="353"/>
      <c r="BA37" s="353"/>
      <c r="BB37" s="353"/>
      <c r="BC37" s="353"/>
      <c r="BD37" s="353"/>
      <c r="BE37" s="353"/>
      <c r="BF37" s="353"/>
      <c r="BG37" s="353"/>
      <c r="BH37" s="353"/>
    </row>
    <row r="38" customFormat="false" ht="15" hidden="false" customHeight="false" outlineLevel="0" collapsed="false">
      <c r="A38" s="24"/>
      <c r="B38" s="13" t="s">
        <v>409</v>
      </c>
      <c r="C38" s="25" t="n">
        <v>0</v>
      </c>
      <c r="D38" s="25" t="n">
        <v>0.084</v>
      </c>
      <c r="E38" s="25" t="n">
        <v>0.406</v>
      </c>
      <c r="F38" s="25" t="n">
        <v>0.732</v>
      </c>
      <c r="G38" s="25" t="n">
        <v>1.061</v>
      </c>
      <c r="H38" s="25" t="n">
        <v>1.31</v>
      </c>
      <c r="I38" s="25" t="n">
        <v>1.557</v>
      </c>
      <c r="J38" s="25" t="n">
        <v>1.801</v>
      </c>
      <c r="K38" s="25" t="n">
        <v>2.066</v>
      </c>
      <c r="L38" s="25" t="n">
        <v>2.18</v>
      </c>
      <c r="M38" s="25" t="n">
        <v>2.287</v>
      </c>
      <c r="N38" s="25" t="n">
        <v>2.395</v>
      </c>
      <c r="O38" s="25" t="n">
        <v>2.502</v>
      </c>
      <c r="P38" s="25" t="n">
        <v>2.61</v>
      </c>
      <c r="Q38" s="25" t="n">
        <v>2.716</v>
      </c>
      <c r="R38" s="25" t="n">
        <v>2.816</v>
      </c>
      <c r="S38" s="25" t="n">
        <v>2.917</v>
      </c>
      <c r="T38" s="25" t="n">
        <v>3.019</v>
      </c>
      <c r="U38" s="25" t="n">
        <v>3.126</v>
      </c>
      <c r="V38" s="25" t="n">
        <v>3.228</v>
      </c>
      <c r="W38" s="25" t="n">
        <v>3.279</v>
      </c>
      <c r="X38" s="25" t="n">
        <v>3.322</v>
      </c>
      <c r="Y38" s="25" t="n">
        <v>3.377</v>
      </c>
      <c r="Z38" s="25" t="n">
        <v>3.401</v>
      </c>
      <c r="AA38" s="25" t="n">
        <v>3.477</v>
      </c>
      <c r="AB38" s="25" t="n">
        <v>3.504</v>
      </c>
      <c r="AC38" s="25" t="n">
        <v>3.575</v>
      </c>
      <c r="AD38" s="25" t="n">
        <v>3.608</v>
      </c>
      <c r="AF38" s="353"/>
      <c r="AG38" s="353"/>
      <c r="AH38" s="353"/>
      <c r="AI38" s="353"/>
      <c r="AJ38" s="353"/>
      <c r="AK38" s="353"/>
      <c r="AL38" s="353"/>
      <c r="AM38" s="353"/>
      <c r="AN38" s="353"/>
      <c r="AO38" s="353"/>
      <c r="AP38" s="353"/>
      <c r="AQ38" s="353"/>
      <c r="AR38" s="353"/>
      <c r="AS38" s="353"/>
      <c r="AT38" s="353"/>
      <c r="AU38" s="353"/>
      <c r="AV38" s="353"/>
      <c r="AW38" s="353"/>
      <c r="AX38" s="353"/>
      <c r="AY38" s="353"/>
      <c r="AZ38" s="353"/>
      <c r="BA38" s="353"/>
      <c r="BB38" s="353"/>
      <c r="BC38" s="353"/>
      <c r="BD38" s="353"/>
      <c r="BE38" s="353"/>
      <c r="BF38" s="353"/>
      <c r="BG38" s="353"/>
      <c r="BH38" s="353"/>
    </row>
    <row r="39" customFormat="false" ht="15" hidden="false" customHeight="false" outlineLevel="0" collapsed="false">
      <c r="A39" s="24"/>
      <c r="B39" s="13" t="s">
        <v>410</v>
      </c>
      <c r="C39" s="25" t="n">
        <v>0.638</v>
      </c>
      <c r="D39" s="25" t="n">
        <v>0.864</v>
      </c>
      <c r="E39" s="25" t="n">
        <v>1.736</v>
      </c>
      <c r="F39" s="25" t="n">
        <v>2.616</v>
      </c>
      <c r="G39" s="25" t="n">
        <v>3.505</v>
      </c>
      <c r="H39" s="25" t="n">
        <v>4.179</v>
      </c>
      <c r="I39" s="25" t="n">
        <v>4.856</v>
      </c>
      <c r="J39" s="25" t="n">
        <v>5.538</v>
      </c>
      <c r="K39" s="25" t="n">
        <v>5.834</v>
      </c>
      <c r="L39" s="25" t="n">
        <v>6.124</v>
      </c>
      <c r="M39" s="25" t="n">
        <v>6.413</v>
      </c>
      <c r="N39" s="25" t="n">
        <v>6.703</v>
      </c>
      <c r="O39" s="25" t="n">
        <v>6.993</v>
      </c>
      <c r="P39" s="25" t="n">
        <v>7.284</v>
      </c>
      <c r="Q39" s="25" t="n">
        <v>7.574</v>
      </c>
      <c r="R39" s="25" t="n">
        <v>7.864</v>
      </c>
      <c r="S39" s="25" t="n">
        <v>8.153</v>
      </c>
      <c r="T39" s="25" t="n">
        <v>8.431</v>
      </c>
      <c r="U39" s="25" t="n">
        <v>8.716</v>
      </c>
      <c r="V39" s="25" t="n">
        <v>8.878</v>
      </c>
      <c r="W39" s="25" t="n">
        <v>9.024</v>
      </c>
      <c r="X39" s="25" t="n">
        <v>9.164</v>
      </c>
      <c r="Y39" s="25" t="n">
        <v>9.299</v>
      </c>
      <c r="Z39" s="25" t="n">
        <v>9.446</v>
      </c>
      <c r="AA39" s="25" t="n">
        <v>9.604</v>
      </c>
      <c r="AB39" s="25" t="n">
        <v>9.749</v>
      </c>
      <c r="AC39" s="25" t="n">
        <v>9.841</v>
      </c>
      <c r="AD39" s="25" t="n">
        <v>9.965</v>
      </c>
      <c r="AF39" s="353"/>
      <c r="AG39" s="353"/>
      <c r="AH39" s="353"/>
      <c r="AI39" s="353"/>
      <c r="AJ39" s="353"/>
      <c r="AK39" s="353"/>
      <c r="AL39" s="353"/>
      <c r="AM39" s="353"/>
      <c r="AN39" s="353"/>
      <c r="AO39" s="353"/>
      <c r="AP39" s="353"/>
      <c r="AQ39" s="353"/>
      <c r="AR39" s="353"/>
      <c r="AS39" s="353"/>
      <c r="AT39" s="353"/>
      <c r="AU39" s="353"/>
      <c r="AV39" s="353"/>
      <c r="AW39" s="353"/>
      <c r="AX39" s="353"/>
      <c r="AY39" s="353"/>
      <c r="AZ39" s="353"/>
      <c r="BA39" s="353"/>
      <c r="BB39" s="353"/>
      <c r="BC39" s="353"/>
      <c r="BD39" s="353"/>
      <c r="BE39" s="353"/>
      <c r="BF39" s="353"/>
      <c r="BG39" s="353"/>
      <c r="BH39" s="353"/>
    </row>
    <row r="40" customFormat="false" ht="15" hidden="false" customHeight="false" outlineLevel="0" collapsed="false">
      <c r="B40" s="30" t="s">
        <v>82</v>
      </c>
      <c r="C40" s="354" t="n">
        <f aca="false">SUM(C37:C39)</f>
        <v>0.923</v>
      </c>
      <c r="D40" s="354" t="n">
        <f aca="false">SUM(D37:D39)</f>
        <v>1.282</v>
      </c>
      <c r="E40" s="354" t="n">
        <f aca="false">SUM(E37:E39)</f>
        <v>2.535</v>
      </c>
      <c r="F40" s="354" t="n">
        <f aca="false">SUM(F37:F39)</f>
        <v>3.81</v>
      </c>
      <c r="G40" s="354" t="n">
        <f aca="false">SUM(G37:G39)</f>
        <v>5.108</v>
      </c>
      <c r="H40" s="354" t="n">
        <f aca="false">SUM(H37:H39)</f>
        <v>6.121</v>
      </c>
      <c r="I40" s="354" t="n">
        <f aca="false">SUM(I37:I39)</f>
        <v>7.145</v>
      </c>
      <c r="J40" s="354" t="n">
        <f aca="false">SUM(J37:J39)</f>
        <v>8.173</v>
      </c>
      <c r="K40" s="354" t="n">
        <f aca="false">SUM(K37:K39)</f>
        <v>8.864</v>
      </c>
      <c r="L40" s="354" t="n">
        <f aca="false">SUM(L37:L39)</f>
        <v>9.408</v>
      </c>
      <c r="M40" s="354" t="n">
        <f aca="false">SUM(M37:M39)</f>
        <v>9.949</v>
      </c>
      <c r="N40" s="354" t="n">
        <f aca="false">SUM(N37:N39)</f>
        <v>10.501</v>
      </c>
      <c r="O40" s="354" t="n">
        <f aca="false">SUM(O37:O39)</f>
        <v>11.064</v>
      </c>
      <c r="P40" s="354" t="n">
        <f aca="false">SUM(P37:P39)</f>
        <v>11.638</v>
      </c>
      <c r="Q40" s="354" t="n">
        <f aca="false">SUM(Q37:Q39)</f>
        <v>12.218</v>
      </c>
      <c r="R40" s="354" t="n">
        <f aca="false">SUM(R37:R39)</f>
        <v>12.806</v>
      </c>
      <c r="S40" s="354" t="n">
        <f aca="false">SUM(S37:S39)</f>
        <v>13.397</v>
      </c>
      <c r="T40" s="354" t="n">
        <f aca="false">SUM(T37:T39)</f>
        <v>13.983</v>
      </c>
      <c r="U40" s="354" t="n">
        <f aca="false">SUM(U37:U39)</f>
        <v>14.566</v>
      </c>
      <c r="V40" s="354" t="n">
        <f aca="false">SUM(V37:V39)</f>
        <v>15.042</v>
      </c>
      <c r="W40" s="354" t="n">
        <f aca="false">SUM(W37:W39)</f>
        <v>15.475</v>
      </c>
      <c r="X40" s="354" t="n">
        <f aca="false">SUM(X37:X39)</f>
        <v>15.899</v>
      </c>
      <c r="Y40" s="354" t="n">
        <f aca="false">SUM(Y37:Y39)</f>
        <v>16.319</v>
      </c>
      <c r="Z40" s="354" t="n">
        <f aca="false">SUM(Z37:Z39)</f>
        <v>16.721</v>
      </c>
      <c r="AA40" s="354" t="n">
        <f aca="false">SUM(AA37:AA39)</f>
        <v>17.123</v>
      </c>
      <c r="AB40" s="354" t="n">
        <f aca="false">SUM(AB37:AB39)</f>
        <v>17.522</v>
      </c>
      <c r="AC40" s="354" t="n">
        <f aca="false">SUM(AC37:AC39)</f>
        <v>17.909</v>
      </c>
      <c r="AD40" s="354" t="n">
        <f aca="false">SUM(AD37:AD39)</f>
        <v>18.294</v>
      </c>
    </row>
    <row r="41" customFormat="false" ht="15" hidden="false" customHeight="false" outlineLevel="0" collapsed="false">
      <c r="B41" s="30"/>
      <c r="C41" s="355"/>
      <c r="D41" s="355"/>
      <c r="E41" s="355"/>
      <c r="F41" s="355"/>
      <c r="G41" s="355"/>
      <c r="H41" s="355"/>
      <c r="I41" s="355"/>
      <c r="J41" s="355"/>
      <c r="K41" s="355"/>
      <c r="L41" s="355"/>
      <c r="M41" s="355"/>
      <c r="N41" s="355"/>
      <c r="O41" s="355"/>
      <c r="P41" s="355"/>
      <c r="Q41" s="355"/>
      <c r="R41" s="355"/>
      <c r="S41" s="355"/>
      <c r="T41" s="355"/>
      <c r="U41" s="355"/>
      <c r="V41" s="355"/>
      <c r="W41" s="355"/>
      <c r="X41" s="355"/>
      <c r="Y41" s="355"/>
      <c r="Z41" s="355"/>
      <c r="AA41" s="355"/>
      <c r="AB41" s="355"/>
      <c r="AC41" s="355"/>
      <c r="AD41" s="355"/>
    </row>
    <row r="42" customFormat="false" ht="15" hidden="false" customHeight="false" outlineLevel="0" collapsed="false">
      <c r="B42" s="171" t="s">
        <v>415</v>
      </c>
      <c r="C42" s="263" t="n">
        <v>2023</v>
      </c>
      <c r="D42" s="263" t="n">
        <v>2024</v>
      </c>
      <c r="E42" s="263" t="n">
        <v>2025</v>
      </c>
      <c r="F42" s="263" t="n">
        <v>2026</v>
      </c>
      <c r="G42" s="263" t="n">
        <v>2027</v>
      </c>
      <c r="H42" s="263" t="n">
        <v>2028</v>
      </c>
      <c r="I42" s="263" t="n">
        <v>2029</v>
      </c>
      <c r="J42" s="263" t="n">
        <v>2030</v>
      </c>
      <c r="K42" s="263" t="n">
        <v>2031</v>
      </c>
      <c r="L42" s="263" t="n">
        <v>2032</v>
      </c>
      <c r="M42" s="263" t="n">
        <v>2033</v>
      </c>
      <c r="N42" s="263" t="n">
        <v>2034</v>
      </c>
      <c r="O42" s="263" t="n">
        <v>2035</v>
      </c>
      <c r="P42" s="263" t="n">
        <v>2036</v>
      </c>
      <c r="Q42" s="263" t="n">
        <v>2037</v>
      </c>
      <c r="R42" s="263" t="n">
        <v>2038</v>
      </c>
      <c r="S42" s="263" t="n">
        <v>2039</v>
      </c>
      <c r="T42" s="263" t="n">
        <v>2040</v>
      </c>
      <c r="U42" s="263" t="n">
        <v>2041</v>
      </c>
      <c r="V42" s="263" t="n">
        <v>2042</v>
      </c>
      <c r="W42" s="263" t="n">
        <v>2043</v>
      </c>
      <c r="X42" s="263" t="n">
        <v>2044</v>
      </c>
      <c r="Y42" s="263" t="n">
        <v>2045</v>
      </c>
      <c r="Z42" s="263" t="n">
        <v>2046</v>
      </c>
      <c r="AA42" s="263" t="n">
        <v>2047</v>
      </c>
      <c r="AB42" s="263" t="n">
        <v>2048</v>
      </c>
      <c r="AC42" s="263" t="n">
        <v>2049</v>
      </c>
      <c r="AD42" s="263" t="n">
        <v>2050</v>
      </c>
    </row>
    <row r="43" customFormat="false" ht="15" hidden="false" customHeight="false" outlineLevel="0" collapsed="false">
      <c r="B43" s="13" t="s">
        <v>408</v>
      </c>
      <c r="C43" s="356" t="n">
        <f aca="false">C31+C37</f>
        <v>0.911</v>
      </c>
      <c r="D43" s="356" t="n">
        <f aca="false">D31+D37</f>
        <v>1.034</v>
      </c>
      <c r="E43" s="356" t="n">
        <f aca="false">E31+E37</f>
        <v>1.181</v>
      </c>
      <c r="F43" s="356" t="n">
        <f aca="false">F31+F37</f>
        <v>1.354</v>
      </c>
      <c r="G43" s="356" t="n">
        <f aca="false">G31+G37</f>
        <v>1.554</v>
      </c>
      <c r="H43" s="356" t="n">
        <f aca="false">H31+H37</f>
        <v>1.779</v>
      </c>
      <c r="I43" s="356" t="n">
        <f aca="false">I31+I37</f>
        <v>2.023</v>
      </c>
      <c r="J43" s="356" t="n">
        <f aca="false">J31+J37</f>
        <v>2.276</v>
      </c>
      <c r="K43" s="356" t="n">
        <f aca="false">K31+K37</f>
        <v>2.606</v>
      </c>
      <c r="L43" s="356" t="n">
        <f aca="false">L31+L37</f>
        <v>2.959</v>
      </c>
      <c r="M43" s="356" t="n">
        <f aca="false">M31+M37</f>
        <v>3.321</v>
      </c>
      <c r="N43" s="356" t="n">
        <f aca="false">N31+N37</f>
        <v>3.707</v>
      </c>
      <c r="O43" s="356" t="n">
        <f aca="false">O31+O37</f>
        <v>4.121</v>
      </c>
      <c r="P43" s="356" t="n">
        <f aca="false">P31+P37</f>
        <v>4.56</v>
      </c>
      <c r="Q43" s="356" t="n">
        <f aca="false">Q31+Q37</f>
        <v>5.023</v>
      </c>
      <c r="R43" s="356" t="n">
        <f aca="false">R31+R37</f>
        <v>5.515</v>
      </c>
      <c r="S43" s="356" t="n">
        <f aca="false">S31+S37</f>
        <v>6.026</v>
      </c>
      <c r="T43" s="356" t="n">
        <f aca="false">T31+T37</f>
        <v>6.558</v>
      </c>
      <c r="U43" s="356" t="n">
        <f aca="false">U31+U37</f>
        <v>7.092</v>
      </c>
      <c r="V43" s="356" t="n">
        <f aca="false">V31+V37</f>
        <v>7.661</v>
      </c>
      <c r="W43" s="356" t="n">
        <f aca="false">W31+W37</f>
        <v>8.272</v>
      </c>
      <c r="X43" s="356" t="n">
        <f aca="false">X31+X37</f>
        <v>8.902</v>
      </c>
      <c r="Y43" s="356" t="n">
        <f aca="false">Y31+Y37</f>
        <v>9.538</v>
      </c>
      <c r="Z43" s="356" t="n">
        <f aca="false">Z31+Z37</f>
        <v>10.19</v>
      </c>
      <c r="AA43" s="356" t="n">
        <f aca="false">AA31+AA37</f>
        <v>10.796</v>
      </c>
      <c r="AB43" s="356" t="n">
        <f aca="false">AB31+AB37</f>
        <v>11.476</v>
      </c>
      <c r="AC43" s="356" t="n">
        <f aca="false">AC31+AC37</f>
        <v>12.17</v>
      </c>
      <c r="AD43" s="356" t="n">
        <f aca="false">AD31+AD37</f>
        <v>12.883</v>
      </c>
    </row>
    <row r="44" customFormat="false" ht="15" hidden="false" customHeight="false" outlineLevel="0" collapsed="false">
      <c r="B44" s="13" t="s">
        <v>409</v>
      </c>
      <c r="C44" s="356" t="n">
        <f aca="false">C32+C38</f>
        <v>0</v>
      </c>
      <c r="D44" s="356" t="n">
        <f aca="false">D32+D38</f>
        <v>0.279</v>
      </c>
      <c r="E44" s="356" t="n">
        <f aca="false">E32+E38</f>
        <v>1.327</v>
      </c>
      <c r="F44" s="356" t="n">
        <f aca="false">F32+F38</f>
        <v>2.385</v>
      </c>
      <c r="G44" s="356" t="n">
        <f aca="false">G32+G38</f>
        <v>3.455</v>
      </c>
      <c r="H44" s="356" t="n">
        <f aca="false">H32+H38</f>
        <v>4.534</v>
      </c>
      <c r="I44" s="356" t="n">
        <f aca="false">I32+I38</f>
        <v>5.605</v>
      </c>
      <c r="J44" s="356" t="n">
        <f aca="false">J32+J38</f>
        <v>6.659</v>
      </c>
      <c r="K44" s="356" t="n">
        <f aca="false">K32+K38</f>
        <v>7.19</v>
      </c>
      <c r="L44" s="356" t="n">
        <f aca="false">L32+L38</f>
        <v>7.558</v>
      </c>
      <c r="M44" s="356" t="n">
        <f aca="false">M32+M38</f>
        <v>7.906</v>
      </c>
      <c r="N44" s="356" t="n">
        <f aca="false">N32+N38</f>
        <v>8.25</v>
      </c>
      <c r="O44" s="356" t="n">
        <f aca="false">O32+O38</f>
        <v>8.593</v>
      </c>
      <c r="P44" s="356" t="n">
        <f aca="false">P32+P38</f>
        <v>8.938</v>
      </c>
      <c r="Q44" s="356" t="n">
        <f aca="false">Q32+Q38</f>
        <v>9.281</v>
      </c>
      <c r="R44" s="356" t="n">
        <f aca="false">R32+R38</f>
        <v>9.618</v>
      </c>
      <c r="S44" s="356" t="n">
        <f aca="false">S32+S38</f>
        <v>9.956</v>
      </c>
      <c r="T44" s="356" t="n">
        <f aca="false">T32+T38</f>
        <v>10.292</v>
      </c>
      <c r="U44" s="356" t="n">
        <f aca="false">U32+U38</f>
        <v>10.639</v>
      </c>
      <c r="V44" s="356" t="n">
        <f aca="false">V32+V38</f>
        <v>10.894</v>
      </c>
      <c r="W44" s="356" t="n">
        <f aca="false">W32+W38</f>
        <v>11.097</v>
      </c>
      <c r="X44" s="356" t="n">
        <f aca="false">X32+X38</f>
        <v>11.292</v>
      </c>
      <c r="Y44" s="356" t="n">
        <f aca="false">Y32+Y38</f>
        <v>11.499</v>
      </c>
      <c r="Z44" s="356" t="n">
        <f aca="false">Z32+Z38</f>
        <v>11.675</v>
      </c>
      <c r="AA44" s="356" t="n">
        <f aca="false">AA32+AA38</f>
        <v>11.904</v>
      </c>
      <c r="AB44" s="356" t="n">
        <f aca="false">AB32+AB38</f>
        <v>12.083</v>
      </c>
      <c r="AC44" s="356" t="n">
        <f aca="false">AC32+AC38</f>
        <v>12.307</v>
      </c>
      <c r="AD44" s="356" t="n">
        <f aca="false">AD32+AD38</f>
        <v>12.493</v>
      </c>
    </row>
    <row r="45" customFormat="false" ht="15" hidden="false" customHeight="false" outlineLevel="0" collapsed="false">
      <c r="B45" s="13" t="s">
        <v>410</v>
      </c>
      <c r="C45" s="356" t="n">
        <f aca="false">C33+C39</f>
        <v>3.02</v>
      </c>
      <c r="D45" s="356" t="n">
        <f aca="false">D33+D39</f>
        <v>3.775</v>
      </c>
      <c r="E45" s="356" t="n">
        <f aca="false">E33+E39</f>
        <v>6.608</v>
      </c>
      <c r="F45" s="356" t="n">
        <f aca="false">F33+F39</f>
        <v>9.469</v>
      </c>
      <c r="G45" s="356" t="n">
        <f aca="false">G33+G39</f>
        <v>12.358</v>
      </c>
      <c r="H45" s="356" t="n">
        <f aca="false">H33+H39</f>
        <v>15.276</v>
      </c>
      <c r="I45" s="356" t="n">
        <f aca="false">I33+I39</f>
        <v>18.215</v>
      </c>
      <c r="J45" s="356" t="n">
        <f aca="false">J33+J39</f>
        <v>21.154</v>
      </c>
      <c r="K45" s="356" t="n">
        <f aca="false">K33+K39</f>
        <v>22.117</v>
      </c>
      <c r="L45" s="356" t="n">
        <f aca="false">L33+L39</f>
        <v>23.051</v>
      </c>
      <c r="M45" s="356" t="n">
        <f aca="false">M33+M39</f>
        <v>23.977</v>
      </c>
      <c r="N45" s="356" t="n">
        <f aca="false">N33+N39</f>
        <v>24.905</v>
      </c>
      <c r="O45" s="356" t="n">
        <f aca="false">O33+O39</f>
        <v>25.833</v>
      </c>
      <c r="P45" s="356" t="n">
        <f aca="false">P33+P39</f>
        <v>26.763</v>
      </c>
      <c r="Q45" s="356" t="n">
        <f aca="false">Q33+Q39</f>
        <v>27.692</v>
      </c>
      <c r="R45" s="356" t="n">
        <f aca="false">R33+R39</f>
        <v>28.623</v>
      </c>
      <c r="S45" s="356" t="n">
        <f aca="false">S33+S39</f>
        <v>29.553</v>
      </c>
      <c r="T45" s="356" t="n">
        <f aca="false">T33+T39</f>
        <v>30.469</v>
      </c>
      <c r="U45" s="356" t="n">
        <f aca="false">U33+U39</f>
        <v>31.398</v>
      </c>
      <c r="V45" s="356" t="n">
        <f aca="false">V33+V39</f>
        <v>31.971</v>
      </c>
      <c r="W45" s="356" t="n">
        <f aca="false">W33+W39</f>
        <v>32.526</v>
      </c>
      <c r="X45" s="356" t="n">
        <f aca="false">X33+X39</f>
        <v>33.077</v>
      </c>
      <c r="Y45" s="356" t="n">
        <f aca="false">Y33+Y39</f>
        <v>33.622</v>
      </c>
      <c r="Z45" s="356" t="n">
        <f aca="false">Z33+Z39</f>
        <v>34.18</v>
      </c>
      <c r="AA45" s="356" t="n">
        <f aca="false">AA33+AA39</f>
        <v>34.749</v>
      </c>
      <c r="AB45" s="356" t="n">
        <f aca="false">AB33+AB39</f>
        <v>35.306</v>
      </c>
      <c r="AC45" s="356" t="n">
        <f aca="false">AC33+AC39</f>
        <v>35.81</v>
      </c>
      <c r="AD45" s="356" t="n">
        <f aca="false">AD33+AD39</f>
        <v>36.347</v>
      </c>
    </row>
    <row r="46" customFormat="false" ht="15" hidden="false" customHeight="false" outlineLevel="0" collapsed="false">
      <c r="B46" s="30" t="s">
        <v>84</v>
      </c>
      <c r="C46" s="354" t="n">
        <f aca="false">C43+C44+C45</f>
        <v>3.931</v>
      </c>
      <c r="D46" s="354" t="n">
        <f aca="false">D43+D44+D45</f>
        <v>5.088</v>
      </c>
      <c r="E46" s="354" t="n">
        <f aca="false">E43+E44+E45</f>
        <v>9.116</v>
      </c>
      <c r="F46" s="354" t="n">
        <f aca="false">F43+F44+F45</f>
        <v>13.208</v>
      </c>
      <c r="G46" s="354" t="n">
        <f aca="false">G43+G44+G45</f>
        <v>17.367</v>
      </c>
      <c r="H46" s="354" t="n">
        <f aca="false">H43+H44+H45</f>
        <v>21.589</v>
      </c>
      <c r="I46" s="354" t="n">
        <f aca="false">I43+I44+I45</f>
        <v>25.843</v>
      </c>
      <c r="J46" s="354" t="n">
        <f aca="false">J43+J44+J45</f>
        <v>30.089</v>
      </c>
      <c r="K46" s="354" t="n">
        <f aca="false">K43+K44+K45</f>
        <v>31.913</v>
      </c>
      <c r="L46" s="354" t="n">
        <f aca="false">L43+L44+L45</f>
        <v>33.568</v>
      </c>
      <c r="M46" s="354" t="n">
        <f aca="false">M43+M44+M45</f>
        <v>35.204</v>
      </c>
      <c r="N46" s="354" t="n">
        <f aca="false">N43+N44+N45</f>
        <v>36.862</v>
      </c>
      <c r="O46" s="354" t="n">
        <f aca="false">O43+O44+O45</f>
        <v>38.547</v>
      </c>
      <c r="P46" s="354" t="n">
        <f aca="false">P43+P44+P45</f>
        <v>40.261</v>
      </c>
      <c r="Q46" s="354" t="n">
        <f aca="false">Q43+Q44+Q45</f>
        <v>41.996</v>
      </c>
      <c r="R46" s="354" t="n">
        <f aca="false">R43+R44+R45</f>
        <v>43.756</v>
      </c>
      <c r="S46" s="354" t="n">
        <f aca="false">S43+S44+S45</f>
        <v>45.535</v>
      </c>
      <c r="T46" s="354" t="n">
        <f aca="false">T43+T44+T45</f>
        <v>47.319</v>
      </c>
      <c r="U46" s="354" t="n">
        <f aca="false">U43+U44+U45</f>
        <v>49.129</v>
      </c>
      <c r="V46" s="354" t="n">
        <f aca="false">V43+V44+V45</f>
        <v>50.526</v>
      </c>
      <c r="W46" s="354" t="n">
        <f aca="false">W43+W44+W45</f>
        <v>51.895</v>
      </c>
      <c r="X46" s="354" t="n">
        <f aca="false">X43+X44+X45</f>
        <v>53.271</v>
      </c>
      <c r="Y46" s="354" t="n">
        <f aca="false">Y43+Y44+Y45</f>
        <v>54.659</v>
      </c>
      <c r="Z46" s="354" t="n">
        <f aca="false">Z43+Z44+Z45</f>
        <v>56.045</v>
      </c>
      <c r="AA46" s="354" t="n">
        <f aca="false">AA43+AA44+AA45</f>
        <v>57.449</v>
      </c>
      <c r="AB46" s="354" t="n">
        <f aca="false">AB43+AB44+AB45</f>
        <v>58.865</v>
      </c>
      <c r="AC46" s="354" t="n">
        <f aca="false">AC43+AC44+AC45</f>
        <v>60.287</v>
      </c>
      <c r="AD46" s="354" t="n">
        <f aca="false">AD43+AD44+AD45</f>
        <v>61.723</v>
      </c>
    </row>
    <row r="47" customFormat="false" ht="15" hidden="false" customHeight="false" outlineLevel="0" collapsed="false">
      <c r="B47" s="30"/>
      <c r="C47" s="355"/>
      <c r="D47" s="355"/>
      <c r="E47" s="355"/>
      <c r="F47" s="355"/>
      <c r="G47" s="355"/>
      <c r="H47" s="355"/>
      <c r="I47" s="355"/>
      <c r="J47" s="355"/>
      <c r="K47" s="355"/>
      <c r="L47" s="355"/>
      <c r="M47" s="355"/>
      <c r="N47" s="355"/>
      <c r="O47" s="355"/>
      <c r="P47" s="355"/>
      <c r="Q47" s="355"/>
      <c r="R47" s="355"/>
      <c r="S47" s="355"/>
      <c r="T47" s="355"/>
      <c r="U47" s="355"/>
      <c r="V47" s="355"/>
      <c r="W47" s="355"/>
      <c r="X47" s="355"/>
      <c r="Y47" s="355"/>
      <c r="Z47" s="355"/>
      <c r="AA47" s="355"/>
      <c r="AB47" s="355"/>
      <c r="AC47" s="355"/>
      <c r="AD47" s="355"/>
    </row>
    <row r="48" s="348" customFormat="true" ht="15" hidden="false" customHeight="false" outlineLevel="0" collapsed="false">
      <c r="A48" s="23"/>
      <c r="B48" s="171" t="s">
        <v>415</v>
      </c>
      <c r="C48" s="263" t="n">
        <v>2023</v>
      </c>
      <c r="D48" s="263" t="n">
        <v>2024</v>
      </c>
      <c r="E48" s="263" t="n">
        <v>2025</v>
      </c>
      <c r="F48" s="263" t="n">
        <v>2026</v>
      </c>
      <c r="G48" s="263" t="n">
        <v>2027</v>
      </c>
      <c r="H48" s="263" t="n">
        <v>2028</v>
      </c>
      <c r="I48" s="263" t="n">
        <v>2029</v>
      </c>
      <c r="J48" s="263" t="n">
        <v>2030</v>
      </c>
      <c r="K48" s="263" t="n">
        <v>2031</v>
      </c>
      <c r="L48" s="263" t="n">
        <v>2032</v>
      </c>
      <c r="M48" s="263" t="n">
        <v>2033</v>
      </c>
      <c r="N48" s="263" t="n">
        <v>2034</v>
      </c>
      <c r="O48" s="263" t="n">
        <v>2035</v>
      </c>
      <c r="P48" s="263" t="n">
        <v>2036</v>
      </c>
      <c r="Q48" s="263" t="n">
        <v>2037</v>
      </c>
      <c r="R48" s="263" t="n">
        <v>2038</v>
      </c>
      <c r="S48" s="263" t="n">
        <v>2039</v>
      </c>
      <c r="T48" s="263" t="n">
        <v>2040</v>
      </c>
      <c r="U48" s="263" t="n">
        <v>2041</v>
      </c>
      <c r="V48" s="263" t="n">
        <v>2042</v>
      </c>
      <c r="W48" s="263" t="n">
        <v>2043</v>
      </c>
      <c r="X48" s="263" t="n">
        <v>2044</v>
      </c>
      <c r="Y48" s="263" t="n">
        <v>2045</v>
      </c>
      <c r="Z48" s="263" t="n">
        <v>2046</v>
      </c>
      <c r="AA48" s="263" t="n">
        <v>2047</v>
      </c>
      <c r="AB48" s="263" t="n">
        <v>2048</v>
      </c>
      <c r="AC48" s="263" t="n">
        <v>2049</v>
      </c>
      <c r="AD48" s="263" t="n">
        <v>2050</v>
      </c>
    </row>
    <row r="49" customFormat="false" ht="15" hidden="false" customHeight="false" outlineLevel="0" collapsed="false">
      <c r="B49" s="4" t="s">
        <v>321</v>
      </c>
      <c r="C49" s="357" t="n">
        <f aca="false">C34</f>
        <v>3.008</v>
      </c>
      <c r="D49" s="357" t="n">
        <f aca="false">D34</f>
        <v>3.806</v>
      </c>
      <c r="E49" s="357" t="n">
        <f aca="false">E34</f>
        <v>6.581</v>
      </c>
      <c r="F49" s="357" t="n">
        <f aca="false">F34</f>
        <v>9.398</v>
      </c>
      <c r="G49" s="357" t="n">
        <f aca="false">G34</f>
        <v>12.259</v>
      </c>
      <c r="H49" s="357" t="n">
        <f aca="false">H34</f>
        <v>15.468</v>
      </c>
      <c r="I49" s="357" t="n">
        <f aca="false">I34</f>
        <v>18.698</v>
      </c>
      <c r="J49" s="357" t="n">
        <f aca="false">J34</f>
        <v>21.916</v>
      </c>
      <c r="K49" s="357" t="n">
        <f aca="false">K34</f>
        <v>23.049</v>
      </c>
      <c r="L49" s="357" t="n">
        <f aca="false">L34</f>
        <v>24.16</v>
      </c>
      <c r="M49" s="357" t="n">
        <f aca="false">M34</f>
        <v>25.255</v>
      </c>
      <c r="N49" s="357" t="n">
        <f aca="false">N34</f>
        <v>26.361</v>
      </c>
      <c r="O49" s="357" t="n">
        <f aca="false">O34</f>
        <v>27.483</v>
      </c>
      <c r="P49" s="357" t="n">
        <f aca="false">P34</f>
        <v>28.623</v>
      </c>
      <c r="Q49" s="357" t="n">
        <f aca="false">Q34</f>
        <v>29.778</v>
      </c>
      <c r="R49" s="357" t="n">
        <f aca="false">R34</f>
        <v>30.95</v>
      </c>
      <c r="S49" s="357" t="n">
        <f aca="false">S34</f>
        <v>32.138</v>
      </c>
      <c r="T49" s="357" t="n">
        <f aca="false">T34</f>
        <v>33.336</v>
      </c>
      <c r="U49" s="357" t="n">
        <f aca="false">U34</f>
        <v>34.563</v>
      </c>
      <c r="V49" s="357" t="n">
        <f aca="false">V34</f>
        <v>35.484</v>
      </c>
      <c r="W49" s="357" t="n">
        <f aca="false">W34</f>
        <v>36.42</v>
      </c>
      <c r="X49" s="357" t="n">
        <f aca="false">X34</f>
        <v>37.372</v>
      </c>
      <c r="Y49" s="357" t="n">
        <f aca="false">Y34</f>
        <v>38.34</v>
      </c>
      <c r="Z49" s="357" t="n">
        <f aca="false">Z34</f>
        <v>39.324</v>
      </c>
      <c r="AA49" s="357" t="n">
        <f aca="false">AA34</f>
        <v>40.326</v>
      </c>
      <c r="AB49" s="357" t="n">
        <f aca="false">AB34</f>
        <v>41.343</v>
      </c>
      <c r="AC49" s="357" t="n">
        <f aca="false">AC34</f>
        <v>42.378</v>
      </c>
      <c r="AD49" s="357" t="n">
        <f aca="false">AD34</f>
        <v>43.429</v>
      </c>
      <c r="AF49" s="353"/>
      <c r="AG49" s="353"/>
      <c r="AH49" s="353"/>
      <c r="AI49" s="353"/>
      <c r="AJ49" s="353"/>
      <c r="AK49" s="353"/>
      <c r="AL49" s="353"/>
      <c r="AM49" s="353"/>
      <c r="AN49" s="353"/>
      <c r="AO49" s="353"/>
      <c r="AP49" s="353"/>
      <c r="AQ49" s="353"/>
      <c r="AR49" s="353"/>
      <c r="AS49" s="353"/>
      <c r="AT49" s="353"/>
      <c r="AU49" s="353"/>
      <c r="AV49" s="353"/>
      <c r="AW49" s="353"/>
      <c r="AX49" s="353"/>
      <c r="AY49" s="353"/>
      <c r="AZ49" s="353"/>
      <c r="BA49" s="353"/>
      <c r="BB49" s="353"/>
      <c r="BC49" s="353"/>
      <c r="BD49" s="353"/>
      <c r="BE49" s="353"/>
      <c r="BF49" s="353"/>
      <c r="BG49" s="353"/>
      <c r="BH49" s="353"/>
    </row>
    <row r="50" customFormat="false" ht="15" hidden="false" customHeight="false" outlineLevel="0" collapsed="false">
      <c r="B50" s="4" t="s">
        <v>320</v>
      </c>
      <c r="C50" s="357" t="n">
        <f aca="false">C40</f>
        <v>0.923</v>
      </c>
      <c r="D50" s="357" t="n">
        <f aca="false">D40</f>
        <v>1.282</v>
      </c>
      <c r="E50" s="357" t="n">
        <f aca="false">E40</f>
        <v>2.535</v>
      </c>
      <c r="F50" s="357" t="n">
        <f aca="false">F40</f>
        <v>3.81</v>
      </c>
      <c r="G50" s="357" t="n">
        <f aca="false">G40</f>
        <v>5.108</v>
      </c>
      <c r="H50" s="357" t="n">
        <f aca="false">H40</f>
        <v>6.121</v>
      </c>
      <c r="I50" s="357" t="n">
        <f aca="false">I40</f>
        <v>7.145</v>
      </c>
      <c r="J50" s="357" t="n">
        <f aca="false">J40</f>
        <v>8.173</v>
      </c>
      <c r="K50" s="357" t="n">
        <f aca="false">K40</f>
        <v>8.864</v>
      </c>
      <c r="L50" s="357" t="n">
        <f aca="false">L40</f>
        <v>9.408</v>
      </c>
      <c r="M50" s="357" t="n">
        <f aca="false">M40</f>
        <v>9.949</v>
      </c>
      <c r="N50" s="357" t="n">
        <f aca="false">N40</f>
        <v>10.501</v>
      </c>
      <c r="O50" s="357" t="n">
        <f aca="false">O40</f>
        <v>11.064</v>
      </c>
      <c r="P50" s="357" t="n">
        <f aca="false">P40</f>
        <v>11.638</v>
      </c>
      <c r="Q50" s="357" t="n">
        <f aca="false">Q40</f>
        <v>12.218</v>
      </c>
      <c r="R50" s="357" t="n">
        <f aca="false">R40</f>
        <v>12.806</v>
      </c>
      <c r="S50" s="357" t="n">
        <f aca="false">S40</f>
        <v>13.397</v>
      </c>
      <c r="T50" s="357" t="n">
        <f aca="false">T40</f>
        <v>13.983</v>
      </c>
      <c r="U50" s="357" t="n">
        <f aca="false">U40</f>
        <v>14.566</v>
      </c>
      <c r="V50" s="357" t="n">
        <f aca="false">V40</f>
        <v>15.042</v>
      </c>
      <c r="W50" s="357" t="n">
        <f aca="false">W40</f>
        <v>15.475</v>
      </c>
      <c r="X50" s="357" t="n">
        <f aca="false">X40</f>
        <v>15.899</v>
      </c>
      <c r="Y50" s="357" t="n">
        <f aca="false">Y40</f>
        <v>16.319</v>
      </c>
      <c r="Z50" s="357" t="n">
        <f aca="false">Z40</f>
        <v>16.721</v>
      </c>
      <c r="AA50" s="357" t="n">
        <f aca="false">AA40</f>
        <v>17.123</v>
      </c>
      <c r="AB50" s="357" t="n">
        <f aca="false">AB40</f>
        <v>17.522</v>
      </c>
      <c r="AC50" s="357" t="n">
        <f aca="false">AC40</f>
        <v>17.909</v>
      </c>
      <c r="AD50" s="357" t="n">
        <f aca="false">AD40</f>
        <v>18.294</v>
      </c>
      <c r="AF50" s="353"/>
      <c r="AG50" s="353"/>
      <c r="AH50" s="353"/>
      <c r="AI50" s="353"/>
      <c r="AJ50" s="353"/>
      <c r="AK50" s="353"/>
      <c r="AL50" s="353"/>
      <c r="AM50" s="353"/>
      <c r="AN50" s="353"/>
      <c r="AO50" s="353"/>
      <c r="AP50" s="353"/>
      <c r="AQ50" s="353"/>
      <c r="AR50" s="353"/>
      <c r="AS50" s="353"/>
      <c r="AT50" s="353"/>
      <c r="AU50" s="353"/>
      <c r="AV50" s="353"/>
      <c r="AW50" s="353"/>
      <c r="AX50" s="353"/>
      <c r="AY50" s="353"/>
      <c r="AZ50" s="353"/>
      <c r="BA50" s="353"/>
      <c r="BB50" s="353"/>
      <c r="BC50" s="353"/>
      <c r="BD50" s="353"/>
      <c r="BE50" s="353"/>
      <c r="BF50" s="353"/>
      <c r="BG50" s="353"/>
      <c r="BH50" s="353"/>
    </row>
    <row r="51" customFormat="false" ht="15" hidden="false" customHeight="false" outlineLevel="0" collapsed="false">
      <c r="B51" s="30" t="s">
        <v>84</v>
      </c>
      <c r="C51" s="354" t="n">
        <f aca="false">C49+C50</f>
        <v>3.931</v>
      </c>
      <c r="D51" s="354" t="n">
        <f aca="false">D49+D50</f>
        <v>5.088</v>
      </c>
      <c r="E51" s="354" t="n">
        <f aca="false">E49+E50</f>
        <v>9.116</v>
      </c>
      <c r="F51" s="354" t="n">
        <f aca="false">F49+F50</f>
        <v>13.208</v>
      </c>
      <c r="G51" s="354" t="n">
        <f aca="false">G49+G50</f>
        <v>17.367</v>
      </c>
      <c r="H51" s="354" t="n">
        <f aca="false">H49+H50</f>
        <v>21.589</v>
      </c>
      <c r="I51" s="354" t="n">
        <f aca="false">I49+I50</f>
        <v>25.843</v>
      </c>
      <c r="J51" s="354" t="n">
        <f aca="false">J49+J50</f>
        <v>30.089</v>
      </c>
      <c r="K51" s="354" t="n">
        <f aca="false">K49+K50</f>
        <v>31.913</v>
      </c>
      <c r="L51" s="354" t="n">
        <f aca="false">L49+L50</f>
        <v>33.568</v>
      </c>
      <c r="M51" s="354" t="n">
        <f aca="false">M49+M50</f>
        <v>35.204</v>
      </c>
      <c r="N51" s="354" t="n">
        <f aca="false">N49+N50</f>
        <v>36.862</v>
      </c>
      <c r="O51" s="354" t="n">
        <f aca="false">O49+O50</f>
        <v>38.547</v>
      </c>
      <c r="P51" s="354" t="n">
        <f aca="false">P49+P50</f>
        <v>40.261</v>
      </c>
      <c r="Q51" s="354" t="n">
        <f aca="false">Q49+Q50</f>
        <v>41.996</v>
      </c>
      <c r="R51" s="354" t="n">
        <f aca="false">R49+R50</f>
        <v>43.756</v>
      </c>
      <c r="S51" s="354" t="n">
        <f aca="false">S49+S50</f>
        <v>45.535</v>
      </c>
      <c r="T51" s="354" t="n">
        <f aca="false">T49+T50</f>
        <v>47.319</v>
      </c>
      <c r="U51" s="354" t="n">
        <f aca="false">U49+U50</f>
        <v>49.129</v>
      </c>
      <c r="V51" s="354" t="n">
        <f aca="false">V49+V50</f>
        <v>50.526</v>
      </c>
      <c r="W51" s="354" t="n">
        <f aca="false">W49+W50</f>
        <v>51.895</v>
      </c>
      <c r="X51" s="354" t="n">
        <f aca="false">X49+X50</f>
        <v>53.271</v>
      </c>
      <c r="Y51" s="354" t="n">
        <f aca="false">Y49+Y50</f>
        <v>54.659</v>
      </c>
      <c r="Z51" s="354" t="n">
        <f aca="false">Z49+Z50</f>
        <v>56.045</v>
      </c>
      <c r="AA51" s="354" t="n">
        <f aca="false">AA49+AA50</f>
        <v>57.449</v>
      </c>
      <c r="AB51" s="354" t="n">
        <f aca="false">AB49+AB50</f>
        <v>58.865</v>
      </c>
      <c r="AC51" s="354" t="n">
        <f aca="false">AC49+AC50</f>
        <v>60.287</v>
      </c>
      <c r="AD51" s="354" t="n">
        <f aca="false">AD49+AD50</f>
        <v>61.723</v>
      </c>
    </row>
    <row r="52" customFormat="false" ht="15" hidden="false" customHeight="false" outlineLevel="0" collapsed="false">
      <c r="B52" s="30"/>
      <c r="C52" s="355"/>
      <c r="D52" s="355"/>
      <c r="E52" s="355"/>
      <c r="F52" s="355"/>
      <c r="G52" s="355"/>
      <c r="H52" s="355"/>
      <c r="I52" s="355"/>
      <c r="J52" s="355"/>
      <c r="K52" s="355"/>
      <c r="L52" s="355"/>
      <c r="M52" s="355"/>
      <c r="N52" s="355"/>
      <c r="O52" s="355"/>
      <c r="P52" s="355"/>
      <c r="Q52" s="355"/>
      <c r="R52" s="355"/>
      <c r="S52" s="355"/>
      <c r="T52" s="355"/>
      <c r="U52" s="355"/>
      <c r="V52" s="355"/>
      <c r="W52" s="355"/>
      <c r="X52" s="355"/>
      <c r="Y52" s="355"/>
      <c r="Z52" s="355"/>
      <c r="AA52" s="355"/>
      <c r="AB52" s="355"/>
      <c r="AC52" s="355"/>
      <c r="AD52" s="355"/>
    </row>
    <row r="53" s="279" customFormat="true" ht="15" hidden="false" customHeight="false" outlineLevel="0" collapsed="false">
      <c r="B53" s="279" t="s">
        <v>371</v>
      </c>
    </row>
    <row r="55" s="348" customFormat="true" ht="15" hidden="false" customHeight="false" outlineLevel="0" collapsed="false">
      <c r="A55" s="23"/>
      <c r="B55" s="171" t="s">
        <v>416</v>
      </c>
      <c r="C55" s="263" t="n">
        <v>2023</v>
      </c>
      <c r="D55" s="263" t="n">
        <v>2024</v>
      </c>
      <c r="E55" s="263" t="n">
        <v>2025</v>
      </c>
      <c r="F55" s="263" t="n">
        <v>2026</v>
      </c>
      <c r="G55" s="263" t="n">
        <v>2027</v>
      </c>
      <c r="H55" s="263" t="n">
        <v>2028</v>
      </c>
      <c r="I55" s="263" t="n">
        <v>2029</v>
      </c>
      <c r="J55" s="263" t="n">
        <v>2030</v>
      </c>
      <c r="K55" s="263" t="n">
        <v>2031</v>
      </c>
      <c r="L55" s="263" t="n">
        <v>2032</v>
      </c>
      <c r="M55" s="263" t="n">
        <v>2033</v>
      </c>
      <c r="N55" s="263" t="n">
        <v>2034</v>
      </c>
      <c r="O55" s="263" t="n">
        <v>2035</v>
      </c>
      <c r="P55" s="263" t="n">
        <v>2036</v>
      </c>
      <c r="Q55" s="263" t="n">
        <v>2037</v>
      </c>
      <c r="R55" s="263" t="n">
        <v>2038</v>
      </c>
      <c r="S55" s="263" t="n">
        <v>2039</v>
      </c>
      <c r="T55" s="263" t="n">
        <v>2040</v>
      </c>
      <c r="U55" s="263" t="n">
        <v>2041</v>
      </c>
      <c r="V55" s="263" t="n">
        <v>2042</v>
      </c>
      <c r="W55" s="263" t="n">
        <v>2043</v>
      </c>
      <c r="X55" s="263" t="n">
        <v>2044</v>
      </c>
      <c r="Y55" s="263" t="n">
        <v>2045</v>
      </c>
      <c r="Z55" s="263" t="n">
        <v>2046</v>
      </c>
      <c r="AA55" s="263" t="n">
        <v>2047</v>
      </c>
      <c r="AB55" s="263" t="n">
        <v>2048</v>
      </c>
      <c r="AC55" s="263" t="n">
        <v>2049</v>
      </c>
      <c r="AD55" s="263" t="n">
        <v>2050</v>
      </c>
    </row>
    <row r="56" customFormat="false" ht="15" hidden="false" customHeight="false" outlineLevel="0" collapsed="false">
      <c r="B56" s="4" t="s">
        <v>321</v>
      </c>
      <c r="C56" s="89" t="n">
        <f aca="false">ROUND(C49*1000000/C24,2)</f>
        <v>1271.34</v>
      </c>
      <c r="D56" s="89" t="n">
        <f aca="false">ROUND(D49*1000000/D24,2)</f>
        <v>1302.98</v>
      </c>
      <c r="E56" s="89" t="n">
        <f aca="false">ROUND(E49*1000000/E24,2)</f>
        <v>1371.33</v>
      </c>
      <c r="F56" s="89" t="n">
        <f aca="false">ROUND(F49*1000000/F24,2)</f>
        <v>1404.99</v>
      </c>
      <c r="G56" s="89" t="n">
        <f aca="false">ROUND(G49*1000000/G24,2)</f>
        <v>1426.63</v>
      </c>
      <c r="H56" s="89" t="n">
        <f aca="false">ROUND(H49*1000000/H24,2)</f>
        <v>1444.39</v>
      </c>
      <c r="I56" s="89" t="n">
        <f aca="false">ROUND(I49*1000000/I24,2)</f>
        <v>1456.57</v>
      </c>
      <c r="J56" s="89" t="n">
        <f aca="false">ROUND(J49*1000000/J24,2)</f>
        <v>1463.12</v>
      </c>
      <c r="K56" s="89" t="n">
        <f aca="false">ROUND(K49*1000000/K24,2)</f>
        <v>1469.59</v>
      </c>
      <c r="L56" s="89" t="n">
        <f aca="false">ROUND(L49*1000000/L24,2)</f>
        <v>1473.08</v>
      </c>
      <c r="M56" s="89" t="n">
        <f aca="false">ROUND(M49*1000000/M24,2)</f>
        <v>1474.23</v>
      </c>
      <c r="N56" s="89" t="n">
        <f aca="false">ROUND(N49*1000000/N24,2)</f>
        <v>1474.91</v>
      </c>
      <c r="O56" s="89" t="n">
        <f aca="false">ROUND(O49*1000000/O24,2)</f>
        <v>1475.28</v>
      </c>
      <c r="P56" s="89" t="n">
        <f aca="false">ROUND(P49*1000000/P24,2)</f>
        <v>1475.64</v>
      </c>
      <c r="Q56" s="89" t="n">
        <f aca="false">ROUND(Q49*1000000/Q24,2)</f>
        <v>1475.77</v>
      </c>
      <c r="R56" s="89" t="n">
        <f aca="false">ROUND(R49*1000000/R24,2)</f>
        <v>1475.92</v>
      </c>
      <c r="S56" s="89" t="n">
        <f aca="false">ROUND(S49*1000000/S24,2)</f>
        <v>1475.78</v>
      </c>
      <c r="T56" s="89" t="n">
        <f aca="false">ROUND(T49*1000000/T24,2)</f>
        <v>1475.31</v>
      </c>
      <c r="U56" s="89" t="n">
        <f aca="false">ROUND(U49*1000000/U24,2)</f>
        <v>1475.29</v>
      </c>
      <c r="V56" s="89" t="n">
        <f aca="false">ROUND(V49*1000000/V24,2)</f>
        <v>1474.14</v>
      </c>
      <c r="W56" s="89" t="n">
        <f aca="false">ROUND(W49*1000000/W24,2)</f>
        <v>1472.76</v>
      </c>
      <c r="X56" s="89" t="n">
        <f aca="false">ROUND(X49*1000000/X24,2)</f>
        <v>1471.4</v>
      </c>
      <c r="Y56" s="89" t="n">
        <f aca="false">ROUND(Y49*1000000/Y24,2)</f>
        <v>1469.98</v>
      </c>
      <c r="Z56" s="89" t="n">
        <f aca="false">ROUND(Z49*1000000/Z24,2)</f>
        <v>1468.63</v>
      </c>
      <c r="AA56" s="89" t="n">
        <f aca="false">ROUND(AA49*1000000/AA24,2)</f>
        <v>1467.2</v>
      </c>
      <c r="AB56" s="89" t="n">
        <f aca="false">ROUND(AB49*1000000/AB24,2)</f>
        <v>1465.75</v>
      </c>
      <c r="AC56" s="89" t="n">
        <f aca="false">ROUND(AC49*1000000/AC24,2)</f>
        <v>1464.39</v>
      </c>
      <c r="AD56" s="89" t="n">
        <f aca="false">ROUND(AD49*1000000/AD24,2)</f>
        <v>1462.99</v>
      </c>
    </row>
    <row r="57" customFormat="false" ht="15" hidden="false" customHeight="false" outlineLevel="0" collapsed="false">
      <c r="B57" s="4" t="s">
        <v>320</v>
      </c>
      <c r="C57" s="89" t="n">
        <f aca="false">ROUND(C50*1000000/C25,2)</f>
        <v>1232.31</v>
      </c>
      <c r="D57" s="89" t="n">
        <f aca="false">ROUND(D50*1000000/D25,2)</f>
        <v>1279.44</v>
      </c>
      <c r="E57" s="89" t="n">
        <f aca="false">ROUND(E50*1000000/E25,2)</f>
        <v>1368.05</v>
      </c>
      <c r="F57" s="89" t="n">
        <f aca="false">ROUND(F50*1000000/F25,2)</f>
        <v>1403.83</v>
      </c>
      <c r="G57" s="89" t="n">
        <f aca="false">ROUND(G50*1000000/G25,2)</f>
        <v>1425.62</v>
      </c>
      <c r="H57" s="89" t="n">
        <f aca="false">ROUND(H50*1000000/H25,2)</f>
        <v>1436.85</v>
      </c>
      <c r="I57" s="89" t="n">
        <f aca="false">ROUND(I50*1000000/I25,2)</f>
        <v>1444.6</v>
      </c>
      <c r="J57" s="89" t="n">
        <f aca="false">ROUND(J50*1000000/J25,2)</f>
        <v>1449.11</v>
      </c>
      <c r="K57" s="89" t="n">
        <f aca="false">ROUND(K50*1000000/K25,2)</f>
        <v>1457.65</v>
      </c>
      <c r="L57" s="89" t="n">
        <f aca="false">ROUND(L50*1000000/L25,2)</f>
        <v>1460.42</v>
      </c>
      <c r="M57" s="89" t="n">
        <f aca="false">ROUND(M50*1000000/M25,2)</f>
        <v>1460.3</v>
      </c>
      <c r="N57" s="89" t="n">
        <f aca="false">ROUND(N50*1000000/N25,2)</f>
        <v>1460.3</v>
      </c>
      <c r="O57" s="89" t="n">
        <f aca="false">ROUND(O50*1000000/O25,2)</f>
        <v>1460.02</v>
      </c>
      <c r="P57" s="89" t="n">
        <f aca="false">ROUND(P50*1000000/P25,2)</f>
        <v>1459.68</v>
      </c>
      <c r="Q57" s="89" t="n">
        <f aca="false">ROUND(Q50*1000000/Q25,2)</f>
        <v>1458.34</v>
      </c>
      <c r="R57" s="89" t="n">
        <f aca="false">ROUND(R50*1000000/R25,2)</f>
        <v>1457.05</v>
      </c>
      <c r="S57" s="89" t="n">
        <f aca="false">ROUND(S50*1000000/S25,2)</f>
        <v>1454.61</v>
      </c>
      <c r="T57" s="89" t="n">
        <f aca="false">ROUND(T50*1000000/T25,2)</f>
        <v>1450.67</v>
      </c>
      <c r="U57" s="89" t="n">
        <f aca="false">ROUND(U50*1000000/U25,2)</f>
        <v>1445.33</v>
      </c>
      <c r="V57" s="89" t="n">
        <f aca="false">ROUND(V50*1000000/V25,2)</f>
        <v>1439.7</v>
      </c>
      <c r="W57" s="89" t="n">
        <f aca="false">ROUND(W50*1000000/W25,2)</f>
        <v>1432.34</v>
      </c>
      <c r="X57" s="89" t="n">
        <f aca="false">ROUND(X50*1000000/X25,2)</f>
        <v>1423.88</v>
      </c>
      <c r="Y57" s="89" t="n">
        <f aca="false">ROUND(Y50*1000000/Y25,2)</f>
        <v>1414.37</v>
      </c>
      <c r="Z57" s="89" t="n">
        <f aca="false">ROUND(Z50*1000000/Z25,2)</f>
        <v>1403</v>
      </c>
      <c r="AA57" s="89" t="n">
        <f aca="false">ROUND(AA50*1000000/AA25,2)</f>
        <v>1391.21</v>
      </c>
      <c r="AB57" s="89" t="n">
        <f aca="false">ROUND(AB50*1000000/AB25,2)</f>
        <v>1379.25</v>
      </c>
      <c r="AC57" s="89" t="n">
        <f aca="false">ROUND(AC50*1000000/AC25,2)</f>
        <v>1366.06</v>
      </c>
      <c r="AD57" s="89" t="n">
        <f aca="false">ROUND(AD50*1000000/AD25,2)</f>
        <v>1352.71</v>
      </c>
    </row>
    <row r="58" customFormat="false" ht="15" hidden="false" customHeight="false" outlineLevel="0" collapsed="false">
      <c r="B58" s="30" t="s">
        <v>84</v>
      </c>
      <c r="C58" s="358" t="n">
        <f aca="false">C51*1000000/C26</f>
        <v>1261.95826645265</v>
      </c>
      <c r="D58" s="358" t="n">
        <f aca="false">D51*1000000/D26</f>
        <v>1296.96660718838</v>
      </c>
      <c r="E58" s="358" t="n">
        <f aca="false">E51*1000000/E26</f>
        <v>1370.41491280818</v>
      </c>
      <c r="F58" s="358" t="n">
        <f aca="false">F51*1000000/F26</f>
        <v>1404.65808784431</v>
      </c>
      <c r="G58" s="358" t="n">
        <f aca="false">G51*1000000/G26</f>
        <v>1426.33048620237</v>
      </c>
      <c r="H58" s="358" t="n">
        <f aca="false">H51*1000000/H26</f>
        <v>1442.24731110963</v>
      </c>
      <c r="I58" s="358" t="n">
        <f aca="false">I51*1000000/I26</f>
        <v>1453.24186020357</v>
      </c>
      <c r="J58" s="358" t="n">
        <f aca="false">J51*1000000/J26</f>
        <v>1459.2851253698</v>
      </c>
      <c r="K58" s="358" t="n">
        <f aca="false">K51*1000000/K26</f>
        <v>1466.2531587411</v>
      </c>
      <c r="L58" s="358" t="n">
        <f aca="false">L51*1000000/L26</f>
        <v>1469.50925885392</v>
      </c>
      <c r="M58" s="358" t="n">
        <f aca="false">M51*1000000/M26</f>
        <v>1470.26394921483</v>
      </c>
      <c r="N58" s="358" t="n">
        <f aca="false">N51*1000000/N26</f>
        <v>1470.71496967763</v>
      </c>
      <c r="O58" s="358" t="n">
        <f aca="false">O51*1000000/O26</f>
        <v>1470.86656236883</v>
      </c>
      <c r="P58" s="358" t="n">
        <f aca="false">P51*1000000/P26</f>
        <v>1470.99013518451</v>
      </c>
      <c r="Q58" s="358" t="n">
        <f aca="false">Q51*1000000/Q26</f>
        <v>1470.65415324275</v>
      </c>
      <c r="R58" s="358" t="n">
        <f aca="false">R51*1000000/R26</f>
        <v>1470.34510568231</v>
      </c>
      <c r="S58" s="358" t="n">
        <f aca="false">S51*1000000/S26</f>
        <v>1469.48720431149</v>
      </c>
      <c r="T58" s="358" t="n">
        <f aca="false">T51*1000000/T26</f>
        <v>1467.9385760819</v>
      </c>
      <c r="U58" s="358" t="n">
        <f aca="false">U51*1000000/U26</f>
        <v>1466.27469706918</v>
      </c>
      <c r="V58" s="358" t="n">
        <f aca="false">V51*1000000/V26</f>
        <v>1463.71563486775</v>
      </c>
      <c r="W58" s="358" t="n">
        <f aca="false">W51*1000000/W26</f>
        <v>1460.47336278952</v>
      </c>
      <c r="X58" s="358" t="n">
        <f aca="false">X51*1000000/X26</f>
        <v>1456.88499931629</v>
      </c>
      <c r="Y58" s="358" t="n">
        <f aca="false">Y51*1000000/Y26</f>
        <v>1452.92397660819</v>
      </c>
      <c r="Z58" s="358" t="n">
        <f aca="false">Z51*1000000/Z26</f>
        <v>1448.41577505556</v>
      </c>
      <c r="AA58" s="358" t="n">
        <f aca="false">AA51*1000000/AA26</f>
        <v>1443.6961274596</v>
      </c>
      <c r="AB58" s="358" t="n">
        <f aca="false">AB51*1000000/AB26</f>
        <v>1438.8902468834</v>
      </c>
      <c r="AC58" s="358" t="n">
        <f aca="false">AC51*1000000/AC26</f>
        <v>1433.73207448453</v>
      </c>
      <c r="AD58" s="358" t="n">
        <f aca="false">AD51*1000000/AD26</f>
        <v>1428.47554907542</v>
      </c>
    </row>
    <row r="60" s="285" customFormat="true" ht="15" hidden="false" customHeight="false" outlineLevel="0" collapsed="false">
      <c r="A60" s="279"/>
      <c r="B60" s="293" t="s">
        <v>51</v>
      </c>
      <c r="C60" s="279"/>
      <c r="D60" s="279"/>
      <c r="E60" s="279"/>
      <c r="F60" s="279"/>
      <c r="G60" s="279"/>
      <c r="H60" s="279"/>
      <c r="I60" s="279"/>
      <c r="J60" s="279"/>
      <c r="K60" s="279"/>
      <c r="L60" s="279"/>
      <c r="M60" s="279"/>
      <c r="N60" s="279"/>
      <c r="O60" s="279"/>
      <c r="P60" s="279"/>
      <c r="Q60" s="279"/>
      <c r="R60" s="279"/>
      <c r="S60" s="279"/>
      <c r="T60" s="279"/>
      <c r="U60" s="279"/>
      <c r="V60" s="279"/>
      <c r="W60" s="279"/>
      <c r="X60" s="279"/>
      <c r="Y60" s="279"/>
      <c r="Z60" s="279"/>
      <c r="AA60" s="279"/>
      <c r="AB60" s="279"/>
      <c r="AC60" s="279"/>
      <c r="AD60" s="279"/>
    </row>
    <row r="61" s="360" customFormat="true" ht="15" hidden="false" customHeight="false" outlineLevel="0" collapsed="false">
      <c r="A61" s="359"/>
      <c r="B61" s="38" t="s">
        <v>412</v>
      </c>
      <c r="C61" s="38" t="n">
        <v>2023</v>
      </c>
      <c r="D61" s="38" t="n">
        <v>2024</v>
      </c>
      <c r="E61" s="38" t="n">
        <v>2025</v>
      </c>
      <c r="F61" s="38" t="n">
        <v>2026</v>
      </c>
      <c r="G61" s="38" t="n">
        <v>2027</v>
      </c>
      <c r="H61" s="38" t="n">
        <v>2028</v>
      </c>
      <c r="I61" s="38" t="n">
        <v>2029</v>
      </c>
      <c r="J61" s="38" t="n">
        <v>2030</v>
      </c>
      <c r="K61" s="38" t="n">
        <v>2031</v>
      </c>
      <c r="L61" s="38" t="n">
        <v>2032</v>
      </c>
      <c r="M61" s="38" t="n">
        <v>2033</v>
      </c>
      <c r="N61" s="38" t="n">
        <v>2034</v>
      </c>
      <c r="O61" s="38" t="n">
        <v>2035</v>
      </c>
      <c r="P61" s="38" t="n">
        <v>2036</v>
      </c>
      <c r="Q61" s="38" t="n">
        <v>2037</v>
      </c>
      <c r="R61" s="38" t="n">
        <v>2038</v>
      </c>
      <c r="S61" s="38" t="n">
        <v>2039</v>
      </c>
      <c r="T61" s="38" t="n">
        <v>2040</v>
      </c>
      <c r="U61" s="38" t="n">
        <v>2041</v>
      </c>
      <c r="V61" s="38" t="n">
        <v>2042</v>
      </c>
      <c r="W61" s="38" t="n">
        <v>2043</v>
      </c>
      <c r="X61" s="38" t="n">
        <v>2044</v>
      </c>
      <c r="Y61" s="38" t="n">
        <v>2045</v>
      </c>
      <c r="Z61" s="38" t="n">
        <v>2046</v>
      </c>
      <c r="AA61" s="38" t="n">
        <v>2047</v>
      </c>
      <c r="AB61" s="38" t="n">
        <v>2048</v>
      </c>
      <c r="AC61" s="38" t="n">
        <v>2049</v>
      </c>
      <c r="AD61" s="38" t="n">
        <v>2050</v>
      </c>
    </row>
    <row r="62" customFormat="false" ht="15" hidden="false" customHeight="false" outlineLevel="0" collapsed="false">
      <c r="B62" s="41" t="s">
        <v>408</v>
      </c>
      <c r="C62" s="287" t="n">
        <v>838.64</v>
      </c>
      <c r="D62" s="287" t="n">
        <v>891.06</v>
      </c>
      <c r="E62" s="287" t="n">
        <v>949.59</v>
      </c>
      <c r="F62" s="287" t="n">
        <v>1014.25</v>
      </c>
      <c r="G62" s="287" t="n">
        <v>1085.02</v>
      </c>
      <c r="H62" s="287" t="n">
        <v>1161.91</v>
      </c>
      <c r="I62" s="287" t="n">
        <v>1244.92</v>
      </c>
      <c r="J62" s="287" t="n">
        <v>1334.04</v>
      </c>
      <c r="K62" s="287" t="n">
        <v>1429.28</v>
      </c>
      <c r="L62" s="287" t="n">
        <v>1530.64</v>
      </c>
      <c r="M62" s="287" t="n">
        <v>1638.12</v>
      </c>
      <c r="N62" s="287" t="n">
        <v>1751.71</v>
      </c>
      <c r="O62" s="287" t="n">
        <v>1871.43</v>
      </c>
      <c r="P62" s="287" t="n">
        <v>1997.26</v>
      </c>
      <c r="Q62" s="287" t="n">
        <v>2129.21</v>
      </c>
      <c r="R62" s="287" t="n">
        <v>2267.27</v>
      </c>
      <c r="S62" s="287" t="n">
        <v>2411.46</v>
      </c>
      <c r="T62" s="287" t="n">
        <v>2561.76</v>
      </c>
      <c r="U62" s="287" t="n">
        <v>2718.18</v>
      </c>
      <c r="V62" s="287" t="n">
        <v>2880.71</v>
      </c>
      <c r="W62" s="287" t="n">
        <v>3049.37</v>
      </c>
      <c r="X62" s="287" t="n">
        <v>3224.14</v>
      </c>
      <c r="Y62" s="287" t="n">
        <v>3405.03</v>
      </c>
      <c r="Z62" s="287" t="n">
        <v>3592.04</v>
      </c>
      <c r="AA62" s="287" t="n">
        <v>3785.16</v>
      </c>
      <c r="AB62" s="287" t="n">
        <v>3984.41</v>
      </c>
      <c r="AC62" s="287" t="n">
        <v>4189.77</v>
      </c>
      <c r="AD62" s="287" t="n">
        <v>4401.24</v>
      </c>
      <c r="AE62" s="269"/>
      <c r="AF62" s="269"/>
      <c r="AG62" s="269"/>
      <c r="AH62" s="269"/>
      <c r="AI62" s="269"/>
      <c r="AJ62" s="269"/>
      <c r="AK62" s="269"/>
      <c r="AL62" s="269"/>
      <c r="AM62" s="269"/>
      <c r="AN62" s="269"/>
      <c r="AO62" s="269"/>
    </row>
    <row r="63" customFormat="false" ht="15" hidden="false" customHeight="false" outlineLevel="0" collapsed="false">
      <c r="B63" s="41" t="s">
        <v>417</v>
      </c>
      <c r="C63" s="287" t="n">
        <v>2110.37</v>
      </c>
      <c r="D63" s="287" t="n">
        <v>2610.37</v>
      </c>
      <c r="E63" s="287" t="n">
        <v>4910.37</v>
      </c>
      <c r="F63" s="287" t="n">
        <v>7210.37</v>
      </c>
      <c r="G63" s="287" t="n">
        <v>9510.37</v>
      </c>
      <c r="H63" s="287" t="n">
        <v>11810.37</v>
      </c>
      <c r="I63" s="287" t="n">
        <v>14110.37</v>
      </c>
      <c r="J63" s="287" t="n">
        <v>16410.37</v>
      </c>
      <c r="K63" s="287" t="n">
        <v>17210.37</v>
      </c>
      <c r="L63" s="287" t="n">
        <v>18010.37</v>
      </c>
      <c r="M63" s="287" t="n">
        <v>18810.37</v>
      </c>
      <c r="N63" s="287" t="n">
        <v>19610.37</v>
      </c>
      <c r="O63" s="287" t="n">
        <v>20410.37</v>
      </c>
      <c r="P63" s="287" t="n">
        <v>21210.37</v>
      </c>
      <c r="Q63" s="287" t="n">
        <v>22010.37</v>
      </c>
      <c r="R63" s="287" t="n">
        <v>22810.37</v>
      </c>
      <c r="S63" s="287" t="n">
        <v>23610.37</v>
      </c>
      <c r="T63" s="287" t="n">
        <v>24410.37</v>
      </c>
      <c r="U63" s="287" t="n">
        <v>25210.37</v>
      </c>
      <c r="V63" s="287" t="n">
        <v>25710.37</v>
      </c>
      <c r="W63" s="287" t="n">
        <v>26210.37</v>
      </c>
      <c r="X63" s="287" t="n">
        <v>26710.37</v>
      </c>
      <c r="Y63" s="287" t="n">
        <v>27210.37</v>
      </c>
      <c r="Z63" s="287" t="n">
        <v>27710.37</v>
      </c>
      <c r="AA63" s="287" t="n">
        <v>28210.37</v>
      </c>
      <c r="AB63" s="287" t="n">
        <v>28710.37</v>
      </c>
      <c r="AC63" s="287" t="n">
        <v>29210.37</v>
      </c>
      <c r="AD63" s="287" t="n">
        <v>29710.37</v>
      </c>
      <c r="AE63" s="269"/>
      <c r="AF63" s="269"/>
      <c r="AG63" s="269"/>
      <c r="AH63" s="269"/>
      <c r="AI63" s="269"/>
      <c r="AJ63" s="269"/>
      <c r="AK63" s="269"/>
      <c r="AL63" s="269"/>
      <c r="AM63" s="269"/>
      <c r="AN63" s="269"/>
      <c r="AO63" s="269"/>
    </row>
    <row r="64" customFormat="false" ht="15" hidden="false" customHeight="false" outlineLevel="0" collapsed="false">
      <c r="B64" s="45" t="s">
        <v>154</v>
      </c>
      <c r="C64" s="288" t="n">
        <v>2949.01</v>
      </c>
      <c r="D64" s="288" t="n">
        <v>3501.43</v>
      </c>
      <c r="E64" s="288" t="n">
        <v>5859.96</v>
      </c>
      <c r="F64" s="288" t="n">
        <v>8224.62</v>
      </c>
      <c r="G64" s="288" t="n">
        <v>10595.39</v>
      </c>
      <c r="H64" s="288" t="n">
        <v>12972.28</v>
      </c>
      <c r="I64" s="288" t="n">
        <v>15355.29</v>
      </c>
      <c r="J64" s="288" t="n">
        <v>17744.41</v>
      </c>
      <c r="K64" s="288" t="n">
        <v>18639.65</v>
      </c>
      <c r="L64" s="288" t="n">
        <v>19541.01</v>
      </c>
      <c r="M64" s="288" t="n">
        <v>20448.49</v>
      </c>
      <c r="N64" s="288" t="n">
        <v>21362.08</v>
      </c>
      <c r="O64" s="288" t="n">
        <v>22281.8</v>
      </c>
      <c r="P64" s="288" t="n">
        <v>23207.63</v>
      </c>
      <c r="Q64" s="288" t="n">
        <v>24139.58</v>
      </c>
      <c r="R64" s="288" t="n">
        <v>25077.64</v>
      </c>
      <c r="S64" s="288" t="n">
        <v>26021.83</v>
      </c>
      <c r="T64" s="288" t="n">
        <v>26972.13</v>
      </c>
      <c r="U64" s="288" t="n">
        <v>27928.55</v>
      </c>
      <c r="V64" s="288" t="n">
        <v>28591.08</v>
      </c>
      <c r="W64" s="288" t="n">
        <v>29259.74</v>
      </c>
      <c r="X64" s="288" t="n">
        <v>29934.51</v>
      </c>
      <c r="Y64" s="288" t="n">
        <v>30615.4</v>
      </c>
      <c r="Z64" s="288" t="n">
        <v>31302.41</v>
      </c>
      <c r="AA64" s="288" t="n">
        <v>31995.53</v>
      </c>
      <c r="AB64" s="288" t="n">
        <v>32694.78</v>
      </c>
      <c r="AC64" s="288" t="n">
        <v>33400.14</v>
      </c>
      <c r="AD64" s="288" t="n">
        <v>34111.61</v>
      </c>
      <c r="AE64" s="269"/>
      <c r="AF64" s="269"/>
      <c r="AG64" s="269"/>
      <c r="AH64" s="269"/>
      <c r="AI64" s="269"/>
      <c r="AJ64" s="269"/>
      <c r="AK64" s="269"/>
      <c r="AL64" s="269"/>
      <c r="AM64" s="269"/>
      <c r="AN64" s="269"/>
      <c r="AO64" s="269"/>
    </row>
    <row r="65" customFormat="false" ht="15" hidden="false" customHeight="false" outlineLevel="0" collapsed="false">
      <c r="B65" s="41"/>
      <c r="C65" s="41"/>
      <c r="D65" s="41"/>
      <c r="E65" s="41"/>
      <c r="F65" s="41"/>
      <c r="G65" s="41"/>
      <c r="H65" s="41"/>
      <c r="I65" s="41"/>
      <c r="J65" s="41"/>
      <c r="K65" s="41"/>
      <c r="L65" s="41"/>
      <c r="M65" s="41"/>
      <c r="N65" s="41"/>
      <c r="O65" s="41"/>
      <c r="P65" s="41"/>
      <c r="Q65" s="41"/>
      <c r="R65" s="41"/>
      <c r="S65" s="41"/>
      <c r="T65" s="41"/>
      <c r="U65" s="41"/>
      <c r="V65" s="41"/>
      <c r="W65" s="41"/>
      <c r="X65" s="41"/>
      <c r="Y65" s="41"/>
      <c r="Z65" s="41"/>
      <c r="AA65" s="41"/>
      <c r="AB65" s="41"/>
      <c r="AC65" s="41"/>
      <c r="AD65" s="41"/>
    </row>
    <row r="66" s="361" customFormat="true" ht="15" hidden="false" customHeight="false" outlineLevel="0" collapsed="false">
      <c r="A66" s="40"/>
      <c r="B66" s="38" t="s">
        <v>412</v>
      </c>
      <c r="C66" s="38" t="n">
        <v>2023</v>
      </c>
      <c r="D66" s="38" t="n">
        <v>2024</v>
      </c>
      <c r="E66" s="38" t="n">
        <v>2025</v>
      </c>
      <c r="F66" s="38" t="n">
        <v>2026</v>
      </c>
      <c r="G66" s="38" t="n">
        <v>2027</v>
      </c>
      <c r="H66" s="38" t="n">
        <v>2028</v>
      </c>
      <c r="I66" s="38" t="n">
        <v>2029</v>
      </c>
      <c r="J66" s="38" t="n">
        <v>2030</v>
      </c>
      <c r="K66" s="38" t="n">
        <v>2031</v>
      </c>
      <c r="L66" s="38" t="n">
        <v>2032</v>
      </c>
      <c r="M66" s="38" t="n">
        <v>2033</v>
      </c>
      <c r="N66" s="38" t="n">
        <v>2034</v>
      </c>
      <c r="O66" s="38" t="n">
        <v>2035</v>
      </c>
      <c r="P66" s="38" t="n">
        <v>2036</v>
      </c>
      <c r="Q66" s="38" t="n">
        <v>2037</v>
      </c>
      <c r="R66" s="38" t="n">
        <v>2038</v>
      </c>
      <c r="S66" s="38" t="n">
        <v>2039</v>
      </c>
      <c r="T66" s="38" t="n">
        <v>2040</v>
      </c>
      <c r="U66" s="38" t="n">
        <v>2041</v>
      </c>
      <c r="V66" s="38" t="n">
        <v>2042</v>
      </c>
      <c r="W66" s="38" t="n">
        <v>2043</v>
      </c>
      <c r="X66" s="38" t="n">
        <v>2044</v>
      </c>
      <c r="Y66" s="38" t="n">
        <v>2045</v>
      </c>
      <c r="Z66" s="38" t="n">
        <v>2046</v>
      </c>
      <c r="AA66" s="38" t="n">
        <v>2047</v>
      </c>
      <c r="AB66" s="38" t="n">
        <v>2048</v>
      </c>
      <c r="AC66" s="38" t="n">
        <v>2049</v>
      </c>
      <c r="AD66" s="38" t="n">
        <v>2050</v>
      </c>
    </row>
    <row r="67" customFormat="false" ht="15" hidden="false" customHeight="false" outlineLevel="0" collapsed="false">
      <c r="B67" s="41" t="s">
        <v>321</v>
      </c>
      <c r="C67" s="287" t="n">
        <v>2312.23</v>
      </c>
      <c r="D67" s="287" t="n">
        <v>2693.68</v>
      </c>
      <c r="E67" s="287" t="n">
        <v>4328.81</v>
      </c>
      <c r="F67" s="287" t="n">
        <v>5967.6</v>
      </c>
      <c r="G67" s="287" t="n">
        <v>7610.06</v>
      </c>
      <c r="H67" s="287" t="n">
        <v>9356.19</v>
      </c>
      <c r="I67" s="287" t="n">
        <v>11106</v>
      </c>
      <c r="J67" s="287" t="n">
        <v>12859.47</v>
      </c>
      <c r="K67" s="287" t="n">
        <v>13466.62</v>
      </c>
      <c r="L67" s="287" t="n">
        <v>14077.43</v>
      </c>
      <c r="M67" s="287" t="n">
        <v>14691.92</v>
      </c>
      <c r="N67" s="287" t="n">
        <v>15310.08</v>
      </c>
      <c r="O67" s="287" t="n">
        <v>15931.91</v>
      </c>
      <c r="P67" s="287" t="n">
        <v>16557.4</v>
      </c>
      <c r="Q67" s="287" t="n">
        <v>17186.57</v>
      </c>
      <c r="R67" s="287" t="n">
        <v>17819.41</v>
      </c>
      <c r="S67" s="287" t="n">
        <v>18455.92</v>
      </c>
      <c r="T67" s="287" t="n">
        <v>19096.1</v>
      </c>
      <c r="U67" s="287" t="n">
        <v>19739.96</v>
      </c>
      <c r="V67" s="287" t="n">
        <v>20187.48</v>
      </c>
      <c r="W67" s="287" t="n">
        <v>20638.67</v>
      </c>
      <c r="X67" s="287" t="n">
        <v>21093.53</v>
      </c>
      <c r="Y67" s="287" t="n">
        <v>21552.07</v>
      </c>
      <c r="Z67" s="287" t="n">
        <v>22014.27</v>
      </c>
      <c r="AA67" s="287" t="n">
        <v>22480.15</v>
      </c>
      <c r="AB67" s="287" t="n">
        <v>22949.69</v>
      </c>
      <c r="AC67" s="287" t="n">
        <v>23422.91</v>
      </c>
      <c r="AD67" s="287" t="n">
        <v>23899.8</v>
      </c>
      <c r="AE67" s="13"/>
      <c r="AF67" s="13"/>
      <c r="AG67" s="13"/>
      <c r="AH67" s="13"/>
      <c r="AI67" s="13"/>
      <c r="AJ67" s="13"/>
      <c r="AK67" s="13"/>
      <c r="AL67" s="13"/>
      <c r="AM67" s="13"/>
      <c r="AN67" s="13"/>
    </row>
    <row r="68" customFormat="false" ht="15" hidden="false" customHeight="false" outlineLevel="0" collapsed="false">
      <c r="B68" s="41" t="s">
        <v>418</v>
      </c>
      <c r="C68" s="287" t="n">
        <v>636.78</v>
      </c>
      <c r="D68" s="287" t="n">
        <v>807.74</v>
      </c>
      <c r="E68" s="287" t="n">
        <v>1531.16</v>
      </c>
      <c r="F68" s="287" t="n">
        <v>2257.02</v>
      </c>
      <c r="G68" s="287" t="n">
        <v>2985.33</v>
      </c>
      <c r="H68" s="287" t="n">
        <v>3616.08</v>
      </c>
      <c r="I68" s="287" t="n">
        <v>4249.29</v>
      </c>
      <c r="J68" s="287" t="n">
        <v>4884.94</v>
      </c>
      <c r="K68" s="287" t="n">
        <v>5173.03</v>
      </c>
      <c r="L68" s="287" t="n">
        <v>5463.58</v>
      </c>
      <c r="M68" s="287" t="n">
        <v>5756.57</v>
      </c>
      <c r="N68" s="287" t="n">
        <v>6052.01</v>
      </c>
      <c r="O68" s="287" t="n">
        <v>6349.89</v>
      </c>
      <c r="P68" s="287" t="n">
        <v>6650.22</v>
      </c>
      <c r="Q68" s="287" t="n">
        <v>6953</v>
      </c>
      <c r="R68" s="287" t="n">
        <v>7258.23</v>
      </c>
      <c r="S68" s="287" t="n">
        <v>7565.9</v>
      </c>
      <c r="T68" s="287" t="n">
        <v>7876.02</v>
      </c>
      <c r="U68" s="287" t="n">
        <v>8188.59</v>
      </c>
      <c r="V68" s="287" t="n">
        <v>8403.61</v>
      </c>
      <c r="W68" s="287" t="n">
        <v>8621.07</v>
      </c>
      <c r="X68" s="287" t="n">
        <v>8840.98</v>
      </c>
      <c r="Y68" s="287" t="n">
        <v>9063.33</v>
      </c>
      <c r="Z68" s="287" t="n">
        <v>9288.14</v>
      </c>
      <c r="AA68" s="287" t="n">
        <v>9515.39</v>
      </c>
      <c r="AB68" s="287" t="n">
        <v>9745.08</v>
      </c>
      <c r="AC68" s="287" t="n">
        <v>9977.23</v>
      </c>
      <c r="AD68" s="287" t="n">
        <v>10211.82</v>
      </c>
      <c r="AE68" s="13"/>
      <c r="AF68" s="13"/>
      <c r="AG68" s="13"/>
      <c r="AH68" s="13"/>
      <c r="AI68" s="13"/>
      <c r="AJ68" s="13"/>
      <c r="AK68" s="13"/>
      <c r="AL68" s="13"/>
      <c r="AM68" s="13"/>
      <c r="AN68" s="13"/>
    </row>
    <row r="69" customFormat="false" ht="15" hidden="false" customHeight="false" outlineLevel="0" collapsed="false">
      <c r="B69" s="45" t="s">
        <v>154</v>
      </c>
      <c r="C69" s="288" t="n">
        <v>2949.01</v>
      </c>
      <c r="D69" s="288" t="n">
        <v>3501.42</v>
      </c>
      <c r="E69" s="288" t="n">
        <v>5859.97</v>
      </c>
      <c r="F69" s="288" t="n">
        <v>8224.62</v>
      </c>
      <c r="G69" s="288" t="n">
        <v>10595.39</v>
      </c>
      <c r="H69" s="288" t="n">
        <v>12972.27</v>
      </c>
      <c r="I69" s="288" t="n">
        <v>15355.29</v>
      </c>
      <c r="J69" s="288" t="n">
        <v>17744.41</v>
      </c>
      <c r="K69" s="288" t="n">
        <v>18639.65</v>
      </c>
      <c r="L69" s="288" t="n">
        <v>19541.01</v>
      </c>
      <c r="M69" s="288" t="n">
        <v>20448.49</v>
      </c>
      <c r="N69" s="288" t="n">
        <v>21362.09</v>
      </c>
      <c r="O69" s="288" t="n">
        <v>22281.8</v>
      </c>
      <c r="P69" s="288" t="n">
        <v>23207.62</v>
      </c>
      <c r="Q69" s="288" t="n">
        <v>24139.57</v>
      </c>
      <c r="R69" s="288" t="n">
        <v>25077.64</v>
      </c>
      <c r="S69" s="288" t="n">
        <v>26021.82</v>
      </c>
      <c r="T69" s="288" t="n">
        <v>26972.12</v>
      </c>
      <c r="U69" s="288" t="n">
        <v>27928.55</v>
      </c>
      <c r="V69" s="288" t="n">
        <v>28591.09</v>
      </c>
      <c r="W69" s="288" t="n">
        <v>29259.74</v>
      </c>
      <c r="X69" s="288" t="n">
        <v>29934.51</v>
      </c>
      <c r="Y69" s="288" t="n">
        <v>30615.4</v>
      </c>
      <c r="Z69" s="288" t="n">
        <v>31302.41</v>
      </c>
      <c r="AA69" s="288" t="n">
        <v>31995.54</v>
      </c>
      <c r="AB69" s="288" t="n">
        <v>32694.77</v>
      </c>
      <c r="AC69" s="288" t="n">
        <v>33400.14</v>
      </c>
      <c r="AD69" s="288" t="n">
        <v>34111.62</v>
      </c>
      <c r="AE69" s="13"/>
      <c r="AF69" s="13"/>
      <c r="AG69" s="13"/>
      <c r="AH69" s="13"/>
      <c r="AI69" s="13"/>
      <c r="AJ69" s="13"/>
      <c r="AK69" s="13"/>
      <c r="AL69" s="13"/>
      <c r="AM69" s="13"/>
      <c r="AN69" s="13"/>
    </row>
    <row r="70" customFormat="false" ht="15" hidden="false" customHeight="false" outlineLevel="0" collapsed="false">
      <c r="B70" s="41"/>
      <c r="C70" s="41"/>
      <c r="D70" s="41"/>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row>
    <row r="71" s="361" customFormat="true" ht="15" hidden="false" customHeight="false" outlineLevel="0" collapsed="false">
      <c r="A71" s="40"/>
      <c r="B71" s="38" t="s">
        <v>415</v>
      </c>
      <c r="C71" s="38" t="n">
        <v>2023</v>
      </c>
      <c r="D71" s="38" t="n">
        <v>2024</v>
      </c>
      <c r="E71" s="38" t="n">
        <v>2025</v>
      </c>
      <c r="F71" s="38" t="n">
        <v>2026</v>
      </c>
      <c r="G71" s="38" t="n">
        <v>2027</v>
      </c>
      <c r="H71" s="38" t="n">
        <v>2028</v>
      </c>
      <c r="I71" s="38" t="n">
        <v>2029</v>
      </c>
      <c r="J71" s="38" t="n">
        <v>2030</v>
      </c>
      <c r="K71" s="38" t="n">
        <v>2031</v>
      </c>
      <c r="L71" s="38" t="n">
        <v>2032</v>
      </c>
      <c r="M71" s="38" t="n">
        <v>2033</v>
      </c>
      <c r="N71" s="38" t="n">
        <v>2034</v>
      </c>
      <c r="O71" s="38" t="n">
        <v>2035</v>
      </c>
      <c r="P71" s="38" t="n">
        <v>2036</v>
      </c>
      <c r="Q71" s="38" t="n">
        <v>2037</v>
      </c>
      <c r="R71" s="38" t="n">
        <v>2038</v>
      </c>
      <c r="S71" s="38" t="n">
        <v>2039</v>
      </c>
      <c r="T71" s="38" t="n">
        <v>2040</v>
      </c>
      <c r="U71" s="38" t="n">
        <v>2041</v>
      </c>
      <c r="V71" s="38" t="n">
        <v>2042</v>
      </c>
      <c r="W71" s="38" t="n">
        <v>2043</v>
      </c>
      <c r="X71" s="38" t="n">
        <v>2044</v>
      </c>
      <c r="Y71" s="38" t="n">
        <v>2045</v>
      </c>
      <c r="Z71" s="38" t="n">
        <v>2046</v>
      </c>
      <c r="AA71" s="38" t="n">
        <v>2047</v>
      </c>
      <c r="AB71" s="38" t="n">
        <v>2048</v>
      </c>
      <c r="AC71" s="38" t="n">
        <v>2049</v>
      </c>
      <c r="AD71" s="38" t="n">
        <v>2050</v>
      </c>
    </row>
    <row r="72" customFormat="false" ht="15" hidden="false" customHeight="false" outlineLevel="0" collapsed="false">
      <c r="B72" s="41" t="s">
        <v>321</v>
      </c>
      <c r="C72" s="294" t="n">
        <v>2.944</v>
      </c>
      <c r="D72" s="294" t="n">
        <v>3.482</v>
      </c>
      <c r="E72" s="294" t="n">
        <v>5.847</v>
      </c>
      <c r="F72" s="294" t="n">
        <v>8.239</v>
      </c>
      <c r="G72" s="294" t="n">
        <v>10.66</v>
      </c>
      <c r="H72" s="294" t="n">
        <v>13.259</v>
      </c>
      <c r="I72" s="294" t="n">
        <v>15.887</v>
      </c>
      <c r="J72" s="294" t="n">
        <v>18.546</v>
      </c>
      <c r="K72" s="294" t="n">
        <v>19.463</v>
      </c>
      <c r="L72" s="294" t="n">
        <v>20.385</v>
      </c>
      <c r="M72" s="294" t="n">
        <v>21.313</v>
      </c>
      <c r="N72" s="294" t="n">
        <v>22.246</v>
      </c>
      <c r="O72" s="294" t="n">
        <v>23.185</v>
      </c>
      <c r="P72" s="294" t="n">
        <v>24.129</v>
      </c>
      <c r="Q72" s="294" t="n">
        <v>25.079</v>
      </c>
      <c r="R72" s="294" t="n">
        <v>26.034</v>
      </c>
      <c r="S72" s="294" t="n">
        <v>26.994</v>
      </c>
      <c r="T72" s="294" t="n">
        <v>27.96</v>
      </c>
      <c r="U72" s="294" t="n">
        <v>28.932</v>
      </c>
      <c r="V72" s="294" t="n">
        <v>29.597</v>
      </c>
      <c r="W72" s="294" t="n">
        <v>30.268</v>
      </c>
      <c r="X72" s="294" t="n">
        <v>30.943</v>
      </c>
      <c r="Y72" s="294" t="n">
        <v>31.625</v>
      </c>
      <c r="Z72" s="294" t="n">
        <v>32.311</v>
      </c>
      <c r="AA72" s="294" t="n">
        <v>33.002</v>
      </c>
      <c r="AB72" s="294" t="n">
        <v>33.699</v>
      </c>
      <c r="AC72" s="294" t="n">
        <v>34.401</v>
      </c>
      <c r="AD72" s="294" t="n">
        <v>35.108</v>
      </c>
      <c r="AE72" s="362"/>
      <c r="AF72" s="362"/>
      <c r="AG72" s="362"/>
      <c r="AH72" s="362"/>
      <c r="AI72" s="362"/>
      <c r="AJ72" s="362"/>
      <c r="AK72" s="362"/>
      <c r="AL72" s="362"/>
      <c r="AM72" s="362"/>
      <c r="AN72" s="362"/>
    </row>
    <row r="73" customFormat="false" ht="15" hidden="false" customHeight="false" outlineLevel="0" collapsed="false">
      <c r="B73" s="41" t="s">
        <v>418</v>
      </c>
      <c r="C73" s="294" t="n">
        <v>0.775</v>
      </c>
      <c r="D73" s="294" t="n">
        <v>1.015</v>
      </c>
      <c r="E73" s="294" t="n">
        <v>2.058</v>
      </c>
      <c r="F73" s="294" t="n">
        <v>3.115</v>
      </c>
      <c r="G73" s="294" t="n">
        <v>4.186</v>
      </c>
      <c r="H73" s="294" t="n">
        <v>5.12</v>
      </c>
      <c r="I73" s="294" t="n">
        <v>6.066</v>
      </c>
      <c r="J73" s="294" t="n">
        <v>7.025</v>
      </c>
      <c r="K73" s="294" t="n">
        <v>7.456</v>
      </c>
      <c r="L73" s="294" t="n">
        <v>7.891</v>
      </c>
      <c r="M73" s="294" t="n">
        <v>8.33</v>
      </c>
      <c r="N73" s="294" t="n">
        <v>8.771</v>
      </c>
      <c r="O73" s="294" t="n">
        <v>9.217</v>
      </c>
      <c r="P73" s="294" t="n">
        <v>9.665</v>
      </c>
      <c r="Q73" s="294" t="n">
        <v>10.117</v>
      </c>
      <c r="R73" s="294" t="n">
        <v>10.573</v>
      </c>
      <c r="S73" s="294" t="n">
        <v>11.032</v>
      </c>
      <c r="T73" s="294" t="n">
        <v>11.495</v>
      </c>
      <c r="U73" s="294" t="n">
        <v>11.961</v>
      </c>
      <c r="V73" s="294" t="n">
        <v>12.274</v>
      </c>
      <c r="W73" s="294" t="n">
        <v>12.591</v>
      </c>
      <c r="X73" s="294" t="n">
        <v>12.912</v>
      </c>
      <c r="Y73" s="294" t="n">
        <v>13.235</v>
      </c>
      <c r="Z73" s="294" t="n">
        <v>13.562</v>
      </c>
      <c r="AA73" s="294" t="n">
        <v>13.893</v>
      </c>
      <c r="AB73" s="294" t="n">
        <v>14.227</v>
      </c>
      <c r="AC73" s="294" t="n">
        <v>14.564</v>
      </c>
      <c r="AD73" s="294" t="n">
        <v>14.904</v>
      </c>
      <c r="AE73" s="362"/>
      <c r="AF73" s="362"/>
      <c r="AG73" s="362"/>
      <c r="AH73" s="362"/>
      <c r="AI73" s="362"/>
      <c r="AJ73" s="362"/>
      <c r="AK73" s="362"/>
      <c r="AL73" s="362"/>
      <c r="AM73" s="362"/>
      <c r="AN73" s="362"/>
    </row>
    <row r="74" customFormat="false" ht="15" hidden="false" customHeight="false" outlineLevel="0" collapsed="false">
      <c r="B74" s="45" t="s">
        <v>154</v>
      </c>
      <c r="C74" s="295" t="n">
        <v>3.719</v>
      </c>
      <c r="D74" s="295" t="n">
        <v>4.497</v>
      </c>
      <c r="E74" s="295" t="n">
        <v>7.905</v>
      </c>
      <c r="F74" s="295" t="n">
        <v>11.354</v>
      </c>
      <c r="G74" s="295" t="n">
        <v>14.846</v>
      </c>
      <c r="H74" s="295" t="n">
        <v>18.379</v>
      </c>
      <c r="I74" s="295" t="n">
        <v>21.953</v>
      </c>
      <c r="J74" s="295" t="n">
        <v>25.571</v>
      </c>
      <c r="K74" s="295" t="n">
        <v>26.919</v>
      </c>
      <c r="L74" s="295" t="n">
        <v>28.276</v>
      </c>
      <c r="M74" s="295" t="n">
        <v>29.643</v>
      </c>
      <c r="N74" s="295" t="n">
        <v>31.017</v>
      </c>
      <c r="O74" s="295" t="n">
        <v>32.402</v>
      </c>
      <c r="P74" s="295" t="n">
        <v>33.794</v>
      </c>
      <c r="Q74" s="295" t="n">
        <v>35.196</v>
      </c>
      <c r="R74" s="295" t="n">
        <v>36.607</v>
      </c>
      <c r="S74" s="295" t="n">
        <v>38.026</v>
      </c>
      <c r="T74" s="295" t="n">
        <v>39.455</v>
      </c>
      <c r="U74" s="295" t="n">
        <v>40.893</v>
      </c>
      <c r="V74" s="295" t="n">
        <v>41.871</v>
      </c>
      <c r="W74" s="295" t="n">
        <v>42.859</v>
      </c>
      <c r="X74" s="295" t="n">
        <v>43.855</v>
      </c>
      <c r="Y74" s="295" t="n">
        <v>44.86</v>
      </c>
      <c r="Z74" s="295" t="n">
        <v>45.873</v>
      </c>
      <c r="AA74" s="295" t="n">
        <v>46.895</v>
      </c>
      <c r="AB74" s="295" t="n">
        <v>47.926</v>
      </c>
      <c r="AC74" s="295" t="n">
        <v>48.965</v>
      </c>
      <c r="AD74" s="295" t="n">
        <v>50.012</v>
      </c>
      <c r="AE74" s="362"/>
      <c r="AF74" s="362"/>
      <c r="AG74" s="362"/>
      <c r="AH74" s="362"/>
      <c r="AI74" s="362"/>
      <c r="AJ74" s="362"/>
      <c r="AK74" s="362"/>
      <c r="AL74" s="362"/>
      <c r="AM74" s="362"/>
      <c r="AN74" s="362"/>
    </row>
    <row r="75" customFormat="false" ht="15" hidden="false" customHeight="false" outlineLevel="0" collapsed="false">
      <c r="B75" s="41"/>
      <c r="C75" s="41"/>
      <c r="D75" s="41"/>
      <c r="E75" s="41"/>
      <c r="F75" s="41"/>
      <c r="G75" s="41"/>
      <c r="H75" s="41"/>
      <c r="I75" s="41"/>
      <c r="J75" s="41"/>
      <c r="K75" s="41"/>
      <c r="L75" s="41"/>
      <c r="M75" s="41"/>
      <c r="N75" s="41"/>
      <c r="O75" s="41"/>
      <c r="P75" s="41"/>
      <c r="Q75" s="41"/>
      <c r="R75" s="41"/>
      <c r="S75" s="41"/>
      <c r="T75" s="41"/>
      <c r="U75" s="41"/>
      <c r="V75" s="41"/>
      <c r="W75" s="41"/>
      <c r="X75" s="41"/>
      <c r="Y75" s="41"/>
      <c r="Z75" s="41"/>
      <c r="AA75" s="41"/>
      <c r="AB75" s="41"/>
      <c r="AC75" s="41"/>
      <c r="AD75" s="41"/>
    </row>
    <row r="76" s="361" customFormat="true" ht="15" hidden="false" customHeight="false" outlineLevel="0" collapsed="false">
      <c r="A76" s="40"/>
      <c r="B76" s="38" t="s">
        <v>416</v>
      </c>
      <c r="C76" s="38" t="n">
        <v>2023</v>
      </c>
      <c r="D76" s="38" t="n">
        <v>2024</v>
      </c>
      <c r="E76" s="38" t="n">
        <v>2025</v>
      </c>
      <c r="F76" s="38" t="n">
        <v>2026</v>
      </c>
      <c r="G76" s="38" t="n">
        <v>2027</v>
      </c>
      <c r="H76" s="38" t="n">
        <v>2028</v>
      </c>
      <c r="I76" s="38" t="n">
        <v>2029</v>
      </c>
      <c r="J76" s="38" t="n">
        <v>2030</v>
      </c>
      <c r="K76" s="38" t="n">
        <v>2031</v>
      </c>
      <c r="L76" s="38" t="n">
        <v>2032</v>
      </c>
      <c r="M76" s="38" t="n">
        <v>2033</v>
      </c>
      <c r="N76" s="38" t="n">
        <v>2034</v>
      </c>
      <c r="O76" s="38" t="n">
        <v>2035</v>
      </c>
      <c r="P76" s="38" t="n">
        <v>2036</v>
      </c>
      <c r="Q76" s="38" t="n">
        <v>2037</v>
      </c>
      <c r="R76" s="38" t="n">
        <v>2038</v>
      </c>
      <c r="S76" s="38" t="n">
        <v>2039</v>
      </c>
      <c r="T76" s="38" t="n">
        <v>2040</v>
      </c>
      <c r="U76" s="38" t="n">
        <v>2041</v>
      </c>
      <c r="V76" s="38" t="n">
        <v>2042</v>
      </c>
      <c r="W76" s="38" t="n">
        <v>2043</v>
      </c>
      <c r="X76" s="38" t="n">
        <v>2044</v>
      </c>
      <c r="Y76" s="38" t="n">
        <v>2045</v>
      </c>
      <c r="Z76" s="38" t="n">
        <v>2046</v>
      </c>
      <c r="AA76" s="38" t="n">
        <v>2047</v>
      </c>
      <c r="AB76" s="38" t="n">
        <v>2048</v>
      </c>
      <c r="AC76" s="38" t="n">
        <v>2049</v>
      </c>
      <c r="AD76" s="38" t="n">
        <v>2050</v>
      </c>
    </row>
    <row r="77" customFormat="false" ht="15" hidden="false" customHeight="false" outlineLevel="0" collapsed="false">
      <c r="B77" s="41" t="s">
        <v>321</v>
      </c>
      <c r="C77" s="287" t="n">
        <v>1273.23</v>
      </c>
      <c r="D77" s="287" t="n">
        <v>1292.66</v>
      </c>
      <c r="E77" s="287" t="n">
        <v>1350.72</v>
      </c>
      <c r="F77" s="287" t="n">
        <v>1380.62</v>
      </c>
      <c r="G77" s="287" t="n">
        <v>1400.78</v>
      </c>
      <c r="H77" s="287" t="n">
        <v>1417.14</v>
      </c>
      <c r="I77" s="287" t="n">
        <v>1430.49</v>
      </c>
      <c r="J77" s="287" t="n">
        <v>1442.21</v>
      </c>
      <c r="K77" s="287" t="n">
        <v>1445.28</v>
      </c>
      <c r="L77" s="287" t="n">
        <v>1448.06</v>
      </c>
      <c r="M77" s="287" t="n">
        <v>1450.66</v>
      </c>
      <c r="N77" s="287" t="n">
        <v>1453.03</v>
      </c>
      <c r="O77" s="287" t="n">
        <v>1455.26</v>
      </c>
      <c r="P77" s="287" t="n">
        <v>1457.29</v>
      </c>
      <c r="Q77" s="287" t="n">
        <v>1459.22</v>
      </c>
      <c r="R77" s="287" t="n">
        <v>1460.99</v>
      </c>
      <c r="S77" s="287" t="n">
        <v>1462.62</v>
      </c>
      <c r="T77" s="287" t="n">
        <v>1464.17</v>
      </c>
      <c r="U77" s="287" t="n">
        <v>1465.66</v>
      </c>
      <c r="V77" s="287" t="n">
        <v>1466.11</v>
      </c>
      <c r="W77" s="287" t="n">
        <v>1466.57</v>
      </c>
      <c r="X77" s="287" t="n">
        <v>1466.94</v>
      </c>
      <c r="Y77" s="287" t="n">
        <v>1467.38</v>
      </c>
      <c r="Z77" s="287" t="n">
        <v>1467.73</v>
      </c>
      <c r="AA77" s="287" t="n">
        <v>1468.05</v>
      </c>
      <c r="AB77" s="287" t="n">
        <v>1468.39</v>
      </c>
      <c r="AC77" s="287" t="n">
        <v>1468.69</v>
      </c>
      <c r="AD77" s="287" t="n">
        <v>1468.97</v>
      </c>
      <c r="AE77" s="13"/>
      <c r="AF77" s="13"/>
      <c r="AG77" s="13"/>
      <c r="AH77" s="13"/>
      <c r="AI77" s="13"/>
      <c r="AJ77" s="13"/>
      <c r="AK77" s="13"/>
      <c r="AL77" s="13"/>
      <c r="AM77" s="13"/>
      <c r="AN77" s="13"/>
    </row>
    <row r="78" customFormat="false" ht="15" hidden="false" customHeight="false" outlineLevel="0" collapsed="false">
      <c r="B78" s="41" t="s">
        <v>418</v>
      </c>
      <c r="C78" s="287" t="n">
        <v>1217.06</v>
      </c>
      <c r="D78" s="287" t="n">
        <v>1256.59</v>
      </c>
      <c r="E78" s="287" t="n">
        <v>1344.08</v>
      </c>
      <c r="F78" s="287" t="n">
        <v>1380.14</v>
      </c>
      <c r="G78" s="287" t="n">
        <v>1402.19</v>
      </c>
      <c r="H78" s="287" t="n">
        <v>1415.9</v>
      </c>
      <c r="I78" s="287" t="n">
        <v>1427.53</v>
      </c>
      <c r="J78" s="287" t="n">
        <v>1438.09</v>
      </c>
      <c r="K78" s="287" t="n">
        <v>1441.32</v>
      </c>
      <c r="L78" s="287" t="n">
        <v>1444.29</v>
      </c>
      <c r="M78" s="287" t="n">
        <v>1447.04</v>
      </c>
      <c r="N78" s="287" t="n">
        <v>1449.27</v>
      </c>
      <c r="O78" s="287" t="n">
        <v>1451.52</v>
      </c>
      <c r="P78" s="287" t="n">
        <v>1453.34</v>
      </c>
      <c r="Q78" s="287" t="n">
        <v>1455.06</v>
      </c>
      <c r="R78" s="287" t="n">
        <v>1456.69</v>
      </c>
      <c r="S78" s="287" t="n">
        <v>1458.12</v>
      </c>
      <c r="T78" s="287" t="n">
        <v>1459.49</v>
      </c>
      <c r="U78" s="287" t="n">
        <v>1460.69</v>
      </c>
      <c r="V78" s="287" t="n">
        <v>1460.56</v>
      </c>
      <c r="W78" s="287" t="n">
        <v>1460.49</v>
      </c>
      <c r="X78" s="287" t="n">
        <v>1460.47</v>
      </c>
      <c r="Y78" s="287" t="n">
        <v>1460.28</v>
      </c>
      <c r="Z78" s="287" t="n">
        <v>1460.14</v>
      </c>
      <c r="AA78" s="287" t="n">
        <v>1460.06</v>
      </c>
      <c r="AB78" s="287" t="n">
        <v>1459.92</v>
      </c>
      <c r="AC78" s="287" t="n">
        <v>1459.72</v>
      </c>
      <c r="AD78" s="287" t="n">
        <v>1459.49</v>
      </c>
      <c r="AE78" s="13"/>
      <c r="AF78" s="13"/>
      <c r="AG78" s="13"/>
      <c r="AH78" s="13"/>
      <c r="AI78" s="13"/>
      <c r="AJ78" s="13"/>
      <c r="AK78" s="13"/>
      <c r="AL78" s="13"/>
      <c r="AM78" s="13"/>
      <c r="AN78" s="13"/>
    </row>
    <row r="79" customFormat="false" ht="15" hidden="false" customHeight="false" outlineLevel="0" collapsed="false">
      <c r="B79" s="45" t="s">
        <v>154</v>
      </c>
      <c r="C79" s="288" t="n">
        <v>1261.1</v>
      </c>
      <c r="D79" s="288" t="n">
        <v>1284.34</v>
      </c>
      <c r="E79" s="288" t="n">
        <v>1348.98</v>
      </c>
      <c r="F79" s="288" t="n">
        <v>1380.49</v>
      </c>
      <c r="G79" s="288" t="n">
        <v>1401.18</v>
      </c>
      <c r="H79" s="288" t="n">
        <v>1416.79</v>
      </c>
      <c r="I79" s="288" t="n">
        <v>1429.67</v>
      </c>
      <c r="J79" s="288" t="n">
        <v>1441.07</v>
      </c>
      <c r="K79" s="288" t="n">
        <v>1444.18</v>
      </c>
      <c r="L79" s="288" t="n">
        <v>1447.01</v>
      </c>
      <c r="M79" s="288" t="n">
        <v>1449.64</v>
      </c>
      <c r="N79" s="288" t="n">
        <v>1451.96</v>
      </c>
      <c r="O79" s="288" t="n">
        <v>1454.19</v>
      </c>
      <c r="P79" s="288" t="n">
        <v>1456.16</v>
      </c>
      <c r="Q79" s="288" t="n">
        <v>1458.02</v>
      </c>
      <c r="R79" s="288" t="n">
        <v>1459.75</v>
      </c>
      <c r="S79" s="288" t="n">
        <v>1461.31</v>
      </c>
      <c r="T79" s="288" t="n">
        <v>1462.81</v>
      </c>
      <c r="U79" s="288" t="n">
        <v>1464.2</v>
      </c>
      <c r="V79" s="288" t="n">
        <v>1464.48</v>
      </c>
      <c r="W79" s="288" t="n">
        <v>1464.78</v>
      </c>
      <c r="X79" s="288" t="n">
        <v>1465.03</v>
      </c>
      <c r="Y79" s="288" t="n">
        <v>1465.28</v>
      </c>
      <c r="Z79" s="288" t="n">
        <v>1465.48</v>
      </c>
      <c r="AA79" s="288" t="n">
        <v>1465.67</v>
      </c>
      <c r="AB79" s="288" t="n">
        <v>1465.86</v>
      </c>
      <c r="AC79" s="288" t="n">
        <v>1466.01</v>
      </c>
      <c r="AD79" s="288" t="n">
        <v>1466.13</v>
      </c>
      <c r="AE79" s="13"/>
      <c r="AF79" s="13"/>
      <c r="AG79" s="13"/>
      <c r="AH79" s="13"/>
      <c r="AI79" s="13"/>
      <c r="AJ79" s="13"/>
      <c r="AK79" s="13"/>
      <c r="AL79" s="13"/>
      <c r="AM79" s="13"/>
      <c r="AN79" s="13"/>
    </row>
    <row r="81" customFormat="false" ht="15" hidden="false" customHeight="false" outlineLevel="0" collapsed="false">
      <c r="C81" s="269"/>
      <c r="D81" s="269"/>
      <c r="E81" s="269"/>
      <c r="F81" s="269"/>
      <c r="G81" s="269"/>
      <c r="H81" s="269"/>
      <c r="I81" s="269"/>
      <c r="J81" s="269"/>
      <c r="K81" s="269"/>
      <c r="L81" s="269"/>
      <c r="M81" s="269"/>
      <c r="N81" s="269"/>
      <c r="O81" s="269"/>
      <c r="P81" s="269"/>
      <c r="Q81" s="269"/>
      <c r="R81" s="269"/>
      <c r="S81" s="269"/>
      <c r="T81" s="269"/>
      <c r="U81" s="269"/>
      <c r="V81" s="269"/>
      <c r="W81" s="269"/>
      <c r="X81" s="269"/>
      <c r="Y81" s="269"/>
      <c r="Z81" s="269"/>
      <c r="AA81" s="269"/>
      <c r="AB81" s="269"/>
      <c r="AC81" s="269"/>
      <c r="AD81" s="269"/>
    </row>
    <row r="82" customFormat="false" ht="15" hidden="false" customHeight="false" outlineLevel="0" collapsed="false">
      <c r="C82" s="269"/>
      <c r="D82" s="269"/>
      <c r="E82" s="269"/>
      <c r="F82" s="269"/>
      <c r="G82" s="269"/>
      <c r="H82" s="269"/>
      <c r="I82" s="269"/>
      <c r="J82" s="269"/>
      <c r="K82" s="269"/>
      <c r="L82" s="269"/>
      <c r="M82" s="269"/>
      <c r="N82" s="269"/>
      <c r="O82" s="269"/>
      <c r="P82" s="269"/>
      <c r="Q82" s="269"/>
      <c r="R82" s="269"/>
      <c r="S82" s="269"/>
      <c r="T82" s="269"/>
      <c r="U82" s="269"/>
      <c r="V82" s="269"/>
      <c r="W82" s="269"/>
      <c r="X82" s="269"/>
      <c r="Y82" s="269"/>
      <c r="Z82" s="269"/>
      <c r="AA82" s="269"/>
      <c r="AB82" s="269"/>
      <c r="AC82" s="269"/>
      <c r="AD82" s="269"/>
    </row>
    <row r="83" customFormat="false" ht="15" hidden="false" customHeight="false" outlineLevel="0" collapsed="false">
      <c r="C83" s="269"/>
      <c r="D83" s="269"/>
      <c r="E83" s="269"/>
      <c r="F83" s="269"/>
      <c r="G83" s="269"/>
      <c r="H83" s="269"/>
      <c r="I83" s="269"/>
      <c r="J83" s="269"/>
      <c r="K83" s="269"/>
      <c r="L83" s="269"/>
      <c r="M83" s="269"/>
      <c r="N83" s="269"/>
      <c r="O83" s="269"/>
      <c r="P83" s="269"/>
      <c r="Q83" s="269"/>
      <c r="R83" s="269"/>
      <c r="S83" s="269"/>
      <c r="T83" s="269"/>
      <c r="U83" s="269"/>
      <c r="V83" s="269"/>
      <c r="W83" s="269"/>
      <c r="X83" s="269"/>
      <c r="Y83" s="269"/>
      <c r="Z83" s="269"/>
      <c r="AA83" s="269"/>
      <c r="AB83" s="269"/>
      <c r="AC83" s="269"/>
      <c r="AD83" s="269"/>
    </row>
  </sheetData>
  <conditionalFormatting sqref="D5 F5 H5 J5 L5 N5 P5 R5 T5 V5 X5 Z5 AB5 AD5">
    <cfRule type="cellIs" priority="2" operator="equal" aboveAverage="0" equalAverage="0" bottom="0" percent="0" rank="0" text="" dxfId="11">
      <formula>#ref!</formula>
    </cfRule>
  </conditionalFormatting>
  <conditionalFormatting sqref="E30 H30 K30 N30 Q30 T30 W30 Z30 AC30">
    <cfRule type="cellIs" priority="3" operator="equal" aboveAverage="0" equalAverage="0" bottom="0" percent="0" rank="0" text="" dxfId="12">
      <formula>#ref!</formula>
    </cfRule>
  </conditionalFormatting>
  <conditionalFormatting sqref="D11 F11 H11 J11 L11 N11 P11 R11 T11 V11 X11 Z11 AB11 AD11">
    <cfRule type="cellIs" priority="4" operator="equal" aboveAverage="0" equalAverage="0" bottom="0" percent="0" rank="0" text="" dxfId="13">
      <formula>#ref!</formula>
    </cfRule>
  </conditionalFormatting>
  <conditionalFormatting sqref="E55 H55 K55 N55 Q55 T55 W55 Z55 AC55">
    <cfRule type="cellIs" priority="5" operator="equal" aboveAverage="0" equalAverage="0" bottom="0" percent="0" rank="0" text="" dxfId="14">
      <formula>#ref!</formula>
    </cfRule>
  </conditionalFormatting>
  <conditionalFormatting sqref="D23 F23 H23 J23 L23 N23 P23 R23 T23 V23 X23 Z23 AB23 AD23">
    <cfRule type="cellIs" priority="6" operator="equal" aboveAverage="0" equalAverage="0" bottom="0" percent="0" rank="0" text="" dxfId="15">
      <formula>#ref!</formula>
    </cfRule>
  </conditionalFormatting>
  <conditionalFormatting sqref="E36 H36 K36 N36 Q36 T36 W36 Z36 AC36">
    <cfRule type="cellIs" priority="7" operator="equal" aboveAverage="0" equalAverage="0" bottom="0" percent="0" rank="0" text="" dxfId="16">
      <formula>#ref!</formula>
    </cfRule>
  </conditionalFormatting>
  <conditionalFormatting sqref="E48 H48 K48 N48 Q48 T48 W48 Z48 AC48">
    <cfRule type="cellIs" priority="8" operator="equal" aboveAverage="0" equalAverage="0" bottom="0" percent="0" rank="0" text="" dxfId="17">
      <formula>#ref!</formula>
    </cfRule>
  </conditionalFormatting>
  <conditionalFormatting sqref="D17 F17 H17 J17 L17 N17 P17 R17 T17 V17 X17 Z17 AB17 AD17">
    <cfRule type="cellIs" priority="9" operator="equal" aboveAverage="0" equalAverage="0" bottom="0" percent="0" rank="0" text="" dxfId="18">
      <formula>#ref!</formula>
    </cfRule>
  </conditionalFormatting>
  <conditionalFormatting sqref="E42 H42 K42 N42 Q42 T42 W42 Z42 AC42">
    <cfRule type="cellIs" priority="10" operator="equal" aboveAverage="0" equalAverage="0" bottom="0" percent="0" rank="0" text="" dxfId="19">
      <formula>#ref!</formula>
    </cfRule>
  </conditionalFormatting>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B8B"/>
    <pageSetUpPr fitToPage="false"/>
  </sheetPr>
  <dimension ref="A1:BI145"/>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9.14453125" defaultRowHeight="15" zeroHeight="false" outlineLevelRow="0" outlineLevelCol="0"/>
  <cols>
    <col collapsed="false" customWidth="true" hidden="false" outlineLevel="0" max="1" min="1" style="0" width="6"/>
    <col collapsed="false" customWidth="true" hidden="false" outlineLevel="0" max="2" min="2" style="0" width="74.28"/>
    <col collapsed="false" customWidth="true" hidden="false" outlineLevel="0" max="30" min="3" style="0" width="10.57"/>
    <col collapsed="false" customWidth="false" hidden="false" outlineLevel="0" max="1024" min="31" style="188" width="9.14"/>
  </cols>
  <sheetData>
    <row r="1" s="363" customFormat="true" ht="19.5" hidden="false" customHeight="true" outlineLevel="0" collapsed="false">
      <c r="B1" s="364" t="s">
        <v>24</v>
      </c>
    </row>
    <row r="2" customFormat="false" ht="15" hidden="false" customHeight="false" outlineLevel="0" collapsed="false">
      <c r="C2" s="365"/>
      <c r="D2" s="365"/>
      <c r="E2" s="365"/>
      <c r="F2" s="365"/>
      <c r="G2" s="365"/>
      <c r="H2" s="365"/>
      <c r="I2" s="365"/>
      <c r="J2" s="365"/>
      <c r="K2" s="365"/>
      <c r="L2" s="365"/>
      <c r="M2" s="365"/>
      <c r="N2" s="365"/>
      <c r="O2" s="365"/>
      <c r="P2" s="365"/>
      <c r="Q2" s="365"/>
      <c r="R2" s="365"/>
      <c r="S2" s="365"/>
      <c r="T2" s="365"/>
      <c r="U2" s="365"/>
    </row>
    <row r="3" customFormat="false" ht="15" hidden="false" customHeight="false" outlineLevel="0" collapsed="false">
      <c r="B3" s="0" t="s">
        <v>419</v>
      </c>
      <c r="C3" s="365"/>
      <c r="D3" s="365"/>
      <c r="E3" s="365"/>
      <c r="F3" s="365"/>
      <c r="G3" s="365"/>
      <c r="H3" s="365"/>
      <c r="I3" s="365"/>
      <c r="J3" s="365"/>
      <c r="K3" s="365"/>
      <c r="L3" s="365"/>
      <c r="M3" s="365"/>
      <c r="N3" s="365"/>
      <c r="O3" s="365"/>
      <c r="P3" s="365"/>
      <c r="Q3" s="365"/>
      <c r="R3" s="365"/>
      <c r="S3" s="365"/>
      <c r="T3" s="365"/>
      <c r="U3" s="365"/>
    </row>
    <row r="4" customFormat="false" ht="15" hidden="false" customHeight="false" outlineLevel="0" collapsed="false">
      <c r="C4" s="365"/>
      <c r="D4" s="365"/>
      <c r="E4" s="365"/>
      <c r="F4" s="365"/>
      <c r="G4" s="365"/>
      <c r="H4" s="365"/>
      <c r="I4" s="365"/>
      <c r="J4" s="365"/>
      <c r="K4" s="365"/>
      <c r="L4" s="365"/>
      <c r="M4" s="365"/>
      <c r="N4" s="365"/>
      <c r="O4" s="365"/>
      <c r="P4" s="365"/>
      <c r="Q4" s="365"/>
      <c r="R4" s="365"/>
      <c r="S4" s="365"/>
      <c r="T4" s="365"/>
      <c r="U4" s="365"/>
    </row>
    <row r="5" s="279" customFormat="true" ht="17.25" hidden="false" customHeight="false" outlineLevel="0" collapsed="false">
      <c r="B5" s="178" t="s">
        <v>420</v>
      </c>
    </row>
    <row r="6" customFormat="false" ht="15" hidden="false" customHeight="false" outlineLevel="0" collapsed="false">
      <c r="B6" s="170"/>
    </row>
    <row r="7" s="348" customFormat="true" ht="15" hidden="false" customHeight="false" outlineLevel="0" collapsed="false">
      <c r="A7" s="20"/>
      <c r="B7" s="366" t="s">
        <v>421</v>
      </c>
      <c r="C7" s="366" t="n">
        <v>2023</v>
      </c>
      <c r="D7" s="366" t="n">
        <v>2024</v>
      </c>
      <c r="E7" s="366" t="n">
        <v>2025</v>
      </c>
      <c r="F7" s="366" t="n">
        <v>2026</v>
      </c>
      <c r="G7" s="366" t="n">
        <v>2027</v>
      </c>
      <c r="H7" s="366" t="n">
        <v>2028</v>
      </c>
      <c r="I7" s="366" t="n">
        <v>2029</v>
      </c>
      <c r="J7" s="366" t="n">
        <v>2030</v>
      </c>
      <c r="K7" s="366" t="n">
        <v>2031</v>
      </c>
      <c r="L7" s="366" t="n">
        <v>2032</v>
      </c>
      <c r="M7" s="366" t="n">
        <v>2033</v>
      </c>
      <c r="N7" s="366" t="n">
        <v>2034</v>
      </c>
      <c r="O7" s="366" t="n">
        <v>2035</v>
      </c>
      <c r="P7" s="366" t="n">
        <v>2036</v>
      </c>
      <c r="Q7" s="366" t="n">
        <v>2037</v>
      </c>
      <c r="R7" s="366" t="n">
        <v>2038</v>
      </c>
      <c r="S7" s="366" t="n">
        <v>2039</v>
      </c>
      <c r="T7" s="366" t="n">
        <v>2040</v>
      </c>
      <c r="U7" s="366" t="n">
        <v>2041</v>
      </c>
      <c r="V7" s="366" t="n">
        <v>2042</v>
      </c>
      <c r="W7" s="366" t="n">
        <v>2043</v>
      </c>
      <c r="X7" s="366" t="n">
        <v>2044</v>
      </c>
      <c r="Y7" s="366" t="n">
        <v>2045</v>
      </c>
      <c r="Z7" s="366" t="n">
        <v>2046</v>
      </c>
      <c r="AA7" s="366" t="n">
        <v>2047</v>
      </c>
      <c r="AB7" s="366" t="n">
        <v>2048</v>
      </c>
      <c r="AC7" s="366" t="n">
        <v>2049</v>
      </c>
      <c r="AD7" s="366" t="n">
        <v>2050</v>
      </c>
    </row>
    <row r="8" s="188" customFormat="true" ht="15" hidden="false" customHeight="false" outlineLevel="0" collapsed="false">
      <c r="B8" s="367" t="s">
        <v>422</v>
      </c>
      <c r="C8" s="368" t="n">
        <f aca="false">C9+C10</f>
        <v>2067.79</v>
      </c>
      <c r="D8" s="368" t="n">
        <f aca="false">D9+D10</f>
        <v>2552.97</v>
      </c>
      <c r="E8" s="368" t="n">
        <f aca="false">E9+E10</f>
        <v>3786.35</v>
      </c>
      <c r="F8" s="368" t="n">
        <f aca="false">F9+F10</f>
        <v>3307.81</v>
      </c>
      <c r="G8" s="368" t="n">
        <f aca="false">G9+G10</f>
        <v>2459.03</v>
      </c>
      <c r="H8" s="368" t="n">
        <f aca="false">H9+H10</f>
        <v>1808.08</v>
      </c>
      <c r="I8" s="368" t="n">
        <f aca="false">I9+I10</f>
        <v>1514.09</v>
      </c>
      <c r="J8" s="368" t="n">
        <f aca="false">J9+J10</f>
        <v>1317.38</v>
      </c>
      <c r="K8" s="368" t="n">
        <f aca="false">K9+K10</f>
        <v>1009.03</v>
      </c>
      <c r="L8" s="368" t="n">
        <f aca="false">L9+L10</f>
        <v>952.66</v>
      </c>
      <c r="M8" s="368" t="n">
        <f aca="false">M9+M10</f>
        <v>989.14</v>
      </c>
      <c r="N8" s="368" t="n">
        <f aca="false">N9+N10</f>
        <v>1038.87</v>
      </c>
      <c r="O8" s="368" t="n">
        <f aca="false">O9+O10</f>
        <v>1030.03</v>
      </c>
      <c r="P8" s="368" t="n">
        <f aca="false">P9+P10</f>
        <v>912.88</v>
      </c>
      <c r="Q8" s="368" t="n">
        <f aca="false">Q9+Q10</f>
        <v>984.71</v>
      </c>
      <c r="R8" s="368" t="n">
        <f aca="false">R9+R10</f>
        <v>1117.34</v>
      </c>
      <c r="S8" s="368" t="n">
        <f aca="false">S9+S10</f>
        <v>1154.91</v>
      </c>
      <c r="T8" s="368" t="n">
        <f aca="false">T9+T10</f>
        <v>1151.6</v>
      </c>
      <c r="U8" s="368" t="n">
        <f aca="false">U9+U10</f>
        <v>1079.77</v>
      </c>
      <c r="V8" s="368" t="n">
        <f aca="false">V9+V10</f>
        <v>1099.66</v>
      </c>
      <c r="W8" s="368" t="n">
        <f aca="false">W9+W10</f>
        <v>1078.66</v>
      </c>
      <c r="X8" s="368" t="n">
        <f aca="false">X9+X10</f>
        <v>1087.5</v>
      </c>
      <c r="Y8" s="368" t="n">
        <f aca="false">Y9+Y10</f>
        <v>1125.08</v>
      </c>
      <c r="Z8" s="368" t="n">
        <f aca="false">Z9+Z10</f>
        <v>1149.39</v>
      </c>
      <c r="AA8" s="368" t="n">
        <f aca="false">AA9+AA10</f>
        <v>1129.49</v>
      </c>
      <c r="AB8" s="368" t="n">
        <f aca="false">AB9+AB10</f>
        <v>1138.34</v>
      </c>
      <c r="AC8" s="368" t="n">
        <f aca="false">AC9+AC10</f>
        <v>1142.76</v>
      </c>
      <c r="AD8" s="368" t="n">
        <f aca="false">AD9+AD10</f>
        <v>1116.23</v>
      </c>
    </row>
    <row r="9" customFormat="false" ht="15" hidden="false" customHeight="false" outlineLevel="0" collapsed="false">
      <c r="A9" s="170"/>
      <c r="B9" s="369" t="s">
        <v>321</v>
      </c>
      <c r="C9" s="370" t="n">
        <v>1357.16</v>
      </c>
      <c r="D9" s="370" t="n">
        <v>1561.62</v>
      </c>
      <c r="E9" s="370" t="n">
        <v>2380.56</v>
      </c>
      <c r="F9" s="370" t="n">
        <v>2381.67</v>
      </c>
      <c r="G9" s="370" t="n">
        <v>1805.87</v>
      </c>
      <c r="H9" s="370" t="n">
        <v>1340.59</v>
      </c>
      <c r="I9" s="370" t="n">
        <v>1150.49</v>
      </c>
      <c r="J9" s="370" t="n">
        <v>1006.82</v>
      </c>
      <c r="K9" s="370" t="n">
        <v>765.89</v>
      </c>
      <c r="L9" s="370" t="n">
        <v>712.84</v>
      </c>
      <c r="M9" s="370" t="n">
        <v>736.05</v>
      </c>
      <c r="N9" s="370" t="n">
        <v>751.52</v>
      </c>
      <c r="O9" s="370" t="n">
        <v>733.84</v>
      </c>
      <c r="P9" s="370" t="n">
        <v>665.32</v>
      </c>
      <c r="Q9" s="370" t="n">
        <v>719.47</v>
      </c>
      <c r="R9" s="370" t="n">
        <v>823.36</v>
      </c>
      <c r="S9" s="370" t="n">
        <v>829.99</v>
      </c>
      <c r="T9" s="370" t="n">
        <v>818.94</v>
      </c>
      <c r="U9" s="370" t="n">
        <v>737.16</v>
      </c>
      <c r="V9" s="370" t="n">
        <v>750.42</v>
      </c>
      <c r="W9" s="370" t="n">
        <v>743.79</v>
      </c>
      <c r="X9" s="370" t="n">
        <v>750.42</v>
      </c>
      <c r="Y9" s="370" t="n">
        <v>754.84</v>
      </c>
      <c r="Z9" s="370" t="n">
        <v>769.21</v>
      </c>
      <c r="AA9" s="370" t="n">
        <v>755.94</v>
      </c>
      <c r="AB9" s="370" t="n">
        <v>754.84</v>
      </c>
      <c r="AC9" s="370" t="n">
        <v>757.05</v>
      </c>
      <c r="AD9" s="370" t="n">
        <v>736.05</v>
      </c>
      <c r="AF9" s="371"/>
      <c r="AG9" s="371"/>
      <c r="AH9" s="371"/>
      <c r="AI9" s="371"/>
      <c r="AJ9" s="371"/>
      <c r="AK9" s="371"/>
      <c r="AL9" s="371"/>
      <c r="AM9" s="371"/>
      <c r="AN9" s="371"/>
      <c r="AO9" s="371"/>
      <c r="AP9" s="371"/>
      <c r="AQ9" s="371"/>
      <c r="AR9" s="371"/>
      <c r="AS9" s="371"/>
      <c r="AT9" s="371"/>
      <c r="AU9" s="371"/>
      <c r="AV9" s="371"/>
      <c r="AW9" s="371"/>
      <c r="AX9" s="371"/>
      <c r="AY9" s="371"/>
      <c r="AZ9" s="371"/>
      <c r="BA9" s="371"/>
      <c r="BB9" s="371"/>
      <c r="BC9" s="371"/>
      <c r="BD9" s="371"/>
      <c r="BE9" s="371"/>
      <c r="BF9" s="371"/>
      <c r="BG9" s="371"/>
      <c r="BH9" s="371"/>
      <c r="BI9" s="371"/>
    </row>
    <row r="10" customFormat="false" ht="15" hidden="false" customHeight="false" outlineLevel="0" collapsed="false">
      <c r="A10" s="170"/>
      <c r="B10" s="369" t="s">
        <v>320</v>
      </c>
      <c r="C10" s="370" t="n">
        <v>710.63</v>
      </c>
      <c r="D10" s="370" t="n">
        <v>991.35</v>
      </c>
      <c r="E10" s="370" t="n">
        <v>1405.79</v>
      </c>
      <c r="F10" s="370" t="n">
        <v>926.14</v>
      </c>
      <c r="G10" s="370" t="n">
        <v>653.16</v>
      </c>
      <c r="H10" s="370" t="n">
        <v>467.49</v>
      </c>
      <c r="I10" s="370" t="n">
        <v>363.6</v>
      </c>
      <c r="J10" s="370" t="n">
        <v>310.56</v>
      </c>
      <c r="K10" s="370" t="n">
        <v>243.14</v>
      </c>
      <c r="L10" s="370" t="n">
        <v>239.82</v>
      </c>
      <c r="M10" s="370" t="n">
        <v>253.09</v>
      </c>
      <c r="N10" s="370" t="n">
        <v>287.35</v>
      </c>
      <c r="O10" s="370" t="n">
        <v>296.19</v>
      </c>
      <c r="P10" s="370" t="n">
        <v>247.56</v>
      </c>
      <c r="Q10" s="370" t="n">
        <v>265.24</v>
      </c>
      <c r="R10" s="370" t="n">
        <v>293.98</v>
      </c>
      <c r="S10" s="370" t="n">
        <v>324.92</v>
      </c>
      <c r="T10" s="370" t="n">
        <v>332.66</v>
      </c>
      <c r="U10" s="370" t="n">
        <v>342.61</v>
      </c>
      <c r="V10" s="370" t="n">
        <v>349.24</v>
      </c>
      <c r="W10" s="370" t="n">
        <v>334.87</v>
      </c>
      <c r="X10" s="370" t="n">
        <v>337.08</v>
      </c>
      <c r="Y10" s="370" t="n">
        <v>370.24</v>
      </c>
      <c r="Z10" s="370" t="n">
        <v>380.18</v>
      </c>
      <c r="AA10" s="370" t="n">
        <v>373.55</v>
      </c>
      <c r="AB10" s="370" t="n">
        <v>383.5</v>
      </c>
      <c r="AC10" s="370" t="n">
        <v>385.71</v>
      </c>
      <c r="AD10" s="370" t="n">
        <v>380.18</v>
      </c>
      <c r="AF10" s="371"/>
      <c r="AG10" s="371"/>
      <c r="AH10" s="371"/>
      <c r="AI10" s="371"/>
      <c r="AJ10" s="371"/>
      <c r="AK10" s="371"/>
      <c r="AL10" s="371"/>
      <c r="AM10" s="371"/>
      <c r="AN10" s="371"/>
      <c r="AO10" s="371"/>
      <c r="AP10" s="371"/>
      <c r="AQ10" s="371"/>
      <c r="AR10" s="371"/>
      <c r="AS10" s="371"/>
      <c r="AT10" s="371"/>
      <c r="AU10" s="371"/>
      <c r="AV10" s="371"/>
      <c r="AW10" s="371"/>
      <c r="AX10" s="371"/>
      <c r="AY10" s="371"/>
      <c r="AZ10" s="371"/>
      <c r="BA10" s="371"/>
      <c r="BB10" s="371"/>
      <c r="BC10" s="371"/>
      <c r="BD10" s="371"/>
      <c r="BE10" s="371"/>
      <c r="BF10" s="371"/>
      <c r="BG10" s="371"/>
      <c r="BH10" s="371"/>
      <c r="BI10" s="371"/>
    </row>
    <row r="11" customFormat="false" ht="15" hidden="false" customHeight="false" outlineLevel="0" collapsed="false">
      <c r="B11" s="367" t="s">
        <v>66</v>
      </c>
      <c r="C11" s="368" t="n">
        <f aca="false">C12+C19+C26+C33+C40+C47+C54</f>
        <v>9826.44</v>
      </c>
      <c r="D11" s="368" t="n">
        <f aca="false">D12+D19+D26+D33+D40+D47+D54</f>
        <v>9116.56</v>
      </c>
      <c r="E11" s="368" t="n">
        <f aca="false">E12+E19+E26+E33+E40+E47+E54</f>
        <v>8657.35</v>
      </c>
      <c r="F11" s="368" t="n">
        <f aca="false">F12+F19+F26+F33+F40+F47+F54</f>
        <v>8813.18</v>
      </c>
      <c r="G11" s="368" t="n">
        <f aca="false">G12+G19+G26+G33+G40+G47+G54</f>
        <v>8969.04</v>
      </c>
      <c r="H11" s="368" t="n">
        <f aca="false">H12+H19+H26+H33+H40+H47+H54</f>
        <v>8505.95</v>
      </c>
      <c r="I11" s="368" t="n">
        <f aca="false">I12+I19+I26+I33+I40+I47+I54</f>
        <v>8042.85</v>
      </c>
      <c r="J11" s="368" t="n">
        <f aca="false">J12+J19+J26+J33+J40+J47+J54</f>
        <v>7579.77</v>
      </c>
      <c r="K11" s="368" t="n">
        <f aca="false">K12+K19+K26+K33+K40+K47+K54</f>
        <v>7513.01</v>
      </c>
      <c r="L11" s="368" t="n">
        <f aca="false">L12+L19+L26+L33+L40+L47+L54</f>
        <v>7446.33</v>
      </c>
      <c r="M11" s="368" t="n">
        <f aca="false">M12+M19+M26+M33+M40+M47+M54</f>
        <v>7379.56</v>
      </c>
      <c r="N11" s="368" t="n">
        <f aca="false">N12+N19+N26+N33+N40+N47+N54</f>
        <v>7312.86</v>
      </c>
      <c r="O11" s="368" t="n">
        <f aca="false">O12+O19+O26+O33+O40+O47+O54</f>
        <v>7246.11</v>
      </c>
      <c r="P11" s="368" t="n">
        <f aca="false">P12+P19+P26+P33+P40+P47+P54</f>
        <v>7264.32</v>
      </c>
      <c r="Q11" s="368" t="n">
        <f aca="false">Q12+Q19+Q26+Q33+Q40+Q47+Q54</f>
        <v>7282.51</v>
      </c>
      <c r="R11" s="368" t="n">
        <f aca="false">R12+R19+R26+R33+R40+R47+R54</f>
        <v>7300.72</v>
      </c>
      <c r="S11" s="368" t="n">
        <f aca="false">S12+S19+S26+S33+S40+S47+S54</f>
        <v>7318.91</v>
      </c>
      <c r="T11" s="368" t="n">
        <f aca="false">T12+T19+T26+T33+T40+T47+T54</f>
        <v>7337.09</v>
      </c>
      <c r="U11" s="368" t="n">
        <f aca="false">U12+U19+U26+U33+U40+U47+U54</f>
        <v>7409.17</v>
      </c>
      <c r="V11" s="368" t="n">
        <f aca="false">V12+V19+V26+V33+V40+V47+V54</f>
        <v>7481.21</v>
      </c>
      <c r="W11" s="368" t="n">
        <f aca="false">W12+W19+W26+W33+W40+W47+W54</f>
        <v>7553.3</v>
      </c>
      <c r="X11" s="368" t="n">
        <f aca="false">X12+X19+X26+X33+X40+X47+X54</f>
        <v>7625.36</v>
      </c>
      <c r="Y11" s="368" t="n">
        <f aca="false">Y12+Y19+Y26+Y33+Y40+Y47+Y54</f>
        <v>7697.42</v>
      </c>
      <c r="Z11" s="368" t="n">
        <f aca="false">Z12+Z19+Z26+Z33+Z40+Z47+Z54</f>
        <v>7813.71</v>
      </c>
      <c r="AA11" s="368" t="n">
        <f aca="false">AA12+AA19+AA26+AA33+AA40+AA47+AA54</f>
        <v>7929.99</v>
      </c>
      <c r="AB11" s="368" t="n">
        <f aca="false">AB12+AB19+AB26+AB33+AB40+AB47+AB54</f>
        <v>8046.3</v>
      </c>
      <c r="AC11" s="368" t="n">
        <f aca="false">AC12+AC19+AC26+AC33+AC40+AC47+AC54</f>
        <v>8162.57</v>
      </c>
      <c r="AD11" s="368" t="n">
        <f aca="false">AD12+AD19+AD26+AD33+AD40+AD47+AD54</f>
        <v>8278.86</v>
      </c>
    </row>
    <row r="12" customFormat="false" ht="15" hidden="false" customHeight="false" outlineLevel="0" collapsed="false">
      <c r="B12" s="369" t="s">
        <v>423</v>
      </c>
      <c r="C12" s="274" t="n">
        <f aca="false">C13+C16</f>
        <v>81.64</v>
      </c>
      <c r="D12" s="274" t="n">
        <f aca="false">D13+D16</f>
        <v>67.33</v>
      </c>
      <c r="E12" s="274" t="n">
        <f aca="false">E13+E16</f>
        <v>57.27</v>
      </c>
      <c r="F12" s="274" t="n">
        <f aca="false">F13+F16</f>
        <v>48.85</v>
      </c>
      <c r="G12" s="274" t="n">
        <f aca="false">G13+G16</f>
        <v>40.41</v>
      </c>
      <c r="H12" s="274" t="n">
        <f aca="false">H13+H16</f>
        <v>33.99</v>
      </c>
      <c r="I12" s="274" t="n">
        <f aca="false">I13+I16</f>
        <v>27.58</v>
      </c>
      <c r="J12" s="274" t="n">
        <f aca="false">J13+J16</f>
        <v>21.16</v>
      </c>
      <c r="K12" s="274" t="n">
        <f aca="false">K13+K16</f>
        <v>18.12</v>
      </c>
      <c r="L12" s="274" t="n">
        <f aca="false">L13+L16</f>
        <v>15.09</v>
      </c>
      <c r="M12" s="274" t="n">
        <f aca="false">M13+M16</f>
        <v>12.05</v>
      </c>
      <c r="N12" s="274" t="n">
        <f aca="false">N13+N16</f>
        <v>9.02</v>
      </c>
      <c r="O12" s="274" t="n">
        <f aca="false">O13+O16</f>
        <v>5.99</v>
      </c>
      <c r="P12" s="274" t="n">
        <f aca="false">P13+P16</f>
        <v>5.05</v>
      </c>
      <c r="Q12" s="274" t="n">
        <f aca="false">Q13+Q16</f>
        <v>4.12</v>
      </c>
      <c r="R12" s="274" t="n">
        <f aca="false">R13+R16</f>
        <v>3.18</v>
      </c>
      <c r="S12" s="274" t="n">
        <f aca="false">S13+S16</f>
        <v>2.24</v>
      </c>
      <c r="T12" s="274" t="n">
        <f aca="false">T13+T16</f>
        <v>1.3</v>
      </c>
      <c r="U12" s="274" t="n">
        <f aca="false">U13+U16</f>
        <v>1.05</v>
      </c>
      <c r="V12" s="274" t="n">
        <f aca="false">V13+V16</f>
        <v>0.78</v>
      </c>
      <c r="W12" s="274" t="n">
        <f aca="false">W13+W16</f>
        <v>0.53</v>
      </c>
      <c r="X12" s="274" t="n">
        <f aca="false">X13+X16</f>
        <v>0.27</v>
      </c>
      <c r="Y12" s="274" t="n">
        <f aca="false">Y13+Y16</f>
        <v>0.01</v>
      </c>
      <c r="Z12" s="274" t="n">
        <f aca="false">Z13+Z16</f>
        <v>0.01</v>
      </c>
      <c r="AA12" s="274" t="n">
        <f aca="false">AA13+AA16</f>
        <v>0.01</v>
      </c>
      <c r="AB12" s="274" t="n">
        <f aca="false">AB13+AB16</f>
        <v>0.01</v>
      </c>
      <c r="AC12" s="274" t="n">
        <f aca="false">AC13+AC16</f>
        <v>0</v>
      </c>
      <c r="AD12" s="274" t="n">
        <f aca="false">AD13+AD16</f>
        <v>0</v>
      </c>
    </row>
    <row r="13" customFormat="false" ht="15" hidden="false" customHeight="false" outlineLevel="0" collapsed="false">
      <c r="A13" s="170"/>
      <c r="B13" s="372" t="s">
        <v>321</v>
      </c>
      <c r="C13" s="274" t="n">
        <f aca="false">C14+C15</f>
        <v>54.05</v>
      </c>
      <c r="D13" s="274" t="n">
        <f aca="false">D14+D15</f>
        <v>44.8</v>
      </c>
      <c r="E13" s="274" t="n">
        <f aca="false">E14+E15</f>
        <v>38.33</v>
      </c>
      <c r="F13" s="274" t="n">
        <f aca="false">F14+F15</f>
        <v>32.81</v>
      </c>
      <c r="G13" s="274" t="n">
        <f aca="false">G14+G15</f>
        <v>27.28</v>
      </c>
      <c r="H13" s="274" t="n">
        <f aca="false">H14+H15</f>
        <v>22.98</v>
      </c>
      <c r="I13" s="274" t="n">
        <f aca="false">I14+I15</f>
        <v>18.68</v>
      </c>
      <c r="J13" s="274" t="n">
        <f aca="false">J14+J15</f>
        <v>14.38</v>
      </c>
      <c r="K13" s="274" t="n">
        <f aca="false">K14+K15</f>
        <v>12.33</v>
      </c>
      <c r="L13" s="274" t="n">
        <f aca="false">L14+L15</f>
        <v>10.29</v>
      </c>
      <c r="M13" s="274" t="n">
        <f aca="false">M14+M15</f>
        <v>8.24</v>
      </c>
      <c r="N13" s="274" t="n">
        <f aca="false">N14+N15</f>
        <v>6.2</v>
      </c>
      <c r="O13" s="274" t="n">
        <f aca="false">O14+O15</f>
        <v>4.16</v>
      </c>
      <c r="P13" s="274" t="n">
        <f aca="false">P14+P15</f>
        <v>3.53</v>
      </c>
      <c r="Q13" s="274" t="n">
        <f aca="false">Q14+Q15</f>
        <v>2.91</v>
      </c>
      <c r="R13" s="274" t="n">
        <f aca="false">R14+R15</f>
        <v>2.28</v>
      </c>
      <c r="S13" s="274" t="n">
        <f aca="false">S14+S15</f>
        <v>1.66</v>
      </c>
      <c r="T13" s="274" t="n">
        <f aca="false">T14+T15</f>
        <v>1.03</v>
      </c>
      <c r="U13" s="274" t="n">
        <f aca="false">U14+U15</f>
        <v>0.83</v>
      </c>
      <c r="V13" s="274" t="n">
        <f aca="false">V14+V15</f>
        <v>0.62</v>
      </c>
      <c r="W13" s="274" t="n">
        <f aca="false">W14+W15</f>
        <v>0.42</v>
      </c>
      <c r="X13" s="274" t="n">
        <f aca="false">X14+X15</f>
        <v>0.22</v>
      </c>
      <c r="Y13" s="274" t="n">
        <f aca="false">Y14+Y15</f>
        <v>0.01</v>
      </c>
      <c r="Z13" s="274" t="n">
        <f aca="false">Z14+Z15</f>
        <v>0.01</v>
      </c>
      <c r="AA13" s="274" t="n">
        <f aca="false">AA14+AA15</f>
        <v>0.01</v>
      </c>
      <c r="AB13" s="274" t="n">
        <f aca="false">AB14+AB15</f>
        <v>0.01</v>
      </c>
      <c r="AC13" s="274" t="n">
        <f aca="false">AC14+AC15</f>
        <v>0</v>
      </c>
      <c r="AD13" s="274" t="n">
        <f aca="false">AD14+AD15</f>
        <v>0</v>
      </c>
    </row>
    <row r="14" customFormat="false" ht="15" hidden="false" customHeight="false" outlineLevel="0" collapsed="false">
      <c r="A14" s="170"/>
      <c r="B14" s="373" t="s">
        <v>424</v>
      </c>
      <c r="C14" s="370" t="n">
        <v>0</v>
      </c>
      <c r="D14" s="370" t="n">
        <v>0</v>
      </c>
      <c r="E14" s="370" t="n">
        <v>0</v>
      </c>
      <c r="F14" s="370" t="n">
        <v>0</v>
      </c>
      <c r="G14" s="370" t="n">
        <v>0</v>
      </c>
      <c r="H14" s="370" t="n">
        <v>0</v>
      </c>
      <c r="I14" s="370" t="n">
        <v>0</v>
      </c>
      <c r="J14" s="370" t="n">
        <v>0</v>
      </c>
      <c r="K14" s="370" t="n">
        <v>0</v>
      </c>
      <c r="L14" s="370" t="n">
        <v>0</v>
      </c>
      <c r="M14" s="370" t="n">
        <v>0</v>
      </c>
      <c r="N14" s="370" t="n">
        <v>0</v>
      </c>
      <c r="O14" s="370" t="n">
        <v>0</v>
      </c>
      <c r="P14" s="370" t="n">
        <v>0</v>
      </c>
      <c r="Q14" s="370" t="n">
        <v>0</v>
      </c>
      <c r="R14" s="370" t="n">
        <v>0</v>
      </c>
      <c r="S14" s="370" t="n">
        <v>0</v>
      </c>
      <c r="T14" s="370" t="n">
        <v>0</v>
      </c>
      <c r="U14" s="370" t="n">
        <v>0</v>
      </c>
      <c r="V14" s="370" t="n">
        <v>0</v>
      </c>
      <c r="W14" s="370" t="n">
        <v>0</v>
      </c>
      <c r="X14" s="370" t="n">
        <v>0</v>
      </c>
      <c r="Y14" s="370" t="n">
        <v>0</v>
      </c>
      <c r="Z14" s="370" t="n">
        <v>0</v>
      </c>
      <c r="AA14" s="370" t="n">
        <v>0</v>
      </c>
      <c r="AB14" s="370" t="n">
        <v>0</v>
      </c>
      <c r="AC14" s="370" t="n">
        <v>0</v>
      </c>
      <c r="AD14" s="370" t="n">
        <v>0</v>
      </c>
    </row>
    <row r="15" customFormat="false" ht="15" hidden="false" customHeight="false" outlineLevel="0" collapsed="false">
      <c r="A15" s="170"/>
      <c r="B15" s="374" t="s">
        <v>425</v>
      </c>
      <c r="C15" s="370" t="n">
        <v>54.05</v>
      </c>
      <c r="D15" s="370" t="n">
        <v>44.8</v>
      </c>
      <c r="E15" s="370" t="n">
        <v>38.33</v>
      </c>
      <c r="F15" s="370" t="n">
        <v>32.81</v>
      </c>
      <c r="G15" s="370" t="n">
        <v>27.28</v>
      </c>
      <c r="H15" s="370" t="n">
        <v>22.98</v>
      </c>
      <c r="I15" s="370" t="n">
        <v>18.68</v>
      </c>
      <c r="J15" s="370" t="n">
        <v>14.38</v>
      </c>
      <c r="K15" s="370" t="n">
        <v>12.33</v>
      </c>
      <c r="L15" s="370" t="n">
        <v>10.29</v>
      </c>
      <c r="M15" s="370" t="n">
        <v>8.24</v>
      </c>
      <c r="N15" s="370" t="n">
        <v>6.2</v>
      </c>
      <c r="O15" s="370" t="n">
        <v>4.16</v>
      </c>
      <c r="P15" s="370" t="n">
        <v>3.53</v>
      </c>
      <c r="Q15" s="370" t="n">
        <v>2.91</v>
      </c>
      <c r="R15" s="370" t="n">
        <v>2.28</v>
      </c>
      <c r="S15" s="370" t="n">
        <v>1.66</v>
      </c>
      <c r="T15" s="370" t="n">
        <v>1.03</v>
      </c>
      <c r="U15" s="370" t="n">
        <v>0.83</v>
      </c>
      <c r="V15" s="370" t="n">
        <v>0.62</v>
      </c>
      <c r="W15" s="370" t="n">
        <v>0.42</v>
      </c>
      <c r="X15" s="370" t="n">
        <v>0.22</v>
      </c>
      <c r="Y15" s="370" t="n">
        <v>0.01</v>
      </c>
      <c r="Z15" s="370" t="n">
        <v>0.01</v>
      </c>
      <c r="AA15" s="370" t="n">
        <v>0.01</v>
      </c>
      <c r="AB15" s="370" t="n">
        <v>0.01</v>
      </c>
      <c r="AC15" s="370" t="n">
        <v>0</v>
      </c>
      <c r="AD15" s="370" t="n">
        <v>0</v>
      </c>
    </row>
    <row r="16" customFormat="false" ht="15" hidden="false" customHeight="false" outlineLevel="0" collapsed="false">
      <c r="A16" s="170"/>
      <c r="B16" s="372" t="s">
        <v>320</v>
      </c>
      <c r="C16" s="274" t="n">
        <f aca="false">C17+C18</f>
        <v>27.59</v>
      </c>
      <c r="D16" s="274" t="n">
        <f aca="false">D17+D18</f>
        <v>22.53</v>
      </c>
      <c r="E16" s="274" t="n">
        <f aca="false">E17+E18</f>
        <v>18.94</v>
      </c>
      <c r="F16" s="274" t="n">
        <f aca="false">F17+F18</f>
        <v>16.04</v>
      </c>
      <c r="G16" s="274" t="n">
        <f aca="false">G17+G18</f>
        <v>13.13</v>
      </c>
      <c r="H16" s="274" t="n">
        <f aca="false">H17+H18</f>
        <v>11.01</v>
      </c>
      <c r="I16" s="274" t="n">
        <f aca="false">I17+I18</f>
        <v>8.9</v>
      </c>
      <c r="J16" s="274" t="n">
        <f aca="false">J17+J18</f>
        <v>6.78</v>
      </c>
      <c r="K16" s="274" t="n">
        <f aca="false">K17+K18</f>
        <v>5.79</v>
      </c>
      <c r="L16" s="274" t="n">
        <f aca="false">L17+L18</f>
        <v>4.8</v>
      </c>
      <c r="M16" s="274" t="n">
        <f aca="false">M17+M18</f>
        <v>3.81</v>
      </c>
      <c r="N16" s="274" t="n">
        <f aca="false">N17+N18</f>
        <v>2.82</v>
      </c>
      <c r="O16" s="274" t="n">
        <f aca="false">O17+O18</f>
        <v>1.83</v>
      </c>
      <c r="P16" s="274" t="n">
        <f aca="false">P17+P18</f>
        <v>1.52</v>
      </c>
      <c r="Q16" s="274" t="n">
        <f aca="false">Q17+Q18</f>
        <v>1.21</v>
      </c>
      <c r="R16" s="274" t="n">
        <f aca="false">R17+R18</f>
        <v>0.9</v>
      </c>
      <c r="S16" s="274" t="n">
        <f aca="false">S17+S18</f>
        <v>0.58</v>
      </c>
      <c r="T16" s="274" t="n">
        <f aca="false">T17+T18</f>
        <v>0.27</v>
      </c>
      <c r="U16" s="274" t="n">
        <f aca="false">U17+U18</f>
        <v>0.22</v>
      </c>
      <c r="V16" s="274" t="n">
        <f aca="false">V17+V18</f>
        <v>0.16</v>
      </c>
      <c r="W16" s="274" t="n">
        <f aca="false">W17+W18</f>
        <v>0.11</v>
      </c>
      <c r="X16" s="274" t="n">
        <f aca="false">X17+X18</f>
        <v>0.05</v>
      </c>
      <c r="Y16" s="274" t="n">
        <f aca="false">Y17+Y18</f>
        <v>0</v>
      </c>
      <c r="Z16" s="274" t="n">
        <f aca="false">Z17+Z18</f>
        <v>0</v>
      </c>
      <c r="AA16" s="274" t="n">
        <f aca="false">AA17+AA18</f>
        <v>0</v>
      </c>
      <c r="AB16" s="274" t="n">
        <f aca="false">AB17+AB18</f>
        <v>0</v>
      </c>
      <c r="AC16" s="274" t="n">
        <f aca="false">AC17+AC18</f>
        <v>0</v>
      </c>
      <c r="AD16" s="274" t="n">
        <f aca="false">AD17+AD18</f>
        <v>0</v>
      </c>
    </row>
    <row r="17" customFormat="false" ht="15" hidden="false" customHeight="false" outlineLevel="0" collapsed="false">
      <c r="A17" s="170"/>
      <c r="B17" s="373" t="s">
        <v>424</v>
      </c>
      <c r="C17" s="370" t="n">
        <v>0</v>
      </c>
      <c r="D17" s="370" t="n">
        <v>0</v>
      </c>
      <c r="E17" s="370" t="n">
        <v>0</v>
      </c>
      <c r="F17" s="370" t="n">
        <v>0</v>
      </c>
      <c r="G17" s="370" t="n">
        <v>0</v>
      </c>
      <c r="H17" s="370" t="n">
        <v>0</v>
      </c>
      <c r="I17" s="370" t="n">
        <v>0</v>
      </c>
      <c r="J17" s="370" t="n">
        <v>0</v>
      </c>
      <c r="K17" s="370" t="n">
        <v>0</v>
      </c>
      <c r="L17" s="370" t="n">
        <v>0</v>
      </c>
      <c r="M17" s="370" t="n">
        <v>0</v>
      </c>
      <c r="N17" s="370" t="n">
        <v>0</v>
      </c>
      <c r="O17" s="370" t="n">
        <v>0</v>
      </c>
      <c r="P17" s="370" t="n">
        <v>0</v>
      </c>
      <c r="Q17" s="370" t="n">
        <v>0</v>
      </c>
      <c r="R17" s="370" t="n">
        <v>0</v>
      </c>
      <c r="S17" s="370" t="n">
        <v>0</v>
      </c>
      <c r="T17" s="370" t="n">
        <v>0</v>
      </c>
      <c r="U17" s="370" t="n">
        <v>0</v>
      </c>
      <c r="V17" s="370" t="n">
        <v>0</v>
      </c>
      <c r="W17" s="370" t="n">
        <v>0</v>
      </c>
      <c r="X17" s="370" t="n">
        <v>0</v>
      </c>
      <c r="Y17" s="370" t="n">
        <v>0</v>
      </c>
      <c r="Z17" s="370" t="n">
        <v>0</v>
      </c>
      <c r="AA17" s="370" t="n">
        <v>0</v>
      </c>
      <c r="AB17" s="370" t="n">
        <v>0</v>
      </c>
      <c r="AC17" s="370" t="n">
        <v>0</v>
      </c>
      <c r="AD17" s="370" t="n">
        <v>0</v>
      </c>
    </row>
    <row r="18" customFormat="false" ht="15" hidden="false" customHeight="false" outlineLevel="0" collapsed="false">
      <c r="A18" s="170"/>
      <c r="B18" s="374" t="s">
        <v>425</v>
      </c>
      <c r="C18" s="370" t="n">
        <v>27.59</v>
      </c>
      <c r="D18" s="370" t="n">
        <v>22.53</v>
      </c>
      <c r="E18" s="370" t="n">
        <v>18.94</v>
      </c>
      <c r="F18" s="370" t="n">
        <v>16.04</v>
      </c>
      <c r="G18" s="370" t="n">
        <v>13.13</v>
      </c>
      <c r="H18" s="370" t="n">
        <v>11.01</v>
      </c>
      <c r="I18" s="370" t="n">
        <v>8.9</v>
      </c>
      <c r="J18" s="370" t="n">
        <v>6.78</v>
      </c>
      <c r="K18" s="370" t="n">
        <v>5.79</v>
      </c>
      <c r="L18" s="370" t="n">
        <v>4.8</v>
      </c>
      <c r="M18" s="370" t="n">
        <v>3.81</v>
      </c>
      <c r="N18" s="370" t="n">
        <v>2.82</v>
      </c>
      <c r="O18" s="370" t="n">
        <v>1.83</v>
      </c>
      <c r="P18" s="370" t="n">
        <v>1.52</v>
      </c>
      <c r="Q18" s="370" t="n">
        <v>1.21</v>
      </c>
      <c r="R18" s="370" t="n">
        <v>0.9</v>
      </c>
      <c r="S18" s="370" t="n">
        <v>0.58</v>
      </c>
      <c r="T18" s="370" t="n">
        <v>0.27</v>
      </c>
      <c r="U18" s="370" t="n">
        <v>0.22</v>
      </c>
      <c r="V18" s="370" t="n">
        <v>0.16</v>
      </c>
      <c r="W18" s="370" t="n">
        <v>0.11</v>
      </c>
      <c r="X18" s="370" t="n">
        <v>0.05</v>
      </c>
      <c r="Y18" s="370" t="n">
        <v>0</v>
      </c>
      <c r="Z18" s="370" t="n">
        <v>0</v>
      </c>
      <c r="AA18" s="370" t="n">
        <v>0</v>
      </c>
      <c r="AB18" s="370" t="n">
        <v>0</v>
      </c>
      <c r="AC18" s="370" t="n">
        <v>0</v>
      </c>
      <c r="AD18" s="370" t="n">
        <v>0</v>
      </c>
    </row>
    <row r="19" customFormat="false" ht="15" hidden="false" customHeight="false" outlineLevel="0" collapsed="false">
      <c r="A19" s="375"/>
      <c r="B19" s="369" t="s">
        <v>426</v>
      </c>
      <c r="C19" s="274" t="n">
        <f aca="false">C20+C23</f>
        <v>590.64</v>
      </c>
      <c r="D19" s="274" t="n">
        <f aca="false">D20+D23</f>
        <v>520.61</v>
      </c>
      <c r="E19" s="274" t="n">
        <f aca="false">E20+E23</f>
        <v>444.28</v>
      </c>
      <c r="F19" s="274" t="n">
        <f aca="false">F20+F23</f>
        <v>380.02</v>
      </c>
      <c r="G19" s="274" t="n">
        <f aca="false">G20+G23</f>
        <v>315.76</v>
      </c>
      <c r="H19" s="274" t="n">
        <f aca="false">H20+H23</f>
        <v>274.87</v>
      </c>
      <c r="I19" s="274" t="n">
        <f aca="false">I20+I23</f>
        <v>233.97</v>
      </c>
      <c r="J19" s="274" t="n">
        <f aca="false">J20+J23</f>
        <v>193.08</v>
      </c>
      <c r="K19" s="274" t="n">
        <f aca="false">K20+K23</f>
        <v>170.34</v>
      </c>
      <c r="L19" s="274" t="n">
        <f aca="false">L20+L23</f>
        <v>147.61</v>
      </c>
      <c r="M19" s="274" t="n">
        <f aca="false">M20+M23</f>
        <v>124.87</v>
      </c>
      <c r="N19" s="274" t="n">
        <f aca="false">N20+N23</f>
        <v>102.13</v>
      </c>
      <c r="O19" s="274" t="n">
        <f aca="false">O20+O23</f>
        <v>79.4</v>
      </c>
      <c r="P19" s="274" t="n">
        <f aca="false">P20+P23</f>
        <v>69.65</v>
      </c>
      <c r="Q19" s="274" t="n">
        <f aca="false">Q20+Q23</f>
        <v>59.89</v>
      </c>
      <c r="R19" s="274" t="n">
        <f aca="false">R20+R23</f>
        <v>50.13</v>
      </c>
      <c r="S19" s="274" t="n">
        <f aca="false">S20+S23</f>
        <v>40.38</v>
      </c>
      <c r="T19" s="274" t="n">
        <f aca="false">T20+T23</f>
        <v>30.62</v>
      </c>
      <c r="U19" s="274" t="n">
        <f aca="false">U20+U23</f>
        <v>27.33</v>
      </c>
      <c r="V19" s="274" t="n">
        <f aca="false">V20+V23</f>
        <v>24.04</v>
      </c>
      <c r="W19" s="274" t="n">
        <f aca="false">W20+W23</f>
        <v>20.78</v>
      </c>
      <c r="X19" s="274" t="n">
        <f aca="false">X20+X23</f>
        <v>17.48</v>
      </c>
      <c r="Y19" s="274" t="n">
        <f aca="false">Y20+Y23</f>
        <v>14.19</v>
      </c>
      <c r="Z19" s="274" t="n">
        <f aca="false">Z20+Z23</f>
        <v>12.88</v>
      </c>
      <c r="AA19" s="274" t="n">
        <f aca="false">AA20+AA23</f>
        <v>11.56</v>
      </c>
      <c r="AB19" s="274" t="n">
        <f aca="false">AB20+AB23</f>
        <v>10.23</v>
      </c>
      <c r="AC19" s="274" t="n">
        <f aca="false">AC20+AC23</f>
        <v>8.91</v>
      </c>
      <c r="AD19" s="274" t="n">
        <f aca="false">AD20+AD23</f>
        <v>7.59</v>
      </c>
    </row>
    <row r="20" customFormat="false" ht="15" hidden="false" customHeight="false" outlineLevel="0" collapsed="false">
      <c r="A20" s="170"/>
      <c r="B20" s="372" t="s">
        <v>321</v>
      </c>
      <c r="C20" s="274" t="n">
        <f aca="false">C21+C22</f>
        <v>303.94</v>
      </c>
      <c r="D20" s="274" t="n">
        <f aca="false">D21+D22</f>
        <v>268.23</v>
      </c>
      <c r="E20" s="274" t="n">
        <f aca="false">E21+E22</f>
        <v>229.6</v>
      </c>
      <c r="F20" s="274" t="n">
        <f aca="false">F21+F22</f>
        <v>197.1</v>
      </c>
      <c r="G20" s="274" t="n">
        <f aca="false">G21+G22</f>
        <v>164.6</v>
      </c>
      <c r="H20" s="274" t="n">
        <f aca="false">H21+H22</f>
        <v>144.01</v>
      </c>
      <c r="I20" s="274" t="n">
        <f aca="false">I21+I22</f>
        <v>123.42</v>
      </c>
      <c r="J20" s="274" t="n">
        <f aca="false">J21+J22</f>
        <v>102.83</v>
      </c>
      <c r="K20" s="274" t="n">
        <f aca="false">K21+K22</f>
        <v>91.11</v>
      </c>
      <c r="L20" s="274" t="n">
        <f aca="false">L21+L22</f>
        <v>79.39</v>
      </c>
      <c r="M20" s="274" t="n">
        <f aca="false">M21+M22</f>
        <v>67.66</v>
      </c>
      <c r="N20" s="274" t="n">
        <f aca="false">N21+N22</f>
        <v>55.94</v>
      </c>
      <c r="O20" s="274" t="n">
        <f aca="false">O21+O22</f>
        <v>44.22</v>
      </c>
      <c r="P20" s="274" t="n">
        <f aca="false">P21+P22</f>
        <v>39.13</v>
      </c>
      <c r="Q20" s="274" t="n">
        <f aca="false">Q21+Q22</f>
        <v>34.04</v>
      </c>
      <c r="R20" s="274" t="n">
        <f aca="false">R21+R22</f>
        <v>28.95</v>
      </c>
      <c r="S20" s="274" t="n">
        <f aca="false">S21+S22</f>
        <v>23.87</v>
      </c>
      <c r="T20" s="274" t="n">
        <f aca="false">T21+T22</f>
        <v>18.78</v>
      </c>
      <c r="U20" s="274" t="n">
        <f aca="false">U21+U22</f>
        <v>16.6</v>
      </c>
      <c r="V20" s="274" t="n">
        <f aca="false">V21+V22</f>
        <v>14.42</v>
      </c>
      <c r="W20" s="274" t="n">
        <f aca="false">W21+W22</f>
        <v>12.26</v>
      </c>
      <c r="X20" s="274" t="n">
        <f aca="false">X21+X22</f>
        <v>10.08</v>
      </c>
      <c r="Y20" s="274" t="n">
        <f aca="false">Y21+Y22</f>
        <v>7.9</v>
      </c>
      <c r="Z20" s="274" t="n">
        <f aca="false">Z21+Z22</f>
        <v>7.18</v>
      </c>
      <c r="AA20" s="274" t="n">
        <f aca="false">AA21+AA22</f>
        <v>6.45</v>
      </c>
      <c r="AB20" s="274" t="n">
        <f aca="false">AB21+AB22</f>
        <v>5.72</v>
      </c>
      <c r="AC20" s="274" t="n">
        <f aca="false">AC21+AC22</f>
        <v>4.99</v>
      </c>
      <c r="AD20" s="274" t="n">
        <f aca="false">AD21+AD22</f>
        <v>4.26</v>
      </c>
    </row>
    <row r="21" customFormat="false" ht="15" hidden="false" customHeight="false" outlineLevel="0" collapsed="false">
      <c r="A21" s="170"/>
      <c r="B21" s="374" t="s">
        <v>424</v>
      </c>
      <c r="C21" s="370" t="n">
        <v>66.4</v>
      </c>
      <c r="D21" s="370" t="n">
        <v>63.65</v>
      </c>
      <c r="E21" s="370" t="n">
        <v>60.51</v>
      </c>
      <c r="F21" s="370" t="n">
        <v>57.29</v>
      </c>
      <c r="G21" s="370" t="n">
        <v>54.07</v>
      </c>
      <c r="H21" s="370" t="n">
        <v>50.35</v>
      </c>
      <c r="I21" s="370" t="n">
        <v>46.62</v>
      </c>
      <c r="J21" s="370" t="n">
        <v>42.9</v>
      </c>
      <c r="K21" s="370" t="n">
        <v>39.28</v>
      </c>
      <c r="L21" s="370" t="n">
        <v>35.66</v>
      </c>
      <c r="M21" s="370" t="n">
        <v>32.03</v>
      </c>
      <c r="N21" s="370" t="n">
        <v>28.41</v>
      </c>
      <c r="O21" s="370" t="n">
        <v>24.79</v>
      </c>
      <c r="P21" s="370" t="n">
        <v>22.65</v>
      </c>
      <c r="Q21" s="370" t="n">
        <v>20.51</v>
      </c>
      <c r="R21" s="370" t="n">
        <v>18.37</v>
      </c>
      <c r="S21" s="370" t="n">
        <v>16.23</v>
      </c>
      <c r="T21" s="370" t="n">
        <v>14.09</v>
      </c>
      <c r="U21" s="370" t="n">
        <v>12.85</v>
      </c>
      <c r="V21" s="370" t="n">
        <v>11.61</v>
      </c>
      <c r="W21" s="370" t="n">
        <v>10.38</v>
      </c>
      <c r="X21" s="370" t="n">
        <v>9.14</v>
      </c>
      <c r="Y21" s="370" t="n">
        <v>7.9</v>
      </c>
      <c r="Z21" s="370" t="n">
        <v>7.18</v>
      </c>
      <c r="AA21" s="370" t="n">
        <v>6.45</v>
      </c>
      <c r="AB21" s="370" t="n">
        <v>5.72</v>
      </c>
      <c r="AC21" s="370" t="n">
        <v>4.99</v>
      </c>
      <c r="AD21" s="370" t="n">
        <v>4.26</v>
      </c>
    </row>
    <row r="22" customFormat="false" ht="15" hidden="false" customHeight="false" outlineLevel="0" collapsed="false">
      <c r="A22" s="170"/>
      <c r="B22" s="374" t="s">
        <v>425</v>
      </c>
      <c r="C22" s="370" t="n">
        <v>237.54</v>
      </c>
      <c r="D22" s="370" t="n">
        <v>204.58</v>
      </c>
      <c r="E22" s="370" t="n">
        <v>169.09</v>
      </c>
      <c r="F22" s="370" t="n">
        <v>139.81</v>
      </c>
      <c r="G22" s="370" t="n">
        <v>110.53</v>
      </c>
      <c r="H22" s="370" t="n">
        <v>93.66</v>
      </c>
      <c r="I22" s="370" t="n">
        <v>76.8</v>
      </c>
      <c r="J22" s="370" t="n">
        <v>59.93</v>
      </c>
      <c r="K22" s="370" t="n">
        <v>51.83</v>
      </c>
      <c r="L22" s="370" t="n">
        <v>43.73</v>
      </c>
      <c r="M22" s="370" t="n">
        <v>35.63</v>
      </c>
      <c r="N22" s="370" t="n">
        <v>27.53</v>
      </c>
      <c r="O22" s="370" t="n">
        <v>19.43</v>
      </c>
      <c r="P22" s="370" t="n">
        <v>16.48</v>
      </c>
      <c r="Q22" s="370" t="n">
        <v>13.53</v>
      </c>
      <c r="R22" s="370" t="n">
        <v>10.58</v>
      </c>
      <c r="S22" s="370" t="n">
        <v>7.64</v>
      </c>
      <c r="T22" s="370" t="n">
        <v>4.69</v>
      </c>
      <c r="U22" s="370" t="n">
        <v>3.75</v>
      </c>
      <c r="V22" s="370" t="n">
        <v>2.81</v>
      </c>
      <c r="W22" s="370" t="n">
        <v>1.88</v>
      </c>
      <c r="X22" s="370" t="n">
        <v>0.94</v>
      </c>
      <c r="Y22" s="370" t="n">
        <v>0</v>
      </c>
      <c r="Z22" s="370" t="n">
        <v>0</v>
      </c>
      <c r="AA22" s="370" t="n">
        <v>0</v>
      </c>
      <c r="AB22" s="370" t="n">
        <v>0</v>
      </c>
      <c r="AC22" s="370" t="n">
        <v>0</v>
      </c>
      <c r="AD22" s="370" t="n">
        <v>0</v>
      </c>
    </row>
    <row r="23" customFormat="false" ht="15" hidden="false" customHeight="false" outlineLevel="0" collapsed="false">
      <c r="A23" s="170"/>
      <c r="B23" s="372" t="s">
        <v>320</v>
      </c>
      <c r="C23" s="274" t="n">
        <f aca="false">C24+C25</f>
        <v>286.7</v>
      </c>
      <c r="D23" s="274" t="n">
        <f aca="false">D24+D25</f>
        <v>252.38</v>
      </c>
      <c r="E23" s="274" t="n">
        <f aca="false">E24+E25</f>
        <v>214.68</v>
      </c>
      <c r="F23" s="274" t="n">
        <f aca="false">F24+F25</f>
        <v>182.92</v>
      </c>
      <c r="G23" s="274" t="n">
        <f aca="false">G24+G25</f>
        <v>151.16</v>
      </c>
      <c r="H23" s="274" t="n">
        <f aca="false">H24+H25</f>
        <v>130.86</v>
      </c>
      <c r="I23" s="274" t="n">
        <f aca="false">I24+I25</f>
        <v>110.55</v>
      </c>
      <c r="J23" s="274" t="n">
        <f aca="false">J24+J25</f>
        <v>90.25</v>
      </c>
      <c r="K23" s="274" t="n">
        <f aca="false">K24+K25</f>
        <v>79.23</v>
      </c>
      <c r="L23" s="274" t="n">
        <f aca="false">L24+L25</f>
        <v>68.22</v>
      </c>
      <c r="M23" s="274" t="n">
        <f aca="false">M24+M25</f>
        <v>57.21</v>
      </c>
      <c r="N23" s="274" t="n">
        <f aca="false">N24+N25</f>
        <v>46.19</v>
      </c>
      <c r="O23" s="274" t="n">
        <f aca="false">O24+O25</f>
        <v>35.18</v>
      </c>
      <c r="P23" s="274" t="n">
        <f aca="false">P24+P25</f>
        <v>30.52</v>
      </c>
      <c r="Q23" s="274" t="n">
        <f aca="false">Q24+Q25</f>
        <v>25.85</v>
      </c>
      <c r="R23" s="274" t="n">
        <f aca="false">R24+R25</f>
        <v>21.18</v>
      </c>
      <c r="S23" s="274" t="n">
        <f aca="false">S24+S25</f>
        <v>16.51</v>
      </c>
      <c r="T23" s="274" t="n">
        <f aca="false">T24+T25</f>
        <v>11.84</v>
      </c>
      <c r="U23" s="274" t="n">
        <f aca="false">U24+U25</f>
        <v>10.73</v>
      </c>
      <c r="V23" s="274" t="n">
        <f aca="false">V24+V25</f>
        <v>9.62</v>
      </c>
      <c r="W23" s="274" t="n">
        <f aca="false">W24+W25</f>
        <v>8.52</v>
      </c>
      <c r="X23" s="274" t="n">
        <f aca="false">X24+X25</f>
        <v>7.4</v>
      </c>
      <c r="Y23" s="274" t="n">
        <f aca="false">Y24+Y25</f>
        <v>6.29</v>
      </c>
      <c r="Z23" s="274" t="n">
        <f aca="false">Z24+Z25</f>
        <v>5.7</v>
      </c>
      <c r="AA23" s="274" t="n">
        <f aca="false">AA24+AA25</f>
        <v>5.11</v>
      </c>
      <c r="AB23" s="274" t="n">
        <f aca="false">AB24+AB25</f>
        <v>4.51</v>
      </c>
      <c r="AC23" s="274" t="n">
        <f aca="false">AC24+AC25</f>
        <v>3.92</v>
      </c>
      <c r="AD23" s="274" t="n">
        <f aca="false">AD24+AD25</f>
        <v>3.33</v>
      </c>
    </row>
    <row r="24" customFormat="false" ht="15" hidden="false" customHeight="false" outlineLevel="0" collapsed="false">
      <c r="A24" s="170"/>
      <c r="B24" s="374" t="s">
        <v>424</v>
      </c>
      <c r="C24" s="370" t="n">
        <v>54.15</v>
      </c>
      <c r="D24" s="370" t="n">
        <v>51.85</v>
      </c>
      <c r="E24" s="370" t="n">
        <v>49.22</v>
      </c>
      <c r="F24" s="370" t="n">
        <v>46.56</v>
      </c>
      <c r="G24" s="370" t="n">
        <v>43.91</v>
      </c>
      <c r="H24" s="370" t="n">
        <v>40.88</v>
      </c>
      <c r="I24" s="370" t="n">
        <v>37.85</v>
      </c>
      <c r="J24" s="370" t="n">
        <v>34.82</v>
      </c>
      <c r="K24" s="370" t="n">
        <v>31.86</v>
      </c>
      <c r="L24" s="370" t="n">
        <v>28.91</v>
      </c>
      <c r="M24" s="370" t="n">
        <v>25.96</v>
      </c>
      <c r="N24" s="370" t="n">
        <v>23</v>
      </c>
      <c r="O24" s="370" t="n">
        <v>20.05</v>
      </c>
      <c r="P24" s="370" t="n">
        <v>18.31</v>
      </c>
      <c r="Q24" s="370" t="n">
        <v>16.56</v>
      </c>
      <c r="R24" s="370" t="n">
        <v>14.82</v>
      </c>
      <c r="S24" s="370" t="n">
        <v>13.07</v>
      </c>
      <c r="T24" s="370" t="n">
        <v>11.32</v>
      </c>
      <c r="U24" s="370" t="n">
        <v>10.32</v>
      </c>
      <c r="V24" s="370" t="n">
        <v>9.31</v>
      </c>
      <c r="W24" s="370" t="n">
        <v>8.31</v>
      </c>
      <c r="X24" s="370" t="n">
        <v>7.3</v>
      </c>
      <c r="Y24" s="370" t="n">
        <v>6.29</v>
      </c>
      <c r="Z24" s="370" t="n">
        <v>5.7</v>
      </c>
      <c r="AA24" s="370" t="n">
        <v>5.11</v>
      </c>
      <c r="AB24" s="370" t="n">
        <v>4.51</v>
      </c>
      <c r="AC24" s="370" t="n">
        <v>3.92</v>
      </c>
      <c r="AD24" s="370" t="n">
        <v>3.33</v>
      </c>
    </row>
    <row r="25" customFormat="false" ht="15" hidden="false" customHeight="false" outlineLevel="0" collapsed="false">
      <c r="A25" s="170"/>
      <c r="B25" s="374" t="s">
        <v>425</v>
      </c>
      <c r="C25" s="370" t="n">
        <v>232.55</v>
      </c>
      <c r="D25" s="370" t="n">
        <v>200.53</v>
      </c>
      <c r="E25" s="370" t="n">
        <v>165.46</v>
      </c>
      <c r="F25" s="370" t="n">
        <v>136.36</v>
      </c>
      <c r="G25" s="370" t="n">
        <v>107.25</v>
      </c>
      <c r="H25" s="370" t="n">
        <v>89.98</v>
      </c>
      <c r="I25" s="370" t="n">
        <v>72.7</v>
      </c>
      <c r="J25" s="370" t="n">
        <v>55.43</v>
      </c>
      <c r="K25" s="370" t="n">
        <v>47.37</v>
      </c>
      <c r="L25" s="370" t="n">
        <v>39.31</v>
      </c>
      <c r="M25" s="370" t="n">
        <v>31.25</v>
      </c>
      <c r="N25" s="370" t="n">
        <v>23.19</v>
      </c>
      <c r="O25" s="370" t="n">
        <v>15.13</v>
      </c>
      <c r="P25" s="370" t="n">
        <v>12.21</v>
      </c>
      <c r="Q25" s="370" t="n">
        <v>9.29</v>
      </c>
      <c r="R25" s="370" t="n">
        <v>6.36</v>
      </c>
      <c r="S25" s="370" t="n">
        <v>3.44</v>
      </c>
      <c r="T25" s="370" t="n">
        <v>0.52</v>
      </c>
      <c r="U25" s="370" t="n">
        <v>0.41</v>
      </c>
      <c r="V25" s="370" t="n">
        <v>0.31</v>
      </c>
      <c r="W25" s="370" t="n">
        <v>0.21</v>
      </c>
      <c r="X25" s="370" t="n">
        <v>0.1</v>
      </c>
      <c r="Y25" s="370" t="n">
        <v>0</v>
      </c>
      <c r="Z25" s="370" t="n">
        <v>0</v>
      </c>
      <c r="AA25" s="370" t="n">
        <v>0</v>
      </c>
      <c r="AB25" s="370" t="n">
        <v>0</v>
      </c>
      <c r="AC25" s="370" t="n">
        <v>0</v>
      </c>
      <c r="AD25" s="370" t="n">
        <v>0</v>
      </c>
    </row>
    <row r="26" customFormat="false" ht="15" hidden="false" customHeight="false" outlineLevel="0" collapsed="false">
      <c r="A26" s="375"/>
      <c r="B26" s="376" t="s">
        <v>427</v>
      </c>
      <c r="C26" s="274" t="n">
        <f aca="false">C27+C30</f>
        <v>0</v>
      </c>
      <c r="D26" s="274" t="n">
        <f aca="false">D27+D30</f>
        <v>0</v>
      </c>
      <c r="E26" s="274" t="n">
        <f aca="false">E27+E30</f>
        <v>0</v>
      </c>
      <c r="F26" s="274" t="n">
        <f aca="false">F27+F30</f>
        <v>0</v>
      </c>
      <c r="G26" s="274" t="n">
        <f aca="false">G27+G30</f>
        <v>0</v>
      </c>
      <c r="H26" s="274" t="n">
        <f aca="false">H27+H30</f>
        <v>0</v>
      </c>
      <c r="I26" s="274" t="n">
        <f aca="false">I27+I30</f>
        <v>0</v>
      </c>
      <c r="J26" s="274" t="n">
        <f aca="false">J27+J30</f>
        <v>0</v>
      </c>
      <c r="K26" s="274" t="n">
        <f aca="false">K27+K30</f>
        <v>0</v>
      </c>
      <c r="L26" s="274" t="n">
        <f aca="false">L27+L30</f>
        <v>0</v>
      </c>
      <c r="M26" s="274" t="n">
        <f aca="false">M27+M30</f>
        <v>0</v>
      </c>
      <c r="N26" s="274" t="n">
        <f aca="false">N27+N30</f>
        <v>0</v>
      </c>
      <c r="O26" s="274" t="n">
        <f aca="false">O27+O30</f>
        <v>0</v>
      </c>
      <c r="P26" s="274" t="n">
        <f aca="false">P27+P30</f>
        <v>0</v>
      </c>
      <c r="Q26" s="274" t="n">
        <f aca="false">Q27+Q30</f>
        <v>0</v>
      </c>
      <c r="R26" s="274" t="n">
        <f aca="false">R27+R30</f>
        <v>0</v>
      </c>
      <c r="S26" s="274" t="n">
        <f aca="false">S27+S30</f>
        <v>0</v>
      </c>
      <c r="T26" s="274" t="n">
        <f aca="false">T27+T30</f>
        <v>0</v>
      </c>
      <c r="U26" s="274" t="n">
        <f aca="false">U27+U30</f>
        <v>0</v>
      </c>
      <c r="V26" s="274" t="n">
        <f aca="false">V27+V30</f>
        <v>0</v>
      </c>
      <c r="W26" s="274" t="n">
        <f aca="false">W27+W30</f>
        <v>0</v>
      </c>
      <c r="X26" s="274" t="n">
        <f aca="false">X27+X30</f>
        <v>0</v>
      </c>
      <c r="Y26" s="274" t="n">
        <f aca="false">Y27+Y30</f>
        <v>0</v>
      </c>
      <c r="Z26" s="274" t="n">
        <f aca="false">Z27+Z30</f>
        <v>0</v>
      </c>
      <c r="AA26" s="274" t="n">
        <f aca="false">AA27+AA30</f>
        <v>0</v>
      </c>
      <c r="AB26" s="274" t="n">
        <f aca="false">AB27+AB30</f>
        <v>0</v>
      </c>
      <c r="AC26" s="274" t="n">
        <f aca="false">AC27+AC30</f>
        <v>0</v>
      </c>
      <c r="AD26" s="274" t="n">
        <f aca="false">AD27+AD30</f>
        <v>0</v>
      </c>
    </row>
    <row r="27" customFormat="false" ht="15" hidden="false" customHeight="false" outlineLevel="0" collapsed="false">
      <c r="A27" s="170"/>
      <c r="B27" s="372" t="s">
        <v>321</v>
      </c>
      <c r="C27" s="274" t="n">
        <f aca="false">C28+C29</f>
        <v>0</v>
      </c>
      <c r="D27" s="274" t="n">
        <f aca="false">D28+D29</f>
        <v>0</v>
      </c>
      <c r="E27" s="274" t="n">
        <f aca="false">E28+E29</f>
        <v>0</v>
      </c>
      <c r="F27" s="274" t="n">
        <f aca="false">F28+F29</f>
        <v>0</v>
      </c>
      <c r="G27" s="274" t="n">
        <f aca="false">G28+G29</f>
        <v>0</v>
      </c>
      <c r="H27" s="274" t="n">
        <f aca="false">H28+H29</f>
        <v>0</v>
      </c>
      <c r="I27" s="274" t="n">
        <f aca="false">I28+I29</f>
        <v>0</v>
      </c>
      <c r="J27" s="274" t="n">
        <f aca="false">J28+J29</f>
        <v>0</v>
      </c>
      <c r="K27" s="274" t="n">
        <f aca="false">K28+K29</f>
        <v>0</v>
      </c>
      <c r="L27" s="274" t="n">
        <f aca="false">L28+L29</f>
        <v>0</v>
      </c>
      <c r="M27" s="274" t="n">
        <f aca="false">M28+M29</f>
        <v>0</v>
      </c>
      <c r="N27" s="274" t="n">
        <f aca="false">N28+N29</f>
        <v>0</v>
      </c>
      <c r="O27" s="274" t="n">
        <f aca="false">O28+O29</f>
        <v>0</v>
      </c>
      <c r="P27" s="274" t="n">
        <f aca="false">P28+P29</f>
        <v>0</v>
      </c>
      <c r="Q27" s="274" t="n">
        <f aca="false">Q28+Q29</f>
        <v>0</v>
      </c>
      <c r="R27" s="274" t="n">
        <f aca="false">R28+R29</f>
        <v>0</v>
      </c>
      <c r="S27" s="274" t="n">
        <f aca="false">S28+S29</f>
        <v>0</v>
      </c>
      <c r="T27" s="274" t="n">
        <f aca="false">T28+T29</f>
        <v>0</v>
      </c>
      <c r="U27" s="274" t="n">
        <f aca="false">U28+U29</f>
        <v>0</v>
      </c>
      <c r="V27" s="274" t="n">
        <f aca="false">V28+V29</f>
        <v>0</v>
      </c>
      <c r="W27" s="274" t="n">
        <f aca="false">W28+W29</f>
        <v>0</v>
      </c>
      <c r="X27" s="274" t="n">
        <f aca="false">X28+X29</f>
        <v>0</v>
      </c>
      <c r="Y27" s="274" t="n">
        <f aca="false">Y28+Y29</f>
        <v>0</v>
      </c>
      <c r="Z27" s="274" t="n">
        <f aca="false">Z28+Z29</f>
        <v>0</v>
      </c>
      <c r="AA27" s="274" t="n">
        <f aca="false">AA28+AA29</f>
        <v>0</v>
      </c>
      <c r="AB27" s="274" t="n">
        <f aca="false">AB28+AB29</f>
        <v>0</v>
      </c>
      <c r="AC27" s="274" t="n">
        <f aca="false">AC28+AC29</f>
        <v>0</v>
      </c>
      <c r="AD27" s="274" t="n">
        <f aca="false">AD28+AD29</f>
        <v>0</v>
      </c>
    </row>
    <row r="28" customFormat="false" ht="15" hidden="false" customHeight="false" outlineLevel="0" collapsed="false">
      <c r="A28" s="170"/>
      <c r="B28" s="374" t="s">
        <v>424</v>
      </c>
      <c r="C28" s="370" t="n">
        <v>0</v>
      </c>
      <c r="D28" s="370" t="n">
        <v>0</v>
      </c>
      <c r="E28" s="370" t="n">
        <v>0</v>
      </c>
      <c r="F28" s="370" t="n">
        <v>0</v>
      </c>
      <c r="G28" s="370" t="n">
        <v>0</v>
      </c>
      <c r="H28" s="370" t="n">
        <v>0</v>
      </c>
      <c r="I28" s="370" t="n">
        <v>0</v>
      </c>
      <c r="J28" s="370" t="n">
        <v>0</v>
      </c>
      <c r="K28" s="370" t="n">
        <v>0</v>
      </c>
      <c r="L28" s="370" t="n">
        <v>0</v>
      </c>
      <c r="M28" s="370" t="n">
        <v>0</v>
      </c>
      <c r="N28" s="370" t="n">
        <v>0</v>
      </c>
      <c r="O28" s="370" t="n">
        <v>0</v>
      </c>
      <c r="P28" s="370" t="n">
        <v>0</v>
      </c>
      <c r="Q28" s="370" t="n">
        <v>0</v>
      </c>
      <c r="R28" s="370" t="n">
        <v>0</v>
      </c>
      <c r="S28" s="370" t="n">
        <v>0</v>
      </c>
      <c r="T28" s="370" t="n">
        <v>0</v>
      </c>
      <c r="U28" s="370" t="n">
        <v>0</v>
      </c>
      <c r="V28" s="370" t="n">
        <v>0</v>
      </c>
      <c r="W28" s="370" t="n">
        <v>0</v>
      </c>
      <c r="X28" s="370" t="n">
        <v>0</v>
      </c>
      <c r="Y28" s="370" t="n">
        <v>0</v>
      </c>
      <c r="Z28" s="370" t="n">
        <v>0</v>
      </c>
      <c r="AA28" s="370" t="n">
        <v>0</v>
      </c>
      <c r="AB28" s="370" t="n">
        <v>0</v>
      </c>
      <c r="AC28" s="370" t="n">
        <v>0</v>
      </c>
      <c r="AD28" s="370" t="n">
        <v>0</v>
      </c>
    </row>
    <row r="29" customFormat="false" ht="15" hidden="false" customHeight="false" outlineLevel="0" collapsed="false">
      <c r="A29" s="170"/>
      <c r="B29" s="374" t="s">
        <v>425</v>
      </c>
      <c r="C29" s="370" t="n">
        <v>0</v>
      </c>
      <c r="D29" s="370" t="n">
        <v>0</v>
      </c>
      <c r="E29" s="370" t="n">
        <v>0</v>
      </c>
      <c r="F29" s="370" t="n">
        <v>0</v>
      </c>
      <c r="G29" s="370" t="n">
        <v>0</v>
      </c>
      <c r="H29" s="370" t="n">
        <v>0</v>
      </c>
      <c r="I29" s="370" t="n">
        <v>0</v>
      </c>
      <c r="J29" s="370" t="n">
        <v>0</v>
      </c>
      <c r="K29" s="370" t="n">
        <v>0</v>
      </c>
      <c r="L29" s="370" t="n">
        <v>0</v>
      </c>
      <c r="M29" s="370" t="n">
        <v>0</v>
      </c>
      <c r="N29" s="370" t="n">
        <v>0</v>
      </c>
      <c r="O29" s="370" t="n">
        <v>0</v>
      </c>
      <c r="P29" s="370" t="n">
        <v>0</v>
      </c>
      <c r="Q29" s="370" t="n">
        <v>0</v>
      </c>
      <c r="R29" s="370" t="n">
        <v>0</v>
      </c>
      <c r="S29" s="370" t="n">
        <v>0</v>
      </c>
      <c r="T29" s="370" t="n">
        <v>0</v>
      </c>
      <c r="U29" s="370" t="n">
        <v>0</v>
      </c>
      <c r="V29" s="370" t="n">
        <v>0</v>
      </c>
      <c r="W29" s="370" t="n">
        <v>0</v>
      </c>
      <c r="X29" s="370" t="n">
        <v>0</v>
      </c>
      <c r="Y29" s="370" t="n">
        <v>0</v>
      </c>
      <c r="Z29" s="370" t="n">
        <v>0</v>
      </c>
      <c r="AA29" s="370" t="n">
        <v>0</v>
      </c>
      <c r="AB29" s="370" t="n">
        <v>0</v>
      </c>
      <c r="AC29" s="370" t="n">
        <v>0</v>
      </c>
      <c r="AD29" s="370" t="n">
        <v>0</v>
      </c>
    </row>
    <row r="30" customFormat="false" ht="15" hidden="false" customHeight="false" outlineLevel="0" collapsed="false">
      <c r="A30" s="170"/>
      <c r="B30" s="372" t="s">
        <v>320</v>
      </c>
      <c r="C30" s="274" t="n">
        <f aca="false">C31+C32</f>
        <v>0</v>
      </c>
      <c r="D30" s="274" t="n">
        <f aca="false">D31+D32</f>
        <v>0</v>
      </c>
      <c r="E30" s="274" t="n">
        <f aca="false">E31+E32</f>
        <v>0</v>
      </c>
      <c r="F30" s="274" t="n">
        <f aca="false">F31+F32</f>
        <v>0</v>
      </c>
      <c r="G30" s="274" t="n">
        <f aca="false">G31+G32</f>
        <v>0</v>
      </c>
      <c r="H30" s="274" t="n">
        <f aca="false">H31+H32</f>
        <v>0</v>
      </c>
      <c r="I30" s="274" t="n">
        <f aca="false">I31+I32</f>
        <v>0</v>
      </c>
      <c r="J30" s="274" t="n">
        <f aca="false">J31+J32</f>
        <v>0</v>
      </c>
      <c r="K30" s="274" t="n">
        <f aca="false">K31+K32</f>
        <v>0</v>
      </c>
      <c r="L30" s="274" t="n">
        <f aca="false">L31+L32</f>
        <v>0</v>
      </c>
      <c r="M30" s="274" t="n">
        <f aca="false">M31+M32</f>
        <v>0</v>
      </c>
      <c r="N30" s="274" t="n">
        <f aca="false">N31+N32</f>
        <v>0</v>
      </c>
      <c r="O30" s="274" t="n">
        <f aca="false">O31+O32</f>
        <v>0</v>
      </c>
      <c r="P30" s="274" t="n">
        <f aca="false">P31+P32</f>
        <v>0</v>
      </c>
      <c r="Q30" s="274" t="n">
        <f aca="false">Q31+Q32</f>
        <v>0</v>
      </c>
      <c r="R30" s="274" t="n">
        <f aca="false">R31+R32</f>
        <v>0</v>
      </c>
      <c r="S30" s="274" t="n">
        <f aca="false">S31+S32</f>
        <v>0</v>
      </c>
      <c r="T30" s="274" t="n">
        <f aca="false">T31+T32</f>
        <v>0</v>
      </c>
      <c r="U30" s="274" t="n">
        <f aca="false">U31+U32</f>
        <v>0</v>
      </c>
      <c r="V30" s="274" t="n">
        <f aca="false">V31+V32</f>
        <v>0</v>
      </c>
      <c r="W30" s="274" t="n">
        <f aca="false">W31+W32</f>
        <v>0</v>
      </c>
      <c r="X30" s="274" t="n">
        <f aca="false">X31+X32</f>
        <v>0</v>
      </c>
      <c r="Y30" s="274" t="n">
        <f aca="false">Y31+Y32</f>
        <v>0</v>
      </c>
      <c r="Z30" s="274" t="n">
        <f aca="false">Z31+Z32</f>
        <v>0</v>
      </c>
      <c r="AA30" s="274" t="n">
        <f aca="false">AA31+AA32</f>
        <v>0</v>
      </c>
      <c r="AB30" s="274" t="n">
        <f aca="false">AB31+AB32</f>
        <v>0</v>
      </c>
      <c r="AC30" s="274" t="n">
        <f aca="false">AC31+AC32</f>
        <v>0</v>
      </c>
      <c r="AD30" s="274" t="n">
        <f aca="false">AD31+AD32</f>
        <v>0</v>
      </c>
    </row>
    <row r="31" customFormat="false" ht="15" hidden="false" customHeight="false" outlineLevel="0" collapsed="false">
      <c r="A31" s="170"/>
      <c r="B31" s="374" t="s">
        <v>424</v>
      </c>
      <c r="C31" s="370" t="n">
        <v>0</v>
      </c>
      <c r="D31" s="370" t="n">
        <v>0</v>
      </c>
      <c r="E31" s="370" t="n">
        <v>0</v>
      </c>
      <c r="F31" s="370" t="n">
        <v>0</v>
      </c>
      <c r="G31" s="370" t="n">
        <v>0</v>
      </c>
      <c r="H31" s="370" t="n">
        <v>0</v>
      </c>
      <c r="I31" s="370" t="n">
        <v>0</v>
      </c>
      <c r="J31" s="370" t="n">
        <v>0</v>
      </c>
      <c r="K31" s="370" t="n">
        <v>0</v>
      </c>
      <c r="L31" s="370" t="n">
        <v>0</v>
      </c>
      <c r="M31" s="370" t="n">
        <v>0</v>
      </c>
      <c r="N31" s="370" t="n">
        <v>0</v>
      </c>
      <c r="O31" s="370" t="n">
        <v>0</v>
      </c>
      <c r="P31" s="370" t="n">
        <v>0</v>
      </c>
      <c r="Q31" s="370" t="n">
        <v>0</v>
      </c>
      <c r="R31" s="370" t="n">
        <v>0</v>
      </c>
      <c r="S31" s="370" t="n">
        <v>0</v>
      </c>
      <c r="T31" s="370" t="n">
        <v>0</v>
      </c>
      <c r="U31" s="370" t="n">
        <v>0</v>
      </c>
      <c r="V31" s="370" t="n">
        <v>0</v>
      </c>
      <c r="W31" s="370" t="n">
        <v>0</v>
      </c>
      <c r="X31" s="370" t="n">
        <v>0</v>
      </c>
      <c r="Y31" s="370" t="n">
        <v>0</v>
      </c>
      <c r="Z31" s="370" t="n">
        <v>0</v>
      </c>
      <c r="AA31" s="370" t="n">
        <v>0</v>
      </c>
      <c r="AB31" s="370" t="n">
        <v>0</v>
      </c>
      <c r="AC31" s="370" t="n">
        <v>0</v>
      </c>
      <c r="AD31" s="370" t="n">
        <v>0</v>
      </c>
    </row>
    <row r="32" customFormat="false" ht="15" hidden="false" customHeight="false" outlineLevel="0" collapsed="false">
      <c r="A32" s="170"/>
      <c r="B32" s="374" t="s">
        <v>425</v>
      </c>
      <c r="C32" s="370" t="n">
        <v>0</v>
      </c>
      <c r="D32" s="370" t="n">
        <v>0</v>
      </c>
      <c r="E32" s="370" t="n">
        <v>0</v>
      </c>
      <c r="F32" s="370" t="n">
        <v>0</v>
      </c>
      <c r="G32" s="370" t="n">
        <v>0</v>
      </c>
      <c r="H32" s="370" t="n">
        <v>0</v>
      </c>
      <c r="I32" s="370" t="n">
        <v>0</v>
      </c>
      <c r="J32" s="370" t="n">
        <v>0</v>
      </c>
      <c r="K32" s="370" t="n">
        <v>0</v>
      </c>
      <c r="L32" s="370" t="n">
        <v>0</v>
      </c>
      <c r="M32" s="370" t="n">
        <v>0</v>
      </c>
      <c r="N32" s="370" t="n">
        <v>0</v>
      </c>
      <c r="O32" s="370" t="n">
        <v>0</v>
      </c>
      <c r="P32" s="370" t="n">
        <v>0</v>
      </c>
      <c r="Q32" s="370" t="n">
        <v>0</v>
      </c>
      <c r="R32" s="370" t="n">
        <v>0</v>
      </c>
      <c r="S32" s="370" t="n">
        <v>0</v>
      </c>
      <c r="T32" s="370" t="n">
        <v>0</v>
      </c>
      <c r="U32" s="370" t="n">
        <v>0</v>
      </c>
      <c r="V32" s="370" t="n">
        <v>0</v>
      </c>
      <c r="W32" s="370" t="n">
        <v>0</v>
      </c>
      <c r="X32" s="370" t="n">
        <v>0</v>
      </c>
      <c r="Y32" s="370" t="n">
        <v>0</v>
      </c>
      <c r="Z32" s="370" t="n">
        <v>0</v>
      </c>
      <c r="AA32" s="370" t="n">
        <v>0</v>
      </c>
      <c r="AB32" s="370" t="n">
        <v>0</v>
      </c>
      <c r="AC32" s="370" t="n">
        <v>0</v>
      </c>
      <c r="AD32" s="370" t="n">
        <v>0</v>
      </c>
    </row>
    <row r="33" customFormat="false" ht="15" hidden="false" customHeight="false" outlineLevel="0" collapsed="false">
      <c r="A33" s="375"/>
      <c r="B33" s="369" t="s">
        <v>428</v>
      </c>
      <c r="C33" s="274" t="n">
        <f aca="false">C34+C37</f>
        <v>6928.36</v>
      </c>
      <c r="D33" s="274" t="n">
        <f aca="false">D34+D37</f>
        <v>6555.12</v>
      </c>
      <c r="E33" s="274" t="n">
        <f aca="false">E34+E37</f>
        <v>6450.25</v>
      </c>
      <c r="F33" s="274" t="n">
        <f aca="false">F34+F37</f>
        <v>6922.11</v>
      </c>
      <c r="G33" s="274" t="n">
        <f aca="false">G34+G37</f>
        <v>7393.99</v>
      </c>
      <c r="H33" s="274" t="n">
        <f aca="false">H34+H37</f>
        <v>7125.83</v>
      </c>
      <c r="I33" s="274" t="n">
        <f aca="false">I34+I37</f>
        <v>6857.67</v>
      </c>
      <c r="J33" s="274" t="n">
        <f aca="false">J34+J37</f>
        <v>6589.51</v>
      </c>
      <c r="K33" s="274" t="n">
        <f aca="false">K34+K37</f>
        <v>6642.31</v>
      </c>
      <c r="L33" s="274" t="n">
        <f aca="false">L34+L37</f>
        <v>6695.11</v>
      </c>
      <c r="M33" s="274" t="n">
        <f aca="false">M34+M37</f>
        <v>6747.9</v>
      </c>
      <c r="N33" s="274" t="n">
        <f aca="false">N34+N37</f>
        <v>6800.72</v>
      </c>
      <c r="O33" s="274" t="n">
        <f aca="false">O34+O37</f>
        <v>6853.52</v>
      </c>
      <c r="P33" s="274" t="n">
        <f aca="false">P34+P37</f>
        <v>6922.27</v>
      </c>
      <c r="Q33" s="274" t="n">
        <f aca="false">Q34+Q37</f>
        <v>6991</v>
      </c>
      <c r="R33" s="274" t="n">
        <f aca="false">R34+R37</f>
        <v>7059.75</v>
      </c>
      <c r="S33" s="274" t="n">
        <f aca="false">S34+S37</f>
        <v>7128.49</v>
      </c>
      <c r="T33" s="274" t="n">
        <f aca="false">T34+T37</f>
        <v>7197.22</v>
      </c>
      <c r="U33" s="274" t="n">
        <f aca="false">U34+U37</f>
        <v>7288.21</v>
      </c>
      <c r="V33" s="274" t="n">
        <f aca="false">V34+V37</f>
        <v>7379.19</v>
      </c>
      <c r="W33" s="274" t="n">
        <f aca="false">W34+W37</f>
        <v>7470.16</v>
      </c>
      <c r="X33" s="274" t="n">
        <f aca="false">X34+X37</f>
        <v>7561.14</v>
      </c>
      <c r="Y33" s="274" t="n">
        <f aca="false">Y34+Y37</f>
        <v>7652.1</v>
      </c>
      <c r="Z33" s="274" t="n">
        <f aca="false">Z34+Z37</f>
        <v>7774.17</v>
      </c>
      <c r="AA33" s="274" t="n">
        <f aca="false">AA34+AA37</f>
        <v>7896.24</v>
      </c>
      <c r="AB33" s="274" t="n">
        <f aca="false">AB34+AB37</f>
        <v>8018.31</v>
      </c>
      <c r="AC33" s="274" t="n">
        <f aca="false">AC34+AC37</f>
        <v>8140.38</v>
      </c>
      <c r="AD33" s="274" t="n">
        <f aca="false">AD34+AD37</f>
        <v>8262.45</v>
      </c>
    </row>
    <row r="34" customFormat="false" ht="15" hidden="false" customHeight="false" outlineLevel="0" collapsed="false">
      <c r="A34" s="170"/>
      <c r="B34" s="372" t="s">
        <v>321</v>
      </c>
      <c r="C34" s="274" t="n">
        <f aca="false">C35+C36</f>
        <v>4725.72</v>
      </c>
      <c r="D34" s="274" t="n">
        <f aca="false">D35+D36</f>
        <v>4365.84</v>
      </c>
      <c r="E34" s="274" t="n">
        <f aca="false">E35+E36</f>
        <v>4149.55</v>
      </c>
      <c r="F34" s="274" t="n">
        <f aca="false">F35+F36</f>
        <v>4610.71</v>
      </c>
      <c r="G34" s="274" t="n">
        <f aca="false">G35+G36</f>
        <v>5071.87</v>
      </c>
      <c r="H34" s="274" t="n">
        <f aca="false">H35+H36</f>
        <v>4830.05</v>
      </c>
      <c r="I34" s="274" t="n">
        <f aca="false">I35+I36</f>
        <v>4588.23</v>
      </c>
      <c r="J34" s="274" t="n">
        <f aca="false">J35+J36</f>
        <v>4346.41</v>
      </c>
      <c r="K34" s="274" t="n">
        <f aca="false">K35+K36</f>
        <v>4376.73</v>
      </c>
      <c r="L34" s="274" t="n">
        <f aca="false">L35+L36</f>
        <v>4407.05</v>
      </c>
      <c r="M34" s="274" t="n">
        <f aca="false">M35+M36</f>
        <v>4437.36</v>
      </c>
      <c r="N34" s="274" t="n">
        <f aca="false">N35+N36</f>
        <v>4467.69</v>
      </c>
      <c r="O34" s="274" t="n">
        <f aca="false">O35+O36</f>
        <v>4498</v>
      </c>
      <c r="P34" s="274" t="n">
        <f aca="false">P35+P36</f>
        <v>4550.54</v>
      </c>
      <c r="Q34" s="274" t="n">
        <f aca="false">Q35+Q36</f>
        <v>4603.07</v>
      </c>
      <c r="R34" s="274" t="n">
        <f aca="false">R35+R36</f>
        <v>4655.6</v>
      </c>
      <c r="S34" s="274" t="n">
        <f aca="false">S35+S36</f>
        <v>4708.14</v>
      </c>
      <c r="T34" s="274" t="n">
        <f aca="false">T35+T36</f>
        <v>4760.66</v>
      </c>
      <c r="U34" s="274" t="n">
        <f aca="false">U35+U36</f>
        <v>4825.2</v>
      </c>
      <c r="V34" s="274" t="n">
        <f aca="false">V35+V36</f>
        <v>4889.74</v>
      </c>
      <c r="W34" s="274" t="n">
        <f aca="false">W35+W36</f>
        <v>4954.26</v>
      </c>
      <c r="X34" s="274" t="n">
        <f aca="false">X35+X36</f>
        <v>5018.8</v>
      </c>
      <c r="Y34" s="274" t="n">
        <f aca="false">Y35+Y36</f>
        <v>5083.32</v>
      </c>
      <c r="Z34" s="274" t="n">
        <f aca="false">Z35+Z36</f>
        <v>5180.61</v>
      </c>
      <c r="AA34" s="274" t="n">
        <f aca="false">AA35+AA36</f>
        <v>5277.89</v>
      </c>
      <c r="AB34" s="274" t="n">
        <f aca="false">AB35+AB36</f>
        <v>5375.17</v>
      </c>
      <c r="AC34" s="274" t="n">
        <f aca="false">AC35+AC36</f>
        <v>5472.46</v>
      </c>
      <c r="AD34" s="274" t="n">
        <f aca="false">AD35+AD36</f>
        <v>5569.74</v>
      </c>
    </row>
    <row r="35" customFormat="false" ht="15" hidden="false" customHeight="false" outlineLevel="0" collapsed="false">
      <c r="A35" s="170"/>
      <c r="B35" s="374" t="s">
        <v>424</v>
      </c>
      <c r="C35" s="370" t="n">
        <v>4144.27</v>
      </c>
      <c r="D35" s="370" t="n">
        <v>3884.82</v>
      </c>
      <c r="E35" s="370" t="n">
        <v>3734.78</v>
      </c>
      <c r="F35" s="370" t="n">
        <v>4255.41</v>
      </c>
      <c r="G35" s="370" t="n">
        <v>4776.04</v>
      </c>
      <c r="H35" s="370" t="n">
        <v>4578.14</v>
      </c>
      <c r="I35" s="370" t="n">
        <v>4380.24</v>
      </c>
      <c r="J35" s="370" t="n">
        <v>4182.34</v>
      </c>
      <c r="K35" s="370" t="n">
        <v>4235.54</v>
      </c>
      <c r="L35" s="370" t="n">
        <v>4288.73</v>
      </c>
      <c r="M35" s="370" t="n">
        <v>4341.92</v>
      </c>
      <c r="N35" s="370" t="n">
        <v>4395.12</v>
      </c>
      <c r="O35" s="370" t="n">
        <v>4448.31</v>
      </c>
      <c r="P35" s="370" t="n">
        <v>4507.95</v>
      </c>
      <c r="Q35" s="370" t="n">
        <v>4567.58</v>
      </c>
      <c r="R35" s="370" t="n">
        <v>4627.22</v>
      </c>
      <c r="S35" s="370" t="n">
        <v>4686.86</v>
      </c>
      <c r="T35" s="370" t="n">
        <v>4746.49</v>
      </c>
      <c r="U35" s="370" t="n">
        <v>4813.19</v>
      </c>
      <c r="V35" s="370" t="n">
        <v>4879.89</v>
      </c>
      <c r="W35" s="370" t="n">
        <v>4946.58</v>
      </c>
      <c r="X35" s="370" t="n">
        <v>5013.28</v>
      </c>
      <c r="Y35" s="370" t="n">
        <v>5079.97</v>
      </c>
      <c r="Z35" s="370" t="n">
        <v>5177.84</v>
      </c>
      <c r="AA35" s="370" t="n">
        <v>5275.71</v>
      </c>
      <c r="AB35" s="370" t="n">
        <v>5373.58</v>
      </c>
      <c r="AC35" s="370" t="n">
        <v>5471.45</v>
      </c>
      <c r="AD35" s="370" t="n">
        <v>5569.32</v>
      </c>
    </row>
    <row r="36" customFormat="false" ht="15" hidden="false" customHeight="false" outlineLevel="0" collapsed="false">
      <c r="A36" s="170"/>
      <c r="B36" s="374" t="s">
        <v>425</v>
      </c>
      <c r="C36" s="370" t="n">
        <v>581.45</v>
      </c>
      <c r="D36" s="370" t="n">
        <v>481.02</v>
      </c>
      <c r="E36" s="370" t="n">
        <v>414.77</v>
      </c>
      <c r="F36" s="370" t="n">
        <v>355.3</v>
      </c>
      <c r="G36" s="370" t="n">
        <v>295.83</v>
      </c>
      <c r="H36" s="370" t="n">
        <v>251.91</v>
      </c>
      <c r="I36" s="370" t="n">
        <v>207.99</v>
      </c>
      <c r="J36" s="370" t="n">
        <v>164.07</v>
      </c>
      <c r="K36" s="370" t="n">
        <v>141.19</v>
      </c>
      <c r="L36" s="370" t="n">
        <v>118.32</v>
      </c>
      <c r="M36" s="370" t="n">
        <v>95.44</v>
      </c>
      <c r="N36" s="370" t="n">
        <v>72.57</v>
      </c>
      <c r="O36" s="370" t="n">
        <v>49.69</v>
      </c>
      <c r="P36" s="370" t="n">
        <v>42.59</v>
      </c>
      <c r="Q36" s="370" t="n">
        <v>35.49</v>
      </c>
      <c r="R36" s="370" t="n">
        <v>28.38</v>
      </c>
      <c r="S36" s="370" t="n">
        <v>21.28</v>
      </c>
      <c r="T36" s="370" t="n">
        <v>14.17</v>
      </c>
      <c r="U36" s="370" t="n">
        <v>12.01</v>
      </c>
      <c r="V36" s="370" t="n">
        <v>9.85</v>
      </c>
      <c r="W36" s="370" t="n">
        <v>7.68</v>
      </c>
      <c r="X36" s="370" t="n">
        <v>5.52</v>
      </c>
      <c r="Y36" s="370" t="n">
        <v>3.35</v>
      </c>
      <c r="Z36" s="370" t="n">
        <v>2.77</v>
      </c>
      <c r="AA36" s="370" t="n">
        <v>2.18</v>
      </c>
      <c r="AB36" s="370" t="n">
        <v>1.59</v>
      </c>
      <c r="AC36" s="370" t="n">
        <v>1.01</v>
      </c>
      <c r="AD36" s="370" t="n">
        <v>0.42</v>
      </c>
    </row>
    <row r="37" customFormat="false" ht="15" hidden="false" customHeight="false" outlineLevel="0" collapsed="false">
      <c r="A37" s="170"/>
      <c r="B37" s="372" t="s">
        <v>320</v>
      </c>
      <c r="C37" s="274" t="n">
        <f aca="false">C38+C39</f>
        <v>2202.64</v>
      </c>
      <c r="D37" s="274" t="n">
        <f aca="false">D38+D39</f>
        <v>2189.28</v>
      </c>
      <c r="E37" s="274" t="n">
        <f aca="false">E38+E39</f>
        <v>2300.7</v>
      </c>
      <c r="F37" s="274" t="n">
        <f aca="false">F38+F39</f>
        <v>2311.4</v>
      </c>
      <c r="G37" s="274" t="n">
        <f aca="false">G38+G39</f>
        <v>2322.12</v>
      </c>
      <c r="H37" s="274" t="n">
        <f aca="false">H38+H39</f>
        <v>2295.78</v>
      </c>
      <c r="I37" s="274" t="n">
        <f aca="false">I38+I39</f>
        <v>2269.44</v>
      </c>
      <c r="J37" s="274" t="n">
        <f aca="false">J38+J39</f>
        <v>2243.1</v>
      </c>
      <c r="K37" s="274" t="n">
        <f aca="false">K38+K39</f>
        <v>2265.58</v>
      </c>
      <c r="L37" s="274" t="n">
        <f aca="false">L38+L39</f>
        <v>2288.06</v>
      </c>
      <c r="M37" s="274" t="n">
        <f aca="false">M38+M39</f>
        <v>2310.54</v>
      </c>
      <c r="N37" s="274" t="n">
        <f aca="false">N38+N39</f>
        <v>2333.03</v>
      </c>
      <c r="O37" s="274" t="n">
        <f aca="false">O38+O39</f>
        <v>2355.52</v>
      </c>
      <c r="P37" s="274" t="n">
        <f aca="false">P38+P39</f>
        <v>2371.73</v>
      </c>
      <c r="Q37" s="274" t="n">
        <f aca="false">Q38+Q39</f>
        <v>2387.93</v>
      </c>
      <c r="R37" s="274" t="n">
        <f aca="false">R38+R39</f>
        <v>2404.15</v>
      </c>
      <c r="S37" s="274" t="n">
        <f aca="false">S38+S39</f>
        <v>2420.35</v>
      </c>
      <c r="T37" s="274" t="n">
        <f aca="false">T38+T39</f>
        <v>2436.56</v>
      </c>
      <c r="U37" s="274" t="n">
        <f aca="false">U38+U39</f>
        <v>2463.01</v>
      </c>
      <c r="V37" s="274" t="n">
        <f aca="false">V38+V39</f>
        <v>2489.45</v>
      </c>
      <c r="W37" s="274" t="n">
        <f aca="false">W38+W39</f>
        <v>2515.9</v>
      </c>
      <c r="X37" s="274" t="n">
        <f aca="false">X38+X39</f>
        <v>2542.34</v>
      </c>
      <c r="Y37" s="274" t="n">
        <f aca="false">Y38+Y39</f>
        <v>2568.78</v>
      </c>
      <c r="Z37" s="274" t="n">
        <f aca="false">Z38+Z39</f>
        <v>2593.56</v>
      </c>
      <c r="AA37" s="274" t="n">
        <f aca="false">AA38+AA39</f>
        <v>2618.35</v>
      </c>
      <c r="AB37" s="274" t="n">
        <f aca="false">AB38+AB39</f>
        <v>2643.14</v>
      </c>
      <c r="AC37" s="274" t="n">
        <f aca="false">AC38+AC39</f>
        <v>2667.92</v>
      </c>
      <c r="AD37" s="274" t="n">
        <f aca="false">AD38+AD39</f>
        <v>2692.71</v>
      </c>
    </row>
    <row r="38" customFormat="false" ht="15" hidden="false" customHeight="false" outlineLevel="0" collapsed="false">
      <c r="A38" s="170"/>
      <c r="B38" s="374" t="s">
        <v>424</v>
      </c>
      <c r="C38" s="370" t="n">
        <v>2024.5</v>
      </c>
      <c r="D38" s="370" t="n">
        <v>2041.88</v>
      </c>
      <c r="E38" s="370" t="n">
        <v>2166.48</v>
      </c>
      <c r="F38" s="370" t="n">
        <v>2195.9</v>
      </c>
      <c r="G38" s="370" t="n">
        <v>2225.33</v>
      </c>
      <c r="H38" s="370" t="n">
        <v>2212.06</v>
      </c>
      <c r="I38" s="370" t="n">
        <v>2198.79</v>
      </c>
      <c r="J38" s="370" t="n">
        <v>2185.52</v>
      </c>
      <c r="K38" s="370" t="n">
        <v>2214.89</v>
      </c>
      <c r="L38" s="370" t="n">
        <v>2244.27</v>
      </c>
      <c r="M38" s="370" t="n">
        <v>2273.64</v>
      </c>
      <c r="N38" s="370" t="n">
        <v>2303.02</v>
      </c>
      <c r="O38" s="370" t="n">
        <v>2332.4</v>
      </c>
      <c r="P38" s="370" t="n">
        <v>2350.53</v>
      </c>
      <c r="Q38" s="370" t="n">
        <v>2368.66</v>
      </c>
      <c r="R38" s="370" t="n">
        <v>2386.8</v>
      </c>
      <c r="S38" s="370" t="n">
        <v>2404.93</v>
      </c>
      <c r="T38" s="370" t="n">
        <v>2423.06</v>
      </c>
      <c r="U38" s="370" t="n">
        <v>2449.83</v>
      </c>
      <c r="V38" s="370" t="n">
        <v>2476.6</v>
      </c>
      <c r="W38" s="370" t="n">
        <v>2503.37</v>
      </c>
      <c r="X38" s="370" t="n">
        <v>2530.13</v>
      </c>
      <c r="Y38" s="370" t="n">
        <v>2556.9</v>
      </c>
      <c r="Z38" s="370" t="n">
        <v>2581.7</v>
      </c>
      <c r="AA38" s="370" t="n">
        <v>2606.51</v>
      </c>
      <c r="AB38" s="370" t="n">
        <v>2631.31</v>
      </c>
      <c r="AC38" s="370" t="n">
        <v>2656.11</v>
      </c>
      <c r="AD38" s="370" t="n">
        <v>2680.92</v>
      </c>
    </row>
    <row r="39" customFormat="false" ht="15" hidden="false" customHeight="false" outlineLevel="0" collapsed="false">
      <c r="A39" s="170"/>
      <c r="B39" s="374" t="s">
        <v>425</v>
      </c>
      <c r="C39" s="370" t="n">
        <v>178.14</v>
      </c>
      <c r="D39" s="370" t="n">
        <v>147.4</v>
      </c>
      <c r="E39" s="370" t="n">
        <v>134.22</v>
      </c>
      <c r="F39" s="370" t="n">
        <v>115.5</v>
      </c>
      <c r="G39" s="370" t="n">
        <v>96.79</v>
      </c>
      <c r="H39" s="370" t="n">
        <v>83.72</v>
      </c>
      <c r="I39" s="370" t="n">
        <v>70.65</v>
      </c>
      <c r="J39" s="370" t="n">
        <v>57.58</v>
      </c>
      <c r="K39" s="370" t="n">
        <v>50.69</v>
      </c>
      <c r="L39" s="370" t="n">
        <v>43.79</v>
      </c>
      <c r="M39" s="370" t="n">
        <v>36.9</v>
      </c>
      <c r="N39" s="370" t="n">
        <v>30.01</v>
      </c>
      <c r="O39" s="370" t="n">
        <v>23.12</v>
      </c>
      <c r="P39" s="370" t="n">
        <v>21.2</v>
      </c>
      <c r="Q39" s="370" t="n">
        <v>19.27</v>
      </c>
      <c r="R39" s="370" t="n">
        <v>17.35</v>
      </c>
      <c r="S39" s="370" t="n">
        <v>15.42</v>
      </c>
      <c r="T39" s="370" t="n">
        <v>13.5</v>
      </c>
      <c r="U39" s="370" t="n">
        <v>13.18</v>
      </c>
      <c r="V39" s="370" t="n">
        <v>12.85</v>
      </c>
      <c r="W39" s="370" t="n">
        <v>12.53</v>
      </c>
      <c r="X39" s="370" t="n">
        <v>12.21</v>
      </c>
      <c r="Y39" s="370" t="n">
        <v>11.88</v>
      </c>
      <c r="Z39" s="370" t="n">
        <v>11.86</v>
      </c>
      <c r="AA39" s="370" t="n">
        <v>11.84</v>
      </c>
      <c r="AB39" s="370" t="n">
        <v>11.83</v>
      </c>
      <c r="AC39" s="370" t="n">
        <v>11.81</v>
      </c>
      <c r="AD39" s="370" t="n">
        <v>11.79</v>
      </c>
    </row>
    <row r="40" customFormat="false" ht="15" hidden="false" customHeight="false" outlineLevel="0" collapsed="false">
      <c r="A40" s="375"/>
      <c r="B40" s="369" t="s">
        <v>429</v>
      </c>
      <c r="C40" s="274" t="n">
        <f aca="false">C41+C44</f>
        <v>291.57</v>
      </c>
      <c r="D40" s="274" t="n">
        <f aca="false">D41+D44</f>
        <v>244.5</v>
      </c>
      <c r="E40" s="274" t="n">
        <f aca="false">E41+E44</f>
        <v>216.11</v>
      </c>
      <c r="F40" s="274" t="n">
        <f aca="false">F41+F44</f>
        <v>191.07</v>
      </c>
      <c r="G40" s="274" t="n">
        <f aca="false">G41+G44</f>
        <v>166.03</v>
      </c>
      <c r="H40" s="274" t="n">
        <f aca="false">H41+H44</f>
        <v>147.37</v>
      </c>
      <c r="I40" s="274" t="n">
        <f aca="false">I41+I44</f>
        <v>128.71</v>
      </c>
      <c r="J40" s="274" t="n">
        <f aca="false">J41+J44</f>
        <v>110.07</v>
      </c>
      <c r="K40" s="274" t="n">
        <f aca="false">K41+K44</f>
        <v>94.89</v>
      </c>
      <c r="L40" s="274" t="n">
        <f aca="false">L41+L44</f>
        <v>79.73</v>
      </c>
      <c r="M40" s="274" t="n">
        <f aca="false">M41+M44</f>
        <v>64.54</v>
      </c>
      <c r="N40" s="274" t="n">
        <f aca="false">N41+N44</f>
        <v>49.38</v>
      </c>
      <c r="O40" s="274" t="n">
        <f aca="false">O41+O44</f>
        <v>34.19</v>
      </c>
      <c r="P40" s="274" t="n">
        <f aca="false">P41+P44</f>
        <v>29.32</v>
      </c>
      <c r="Q40" s="274" t="n">
        <f aca="false">Q41+Q44</f>
        <v>24.45</v>
      </c>
      <c r="R40" s="274" t="n">
        <f aca="false">R41+R44</f>
        <v>19.6</v>
      </c>
      <c r="S40" s="274" t="n">
        <f aca="false">S41+S44</f>
        <v>14.74</v>
      </c>
      <c r="T40" s="274" t="n">
        <f aca="false">T41+T44</f>
        <v>9.86</v>
      </c>
      <c r="U40" s="274" t="n">
        <f aca="false">U41+U44</f>
        <v>8.32</v>
      </c>
      <c r="V40" s="274" t="n">
        <f aca="false">V41+V44</f>
        <v>6.77</v>
      </c>
      <c r="W40" s="274" t="n">
        <f aca="false">W41+W44</f>
        <v>5.23</v>
      </c>
      <c r="X40" s="274" t="n">
        <f aca="false">X41+X44</f>
        <v>3.68</v>
      </c>
      <c r="Y40" s="274" t="n">
        <f aca="false">Y41+Y44</f>
        <v>2.15</v>
      </c>
      <c r="Z40" s="274" t="n">
        <f aca="false">Z41+Z44</f>
        <v>1.75</v>
      </c>
      <c r="AA40" s="274" t="n">
        <f aca="false">AA41+AA44</f>
        <v>1.33</v>
      </c>
      <c r="AB40" s="274" t="n">
        <f aca="false">AB41+AB44</f>
        <v>0.94</v>
      </c>
      <c r="AC40" s="274" t="n">
        <f aca="false">AC41+AC44</f>
        <v>0.54</v>
      </c>
      <c r="AD40" s="274" t="n">
        <f aca="false">AD41+AD44</f>
        <v>0.14</v>
      </c>
    </row>
    <row r="41" customFormat="false" ht="15" hidden="false" customHeight="false" outlineLevel="0" collapsed="false">
      <c r="A41" s="170"/>
      <c r="B41" s="372" t="s">
        <v>321</v>
      </c>
      <c r="C41" s="274" t="n">
        <f aca="false">C42+C43</f>
        <v>136.09</v>
      </c>
      <c r="D41" s="274" t="n">
        <f aca="false">D42+D43</f>
        <v>114.15</v>
      </c>
      <c r="E41" s="274" t="n">
        <f aca="false">E42+E43</f>
        <v>100.15</v>
      </c>
      <c r="F41" s="274" t="n">
        <f aca="false">F42+F43</f>
        <v>88.43</v>
      </c>
      <c r="G41" s="274" t="n">
        <f aca="false">G42+G43</f>
        <v>76.71</v>
      </c>
      <c r="H41" s="274" t="n">
        <f aca="false">H42+H43</f>
        <v>67.84</v>
      </c>
      <c r="I41" s="274" t="n">
        <f aca="false">I42+I43</f>
        <v>58.98</v>
      </c>
      <c r="J41" s="274" t="n">
        <f aca="false">J42+J43</f>
        <v>50.13</v>
      </c>
      <c r="K41" s="274" t="n">
        <f aca="false">K42+K43</f>
        <v>43.1</v>
      </c>
      <c r="L41" s="274" t="n">
        <f aca="false">L42+L43</f>
        <v>36.08</v>
      </c>
      <c r="M41" s="274" t="n">
        <f aca="false">M42+M43</f>
        <v>29.05</v>
      </c>
      <c r="N41" s="274" t="n">
        <f aca="false">N42+N43</f>
        <v>22.03</v>
      </c>
      <c r="O41" s="274" t="n">
        <f aca="false">O42+O43</f>
        <v>15</v>
      </c>
      <c r="P41" s="274" t="n">
        <f aca="false">P42+P43</f>
        <v>12.91</v>
      </c>
      <c r="Q41" s="274" t="n">
        <f aca="false">Q42+Q43</f>
        <v>10.82</v>
      </c>
      <c r="R41" s="274" t="n">
        <f aca="false">R42+R43</f>
        <v>8.74</v>
      </c>
      <c r="S41" s="274" t="n">
        <f aca="false">S42+S43</f>
        <v>6.66</v>
      </c>
      <c r="T41" s="274" t="n">
        <f aca="false">T42+T43</f>
        <v>4.57</v>
      </c>
      <c r="U41" s="274" t="n">
        <f aca="false">U42+U43</f>
        <v>3.89</v>
      </c>
      <c r="V41" s="274" t="n">
        <f aca="false">V42+V43</f>
        <v>3.2</v>
      </c>
      <c r="W41" s="274" t="n">
        <f aca="false">W42+W43</f>
        <v>2.53</v>
      </c>
      <c r="X41" s="274" t="n">
        <f aca="false">X42+X43</f>
        <v>1.85</v>
      </c>
      <c r="Y41" s="274" t="n">
        <f aca="false">Y42+Y43</f>
        <v>1.17</v>
      </c>
      <c r="Z41" s="274" t="n">
        <f aca="false">Z42+Z43</f>
        <v>0.96</v>
      </c>
      <c r="AA41" s="274" t="n">
        <f aca="false">AA42+AA43</f>
        <v>0.75</v>
      </c>
      <c r="AB41" s="274" t="n">
        <f aca="false">AB42+AB43</f>
        <v>0.55</v>
      </c>
      <c r="AC41" s="274" t="n">
        <f aca="false">AC42+AC43</f>
        <v>0.34</v>
      </c>
      <c r="AD41" s="274" t="n">
        <f aca="false">AD42+AD43</f>
        <v>0.13</v>
      </c>
    </row>
    <row r="42" customFormat="false" ht="15" hidden="false" customHeight="false" outlineLevel="0" collapsed="false">
      <c r="A42" s="170"/>
      <c r="B42" s="374" t="s">
        <v>424</v>
      </c>
      <c r="C42" s="370" t="n">
        <v>134.56</v>
      </c>
      <c r="D42" s="370" t="n">
        <v>112.86</v>
      </c>
      <c r="E42" s="370" t="n">
        <v>99.03</v>
      </c>
      <c r="F42" s="370" t="n">
        <v>87.46</v>
      </c>
      <c r="G42" s="370" t="n">
        <v>75.89</v>
      </c>
      <c r="H42" s="370" t="n">
        <v>67.14</v>
      </c>
      <c r="I42" s="370" t="n">
        <v>58.4</v>
      </c>
      <c r="J42" s="370" t="n">
        <v>49.66</v>
      </c>
      <c r="K42" s="370" t="n">
        <v>42.7</v>
      </c>
      <c r="L42" s="370" t="n">
        <v>35.74</v>
      </c>
      <c r="M42" s="370" t="n">
        <v>28.78</v>
      </c>
      <c r="N42" s="370" t="n">
        <v>21.82</v>
      </c>
      <c r="O42" s="370" t="n">
        <v>14.86</v>
      </c>
      <c r="P42" s="370" t="n">
        <v>12.79</v>
      </c>
      <c r="Q42" s="370" t="n">
        <v>10.72</v>
      </c>
      <c r="R42" s="370" t="n">
        <v>8.66</v>
      </c>
      <c r="S42" s="370" t="n">
        <v>6.59</v>
      </c>
      <c r="T42" s="370" t="n">
        <v>4.52</v>
      </c>
      <c r="U42" s="370" t="n">
        <v>3.85</v>
      </c>
      <c r="V42" s="370" t="n">
        <v>3.17</v>
      </c>
      <c r="W42" s="370" t="n">
        <v>2.5</v>
      </c>
      <c r="X42" s="370" t="n">
        <v>1.83</v>
      </c>
      <c r="Y42" s="370" t="n">
        <v>1.15</v>
      </c>
      <c r="Z42" s="370" t="n">
        <v>0.95</v>
      </c>
      <c r="AA42" s="370" t="n">
        <v>0.74</v>
      </c>
      <c r="AB42" s="370" t="n">
        <v>0.54</v>
      </c>
      <c r="AC42" s="370" t="n">
        <v>0.33</v>
      </c>
      <c r="AD42" s="370" t="n">
        <v>0.13</v>
      </c>
    </row>
    <row r="43" customFormat="false" ht="15" hidden="false" customHeight="false" outlineLevel="0" collapsed="false">
      <c r="A43" s="170"/>
      <c r="B43" s="374" t="s">
        <v>425</v>
      </c>
      <c r="C43" s="370" t="n">
        <v>1.53</v>
      </c>
      <c r="D43" s="370" t="n">
        <v>1.29</v>
      </c>
      <c r="E43" s="370" t="n">
        <v>1.12</v>
      </c>
      <c r="F43" s="370" t="n">
        <v>0.97</v>
      </c>
      <c r="G43" s="370" t="n">
        <v>0.82</v>
      </c>
      <c r="H43" s="370" t="n">
        <v>0.7</v>
      </c>
      <c r="I43" s="370" t="n">
        <v>0.58</v>
      </c>
      <c r="J43" s="370" t="n">
        <v>0.47</v>
      </c>
      <c r="K43" s="370" t="n">
        <v>0.4</v>
      </c>
      <c r="L43" s="370" t="n">
        <v>0.34</v>
      </c>
      <c r="M43" s="370" t="n">
        <v>0.27</v>
      </c>
      <c r="N43" s="370" t="n">
        <v>0.21</v>
      </c>
      <c r="O43" s="370" t="n">
        <v>0.14</v>
      </c>
      <c r="P43" s="370" t="n">
        <v>0.12</v>
      </c>
      <c r="Q43" s="370" t="n">
        <v>0.1</v>
      </c>
      <c r="R43" s="370" t="n">
        <v>0.08</v>
      </c>
      <c r="S43" s="370" t="n">
        <v>0.07</v>
      </c>
      <c r="T43" s="370" t="n">
        <v>0.05</v>
      </c>
      <c r="U43" s="370" t="n">
        <v>0.04</v>
      </c>
      <c r="V43" s="370" t="n">
        <v>0.03</v>
      </c>
      <c r="W43" s="370" t="n">
        <v>0.03</v>
      </c>
      <c r="X43" s="370" t="n">
        <v>0.02</v>
      </c>
      <c r="Y43" s="370" t="n">
        <v>0.02</v>
      </c>
      <c r="Z43" s="370" t="n">
        <v>0.01</v>
      </c>
      <c r="AA43" s="370" t="n">
        <v>0.01</v>
      </c>
      <c r="AB43" s="370" t="n">
        <v>0.01</v>
      </c>
      <c r="AC43" s="370" t="n">
        <v>0.01</v>
      </c>
      <c r="AD43" s="370" t="n">
        <v>0</v>
      </c>
    </row>
    <row r="44" customFormat="false" ht="15" hidden="false" customHeight="false" outlineLevel="0" collapsed="false">
      <c r="A44" s="170"/>
      <c r="B44" s="372" t="s">
        <v>320</v>
      </c>
      <c r="C44" s="274" t="n">
        <f aca="false">C45+C46</f>
        <v>155.48</v>
      </c>
      <c r="D44" s="274" t="n">
        <f aca="false">D45+D46</f>
        <v>130.35</v>
      </c>
      <c r="E44" s="274" t="n">
        <f aca="false">E45+E46</f>
        <v>115.96</v>
      </c>
      <c r="F44" s="274" t="n">
        <f aca="false">F45+F46</f>
        <v>102.64</v>
      </c>
      <c r="G44" s="274" t="n">
        <f aca="false">G45+G46</f>
        <v>89.32</v>
      </c>
      <c r="H44" s="274" t="n">
        <f aca="false">H45+H46</f>
        <v>79.53</v>
      </c>
      <c r="I44" s="274" t="n">
        <f aca="false">I45+I46</f>
        <v>69.73</v>
      </c>
      <c r="J44" s="274" t="n">
        <f aca="false">J45+J46</f>
        <v>59.94</v>
      </c>
      <c r="K44" s="274" t="n">
        <f aca="false">K45+K46</f>
        <v>51.79</v>
      </c>
      <c r="L44" s="274" t="n">
        <f aca="false">L45+L46</f>
        <v>43.65</v>
      </c>
      <c r="M44" s="274" t="n">
        <f aca="false">M45+M46</f>
        <v>35.49</v>
      </c>
      <c r="N44" s="274" t="n">
        <f aca="false">N45+N46</f>
        <v>27.35</v>
      </c>
      <c r="O44" s="274" t="n">
        <f aca="false">O45+O46</f>
        <v>19.19</v>
      </c>
      <c r="P44" s="274" t="n">
        <f aca="false">P45+P46</f>
        <v>16.41</v>
      </c>
      <c r="Q44" s="274" t="n">
        <f aca="false">Q45+Q46</f>
        <v>13.63</v>
      </c>
      <c r="R44" s="274" t="n">
        <f aca="false">R45+R46</f>
        <v>10.86</v>
      </c>
      <c r="S44" s="274" t="n">
        <f aca="false">S45+S46</f>
        <v>8.08</v>
      </c>
      <c r="T44" s="274" t="n">
        <f aca="false">T45+T46</f>
        <v>5.29</v>
      </c>
      <c r="U44" s="274" t="n">
        <f aca="false">U45+U46</f>
        <v>4.43</v>
      </c>
      <c r="V44" s="274" t="n">
        <f aca="false">V45+V46</f>
        <v>3.57</v>
      </c>
      <c r="W44" s="274" t="n">
        <f aca="false">W45+W46</f>
        <v>2.7</v>
      </c>
      <c r="X44" s="274" t="n">
        <f aca="false">X45+X46</f>
        <v>1.83</v>
      </c>
      <c r="Y44" s="274" t="n">
        <f aca="false">Y45+Y46</f>
        <v>0.98</v>
      </c>
      <c r="Z44" s="274" t="n">
        <f aca="false">Z45+Z46</f>
        <v>0.79</v>
      </c>
      <c r="AA44" s="274" t="n">
        <f aca="false">AA45+AA46</f>
        <v>0.58</v>
      </c>
      <c r="AB44" s="274" t="n">
        <f aca="false">AB45+AB46</f>
        <v>0.39</v>
      </c>
      <c r="AC44" s="274" t="n">
        <f aca="false">AC45+AC46</f>
        <v>0.2</v>
      </c>
      <c r="AD44" s="274" t="n">
        <f aca="false">AD45+AD46</f>
        <v>0.01</v>
      </c>
    </row>
    <row r="45" customFormat="false" ht="15" hidden="false" customHeight="false" outlineLevel="0" collapsed="false">
      <c r="A45" s="170"/>
      <c r="B45" s="374" t="s">
        <v>424</v>
      </c>
      <c r="C45" s="370" t="n">
        <v>153.72</v>
      </c>
      <c r="D45" s="370" t="n">
        <v>128.87</v>
      </c>
      <c r="E45" s="370" t="n">
        <v>114.67</v>
      </c>
      <c r="F45" s="370" t="n">
        <v>101.53</v>
      </c>
      <c r="G45" s="370" t="n">
        <v>88.38</v>
      </c>
      <c r="H45" s="370" t="n">
        <v>78.72</v>
      </c>
      <c r="I45" s="370" t="n">
        <v>69.06</v>
      </c>
      <c r="J45" s="370" t="n">
        <v>59.4</v>
      </c>
      <c r="K45" s="370" t="n">
        <v>51.33</v>
      </c>
      <c r="L45" s="370" t="n">
        <v>43.26</v>
      </c>
      <c r="M45" s="370" t="n">
        <v>35.18</v>
      </c>
      <c r="N45" s="370" t="n">
        <v>27.11</v>
      </c>
      <c r="O45" s="370" t="n">
        <v>19.03</v>
      </c>
      <c r="P45" s="370" t="n">
        <v>16.27</v>
      </c>
      <c r="Q45" s="370" t="n">
        <v>13.51</v>
      </c>
      <c r="R45" s="370" t="n">
        <v>10.76</v>
      </c>
      <c r="S45" s="370" t="n">
        <v>8</v>
      </c>
      <c r="T45" s="370" t="n">
        <v>5.24</v>
      </c>
      <c r="U45" s="370" t="n">
        <v>4.38</v>
      </c>
      <c r="V45" s="370" t="n">
        <v>3.53</v>
      </c>
      <c r="W45" s="370" t="n">
        <v>2.67</v>
      </c>
      <c r="X45" s="370" t="n">
        <v>1.81</v>
      </c>
      <c r="Y45" s="370" t="n">
        <v>0.96</v>
      </c>
      <c r="Z45" s="370" t="n">
        <v>0.77</v>
      </c>
      <c r="AA45" s="370" t="n">
        <v>0.57</v>
      </c>
      <c r="AB45" s="370" t="n">
        <v>0.38</v>
      </c>
      <c r="AC45" s="370" t="n">
        <v>0.19</v>
      </c>
      <c r="AD45" s="370" t="n">
        <v>0</v>
      </c>
    </row>
    <row r="46" customFormat="false" ht="15" hidden="false" customHeight="false" outlineLevel="0" collapsed="false">
      <c r="A46" s="170"/>
      <c r="B46" s="374" t="s">
        <v>425</v>
      </c>
      <c r="C46" s="370" t="n">
        <v>1.76</v>
      </c>
      <c r="D46" s="370" t="n">
        <v>1.48</v>
      </c>
      <c r="E46" s="370" t="n">
        <v>1.29</v>
      </c>
      <c r="F46" s="370" t="n">
        <v>1.11</v>
      </c>
      <c r="G46" s="370" t="n">
        <v>0.94</v>
      </c>
      <c r="H46" s="370" t="n">
        <v>0.81</v>
      </c>
      <c r="I46" s="370" t="n">
        <v>0.67</v>
      </c>
      <c r="J46" s="370" t="n">
        <v>0.54</v>
      </c>
      <c r="K46" s="370" t="n">
        <v>0.46</v>
      </c>
      <c r="L46" s="370" t="n">
        <v>0.39</v>
      </c>
      <c r="M46" s="370" t="n">
        <v>0.31</v>
      </c>
      <c r="N46" s="370" t="n">
        <v>0.24</v>
      </c>
      <c r="O46" s="370" t="n">
        <v>0.16</v>
      </c>
      <c r="P46" s="370" t="n">
        <v>0.14</v>
      </c>
      <c r="Q46" s="370" t="n">
        <v>0.12</v>
      </c>
      <c r="R46" s="370" t="n">
        <v>0.1</v>
      </c>
      <c r="S46" s="370" t="n">
        <v>0.08</v>
      </c>
      <c r="T46" s="370" t="n">
        <v>0.05</v>
      </c>
      <c r="U46" s="370" t="n">
        <v>0.05</v>
      </c>
      <c r="V46" s="370" t="n">
        <v>0.04</v>
      </c>
      <c r="W46" s="370" t="n">
        <v>0.03</v>
      </c>
      <c r="X46" s="370" t="n">
        <v>0.02</v>
      </c>
      <c r="Y46" s="370" t="n">
        <v>0.02</v>
      </c>
      <c r="Z46" s="370" t="n">
        <v>0.02</v>
      </c>
      <c r="AA46" s="370" t="n">
        <v>0.01</v>
      </c>
      <c r="AB46" s="370" t="n">
        <v>0.01</v>
      </c>
      <c r="AC46" s="370" t="n">
        <v>0.01</v>
      </c>
      <c r="AD46" s="370" t="n">
        <v>0.01</v>
      </c>
    </row>
    <row r="47" customFormat="false" ht="15" hidden="false" customHeight="false" outlineLevel="0" collapsed="false">
      <c r="A47" s="375"/>
      <c r="B47" s="369" t="s">
        <v>430</v>
      </c>
      <c r="C47" s="274" t="n">
        <f aca="false">C48+C51</f>
        <v>851.36</v>
      </c>
      <c r="D47" s="274" t="n">
        <f aca="false">D48+D51</f>
        <v>760.04</v>
      </c>
      <c r="E47" s="274" t="n">
        <f aca="false">E48+E51</f>
        <v>652.59</v>
      </c>
      <c r="F47" s="274" t="n">
        <f aca="false">F48+F51</f>
        <v>554.12</v>
      </c>
      <c r="G47" s="274" t="n">
        <f aca="false">G48+G51</f>
        <v>455.67</v>
      </c>
      <c r="H47" s="274" t="n">
        <f aca="false">H48+H51</f>
        <v>397.29</v>
      </c>
      <c r="I47" s="274" t="n">
        <f aca="false">I48+I51</f>
        <v>338.93</v>
      </c>
      <c r="J47" s="274" t="n">
        <f aca="false">J48+J51</f>
        <v>280.56</v>
      </c>
      <c r="K47" s="274" t="n">
        <f aca="false">K48+K51</f>
        <v>245.7</v>
      </c>
      <c r="L47" s="274" t="n">
        <f aca="false">L48+L51</f>
        <v>210.85</v>
      </c>
      <c r="M47" s="274" t="n">
        <f aca="false">M48+M51</f>
        <v>176</v>
      </c>
      <c r="N47" s="274" t="n">
        <f aca="false">N48+N51</f>
        <v>141.15</v>
      </c>
      <c r="O47" s="274" t="n">
        <f aca="false">O48+O51</f>
        <v>106.29</v>
      </c>
      <c r="P47" s="274" t="n">
        <f aca="false">P48+P51</f>
        <v>91.4</v>
      </c>
      <c r="Q47" s="274" t="n">
        <f aca="false">Q48+Q51</f>
        <v>76.49</v>
      </c>
      <c r="R47" s="274" t="n">
        <f aca="false">R48+R51</f>
        <v>61.6</v>
      </c>
      <c r="S47" s="274" t="n">
        <f aca="false">S48+S51</f>
        <v>46.69</v>
      </c>
      <c r="T47" s="274" t="n">
        <f aca="false">T48+T51</f>
        <v>31.79</v>
      </c>
      <c r="U47" s="274" t="n">
        <f aca="false">U48+U51</f>
        <v>26.44</v>
      </c>
      <c r="V47" s="274" t="n">
        <f aca="false">V48+V51</f>
        <v>21.09</v>
      </c>
      <c r="W47" s="274" t="n">
        <f aca="false">W48+W51</f>
        <v>15.73</v>
      </c>
      <c r="X47" s="274" t="n">
        <f aca="false">X48+X51</f>
        <v>10.39</v>
      </c>
      <c r="Y47" s="274" t="n">
        <f aca="false">Y48+Y51</f>
        <v>5.04</v>
      </c>
      <c r="Z47" s="274" t="n">
        <f aca="false">Z48+Z51</f>
        <v>4.08</v>
      </c>
      <c r="AA47" s="274" t="n">
        <f aca="false">AA48+AA51</f>
        <v>3.12</v>
      </c>
      <c r="AB47" s="274" t="n">
        <f aca="false">AB48+AB51</f>
        <v>2.17</v>
      </c>
      <c r="AC47" s="274" t="n">
        <f aca="false">AC48+AC51</f>
        <v>1.2</v>
      </c>
      <c r="AD47" s="274" t="n">
        <f aca="false">AD48+AD51</f>
        <v>0.24</v>
      </c>
    </row>
    <row r="48" customFormat="false" ht="15" hidden="false" customHeight="false" outlineLevel="0" collapsed="false">
      <c r="A48" s="170"/>
      <c r="B48" s="372" t="s">
        <v>321</v>
      </c>
      <c r="C48" s="274" t="n">
        <f aca="false">C49+C50</f>
        <v>370.18</v>
      </c>
      <c r="D48" s="274" t="n">
        <f aca="false">D49+D50</f>
        <v>326.2</v>
      </c>
      <c r="E48" s="274" t="n">
        <f aca="false">E49+E50</f>
        <v>275.29</v>
      </c>
      <c r="F48" s="274" t="n">
        <f aca="false">F49+F50</f>
        <v>229.35</v>
      </c>
      <c r="G48" s="274" t="n">
        <f aca="false">G49+G50</f>
        <v>183.42</v>
      </c>
      <c r="H48" s="274" t="n">
        <f aca="false">H49+H50</f>
        <v>158.14</v>
      </c>
      <c r="I48" s="274" t="n">
        <f aca="false">I49+I50</f>
        <v>132.87</v>
      </c>
      <c r="J48" s="274" t="n">
        <f aca="false">J49+J50</f>
        <v>107.59</v>
      </c>
      <c r="K48" s="274" t="n">
        <f aca="false">K49+K50</f>
        <v>93.77</v>
      </c>
      <c r="L48" s="274" t="n">
        <f aca="false">L49+L50</f>
        <v>79.95</v>
      </c>
      <c r="M48" s="274" t="n">
        <f aca="false">M49+M50</f>
        <v>66.13</v>
      </c>
      <c r="N48" s="274" t="n">
        <f aca="false">N49+N50</f>
        <v>52.31</v>
      </c>
      <c r="O48" s="274" t="n">
        <f aca="false">O49+O50</f>
        <v>38.49</v>
      </c>
      <c r="P48" s="274" t="n">
        <f aca="false">P49+P50</f>
        <v>32.99</v>
      </c>
      <c r="Q48" s="274" t="n">
        <f aca="false">Q49+Q50</f>
        <v>27.48</v>
      </c>
      <c r="R48" s="274" t="n">
        <f aca="false">R49+R50</f>
        <v>21.98</v>
      </c>
      <c r="S48" s="274" t="n">
        <f aca="false">S49+S50</f>
        <v>16.47</v>
      </c>
      <c r="T48" s="274" t="n">
        <f aca="false">T49+T50</f>
        <v>10.97</v>
      </c>
      <c r="U48" s="274" t="n">
        <f aca="false">U49+U50</f>
        <v>9.09</v>
      </c>
      <c r="V48" s="274" t="n">
        <f aca="false">V49+V50</f>
        <v>7.21</v>
      </c>
      <c r="W48" s="274" t="n">
        <f aca="false">W49+W50</f>
        <v>5.32</v>
      </c>
      <c r="X48" s="274" t="n">
        <f aca="false">X49+X50</f>
        <v>3.44</v>
      </c>
      <c r="Y48" s="274" t="n">
        <f aca="false">Y49+Y50</f>
        <v>1.56</v>
      </c>
      <c r="Z48" s="274" t="n">
        <f aca="false">Z49+Z50</f>
        <v>1.25</v>
      </c>
      <c r="AA48" s="274" t="n">
        <f aca="false">AA49+AA50</f>
        <v>0.94</v>
      </c>
      <c r="AB48" s="274" t="n">
        <f aca="false">AB49+AB50</f>
        <v>0.63</v>
      </c>
      <c r="AC48" s="274" t="n">
        <f aca="false">AC49+AC50</f>
        <v>0.31</v>
      </c>
      <c r="AD48" s="274" t="n">
        <f aca="false">AD49+AD50</f>
        <v>0</v>
      </c>
    </row>
    <row r="49" customFormat="false" ht="15" hidden="false" customHeight="false" outlineLevel="0" collapsed="false">
      <c r="A49" s="170"/>
      <c r="B49" s="374" t="s">
        <v>424</v>
      </c>
      <c r="C49" s="370" t="n">
        <v>0</v>
      </c>
      <c r="D49" s="370" t="n">
        <v>0</v>
      </c>
      <c r="E49" s="370" t="n">
        <v>0</v>
      </c>
      <c r="F49" s="370" t="n">
        <v>0</v>
      </c>
      <c r="G49" s="370" t="n">
        <v>0</v>
      </c>
      <c r="H49" s="370" t="n">
        <v>0</v>
      </c>
      <c r="I49" s="370" t="n">
        <v>0</v>
      </c>
      <c r="J49" s="370" t="n">
        <v>0</v>
      </c>
      <c r="K49" s="370" t="n">
        <v>0</v>
      </c>
      <c r="L49" s="370" t="n">
        <v>0</v>
      </c>
      <c r="M49" s="370" t="n">
        <v>0</v>
      </c>
      <c r="N49" s="370" t="n">
        <v>0</v>
      </c>
      <c r="O49" s="370" t="n">
        <v>0</v>
      </c>
      <c r="P49" s="370" t="n">
        <v>0</v>
      </c>
      <c r="Q49" s="370" t="n">
        <v>0</v>
      </c>
      <c r="R49" s="370" t="n">
        <v>0</v>
      </c>
      <c r="S49" s="370" t="n">
        <v>0</v>
      </c>
      <c r="T49" s="370" t="n">
        <v>0</v>
      </c>
      <c r="U49" s="370" t="n">
        <v>0</v>
      </c>
      <c r="V49" s="370" t="n">
        <v>0</v>
      </c>
      <c r="W49" s="370" t="n">
        <v>0</v>
      </c>
      <c r="X49" s="370" t="n">
        <v>0</v>
      </c>
      <c r="Y49" s="370" t="n">
        <v>0</v>
      </c>
      <c r="Z49" s="370" t="n">
        <v>0</v>
      </c>
      <c r="AA49" s="370" t="n">
        <v>0</v>
      </c>
      <c r="AB49" s="370" t="n">
        <v>0</v>
      </c>
      <c r="AC49" s="370" t="n">
        <v>0</v>
      </c>
      <c r="AD49" s="370" t="n">
        <v>0</v>
      </c>
    </row>
    <row r="50" customFormat="false" ht="15" hidden="false" customHeight="false" outlineLevel="0" collapsed="false">
      <c r="A50" s="170"/>
      <c r="B50" s="374" t="s">
        <v>425</v>
      </c>
      <c r="C50" s="370" t="n">
        <v>370.18</v>
      </c>
      <c r="D50" s="370" t="n">
        <v>326.2</v>
      </c>
      <c r="E50" s="370" t="n">
        <v>275.29</v>
      </c>
      <c r="F50" s="370" t="n">
        <v>229.35</v>
      </c>
      <c r="G50" s="370" t="n">
        <v>183.42</v>
      </c>
      <c r="H50" s="370" t="n">
        <v>158.14</v>
      </c>
      <c r="I50" s="370" t="n">
        <v>132.87</v>
      </c>
      <c r="J50" s="370" t="n">
        <v>107.59</v>
      </c>
      <c r="K50" s="370" t="n">
        <v>93.77</v>
      </c>
      <c r="L50" s="370" t="n">
        <v>79.95</v>
      </c>
      <c r="M50" s="370" t="n">
        <v>66.13</v>
      </c>
      <c r="N50" s="370" t="n">
        <v>52.31</v>
      </c>
      <c r="O50" s="370" t="n">
        <v>38.49</v>
      </c>
      <c r="P50" s="370" t="n">
        <v>32.99</v>
      </c>
      <c r="Q50" s="370" t="n">
        <v>27.48</v>
      </c>
      <c r="R50" s="370" t="n">
        <v>21.98</v>
      </c>
      <c r="S50" s="370" t="n">
        <v>16.47</v>
      </c>
      <c r="T50" s="370" t="n">
        <v>10.97</v>
      </c>
      <c r="U50" s="370" t="n">
        <v>9.09</v>
      </c>
      <c r="V50" s="370" t="n">
        <v>7.21</v>
      </c>
      <c r="W50" s="370" t="n">
        <v>5.32</v>
      </c>
      <c r="X50" s="370" t="n">
        <v>3.44</v>
      </c>
      <c r="Y50" s="370" t="n">
        <v>1.56</v>
      </c>
      <c r="Z50" s="370" t="n">
        <v>1.25</v>
      </c>
      <c r="AA50" s="370" t="n">
        <v>0.94</v>
      </c>
      <c r="AB50" s="370" t="n">
        <v>0.63</v>
      </c>
      <c r="AC50" s="370" t="n">
        <v>0.31</v>
      </c>
      <c r="AD50" s="370" t="n">
        <v>0</v>
      </c>
    </row>
    <row r="51" customFormat="false" ht="15" hidden="false" customHeight="false" outlineLevel="0" collapsed="false">
      <c r="A51" s="170"/>
      <c r="B51" s="372" t="s">
        <v>320</v>
      </c>
      <c r="C51" s="274" t="n">
        <f aca="false">C52+C53</f>
        <v>481.18</v>
      </c>
      <c r="D51" s="274" t="n">
        <f aca="false">D52+D53</f>
        <v>433.84</v>
      </c>
      <c r="E51" s="274" t="n">
        <f aca="false">E52+E53</f>
        <v>377.3</v>
      </c>
      <c r="F51" s="274" t="n">
        <f aca="false">F52+F53</f>
        <v>324.77</v>
      </c>
      <c r="G51" s="274" t="n">
        <f aca="false">G52+G53</f>
        <v>272.25</v>
      </c>
      <c r="H51" s="274" t="n">
        <f aca="false">H52+H53</f>
        <v>239.15</v>
      </c>
      <c r="I51" s="274" t="n">
        <f aca="false">I52+I53</f>
        <v>206.06</v>
      </c>
      <c r="J51" s="274" t="n">
        <f aca="false">J52+J53</f>
        <v>172.97</v>
      </c>
      <c r="K51" s="274" t="n">
        <f aca="false">K52+K53</f>
        <v>151.93</v>
      </c>
      <c r="L51" s="274" t="n">
        <f aca="false">L52+L53</f>
        <v>130.9</v>
      </c>
      <c r="M51" s="274" t="n">
        <f aca="false">M52+M53</f>
        <v>109.87</v>
      </c>
      <c r="N51" s="274" t="n">
        <f aca="false">N52+N53</f>
        <v>88.84</v>
      </c>
      <c r="O51" s="274" t="n">
        <f aca="false">O52+O53</f>
        <v>67.8</v>
      </c>
      <c r="P51" s="274" t="n">
        <f aca="false">P52+P53</f>
        <v>58.41</v>
      </c>
      <c r="Q51" s="274" t="n">
        <f aca="false">Q52+Q53</f>
        <v>49.01</v>
      </c>
      <c r="R51" s="274" t="n">
        <f aca="false">R52+R53</f>
        <v>39.62</v>
      </c>
      <c r="S51" s="274" t="n">
        <f aca="false">S52+S53</f>
        <v>30.22</v>
      </c>
      <c r="T51" s="274" t="n">
        <f aca="false">T52+T53</f>
        <v>20.82</v>
      </c>
      <c r="U51" s="274" t="n">
        <f aca="false">U52+U53</f>
        <v>17.35</v>
      </c>
      <c r="V51" s="274" t="n">
        <f aca="false">V52+V53</f>
        <v>13.88</v>
      </c>
      <c r="W51" s="274" t="n">
        <f aca="false">W52+W53</f>
        <v>10.41</v>
      </c>
      <c r="X51" s="274" t="n">
        <f aca="false">X52+X53</f>
        <v>6.95</v>
      </c>
      <c r="Y51" s="274" t="n">
        <f aca="false">Y52+Y53</f>
        <v>3.48</v>
      </c>
      <c r="Z51" s="274" t="n">
        <f aca="false">Z52+Z53</f>
        <v>2.83</v>
      </c>
      <c r="AA51" s="274" t="n">
        <f aca="false">AA52+AA53</f>
        <v>2.18</v>
      </c>
      <c r="AB51" s="274" t="n">
        <f aca="false">AB52+AB53</f>
        <v>1.54</v>
      </c>
      <c r="AC51" s="274" t="n">
        <f aca="false">AC52+AC53</f>
        <v>0.89</v>
      </c>
      <c r="AD51" s="274" t="n">
        <f aca="false">AD52+AD53</f>
        <v>0.24</v>
      </c>
    </row>
    <row r="52" customFormat="false" ht="15" hidden="false" customHeight="false" outlineLevel="0" collapsed="false">
      <c r="A52" s="170"/>
      <c r="B52" s="374" t="s">
        <v>424</v>
      </c>
      <c r="C52" s="370" t="n">
        <v>0</v>
      </c>
      <c r="D52" s="370" t="n">
        <v>0</v>
      </c>
      <c r="E52" s="370" t="n">
        <v>0</v>
      </c>
      <c r="F52" s="370" t="n">
        <v>0</v>
      </c>
      <c r="G52" s="370" t="n">
        <v>0</v>
      </c>
      <c r="H52" s="370" t="n">
        <v>0</v>
      </c>
      <c r="I52" s="370" t="n">
        <v>0</v>
      </c>
      <c r="J52" s="370" t="n">
        <v>0</v>
      </c>
      <c r="K52" s="370" t="n">
        <v>0.23</v>
      </c>
      <c r="L52" s="370" t="n">
        <v>0.47</v>
      </c>
      <c r="M52" s="370" t="n">
        <v>0.7</v>
      </c>
      <c r="N52" s="370" t="n">
        <v>0.94</v>
      </c>
      <c r="O52" s="370" t="n">
        <v>1.17</v>
      </c>
      <c r="P52" s="370" t="n">
        <v>1.08</v>
      </c>
      <c r="Q52" s="370" t="n">
        <v>0.98</v>
      </c>
      <c r="R52" s="370" t="n">
        <v>0.89</v>
      </c>
      <c r="S52" s="370" t="n">
        <v>0.79</v>
      </c>
      <c r="T52" s="370" t="n">
        <v>0.69</v>
      </c>
      <c r="U52" s="370" t="n">
        <v>0.64</v>
      </c>
      <c r="V52" s="370" t="n">
        <v>0.58</v>
      </c>
      <c r="W52" s="370" t="n">
        <v>0.52</v>
      </c>
      <c r="X52" s="370" t="n">
        <v>0.47</v>
      </c>
      <c r="Y52" s="370" t="n">
        <v>0.41</v>
      </c>
      <c r="Z52" s="370" t="n">
        <v>0.38</v>
      </c>
      <c r="AA52" s="370" t="n">
        <v>0.34</v>
      </c>
      <c r="AB52" s="370" t="n">
        <v>0.31</v>
      </c>
      <c r="AC52" s="370" t="n">
        <v>0.28</v>
      </c>
      <c r="AD52" s="370" t="n">
        <v>0.24</v>
      </c>
    </row>
    <row r="53" customFormat="false" ht="15" hidden="false" customHeight="false" outlineLevel="0" collapsed="false">
      <c r="A53" s="170"/>
      <c r="B53" s="374" t="s">
        <v>425</v>
      </c>
      <c r="C53" s="370" t="n">
        <v>481.18</v>
      </c>
      <c r="D53" s="370" t="n">
        <v>433.84</v>
      </c>
      <c r="E53" s="370" t="n">
        <v>377.3</v>
      </c>
      <c r="F53" s="370" t="n">
        <v>324.77</v>
      </c>
      <c r="G53" s="370" t="n">
        <v>272.25</v>
      </c>
      <c r="H53" s="370" t="n">
        <v>239.15</v>
      </c>
      <c r="I53" s="370" t="n">
        <v>206.06</v>
      </c>
      <c r="J53" s="370" t="n">
        <v>172.97</v>
      </c>
      <c r="K53" s="370" t="n">
        <v>151.7</v>
      </c>
      <c r="L53" s="370" t="n">
        <v>130.43</v>
      </c>
      <c r="M53" s="370" t="n">
        <v>109.17</v>
      </c>
      <c r="N53" s="370" t="n">
        <v>87.9</v>
      </c>
      <c r="O53" s="370" t="n">
        <v>66.63</v>
      </c>
      <c r="P53" s="370" t="n">
        <v>57.33</v>
      </c>
      <c r="Q53" s="370" t="n">
        <v>48.03</v>
      </c>
      <c r="R53" s="370" t="n">
        <v>38.73</v>
      </c>
      <c r="S53" s="370" t="n">
        <v>29.43</v>
      </c>
      <c r="T53" s="370" t="n">
        <v>20.13</v>
      </c>
      <c r="U53" s="370" t="n">
        <v>16.71</v>
      </c>
      <c r="V53" s="370" t="n">
        <v>13.3</v>
      </c>
      <c r="W53" s="370" t="n">
        <v>9.89</v>
      </c>
      <c r="X53" s="370" t="n">
        <v>6.48</v>
      </c>
      <c r="Y53" s="370" t="n">
        <v>3.07</v>
      </c>
      <c r="Z53" s="370" t="n">
        <v>2.45</v>
      </c>
      <c r="AA53" s="370" t="n">
        <v>1.84</v>
      </c>
      <c r="AB53" s="370" t="n">
        <v>1.23</v>
      </c>
      <c r="AC53" s="370" t="n">
        <v>0.61</v>
      </c>
      <c r="AD53" s="370" t="n">
        <v>0</v>
      </c>
    </row>
    <row r="54" customFormat="false" ht="15" hidden="false" customHeight="false" outlineLevel="0" collapsed="false">
      <c r="A54" s="375"/>
      <c r="B54" s="369" t="s">
        <v>431</v>
      </c>
      <c r="C54" s="274" t="n">
        <f aca="false">C55+C58</f>
        <v>1082.87</v>
      </c>
      <c r="D54" s="274" t="n">
        <f aca="false">D55+D58</f>
        <v>968.96</v>
      </c>
      <c r="E54" s="274" t="n">
        <f aca="false">E55+E58</f>
        <v>836.85</v>
      </c>
      <c r="F54" s="274" t="n">
        <f aca="false">F55+F58</f>
        <v>717.01</v>
      </c>
      <c r="G54" s="274" t="n">
        <f aca="false">G55+G58</f>
        <v>597.18</v>
      </c>
      <c r="H54" s="274" t="n">
        <f aca="false">H55+H58</f>
        <v>526.6</v>
      </c>
      <c r="I54" s="274" t="n">
        <f aca="false">I55+I58</f>
        <v>455.99</v>
      </c>
      <c r="J54" s="274" t="n">
        <f aca="false">J55+J58</f>
        <v>385.39</v>
      </c>
      <c r="K54" s="274" t="n">
        <f aca="false">K55+K58</f>
        <v>341.65</v>
      </c>
      <c r="L54" s="274" t="n">
        <f aca="false">L55+L58</f>
        <v>297.94</v>
      </c>
      <c r="M54" s="274" t="n">
        <f aca="false">M55+M58</f>
        <v>254.2</v>
      </c>
      <c r="N54" s="274" t="n">
        <f aca="false">N55+N58</f>
        <v>210.46</v>
      </c>
      <c r="O54" s="274" t="n">
        <f aca="false">O55+O58</f>
        <v>166.72</v>
      </c>
      <c r="P54" s="274" t="n">
        <f aca="false">P55+P58</f>
        <v>146.63</v>
      </c>
      <c r="Q54" s="274" t="n">
        <f aca="false">Q55+Q58</f>
        <v>126.56</v>
      </c>
      <c r="R54" s="274" t="n">
        <f aca="false">R55+R58</f>
        <v>106.46</v>
      </c>
      <c r="S54" s="274" t="n">
        <f aca="false">S55+S58</f>
        <v>86.37</v>
      </c>
      <c r="T54" s="274" t="n">
        <f aca="false">T55+T58</f>
        <v>66.3</v>
      </c>
      <c r="U54" s="274" t="n">
        <f aca="false">U55+U58</f>
        <v>57.82</v>
      </c>
      <c r="V54" s="274" t="n">
        <f aca="false">V55+V58</f>
        <v>49.34</v>
      </c>
      <c r="W54" s="274" t="n">
        <f aca="false">W55+W58</f>
        <v>40.87</v>
      </c>
      <c r="X54" s="274" t="n">
        <f aca="false">X55+X58</f>
        <v>32.4</v>
      </c>
      <c r="Y54" s="274" t="n">
        <f aca="false">Y55+Y58</f>
        <v>23.93</v>
      </c>
      <c r="Z54" s="274" t="n">
        <f aca="false">Z55+Z58</f>
        <v>20.82</v>
      </c>
      <c r="AA54" s="274" t="n">
        <f aca="false">AA55+AA58</f>
        <v>17.73</v>
      </c>
      <c r="AB54" s="274" t="n">
        <f aca="false">AB55+AB58</f>
        <v>14.64</v>
      </c>
      <c r="AC54" s="274" t="n">
        <f aca="false">AC55+AC58</f>
        <v>11.54</v>
      </c>
      <c r="AD54" s="274" t="n">
        <f aca="false">AD55+AD58</f>
        <v>8.44</v>
      </c>
    </row>
    <row r="55" customFormat="false" ht="15" hidden="false" customHeight="false" outlineLevel="0" collapsed="false">
      <c r="A55" s="170"/>
      <c r="B55" s="372" t="s">
        <v>321</v>
      </c>
      <c r="C55" s="274" t="n">
        <f aca="false">C56+C57</f>
        <v>556.43</v>
      </c>
      <c r="D55" s="274" t="n">
        <f aca="false">D56+D57</f>
        <v>498.39</v>
      </c>
      <c r="E55" s="274" t="n">
        <f aca="false">E56+E57</f>
        <v>431.29</v>
      </c>
      <c r="F55" s="274" t="n">
        <f aca="false">F56+F57</f>
        <v>370.42</v>
      </c>
      <c r="G55" s="274" t="n">
        <f aca="false">G56+G57</f>
        <v>309.57</v>
      </c>
      <c r="H55" s="274" t="n">
        <f aca="false">H56+H57</f>
        <v>276.48</v>
      </c>
      <c r="I55" s="274" t="n">
        <f aca="false">I56+I57</f>
        <v>243.38</v>
      </c>
      <c r="J55" s="274" t="n">
        <f aca="false">J56+J57</f>
        <v>210.29</v>
      </c>
      <c r="K55" s="274" t="n">
        <f aca="false">K56+K57</f>
        <v>186.03</v>
      </c>
      <c r="L55" s="274" t="n">
        <f aca="false">L56+L57</f>
        <v>161.78</v>
      </c>
      <c r="M55" s="274" t="n">
        <f aca="false">M56+M57</f>
        <v>137.52</v>
      </c>
      <c r="N55" s="274" t="n">
        <f aca="false">N56+N57</f>
        <v>113.26</v>
      </c>
      <c r="O55" s="274" t="n">
        <f aca="false">O56+O57</f>
        <v>89</v>
      </c>
      <c r="P55" s="274" t="n">
        <f aca="false">P56+P57</f>
        <v>78.41</v>
      </c>
      <c r="Q55" s="274" t="n">
        <f aca="false">Q56+Q57</f>
        <v>67.83</v>
      </c>
      <c r="R55" s="274" t="n">
        <f aca="false">R56+R57</f>
        <v>57.23</v>
      </c>
      <c r="S55" s="274" t="n">
        <f aca="false">S56+S57</f>
        <v>46.64</v>
      </c>
      <c r="T55" s="274" t="n">
        <f aca="false">T56+T57</f>
        <v>36.06</v>
      </c>
      <c r="U55" s="274" t="n">
        <f aca="false">U56+U57</f>
        <v>31.78</v>
      </c>
      <c r="V55" s="274" t="n">
        <f aca="false">V56+V57</f>
        <v>27.5</v>
      </c>
      <c r="W55" s="274" t="n">
        <f aca="false">W56+W57</f>
        <v>23.21</v>
      </c>
      <c r="X55" s="274" t="n">
        <f aca="false">X56+X57</f>
        <v>18.94</v>
      </c>
      <c r="Y55" s="274" t="n">
        <f aca="false">Y56+Y57</f>
        <v>14.66</v>
      </c>
      <c r="Z55" s="274" t="n">
        <f aca="false">Z56+Z57</f>
        <v>12.65</v>
      </c>
      <c r="AA55" s="274" t="n">
        <f aca="false">AA56+AA57</f>
        <v>10.65</v>
      </c>
      <c r="AB55" s="274" t="n">
        <f aca="false">AB56+AB57</f>
        <v>8.65</v>
      </c>
      <c r="AC55" s="274" t="n">
        <f aca="false">AC56+AC57</f>
        <v>6.64</v>
      </c>
      <c r="AD55" s="274" t="n">
        <f aca="false">AD56+AD57</f>
        <v>4.64</v>
      </c>
    </row>
    <row r="56" customFormat="false" ht="15" hidden="false" customHeight="false" outlineLevel="0" collapsed="false">
      <c r="A56" s="170"/>
      <c r="B56" s="374" t="s">
        <v>424</v>
      </c>
      <c r="C56" s="370" t="n">
        <v>72.52</v>
      </c>
      <c r="D56" s="370" t="n">
        <v>69.5</v>
      </c>
      <c r="E56" s="370" t="n">
        <v>66.04</v>
      </c>
      <c r="F56" s="370" t="n">
        <v>62.58</v>
      </c>
      <c r="G56" s="370" t="n">
        <v>59.13</v>
      </c>
      <c r="H56" s="370" t="n">
        <v>55.08</v>
      </c>
      <c r="I56" s="370" t="n">
        <v>51.02</v>
      </c>
      <c r="J56" s="370" t="n">
        <v>46.97</v>
      </c>
      <c r="K56" s="370" t="n">
        <v>43.16</v>
      </c>
      <c r="L56" s="370" t="n">
        <v>39.36</v>
      </c>
      <c r="M56" s="370" t="n">
        <v>35.55</v>
      </c>
      <c r="N56" s="370" t="n">
        <v>31.74</v>
      </c>
      <c r="O56" s="370" t="n">
        <v>27.93</v>
      </c>
      <c r="P56" s="370" t="n">
        <v>25.42</v>
      </c>
      <c r="Q56" s="370" t="n">
        <v>22.92</v>
      </c>
      <c r="R56" s="370" t="n">
        <v>20.41</v>
      </c>
      <c r="S56" s="370" t="n">
        <v>17.9</v>
      </c>
      <c r="T56" s="370" t="n">
        <v>15.4</v>
      </c>
      <c r="U56" s="370" t="n">
        <v>14.04</v>
      </c>
      <c r="V56" s="370" t="n">
        <v>12.68</v>
      </c>
      <c r="W56" s="370" t="n">
        <v>11.32</v>
      </c>
      <c r="X56" s="370" t="n">
        <v>9.97</v>
      </c>
      <c r="Y56" s="370" t="n">
        <v>8.61</v>
      </c>
      <c r="Z56" s="370" t="n">
        <v>7.81</v>
      </c>
      <c r="AA56" s="370" t="n">
        <v>7.02</v>
      </c>
      <c r="AB56" s="370" t="n">
        <v>6.23</v>
      </c>
      <c r="AC56" s="370" t="n">
        <v>5.43</v>
      </c>
      <c r="AD56" s="370" t="n">
        <v>4.64</v>
      </c>
    </row>
    <row r="57" customFormat="false" ht="15" hidden="false" customHeight="false" outlineLevel="0" collapsed="false">
      <c r="A57" s="170"/>
      <c r="B57" s="374" t="s">
        <v>425</v>
      </c>
      <c r="C57" s="370" t="n">
        <v>483.91</v>
      </c>
      <c r="D57" s="370" t="n">
        <v>428.89</v>
      </c>
      <c r="E57" s="370" t="n">
        <v>365.25</v>
      </c>
      <c r="F57" s="370" t="n">
        <v>307.84</v>
      </c>
      <c r="G57" s="370" t="n">
        <v>250.44</v>
      </c>
      <c r="H57" s="370" t="n">
        <v>221.4</v>
      </c>
      <c r="I57" s="370" t="n">
        <v>192.36</v>
      </c>
      <c r="J57" s="370" t="n">
        <v>163.32</v>
      </c>
      <c r="K57" s="370" t="n">
        <v>142.87</v>
      </c>
      <c r="L57" s="370" t="n">
        <v>122.42</v>
      </c>
      <c r="M57" s="370" t="n">
        <v>101.97</v>
      </c>
      <c r="N57" s="370" t="n">
        <v>81.52</v>
      </c>
      <c r="O57" s="370" t="n">
        <v>61.07</v>
      </c>
      <c r="P57" s="370" t="n">
        <v>52.99</v>
      </c>
      <c r="Q57" s="370" t="n">
        <v>44.91</v>
      </c>
      <c r="R57" s="370" t="n">
        <v>36.82</v>
      </c>
      <c r="S57" s="370" t="n">
        <v>28.74</v>
      </c>
      <c r="T57" s="370" t="n">
        <v>20.66</v>
      </c>
      <c r="U57" s="370" t="n">
        <v>17.74</v>
      </c>
      <c r="V57" s="370" t="n">
        <v>14.82</v>
      </c>
      <c r="W57" s="370" t="n">
        <v>11.89</v>
      </c>
      <c r="X57" s="370" t="n">
        <v>8.97</v>
      </c>
      <c r="Y57" s="370" t="n">
        <v>6.05</v>
      </c>
      <c r="Z57" s="370" t="n">
        <v>4.84</v>
      </c>
      <c r="AA57" s="370" t="n">
        <v>3.63</v>
      </c>
      <c r="AB57" s="370" t="n">
        <v>2.42</v>
      </c>
      <c r="AC57" s="370" t="n">
        <v>1.21</v>
      </c>
      <c r="AD57" s="370" t="n">
        <v>0</v>
      </c>
    </row>
    <row r="58" customFormat="false" ht="15" hidden="false" customHeight="false" outlineLevel="0" collapsed="false">
      <c r="A58" s="170"/>
      <c r="B58" s="372" t="s">
        <v>320</v>
      </c>
      <c r="C58" s="274" t="n">
        <f aca="false">C59+C60</f>
        <v>526.44</v>
      </c>
      <c r="D58" s="274" t="n">
        <f aca="false">D59+D60</f>
        <v>470.57</v>
      </c>
      <c r="E58" s="274" t="n">
        <f aca="false">E59+E60</f>
        <v>405.56</v>
      </c>
      <c r="F58" s="274" t="n">
        <f aca="false">F59+F60</f>
        <v>346.59</v>
      </c>
      <c r="G58" s="274" t="n">
        <f aca="false">G59+G60</f>
        <v>287.61</v>
      </c>
      <c r="H58" s="274" t="n">
        <f aca="false">H59+H60</f>
        <v>250.12</v>
      </c>
      <c r="I58" s="274" t="n">
        <f aca="false">I59+I60</f>
        <v>212.61</v>
      </c>
      <c r="J58" s="274" t="n">
        <f aca="false">J59+J60</f>
        <v>175.1</v>
      </c>
      <c r="K58" s="274" t="n">
        <f aca="false">K59+K60</f>
        <v>155.62</v>
      </c>
      <c r="L58" s="274" t="n">
        <f aca="false">L59+L60</f>
        <v>136.16</v>
      </c>
      <c r="M58" s="274" t="n">
        <f aca="false">M59+M60</f>
        <v>116.68</v>
      </c>
      <c r="N58" s="274" t="n">
        <f aca="false">N59+N60</f>
        <v>97.2</v>
      </c>
      <c r="O58" s="274" t="n">
        <f aca="false">O59+O60</f>
        <v>77.72</v>
      </c>
      <c r="P58" s="274" t="n">
        <f aca="false">P59+P60</f>
        <v>68.22</v>
      </c>
      <c r="Q58" s="274" t="n">
        <f aca="false">Q59+Q60</f>
        <v>58.73</v>
      </c>
      <c r="R58" s="274" t="n">
        <f aca="false">R59+R60</f>
        <v>49.23</v>
      </c>
      <c r="S58" s="274" t="n">
        <f aca="false">S59+S60</f>
        <v>39.73</v>
      </c>
      <c r="T58" s="274" t="n">
        <f aca="false">T59+T60</f>
        <v>30.24</v>
      </c>
      <c r="U58" s="274" t="n">
        <f aca="false">U59+U60</f>
        <v>26.04</v>
      </c>
      <c r="V58" s="274" t="n">
        <f aca="false">V59+V60</f>
        <v>21.84</v>
      </c>
      <c r="W58" s="274" t="n">
        <f aca="false">W59+W60</f>
        <v>17.66</v>
      </c>
      <c r="X58" s="274" t="n">
        <f aca="false">X59+X60</f>
        <v>13.46</v>
      </c>
      <c r="Y58" s="274" t="n">
        <f aca="false">Y59+Y60</f>
        <v>9.27</v>
      </c>
      <c r="Z58" s="274" t="n">
        <f aca="false">Z59+Z60</f>
        <v>8.17</v>
      </c>
      <c r="AA58" s="274" t="n">
        <f aca="false">AA59+AA60</f>
        <v>7.08</v>
      </c>
      <c r="AB58" s="274" t="n">
        <f aca="false">AB59+AB60</f>
        <v>5.99</v>
      </c>
      <c r="AC58" s="274" t="n">
        <f aca="false">AC59+AC60</f>
        <v>4.9</v>
      </c>
      <c r="AD58" s="274" t="n">
        <f aca="false">AD59+AD60</f>
        <v>3.8</v>
      </c>
    </row>
    <row r="59" customFormat="false" ht="15" hidden="false" customHeight="false" outlineLevel="0" collapsed="false">
      <c r="A59" s="170"/>
      <c r="B59" s="374" t="s">
        <v>424</v>
      </c>
      <c r="C59" s="370" t="n">
        <v>59.17</v>
      </c>
      <c r="D59" s="370" t="n">
        <v>56.64</v>
      </c>
      <c r="E59" s="370" t="n">
        <v>53.76</v>
      </c>
      <c r="F59" s="370" t="n">
        <v>50.91</v>
      </c>
      <c r="G59" s="370" t="n">
        <v>48.06</v>
      </c>
      <c r="H59" s="370" t="n">
        <v>44.75</v>
      </c>
      <c r="I59" s="370" t="n">
        <v>41.43</v>
      </c>
      <c r="J59" s="370" t="n">
        <v>38.11</v>
      </c>
      <c r="K59" s="370" t="n">
        <v>36.07</v>
      </c>
      <c r="L59" s="370" t="n">
        <v>34.04</v>
      </c>
      <c r="M59" s="370" t="n">
        <v>32</v>
      </c>
      <c r="N59" s="370" t="n">
        <v>29.96</v>
      </c>
      <c r="O59" s="370" t="n">
        <v>27.92</v>
      </c>
      <c r="P59" s="370" t="n">
        <v>25.47</v>
      </c>
      <c r="Q59" s="370" t="n">
        <v>23.02</v>
      </c>
      <c r="R59" s="370" t="n">
        <v>20.57</v>
      </c>
      <c r="S59" s="370" t="n">
        <v>18.12</v>
      </c>
      <c r="T59" s="370" t="n">
        <v>15.67</v>
      </c>
      <c r="U59" s="370" t="n">
        <v>14.17</v>
      </c>
      <c r="V59" s="370" t="n">
        <v>12.67</v>
      </c>
      <c r="W59" s="370" t="n">
        <v>11.18</v>
      </c>
      <c r="X59" s="370" t="n">
        <v>9.68</v>
      </c>
      <c r="Y59" s="370" t="n">
        <v>8.18</v>
      </c>
      <c r="Z59" s="370" t="n">
        <v>7.3</v>
      </c>
      <c r="AA59" s="370" t="n">
        <v>6.43</v>
      </c>
      <c r="AB59" s="370" t="n">
        <v>5.55</v>
      </c>
      <c r="AC59" s="370" t="n">
        <v>4.68</v>
      </c>
      <c r="AD59" s="370" t="n">
        <v>3.8</v>
      </c>
    </row>
    <row r="60" customFormat="false" ht="15" hidden="false" customHeight="false" outlineLevel="0" collapsed="false">
      <c r="A60" s="170"/>
      <c r="B60" s="374" t="s">
        <v>425</v>
      </c>
      <c r="C60" s="370" t="n">
        <v>467.27</v>
      </c>
      <c r="D60" s="370" t="n">
        <v>413.93</v>
      </c>
      <c r="E60" s="370" t="n">
        <v>351.8</v>
      </c>
      <c r="F60" s="370" t="n">
        <v>295.68</v>
      </c>
      <c r="G60" s="370" t="n">
        <v>239.55</v>
      </c>
      <c r="H60" s="370" t="n">
        <v>205.37</v>
      </c>
      <c r="I60" s="370" t="n">
        <v>171.18</v>
      </c>
      <c r="J60" s="370" t="n">
        <v>136.99</v>
      </c>
      <c r="K60" s="370" t="n">
        <v>119.55</v>
      </c>
      <c r="L60" s="370" t="n">
        <v>102.12</v>
      </c>
      <c r="M60" s="370" t="n">
        <v>84.68</v>
      </c>
      <c r="N60" s="370" t="n">
        <v>67.24</v>
      </c>
      <c r="O60" s="370" t="n">
        <v>49.8</v>
      </c>
      <c r="P60" s="370" t="n">
        <v>42.75</v>
      </c>
      <c r="Q60" s="370" t="n">
        <v>35.71</v>
      </c>
      <c r="R60" s="370" t="n">
        <v>28.66</v>
      </c>
      <c r="S60" s="370" t="n">
        <v>21.61</v>
      </c>
      <c r="T60" s="370" t="n">
        <v>14.57</v>
      </c>
      <c r="U60" s="370" t="n">
        <v>11.87</v>
      </c>
      <c r="V60" s="370" t="n">
        <v>9.17</v>
      </c>
      <c r="W60" s="370" t="n">
        <v>6.48</v>
      </c>
      <c r="X60" s="370" t="n">
        <v>3.78</v>
      </c>
      <c r="Y60" s="370" t="n">
        <v>1.09</v>
      </c>
      <c r="Z60" s="370" t="n">
        <v>0.87</v>
      </c>
      <c r="AA60" s="370" t="n">
        <v>0.65</v>
      </c>
      <c r="AB60" s="370" t="n">
        <v>0.44</v>
      </c>
      <c r="AC60" s="370" t="n">
        <v>0.22</v>
      </c>
      <c r="AD60" s="370" t="n">
        <v>0</v>
      </c>
    </row>
    <row r="61" customFormat="false" ht="15" hidden="false" customHeight="false" outlineLevel="0" collapsed="false">
      <c r="A61" s="375"/>
      <c r="B61" s="367" t="s">
        <v>65</v>
      </c>
      <c r="C61" s="351" t="n">
        <f aca="false">C62+C63</f>
        <v>5588.73</v>
      </c>
      <c r="D61" s="351" t="n">
        <f aca="false">D62+D63</f>
        <v>4816.29</v>
      </c>
      <c r="E61" s="351" t="n">
        <f aca="false">E62+E63</f>
        <v>4138.4</v>
      </c>
      <c r="F61" s="351" t="n">
        <f aca="false">F62+F63</f>
        <v>3564.28</v>
      </c>
      <c r="G61" s="351" t="n">
        <f aca="false">G62+G63</f>
        <v>2990.17</v>
      </c>
      <c r="H61" s="351" t="n">
        <f aca="false">H62+H63</f>
        <v>2582.35</v>
      </c>
      <c r="I61" s="351" t="n">
        <f aca="false">I62+I63</f>
        <v>2174.52</v>
      </c>
      <c r="J61" s="351" t="n">
        <f aca="false">J62+J63</f>
        <v>1766.71</v>
      </c>
      <c r="K61" s="351" t="n">
        <f aca="false">K62+K63</f>
        <v>1577.19</v>
      </c>
      <c r="L61" s="351" t="n">
        <f aca="false">L62+L63</f>
        <v>1387.68</v>
      </c>
      <c r="M61" s="351" t="n">
        <f aca="false">M62+M63</f>
        <v>1198.17</v>
      </c>
      <c r="N61" s="351" t="n">
        <f aca="false">N62+N63</f>
        <v>1008.65</v>
      </c>
      <c r="O61" s="351" t="n">
        <f aca="false">O62+O63</f>
        <v>819.13</v>
      </c>
      <c r="P61" s="351" t="n">
        <f aca="false">P62+P63</f>
        <v>773.04</v>
      </c>
      <c r="Q61" s="351" t="n">
        <f aca="false">Q62+Q63</f>
        <v>726.93</v>
      </c>
      <c r="R61" s="351" t="n">
        <f aca="false">R62+R63</f>
        <v>680.82</v>
      </c>
      <c r="S61" s="351" t="n">
        <f aca="false">S62+S63</f>
        <v>634.72</v>
      </c>
      <c r="T61" s="351" t="n">
        <f aca="false">T62+T63</f>
        <v>588.61</v>
      </c>
      <c r="U61" s="351" t="n">
        <f aca="false">U62+U63</f>
        <v>560.12</v>
      </c>
      <c r="V61" s="351" t="n">
        <f aca="false">V62+V63</f>
        <v>531.61</v>
      </c>
      <c r="W61" s="351" t="n">
        <f aca="false">W62+W63</f>
        <v>503.1</v>
      </c>
      <c r="X61" s="351" t="n">
        <f aca="false">X62+X63</f>
        <v>474.61</v>
      </c>
      <c r="Y61" s="351" t="n">
        <f aca="false">Y62+Y63</f>
        <v>446.1</v>
      </c>
      <c r="Z61" s="351" t="n">
        <f aca="false">Z62+Z63</f>
        <v>452.15</v>
      </c>
      <c r="AA61" s="351" t="n">
        <f aca="false">AA62+AA63</f>
        <v>458.19</v>
      </c>
      <c r="AB61" s="351" t="n">
        <f aca="false">AB62+AB63</f>
        <v>464.22</v>
      </c>
      <c r="AC61" s="351" t="n">
        <f aca="false">AC62+AC63</f>
        <v>470.27</v>
      </c>
      <c r="AD61" s="351" t="n">
        <f aca="false">AD62+AD63</f>
        <v>476.31</v>
      </c>
    </row>
    <row r="62" customFormat="false" ht="15" hidden="false" customHeight="false" outlineLevel="0" collapsed="false">
      <c r="A62" s="170"/>
      <c r="B62" s="369" t="s">
        <v>321</v>
      </c>
      <c r="C62" s="370" t="n">
        <v>2005.15</v>
      </c>
      <c r="D62" s="370" t="n">
        <v>1715.06</v>
      </c>
      <c r="E62" s="370" t="n">
        <v>1442.04</v>
      </c>
      <c r="F62" s="370" t="n">
        <v>1224.05</v>
      </c>
      <c r="G62" s="370" t="n">
        <v>1006.06</v>
      </c>
      <c r="H62" s="370" t="n">
        <v>867.43</v>
      </c>
      <c r="I62" s="370" t="n">
        <v>728.8</v>
      </c>
      <c r="J62" s="370" t="n">
        <v>590.18</v>
      </c>
      <c r="K62" s="370" t="n">
        <v>519.18</v>
      </c>
      <c r="L62" s="370" t="n">
        <v>448.18</v>
      </c>
      <c r="M62" s="370" t="n">
        <v>377.19</v>
      </c>
      <c r="N62" s="370" t="n">
        <v>306.19</v>
      </c>
      <c r="O62" s="370" t="n">
        <v>235.19</v>
      </c>
      <c r="P62" s="370" t="n">
        <v>230.58</v>
      </c>
      <c r="Q62" s="370" t="n">
        <v>225.96</v>
      </c>
      <c r="R62" s="370" t="n">
        <v>221.34</v>
      </c>
      <c r="S62" s="370" t="n">
        <v>216.73</v>
      </c>
      <c r="T62" s="370" t="n">
        <v>212.11</v>
      </c>
      <c r="U62" s="370" t="n">
        <v>205.78</v>
      </c>
      <c r="V62" s="370" t="n">
        <v>199.44</v>
      </c>
      <c r="W62" s="370" t="n">
        <v>193.1</v>
      </c>
      <c r="X62" s="370" t="n">
        <v>186.77</v>
      </c>
      <c r="Y62" s="370" t="n">
        <v>180.43</v>
      </c>
      <c r="Z62" s="370" t="n">
        <v>186.54</v>
      </c>
      <c r="AA62" s="370" t="n">
        <v>192.64</v>
      </c>
      <c r="AB62" s="370" t="n">
        <v>198.74</v>
      </c>
      <c r="AC62" s="370" t="n">
        <v>204.85</v>
      </c>
      <c r="AD62" s="370" t="n">
        <v>210.95</v>
      </c>
    </row>
    <row r="63" customFormat="false" ht="15" hidden="false" customHeight="false" outlineLevel="0" collapsed="false">
      <c r="A63" s="170"/>
      <c r="B63" s="369" t="s">
        <v>320</v>
      </c>
      <c r="C63" s="370" t="n">
        <v>3583.58</v>
      </c>
      <c r="D63" s="370" t="n">
        <v>3101.23</v>
      </c>
      <c r="E63" s="370" t="n">
        <v>2696.36</v>
      </c>
      <c r="F63" s="370" t="n">
        <v>2340.23</v>
      </c>
      <c r="G63" s="370" t="n">
        <v>1984.11</v>
      </c>
      <c r="H63" s="370" t="n">
        <v>1714.92</v>
      </c>
      <c r="I63" s="370" t="n">
        <v>1445.72</v>
      </c>
      <c r="J63" s="370" t="n">
        <v>1176.53</v>
      </c>
      <c r="K63" s="370" t="n">
        <v>1058.01</v>
      </c>
      <c r="L63" s="370" t="n">
        <v>939.5</v>
      </c>
      <c r="M63" s="370" t="n">
        <v>820.98</v>
      </c>
      <c r="N63" s="370" t="n">
        <v>702.46</v>
      </c>
      <c r="O63" s="370" t="n">
        <v>583.94</v>
      </c>
      <c r="P63" s="370" t="n">
        <v>542.46</v>
      </c>
      <c r="Q63" s="370" t="n">
        <v>500.97</v>
      </c>
      <c r="R63" s="370" t="n">
        <v>459.48</v>
      </c>
      <c r="S63" s="370" t="n">
        <v>417.99</v>
      </c>
      <c r="T63" s="370" t="n">
        <v>376.5</v>
      </c>
      <c r="U63" s="370" t="n">
        <v>354.34</v>
      </c>
      <c r="V63" s="370" t="n">
        <v>332.17</v>
      </c>
      <c r="W63" s="370" t="n">
        <v>310</v>
      </c>
      <c r="X63" s="370" t="n">
        <v>287.84</v>
      </c>
      <c r="Y63" s="370" t="n">
        <v>265.67</v>
      </c>
      <c r="Z63" s="370" t="n">
        <v>265.61</v>
      </c>
      <c r="AA63" s="370" t="n">
        <v>265.55</v>
      </c>
      <c r="AB63" s="370" t="n">
        <v>265.48</v>
      </c>
      <c r="AC63" s="370" t="n">
        <v>265.42</v>
      </c>
      <c r="AD63" s="370" t="n">
        <v>265.36</v>
      </c>
    </row>
    <row r="64" customFormat="false" ht="15" hidden="false" customHeight="false" outlineLevel="0" collapsed="false">
      <c r="A64" s="375"/>
      <c r="B64" s="367" t="s">
        <v>120</v>
      </c>
      <c r="C64" s="351" t="n">
        <f aca="false">C65+C66</f>
        <v>170.78</v>
      </c>
      <c r="D64" s="351" t="n">
        <f aca="false">D65+D66</f>
        <v>172.55</v>
      </c>
      <c r="E64" s="351" t="n">
        <f aca="false">E65+E66</f>
        <v>160.6</v>
      </c>
      <c r="F64" s="351" t="n">
        <f aca="false">F65+F66</f>
        <v>160.45</v>
      </c>
      <c r="G64" s="351" t="n">
        <f aca="false">G65+G66</f>
        <v>159.87</v>
      </c>
      <c r="H64" s="351" t="n">
        <f aca="false">H65+H66</f>
        <v>156.97</v>
      </c>
      <c r="I64" s="351" t="n">
        <f aca="false">I65+I66</f>
        <v>155.1</v>
      </c>
      <c r="J64" s="351" t="n">
        <f aca="false">J65+J66</f>
        <v>151.15</v>
      </c>
      <c r="K64" s="351" t="n">
        <f aca="false">K65+K66</f>
        <v>145.36</v>
      </c>
      <c r="L64" s="351" t="n">
        <f aca="false">L65+L66</f>
        <v>138.65</v>
      </c>
      <c r="M64" s="351" t="n">
        <f aca="false">M65+M66</f>
        <v>131.27</v>
      </c>
      <c r="N64" s="351" t="n">
        <f aca="false">N65+N66</f>
        <v>123.16</v>
      </c>
      <c r="O64" s="351" t="n">
        <f aca="false">O65+O66</f>
        <v>114.46</v>
      </c>
      <c r="P64" s="351" t="n">
        <f aca="false">P65+P66</f>
        <v>105.94</v>
      </c>
      <c r="Q64" s="351" t="n">
        <f aca="false">Q65+Q66</f>
        <v>98.11</v>
      </c>
      <c r="R64" s="351" t="n">
        <f aca="false">R65+R66</f>
        <v>91.04</v>
      </c>
      <c r="S64" s="351" t="n">
        <f aca="false">S65+S66</f>
        <v>84.62</v>
      </c>
      <c r="T64" s="351" t="n">
        <f aca="false">T65+T66</f>
        <v>78.82</v>
      </c>
      <c r="U64" s="351" t="n">
        <f aca="false">U65+U66</f>
        <v>73.63</v>
      </c>
      <c r="V64" s="351" t="n">
        <f aca="false">V65+V66</f>
        <v>68.94</v>
      </c>
      <c r="W64" s="351" t="n">
        <f aca="false">W65+W66</f>
        <v>64.63</v>
      </c>
      <c r="X64" s="351" t="n">
        <f aca="false">X65+X66</f>
        <v>60.6</v>
      </c>
      <c r="Y64" s="351" t="n">
        <f aca="false">Y65+Y66</f>
        <v>56.78</v>
      </c>
      <c r="Z64" s="351" t="n">
        <f aca="false">Z65+Z66</f>
        <v>53.09</v>
      </c>
      <c r="AA64" s="351" t="n">
        <f aca="false">AA65+AA66</f>
        <v>49.48</v>
      </c>
      <c r="AB64" s="351" t="n">
        <f aca="false">AB65+AB66</f>
        <v>45.91</v>
      </c>
      <c r="AC64" s="351" t="n">
        <f aca="false">AC65+AC66</f>
        <v>42.35</v>
      </c>
      <c r="AD64" s="351" t="n">
        <f aca="false">AD65+AD66</f>
        <v>38.76</v>
      </c>
    </row>
    <row r="65" customFormat="false" ht="15" hidden="false" customHeight="false" outlineLevel="0" collapsed="false">
      <c r="A65" s="170"/>
      <c r="B65" s="369" t="s">
        <v>432</v>
      </c>
      <c r="C65" s="370" t="n">
        <v>147.08</v>
      </c>
      <c r="D65" s="370" t="n">
        <v>148.85</v>
      </c>
      <c r="E65" s="370" t="n">
        <v>136.9</v>
      </c>
      <c r="F65" s="370" t="n">
        <v>136.75</v>
      </c>
      <c r="G65" s="370" t="n">
        <v>136.17</v>
      </c>
      <c r="H65" s="370" t="n">
        <v>133.27</v>
      </c>
      <c r="I65" s="370" t="n">
        <v>131.4</v>
      </c>
      <c r="J65" s="370" t="n">
        <v>127.45</v>
      </c>
      <c r="K65" s="370" t="n">
        <v>121.66</v>
      </c>
      <c r="L65" s="370" t="n">
        <v>114.95</v>
      </c>
      <c r="M65" s="370" t="n">
        <v>107.57</v>
      </c>
      <c r="N65" s="370" t="n">
        <v>99.46</v>
      </c>
      <c r="O65" s="370" t="n">
        <v>90.76</v>
      </c>
      <c r="P65" s="370" t="n">
        <v>82.24</v>
      </c>
      <c r="Q65" s="370" t="n">
        <v>74.41</v>
      </c>
      <c r="R65" s="370" t="n">
        <v>67.34</v>
      </c>
      <c r="S65" s="370" t="n">
        <v>60.92</v>
      </c>
      <c r="T65" s="370" t="n">
        <v>55.12</v>
      </c>
      <c r="U65" s="370" t="n">
        <v>49.93</v>
      </c>
      <c r="V65" s="370" t="n">
        <v>45.24</v>
      </c>
      <c r="W65" s="370" t="n">
        <v>40.93</v>
      </c>
      <c r="X65" s="370" t="n">
        <v>36.9</v>
      </c>
      <c r="Y65" s="370" t="n">
        <v>33.08</v>
      </c>
      <c r="Z65" s="370" t="n">
        <v>29.39</v>
      </c>
      <c r="AA65" s="370" t="n">
        <v>25.78</v>
      </c>
      <c r="AB65" s="370" t="n">
        <v>22.21</v>
      </c>
      <c r="AC65" s="370" t="n">
        <v>18.65</v>
      </c>
      <c r="AD65" s="370" t="n">
        <v>15.06</v>
      </c>
    </row>
    <row r="66" customFormat="false" ht="15" hidden="false" customHeight="false" outlineLevel="0" collapsed="false">
      <c r="A66" s="170"/>
      <c r="B66" s="369" t="s">
        <v>433</v>
      </c>
      <c r="C66" s="370" t="n">
        <v>23.7</v>
      </c>
      <c r="D66" s="370" t="n">
        <v>23.7</v>
      </c>
      <c r="E66" s="370" t="n">
        <v>23.7</v>
      </c>
      <c r="F66" s="370" t="n">
        <v>23.7</v>
      </c>
      <c r="G66" s="370" t="n">
        <v>23.7</v>
      </c>
      <c r="H66" s="370" t="n">
        <v>23.7</v>
      </c>
      <c r="I66" s="370" t="n">
        <v>23.7</v>
      </c>
      <c r="J66" s="370" t="n">
        <v>23.7</v>
      </c>
      <c r="K66" s="370" t="n">
        <v>23.7</v>
      </c>
      <c r="L66" s="370" t="n">
        <v>23.7</v>
      </c>
      <c r="M66" s="370" t="n">
        <v>23.7</v>
      </c>
      <c r="N66" s="370" t="n">
        <v>23.7</v>
      </c>
      <c r="O66" s="370" t="n">
        <v>23.7</v>
      </c>
      <c r="P66" s="370" t="n">
        <v>23.7</v>
      </c>
      <c r="Q66" s="370" t="n">
        <v>23.7</v>
      </c>
      <c r="R66" s="370" t="n">
        <v>23.7</v>
      </c>
      <c r="S66" s="370" t="n">
        <v>23.7</v>
      </c>
      <c r="T66" s="370" t="n">
        <v>23.7</v>
      </c>
      <c r="U66" s="370" t="n">
        <v>23.7</v>
      </c>
      <c r="V66" s="370" t="n">
        <v>23.7</v>
      </c>
      <c r="W66" s="370" t="n">
        <v>23.7</v>
      </c>
      <c r="X66" s="370" t="n">
        <v>23.7</v>
      </c>
      <c r="Y66" s="370" t="n">
        <v>23.7</v>
      </c>
      <c r="Z66" s="370" t="n">
        <v>23.7</v>
      </c>
      <c r="AA66" s="370" t="n">
        <v>23.7</v>
      </c>
      <c r="AB66" s="370" t="n">
        <v>23.7</v>
      </c>
      <c r="AC66" s="370" t="n">
        <v>23.7</v>
      </c>
      <c r="AD66" s="370" t="n">
        <v>23.7</v>
      </c>
    </row>
    <row r="67" customFormat="false" ht="15" hidden="false" customHeight="false" outlineLevel="0" collapsed="false">
      <c r="B67" s="30" t="s">
        <v>67</v>
      </c>
      <c r="C67" s="377" t="n">
        <v>159.69</v>
      </c>
      <c r="D67" s="377" t="n">
        <v>148.66</v>
      </c>
      <c r="E67" s="377" t="n">
        <v>140.05</v>
      </c>
      <c r="F67" s="377" t="n">
        <v>136.51</v>
      </c>
      <c r="G67" s="377" t="n">
        <v>132.98</v>
      </c>
      <c r="H67" s="377" t="n">
        <v>127.15</v>
      </c>
      <c r="I67" s="377" t="n">
        <v>121.33</v>
      </c>
      <c r="J67" s="377" t="n">
        <v>115.51</v>
      </c>
      <c r="K67" s="377" t="n">
        <v>113.87</v>
      </c>
      <c r="L67" s="377" t="n">
        <v>112.23</v>
      </c>
      <c r="M67" s="377" t="n">
        <v>110.59</v>
      </c>
      <c r="N67" s="377" t="n">
        <v>108.95</v>
      </c>
      <c r="O67" s="377" t="n">
        <v>107.32</v>
      </c>
      <c r="P67" s="377" t="n">
        <v>107.17</v>
      </c>
      <c r="Q67" s="377" t="n">
        <v>107.02</v>
      </c>
      <c r="R67" s="377" t="n">
        <v>106.87</v>
      </c>
      <c r="S67" s="377" t="n">
        <v>106.73</v>
      </c>
      <c r="T67" s="377" t="n">
        <v>106.58</v>
      </c>
      <c r="U67" s="377" t="n">
        <v>106.87</v>
      </c>
      <c r="V67" s="377" t="n">
        <v>107.16</v>
      </c>
      <c r="W67" s="377" t="n">
        <v>107.45</v>
      </c>
      <c r="X67" s="377" t="n">
        <v>107.74</v>
      </c>
      <c r="Y67" s="377" t="n">
        <v>108.02</v>
      </c>
      <c r="Z67" s="377" t="n">
        <v>108.76</v>
      </c>
      <c r="AA67" s="377" t="n">
        <v>109.5</v>
      </c>
      <c r="AB67" s="377" t="n">
        <v>110.24</v>
      </c>
      <c r="AC67" s="377" t="n">
        <v>110.98</v>
      </c>
      <c r="AD67" s="377" t="n">
        <v>111.71</v>
      </c>
    </row>
    <row r="68" customFormat="false" ht="15" hidden="false" customHeight="false" outlineLevel="0" collapsed="false">
      <c r="B68" s="30" t="s">
        <v>434</v>
      </c>
      <c r="C68" s="351" t="n">
        <f aca="false">C8+C11+C61+C64+C67</f>
        <v>17813.43</v>
      </c>
      <c r="D68" s="351" t="n">
        <f aca="false">D8+D11+D61+D64+D67</f>
        <v>16807.03</v>
      </c>
      <c r="E68" s="351" t="n">
        <f aca="false">E8+E11+E61+E64+E67</f>
        <v>16882.75</v>
      </c>
      <c r="F68" s="351" t="n">
        <f aca="false">F8+F11+F61+F64+F67</f>
        <v>15982.23</v>
      </c>
      <c r="G68" s="351" t="n">
        <f aca="false">G8+G11+G61+G64+G67</f>
        <v>14711.09</v>
      </c>
      <c r="H68" s="351" t="n">
        <f aca="false">H8+H11+H61+H64+H67</f>
        <v>13180.5</v>
      </c>
      <c r="I68" s="351" t="n">
        <f aca="false">I8+I11+I61+I64+I67</f>
        <v>12007.89</v>
      </c>
      <c r="J68" s="351" t="n">
        <f aca="false">J8+J11+J61+J64+J67</f>
        <v>10930.52</v>
      </c>
      <c r="K68" s="351" t="n">
        <f aca="false">K8+K11+K61+K64+K67</f>
        <v>10358.46</v>
      </c>
      <c r="L68" s="351" t="n">
        <f aca="false">L8+L11+L61+L64+L67</f>
        <v>10037.55</v>
      </c>
      <c r="M68" s="351" t="n">
        <f aca="false">M8+M11+M61+M64+M67</f>
        <v>9808.73</v>
      </c>
      <c r="N68" s="351" t="n">
        <f aca="false">N8+N11+N61+N64+N67</f>
        <v>9592.49</v>
      </c>
      <c r="O68" s="351" t="n">
        <f aca="false">O8+O11+O61+O64+O67</f>
        <v>9317.05</v>
      </c>
      <c r="P68" s="351" t="n">
        <f aca="false">P8+P11+P61+P64+P67</f>
        <v>9163.35</v>
      </c>
      <c r="Q68" s="351" t="n">
        <f aca="false">Q8+Q11+Q61+Q64+Q67</f>
        <v>9199.28</v>
      </c>
      <c r="R68" s="351" t="n">
        <f aca="false">R8+R11+R61+R64+R67</f>
        <v>9296.79</v>
      </c>
      <c r="S68" s="351" t="n">
        <f aca="false">S8+S11+S61+S64+S67</f>
        <v>9299.89</v>
      </c>
      <c r="T68" s="351" t="n">
        <f aca="false">T8+T11+T61+T64+T67</f>
        <v>9262.7</v>
      </c>
      <c r="U68" s="351" t="n">
        <f aca="false">U8+U11+U61+U64+U67</f>
        <v>9229.56</v>
      </c>
      <c r="V68" s="351" t="n">
        <f aca="false">V8+V11+V61+V64+V67</f>
        <v>9288.58</v>
      </c>
      <c r="W68" s="351" t="n">
        <f aca="false">W8+W11+W61+W64+W67</f>
        <v>9307.14</v>
      </c>
      <c r="X68" s="351" t="n">
        <f aca="false">X8+X11+X61+X64+X67</f>
        <v>9355.81</v>
      </c>
      <c r="Y68" s="351" t="n">
        <f aca="false">Y8+Y11+Y61+Y64+Y67</f>
        <v>9433.4</v>
      </c>
      <c r="Z68" s="351" t="n">
        <f aca="false">Z8+Z11+Z61+Z64+Z67</f>
        <v>9577.1</v>
      </c>
      <c r="AA68" s="351" t="n">
        <f aca="false">AA8+AA11+AA61+AA64+AA67</f>
        <v>9676.65</v>
      </c>
      <c r="AB68" s="351" t="n">
        <f aca="false">AB8+AB11+AB61+AB64+AB67</f>
        <v>9805.01</v>
      </c>
      <c r="AC68" s="351" t="n">
        <f aca="false">AC8+AC11+AC61+AC64+AC67</f>
        <v>9928.93</v>
      </c>
      <c r="AD68" s="351" t="n">
        <f aca="false">AD8+AD11+AD61+AD64+AD67</f>
        <v>10021.87</v>
      </c>
    </row>
    <row r="69" customFormat="false" ht="15" hidden="false" customHeight="false" outlineLevel="0" collapsed="false">
      <c r="B69" s="30"/>
      <c r="C69" s="350"/>
      <c r="D69" s="350"/>
      <c r="E69" s="350"/>
      <c r="F69" s="350"/>
      <c r="G69" s="350"/>
      <c r="H69" s="350"/>
      <c r="I69" s="350"/>
      <c r="J69" s="350"/>
      <c r="K69" s="350"/>
      <c r="L69" s="350"/>
      <c r="M69" s="350"/>
      <c r="N69" s="350"/>
      <c r="O69" s="350"/>
      <c r="P69" s="350"/>
      <c r="Q69" s="350"/>
      <c r="R69" s="350"/>
      <c r="S69" s="350"/>
      <c r="T69" s="350"/>
      <c r="U69" s="350"/>
    </row>
    <row r="70" s="379" customFormat="true" ht="15" hidden="false" customHeight="false" outlineLevel="0" collapsed="false">
      <c r="A70" s="378"/>
      <c r="B70" s="366" t="s">
        <v>435</v>
      </c>
      <c r="C70" s="366" t="n">
        <v>2023</v>
      </c>
      <c r="D70" s="366" t="n">
        <v>2024</v>
      </c>
      <c r="E70" s="366" t="n">
        <v>2025</v>
      </c>
      <c r="F70" s="366" t="n">
        <v>2026</v>
      </c>
      <c r="G70" s="366" t="n">
        <v>2027</v>
      </c>
      <c r="H70" s="366" t="n">
        <v>2028</v>
      </c>
      <c r="I70" s="366" t="n">
        <v>2029</v>
      </c>
      <c r="J70" s="366" t="n">
        <v>2030</v>
      </c>
      <c r="K70" s="366" t="n">
        <v>2031</v>
      </c>
      <c r="L70" s="366" t="n">
        <v>2032</v>
      </c>
      <c r="M70" s="366" t="n">
        <v>2033</v>
      </c>
      <c r="N70" s="366" t="n">
        <v>2034</v>
      </c>
      <c r="O70" s="366" t="n">
        <v>2035</v>
      </c>
      <c r="P70" s="366" t="n">
        <v>2036</v>
      </c>
      <c r="Q70" s="366" t="n">
        <v>2037</v>
      </c>
      <c r="R70" s="366" t="n">
        <v>2038</v>
      </c>
      <c r="S70" s="366" t="n">
        <v>2039</v>
      </c>
      <c r="T70" s="366" t="n">
        <v>2040</v>
      </c>
      <c r="U70" s="366" t="n">
        <v>2041</v>
      </c>
      <c r="V70" s="366" t="n">
        <v>2042</v>
      </c>
      <c r="W70" s="366" t="n">
        <v>2043</v>
      </c>
      <c r="X70" s="366" t="n">
        <v>2044</v>
      </c>
      <c r="Y70" s="366" t="n">
        <v>2045</v>
      </c>
      <c r="Z70" s="366" t="n">
        <v>2046</v>
      </c>
      <c r="AA70" s="366" t="n">
        <v>2047</v>
      </c>
      <c r="AB70" s="366" t="n">
        <v>2048</v>
      </c>
      <c r="AC70" s="366" t="n">
        <v>2049</v>
      </c>
      <c r="AD70" s="366" t="n">
        <v>2050</v>
      </c>
    </row>
    <row r="71" s="381" customFormat="true" ht="15" hidden="false" customHeight="false" outlineLevel="0" collapsed="false">
      <c r="A71" s="380"/>
      <c r="B71" s="381" t="s">
        <v>436</v>
      </c>
      <c r="C71" s="370" t="n">
        <v>7121</v>
      </c>
      <c r="D71" s="370" t="n">
        <v>6760</v>
      </c>
      <c r="E71" s="370" t="n">
        <v>6399</v>
      </c>
      <c r="F71" s="370" t="n">
        <v>6037</v>
      </c>
      <c r="G71" s="370" t="n">
        <v>5676</v>
      </c>
      <c r="H71" s="370" t="n">
        <v>5314</v>
      </c>
      <c r="I71" s="370" t="n">
        <v>4953</v>
      </c>
      <c r="J71" s="370" t="n">
        <v>4592</v>
      </c>
      <c r="K71" s="370" t="n">
        <v>4230</v>
      </c>
      <c r="L71" s="370" t="n">
        <v>3869</v>
      </c>
      <c r="M71" s="370" t="n">
        <v>3507</v>
      </c>
      <c r="N71" s="370" t="n">
        <v>3146</v>
      </c>
      <c r="O71" s="370" t="n">
        <v>2785</v>
      </c>
      <c r="P71" s="370" t="n">
        <v>2062</v>
      </c>
      <c r="Q71" s="370" t="n">
        <v>1700</v>
      </c>
      <c r="R71" s="370" t="n">
        <v>1339</v>
      </c>
      <c r="S71" s="370" t="n">
        <v>978</v>
      </c>
      <c r="T71" s="370" t="n">
        <v>616</v>
      </c>
      <c r="U71" s="370" t="n">
        <v>255</v>
      </c>
      <c r="V71" s="370" t="n">
        <v>0</v>
      </c>
      <c r="W71" s="370" t="n">
        <v>0</v>
      </c>
      <c r="X71" s="370" t="n">
        <v>0</v>
      </c>
      <c r="Y71" s="370" t="n">
        <v>0</v>
      </c>
      <c r="Z71" s="370" t="n">
        <v>0</v>
      </c>
      <c r="AA71" s="370" t="n">
        <v>0</v>
      </c>
      <c r="AB71" s="370" t="n">
        <v>0</v>
      </c>
      <c r="AC71" s="370" t="n">
        <v>0</v>
      </c>
      <c r="AD71" s="370" t="n">
        <v>0</v>
      </c>
      <c r="AF71" s="382"/>
      <c r="AG71" s="382"/>
      <c r="AH71" s="382"/>
      <c r="AI71" s="382"/>
      <c r="AJ71" s="382"/>
      <c r="AK71" s="382"/>
      <c r="AL71" s="382"/>
      <c r="AM71" s="382"/>
      <c r="AN71" s="382"/>
      <c r="AO71" s="382"/>
      <c r="AP71" s="382"/>
      <c r="AQ71" s="382"/>
      <c r="AR71" s="382"/>
      <c r="AS71" s="382"/>
      <c r="AT71" s="382"/>
      <c r="AU71" s="382"/>
      <c r="AV71" s="382"/>
      <c r="AW71" s="382"/>
      <c r="AX71" s="382"/>
      <c r="AY71" s="382"/>
      <c r="AZ71" s="382"/>
      <c r="BA71" s="382"/>
      <c r="BB71" s="382"/>
      <c r="BC71" s="382"/>
      <c r="BD71" s="382"/>
      <c r="BE71" s="382"/>
      <c r="BF71" s="382"/>
      <c r="BG71" s="382"/>
    </row>
    <row r="72" s="381" customFormat="true" ht="15" hidden="false" customHeight="false" outlineLevel="0" collapsed="false">
      <c r="A72" s="380"/>
      <c r="B72" s="381" t="s">
        <v>437</v>
      </c>
      <c r="C72" s="274" t="n">
        <f aca="false">+C85-C86</f>
        <v>9720.6</v>
      </c>
      <c r="D72" s="274" t="n">
        <f aca="false">+D85-D86</f>
        <v>6467.64</v>
      </c>
      <c r="E72" s="274" t="n">
        <f aca="false">+E85-E86</f>
        <v>7803.71</v>
      </c>
      <c r="F72" s="274" t="n">
        <f aca="false">+F85-F86</f>
        <v>7104.68</v>
      </c>
      <c r="G72" s="274" t="n">
        <f aca="false">+G85-G86</f>
        <v>6668.55</v>
      </c>
      <c r="H72" s="274" t="n">
        <f aca="false">+H85-H86</f>
        <v>8033.18</v>
      </c>
      <c r="I72" s="274" t="n">
        <f aca="false">+I85-I86</f>
        <v>7520.49</v>
      </c>
      <c r="J72" s="274" t="n">
        <f aca="false">+J85-J86</f>
        <v>6890.24</v>
      </c>
      <c r="K72" s="274" t="n">
        <f aca="false">+K85-K86</f>
        <v>6498.38</v>
      </c>
      <c r="L72" s="274" t="n">
        <f aca="false">+L85-L86</f>
        <v>5698.24</v>
      </c>
      <c r="M72" s="274" t="n">
        <f aca="false">+M85-M86</f>
        <v>4968.44</v>
      </c>
      <c r="N72" s="274" t="n">
        <f aca="false">+N85-N86</f>
        <v>4123.23</v>
      </c>
      <c r="O72" s="274" t="n">
        <f aca="false">+O85-O86</f>
        <v>3701.09</v>
      </c>
      <c r="P72" s="274" t="n">
        <f aca="false">+P85-P86</f>
        <v>3254.78</v>
      </c>
      <c r="Q72" s="274" t="n">
        <f aca="false">+Q85-Q86</f>
        <v>2930.67</v>
      </c>
      <c r="R72" s="274" t="n">
        <f aca="false">+R85-R86</f>
        <v>2682.4</v>
      </c>
      <c r="S72" s="274" t="n">
        <f aca="false">+S85-S86</f>
        <v>2444.32</v>
      </c>
      <c r="T72" s="274" t="n">
        <f aca="false">+T85-T86</f>
        <v>2248.48</v>
      </c>
      <c r="U72" s="274" t="n">
        <f aca="false">+U85-U86</f>
        <v>2193.61</v>
      </c>
      <c r="V72" s="274" t="n">
        <f aca="false">+V85-V86</f>
        <v>1751.14</v>
      </c>
      <c r="W72" s="274" t="n">
        <f aca="false">+W85-W86</f>
        <v>859</v>
      </c>
      <c r="X72" s="274" t="n">
        <f aca="false">+X85-X86</f>
        <v>867.43</v>
      </c>
      <c r="Y72" s="274" t="n">
        <f aca="false">+Y85-Y86</f>
        <v>849.88</v>
      </c>
      <c r="Z72" s="274" t="n">
        <f aca="false">+Z85-Z86</f>
        <v>755.62</v>
      </c>
      <c r="AA72" s="274" t="n">
        <f aca="false">+AA85-AA86</f>
        <v>3.61</v>
      </c>
      <c r="AB72" s="274" t="n">
        <f aca="false">+AB85-AB86</f>
        <v>3.41</v>
      </c>
      <c r="AC72" s="274" t="n">
        <f aca="false">+AC85-AC86</f>
        <v>3.25</v>
      </c>
      <c r="AD72" s="274" t="n">
        <f aca="false">+AD85-AD86</f>
        <v>3.1</v>
      </c>
      <c r="AF72" s="382"/>
      <c r="AG72" s="382"/>
      <c r="AH72" s="382"/>
      <c r="AI72" s="382"/>
      <c r="AJ72" s="382"/>
      <c r="AK72" s="382"/>
      <c r="AL72" s="382"/>
      <c r="AM72" s="382"/>
      <c r="AN72" s="382"/>
      <c r="AO72" s="382"/>
      <c r="AP72" s="382"/>
      <c r="AQ72" s="382"/>
      <c r="AR72" s="382"/>
      <c r="AS72" s="382"/>
      <c r="AT72" s="382"/>
      <c r="AU72" s="382"/>
      <c r="AV72" s="382"/>
      <c r="AW72" s="382"/>
      <c r="AX72" s="382"/>
      <c r="AY72" s="382"/>
      <c r="AZ72" s="382"/>
      <c r="BA72" s="382"/>
      <c r="BB72" s="382"/>
      <c r="BC72" s="382"/>
      <c r="BD72" s="382"/>
      <c r="BE72" s="382"/>
      <c r="BF72" s="382"/>
      <c r="BG72" s="382"/>
    </row>
    <row r="73" s="381" customFormat="true" ht="15" hidden="false" customHeight="false" outlineLevel="0" collapsed="false">
      <c r="A73" s="383"/>
      <c r="B73" s="381" t="s">
        <v>438</v>
      </c>
      <c r="C73" s="370" t="n">
        <v>0</v>
      </c>
      <c r="D73" s="370" t="n">
        <v>12173.91</v>
      </c>
      <c r="E73" s="370" t="n">
        <v>12173.91</v>
      </c>
      <c r="F73" s="370" t="n">
        <v>12173.91</v>
      </c>
      <c r="G73" s="370" t="n">
        <v>12173.91</v>
      </c>
      <c r="H73" s="370" t="n">
        <v>12173.91</v>
      </c>
      <c r="I73" s="370" t="n">
        <v>9130.43</v>
      </c>
      <c r="J73" s="370" t="n">
        <v>0</v>
      </c>
      <c r="K73" s="370" t="n">
        <v>0</v>
      </c>
      <c r="L73" s="370" t="n">
        <v>0</v>
      </c>
      <c r="M73" s="370" t="n">
        <v>0</v>
      </c>
      <c r="N73" s="370" t="n">
        <v>0</v>
      </c>
      <c r="O73" s="370" t="n">
        <v>0</v>
      </c>
      <c r="P73" s="370" t="n">
        <v>0</v>
      </c>
      <c r="Q73" s="370" t="n">
        <v>0</v>
      </c>
      <c r="R73" s="370" t="n">
        <v>0</v>
      </c>
      <c r="S73" s="370" t="n">
        <v>0</v>
      </c>
      <c r="T73" s="370" t="n">
        <v>0</v>
      </c>
      <c r="U73" s="370" t="n">
        <v>0</v>
      </c>
      <c r="V73" s="370" t="n">
        <v>0</v>
      </c>
      <c r="W73" s="370" t="n">
        <v>0</v>
      </c>
      <c r="X73" s="370" t="n">
        <v>0</v>
      </c>
      <c r="Y73" s="370" t="n">
        <v>0</v>
      </c>
      <c r="Z73" s="370" t="n">
        <v>0</v>
      </c>
      <c r="AA73" s="370" t="n">
        <v>0</v>
      </c>
      <c r="AB73" s="370" t="n">
        <v>0</v>
      </c>
      <c r="AC73" s="370" t="n">
        <v>0</v>
      </c>
      <c r="AD73" s="370" t="n">
        <v>0</v>
      </c>
      <c r="AF73" s="382"/>
      <c r="AG73" s="382"/>
      <c r="AH73" s="382"/>
      <c r="AI73" s="382"/>
      <c r="AJ73" s="382"/>
      <c r="AK73" s="382"/>
      <c r="AL73" s="382"/>
      <c r="AM73" s="382"/>
      <c r="AN73" s="382"/>
      <c r="AO73" s="382"/>
      <c r="AP73" s="382"/>
      <c r="AQ73" s="382"/>
      <c r="AR73" s="382"/>
      <c r="AS73" s="382"/>
      <c r="AT73" s="382"/>
      <c r="AU73" s="382"/>
      <c r="AV73" s="382"/>
      <c r="AW73" s="382"/>
      <c r="AX73" s="382"/>
      <c r="AY73" s="382"/>
      <c r="AZ73" s="382"/>
      <c r="BA73" s="382"/>
      <c r="BB73" s="382"/>
      <c r="BC73" s="382"/>
      <c r="BD73" s="382"/>
      <c r="BE73" s="382"/>
      <c r="BF73" s="382"/>
      <c r="BG73" s="382"/>
    </row>
    <row r="74" s="381" customFormat="true" ht="15" hidden="false" customHeight="false" outlineLevel="0" collapsed="false">
      <c r="A74" s="380"/>
      <c r="B74" s="381" t="s">
        <v>439</v>
      </c>
      <c r="C74" s="370" t="n">
        <v>91355</v>
      </c>
      <c r="D74" s="370" t="n">
        <v>79181.09</v>
      </c>
      <c r="E74" s="370" t="n">
        <v>79181.09</v>
      </c>
      <c r="F74" s="370" t="n">
        <v>79181.09</v>
      </c>
      <c r="G74" s="370" t="n">
        <v>79181.09</v>
      </c>
      <c r="H74" s="370" t="n">
        <v>79181.09</v>
      </c>
      <c r="I74" s="370" t="n">
        <v>82224.57</v>
      </c>
      <c r="J74" s="370" t="n">
        <v>91355</v>
      </c>
      <c r="K74" s="370" t="n">
        <v>91355</v>
      </c>
      <c r="L74" s="370" t="n">
        <v>91234</v>
      </c>
      <c r="M74" s="370" t="n">
        <v>91113</v>
      </c>
      <c r="N74" s="370" t="n">
        <v>90992</v>
      </c>
      <c r="O74" s="370" t="n">
        <v>90871</v>
      </c>
      <c r="P74" s="370" t="n">
        <v>90750</v>
      </c>
      <c r="Q74" s="370" t="n">
        <v>90725.8</v>
      </c>
      <c r="R74" s="370" t="n">
        <v>90701.6</v>
      </c>
      <c r="S74" s="370" t="n">
        <v>90677.4</v>
      </c>
      <c r="T74" s="370" t="n">
        <v>90653.2</v>
      </c>
      <c r="U74" s="370" t="n">
        <v>90629</v>
      </c>
      <c r="V74" s="370" t="n">
        <v>90604.8</v>
      </c>
      <c r="W74" s="370" t="n">
        <v>90580.6</v>
      </c>
      <c r="X74" s="370" t="n">
        <v>90556.4</v>
      </c>
      <c r="Y74" s="370" t="n">
        <v>90532.2</v>
      </c>
      <c r="Z74" s="370" t="n">
        <v>90508</v>
      </c>
      <c r="AA74" s="370" t="n">
        <v>90483.8</v>
      </c>
      <c r="AB74" s="370" t="n">
        <v>90459.6</v>
      </c>
      <c r="AC74" s="370" t="n">
        <v>90435.4</v>
      </c>
      <c r="AD74" s="370" t="n">
        <v>90411.2</v>
      </c>
      <c r="AF74" s="382"/>
      <c r="AG74" s="382"/>
      <c r="AH74" s="382"/>
      <c r="AI74" s="382"/>
      <c r="AJ74" s="382"/>
      <c r="AK74" s="382"/>
      <c r="AL74" s="382"/>
      <c r="AM74" s="382"/>
      <c r="AN74" s="382"/>
      <c r="AO74" s="382"/>
      <c r="AP74" s="382"/>
      <c r="AQ74" s="382"/>
      <c r="AR74" s="382"/>
      <c r="AS74" s="382"/>
      <c r="AT74" s="382"/>
      <c r="AU74" s="382"/>
      <c r="AV74" s="382"/>
      <c r="AW74" s="382"/>
      <c r="AX74" s="382"/>
      <c r="AY74" s="382"/>
      <c r="AZ74" s="382"/>
      <c r="BA74" s="382"/>
      <c r="BB74" s="382"/>
      <c r="BC74" s="382"/>
      <c r="BD74" s="382"/>
      <c r="BE74" s="382"/>
      <c r="BF74" s="382"/>
      <c r="BG74" s="382"/>
    </row>
    <row r="75" s="381" customFormat="true" ht="15" hidden="false" customHeight="false" outlineLevel="0" collapsed="false">
      <c r="A75" s="380"/>
      <c r="B75" s="384" t="s">
        <v>154</v>
      </c>
      <c r="C75" s="265" t="n">
        <f aca="false">SUM(C71:C74)</f>
        <v>108196.6</v>
      </c>
      <c r="D75" s="385" t="n">
        <f aca="false">SUM(D71:D74)</f>
        <v>104582.64</v>
      </c>
      <c r="E75" s="385" t="n">
        <f aca="false">SUM(E71:E74)</f>
        <v>105557.71</v>
      </c>
      <c r="F75" s="385" t="n">
        <f aca="false">SUM(F71:F74)</f>
        <v>104496.68</v>
      </c>
      <c r="G75" s="385" t="n">
        <f aca="false">SUM(G71:G74)</f>
        <v>103699.55</v>
      </c>
      <c r="H75" s="385" t="n">
        <f aca="false">SUM(H71:H74)</f>
        <v>104702.18</v>
      </c>
      <c r="I75" s="385" t="n">
        <f aca="false">SUM(I71:I74)</f>
        <v>103828.49</v>
      </c>
      <c r="J75" s="385" t="n">
        <f aca="false">SUM(J71:J74)</f>
        <v>102837.24</v>
      </c>
      <c r="K75" s="385" t="n">
        <f aca="false">SUM(K71:K74)</f>
        <v>102083.38</v>
      </c>
      <c r="L75" s="385" t="n">
        <f aca="false">SUM(L71:L74)</f>
        <v>100801.24</v>
      </c>
      <c r="M75" s="385" t="n">
        <f aca="false">SUM(M71:M74)</f>
        <v>99588.44</v>
      </c>
      <c r="N75" s="385" t="n">
        <f aca="false">SUM(N71:N74)</f>
        <v>98261.23</v>
      </c>
      <c r="O75" s="385" t="n">
        <f aca="false">SUM(O71:O74)</f>
        <v>97357.09</v>
      </c>
      <c r="P75" s="385" t="n">
        <f aca="false">SUM(P71:P74)</f>
        <v>96066.78</v>
      </c>
      <c r="Q75" s="385" t="n">
        <f aca="false">SUM(Q71:Q74)</f>
        <v>95356.47</v>
      </c>
      <c r="R75" s="385" t="n">
        <f aca="false">SUM(R71:R74)</f>
        <v>94723</v>
      </c>
      <c r="S75" s="385" t="n">
        <f aca="false">SUM(S71:S74)</f>
        <v>94099.72</v>
      </c>
      <c r="T75" s="385" t="n">
        <f aca="false">SUM(T71:T74)</f>
        <v>93517.68</v>
      </c>
      <c r="U75" s="385" t="n">
        <f aca="false">SUM(U71:U74)</f>
        <v>93077.61</v>
      </c>
      <c r="V75" s="385" t="n">
        <f aca="false">SUM(V71:V74)</f>
        <v>92355.94</v>
      </c>
      <c r="W75" s="385" t="n">
        <f aca="false">SUM(W71:W74)</f>
        <v>91439.6</v>
      </c>
      <c r="X75" s="385" t="n">
        <f aca="false">SUM(X71:X74)</f>
        <v>91423.83</v>
      </c>
      <c r="Y75" s="385" t="n">
        <f aca="false">SUM(Y71:Y74)</f>
        <v>91382.08</v>
      </c>
      <c r="Z75" s="385" t="n">
        <f aca="false">SUM(Z71:Z74)</f>
        <v>91263.62</v>
      </c>
      <c r="AA75" s="385" t="n">
        <f aca="false">SUM(AA71:AA74)</f>
        <v>90487.41</v>
      </c>
      <c r="AB75" s="385" t="n">
        <f aca="false">SUM(AB71:AB74)</f>
        <v>90463.01</v>
      </c>
      <c r="AC75" s="385" t="n">
        <f aca="false">SUM(AC71:AC74)</f>
        <v>90438.65</v>
      </c>
      <c r="AD75" s="385" t="n">
        <f aca="false">SUM(AD71:AD74)</f>
        <v>90414.3</v>
      </c>
      <c r="AF75" s="382"/>
      <c r="AG75" s="382"/>
      <c r="AH75" s="382"/>
      <c r="AI75" s="382"/>
      <c r="AJ75" s="382"/>
      <c r="AK75" s="382"/>
      <c r="AL75" s="382"/>
      <c r="AM75" s="382"/>
      <c r="AN75" s="382"/>
      <c r="AO75" s="382"/>
      <c r="AP75" s="382"/>
      <c r="AQ75" s="382"/>
      <c r="AR75" s="382"/>
      <c r="AS75" s="382"/>
      <c r="AT75" s="382"/>
      <c r="AU75" s="382"/>
      <c r="AV75" s="382"/>
      <c r="AW75" s="382"/>
      <c r="AX75" s="382"/>
      <c r="AY75" s="382"/>
      <c r="AZ75" s="382"/>
      <c r="BA75" s="382"/>
      <c r="BB75" s="382"/>
      <c r="BC75" s="382"/>
      <c r="BD75" s="382"/>
      <c r="BE75" s="382"/>
      <c r="BF75" s="382"/>
      <c r="BG75" s="382"/>
    </row>
    <row r="77" s="381" customFormat="true" ht="17.25" hidden="false" customHeight="false" outlineLevel="0" collapsed="false">
      <c r="A77" s="380"/>
      <c r="B77" s="366" t="s">
        <v>440</v>
      </c>
      <c r="C77" s="366" t="n">
        <v>2023</v>
      </c>
      <c r="D77" s="366" t="n">
        <v>2024</v>
      </c>
      <c r="E77" s="366" t="n">
        <v>2025</v>
      </c>
      <c r="F77" s="366" t="n">
        <v>2026</v>
      </c>
      <c r="G77" s="366" t="n">
        <v>2027</v>
      </c>
      <c r="H77" s="366" t="n">
        <v>2028</v>
      </c>
      <c r="I77" s="366" t="n">
        <v>2029</v>
      </c>
      <c r="J77" s="366" t="n">
        <v>2030</v>
      </c>
      <c r="K77" s="366" t="n">
        <v>2031</v>
      </c>
      <c r="L77" s="366" t="n">
        <v>2032</v>
      </c>
      <c r="M77" s="366" t="n">
        <v>2033</v>
      </c>
      <c r="N77" s="366" t="n">
        <v>2034</v>
      </c>
      <c r="O77" s="366" t="n">
        <v>2035</v>
      </c>
      <c r="P77" s="366" t="n">
        <v>2036</v>
      </c>
      <c r="Q77" s="366" t="n">
        <v>2037</v>
      </c>
      <c r="R77" s="366" t="n">
        <v>2038</v>
      </c>
      <c r="S77" s="366" t="n">
        <v>2039</v>
      </c>
      <c r="T77" s="366" t="n">
        <v>2040</v>
      </c>
      <c r="U77" s="366" t="n">
        <v>2041</v>
      </c>
      <c r="V77" s="366" t="n">
        <v>2042</v>
      </c>
      <c r="W77" s="366" t="n">
        <v>2043</v>
      </c>
      <c r="X77" s="366" t="n">
        <v>2044</v>
      </c>
      <c r="Y77" s="366" t="n">
        <v>2045</v>
      </c>
      <c r="Z77" s="366" t="n">
        <v>2046</v>
      </c>
      <c r="AA77" s="366" t="n">
        <v>2047</v>
      </c>
      <c r="AB77" s="366" t="n">
        <v>2048</v>
      </c>
      <c r="AC77" s="366" t="n">
        <v>2049</v>
      </c>
      <c r="AD77" s="366" t="n">
        <v>2050</v>
      </c>
    </row>
    <row r="78" s="381" customFormat="true" ht="15" hidden="false" customHeight="false" outlineLevel="0" collapsed="false">
      <c r="A78" s="380"/>
      <c r="B78" s="386" t="s">
        <v>441</v>
      </c>
      <c r="C78" s="351" t="n">
        <f aca="false">C68+C71+C74+C73</f>
        <v>116289.43</v>
      </c>
      <c r="D78" s="351" t="n">
        <f aca="false">D68+D71+D74+D73</f>
        <v>114922.03</v>
      </c>
      <c r="E78" s="351" t="n">
        <f aca="false">E68+E71+E74+E73</f>
        <v>114636.75</v>
      </c>
      <c r="F78" s="351" t="n">
        <f aca="false">F68+F71+F74+F73</f>
        <v>113374.23</v>
      </c>
      <c r="G78" s="351" t="n">
        <f aca="false">G68+G71+G74+G73</f>
        <v>111742.09</v>
      </c>
      <c r="H78" s="351" t="n">
        <f aca="false">H68+H71+H74+H73</f>
        <v>109849.5</v>
      </c>
      <c r="I78" s="351" t="n">
        <f aca="false">I68+I71+I74+I73</f>
        <v>108315.89</v>
      </c>
      <c r="J78" s="351" t="n">
        <f aca="false">J68+J71+J74+J73</f>
        <v>106877.52</v>
      </c>
      <c r="K78" s="351" t="n">
        <f aca="false">K68+K71+K74+K73</f>
        <v>105943.46</v>
      </c>
      <c r="L78" s="351" t="n">
        <f aca="false">L68+L71+L74+L73</f>
        <v>105140.55</v>
      </c>
      <c r="M78" s="351" t="n">
        <f aca="false">M68+M71+M74+M73</f>
        <v>104428.73</v>
      </c>
      <c r="N78" s="351" t="n">
        <f aca="false">N68+N71+N74+N73</f>
        <v>103730.49</v>
      </c>
      <c r="O78" s="351" t="n">
        <f aca="false">O68+O71+O74+O73</f>
        <v>102973.05</v>
      </c>
      <c r="P78" s="351" t="n">
        <f aca="false">P68+P71+P74+P73</f>
        <v>101975.35</v>
      </c>
      <c r="Q78" s="351" t="n">
        <f aca="false">Q68+Q71+Q74+Q73</f>
        <v>101625.08</v>
      </c>
      <c r="R78" s="351" t="n">
        <f aca="false">R68+R71+R74+R73</f>
        <v>101337.39</v>
      </c>
      <c r="S78" s="351" t="n">
        <f aca="false">S68+S71+S74+S73</f>
        <v>100955.29</v>
      </c>
      <c r="T78" s="351" t="n">
        <f aca="false">T68+T71+T74+T73</f>
        <v>100531.9</v>
      </c>
      <c r="U78" s="351" t="n">
        <f aca="false">U68+U71+U74+U73</f>
        <v>100113.56</v>
      </c>
      <c r="V78" s="351" t="n">
        <f aca="false">V68+V71+V74+V73</f>
        <v>99893.38</v>
      </c>
      <c r="W78" s="351" t="n">
        <f aca="false">W68+W71+W74+W73</f>
        <v>99887.74</v>
      </c>
      <c r="X78" s="351" t="n">
        <f aca="false">X68+X71+X74+X73</f>
        <v>99912.21</v>
      </c>
      <c r="Y78" s="351" t="n">
        <f aca="false">Y68+Y71+Y74+Y73</f>
        <v>99965.6</v>
      </c>
      <c r="Z78" s="351" t="n">
        <f aca="false">Z68+Z71+Z74+Z73</f>
        <v>100085.1</v>
      </c>
      <c r="AA78" s="351" t="n">
        <f aca="false">AA68+AA71+AA74+AA73</f>
        <v>100160.45</v>
      </c>
      <c r="AB78" s="351" t="n">
        <f aca="false">AB68+AB71+AB74+AB73</f>
        <v>100264.61</v>
      </c>
      <c r="AC78" s="351" t="n">
        <f aca="false">AC68+AC71+AC74+AC73</f>
        <v>100364.33</v>
      </c>
      <c r="AD78" s="351" t="n">
        <f aca="false">AD68+AD71+AD74+AD73</f>
        <v>100433.07</v>
      </c>
    </row>
    <row r="79" s="381" customFormat="true" ht="15" hidden="false" customHeight="false" outlineLevel="0" collapsed="false">
      <c r="A79" s="380"/>
      <c r="B79" s="384" t="s">
        <v>442</v>
      </c>
      <c r="C79" s="351" t="n">
        <f aca="false">C68+C71+C73</f>
        <v>24934.43</v>
      </c>
      <c r="D79" s="351" t="n">
        <f aca="false">D68+D71+D73</f>
        <v>35740.94</v>
      </c>
      <c r="E79" s="351" t="n">
        <f aca="false">E68+E71+E73</f>
        <v>35455.66</v>
      </c>
      <c r="F79" s="351" t="n">
        <f aca="false">F68+F71+F73</f>
        <v>34193.14</v>
      </c>
      <c r="G79" s="351" t="n">
        <f aca="false">G68+G71+G73</f>
        <v>32561</v>
      </c>
      <c r="H79" s="351" t="n">
        <f aca="false">H68+H71+H73</f>
        <v>30668.41</v>
      </c>
      <c r="I79" s="351" t="n">
        <f aca="false">I68+I71+I73</f>
        <v>26091.32</v>
      </c>
      <c r="J79" s="351" t="n">
        <f aca="false">J68+J71+J73</f>
        <v>15522.52</v>
      </c>
      <c r="K79" s="351" t="n">
        <f aca="false">K68+K71+K73</f>
        <v>14588.46</v>
      </c>
      <c r="L79" s="351" t="n">
        <f aca="false">L68+L71+L73</f>
        <v>13906.55</v>
      </c>
      <c r="M79" s="351" t="n">
        <f aca="false">M68+M71+M73</f>
        <v>13315.73</v>
      </c>
      <c r="N79" s="351" t="n">
        <f aca="false">N68+N71+N73</f>
        <v>12738.49</v>
      </c>
      <c r="O79" s="351" t="n">
        <f aca="false">O68+O71+O73</f>
        <v>12102.05</v>
      </c>
      <c r="P79" s="351" t="n">
        <f aca="false">P68+P71+P73</f>
        <v>11225.35</v>
      </c>
      <c r="Q79" s="351" t="n">
        <f aca="false">Q68+Q71+Q73</f>
        <v>10899.28</v>
      </c>
      <c r="R79" s="351" t="n">
        <f aca="false">R68+R71+R73</f>
        <v>10635.79</v>
      </c>
      <c r="S79" s="351" t="n">
        <f aca="false">S68+S71+S73</f>
        <v>10277.89</v>
      </c>
      <c r="T79" s="351" t="n">
        <f aca="false">T68+T71+T73</f>
        <v>9878.7</v>
      </c>
      <c r="U79" s="351" t="n">
        <f aca="false">U68+U71+U73</f>
        <v>9484.56</v>
      </c>
      <c r="V79" s="351" t="n">
        <f aca="false">V68+V71+V73</f>
        <v>9288.58</v>
      </c>
      <c r="W79" s="351" t="n">
        <f aca="false">W68+W71+W73</f>
        <v>9307.14</v>
      </c>
      <c r="X79" s="351" t="n">
        <f aca="false">X68+X71+X73</f>
        <v>9355.81</v>
      </c>
      <c r="Y79" s="351" t="n">
        <f aca="false">Y68+Y71+Y73</f>
        <v>9433.4</v>
      </c>
      <c r="Z79" s="351" t="n">
        <f aca="false">Z68+Z71+Z73</f>
        <v>9577.1</v>
      </c>
      <c r="AA79" s="351" t="n">
        <f aca="false">AA68+AA71+AA73</f>
        <v>9676.65</v>
      </c>
      <c r="AB79" s="351" t="n">
        <f aca="false">AB68+AB71+AB73</f>
        <v>9805.01</v>
      </c>
      <c r="AC79" s="351" t="n">
        <f aca="false">AC68+AC71+AC73</f>
        <v>9928.93</v>
      </c>
      <c r="AD79" s="351" t="n">
        <f aca="false">AD68+AD71+AD73</f>
        <v>10021.87</v>
      </c>
    </row>
    <row r="80" s="381" customFormat="true" ht="15" hidden="false" customHeight="false" outlineLevel="0" collapsed="false">
      <c r="A80" s="380"/>
      <c r="B80" s="387" t="s">
        <v>443</v>
      </c>
      <c r="C80" s="388"/>
      <c r="D80" s="388"/>
      <c r="E80" s="388"/>
      <c r="F80" s="388"/>
      <c r="G80" s="388"/>
      <c r="H80" s="388"/>
      <c r="I80" s="388"/>
      <c r="J80" s="388"/>
      <c r="K80" s="388"/>
      <c r="L80" s="388"/>
      <c r="M80" s="388"/>
      <c r="N80" s="388"/>
      <c r="O80" s="388"/>
      <c r="P80" s="388"/>
      <c r="Q80" s="388"/>
      <c r="R80" s="388"/>
      <c r="S80" s="388"/>
      <c r="T80" s="388"/>
      <c r="U80" s="388"/>
      <c r="V80" s="389"/>
    </row>
    <row r="82" s="279" customFormat="true" ht="17.25" hidden="false" customHeight="false" outlineLevel="0" collapsed="false">
      <c r="B82" s="178" t="s">
        <v>444</v>
      </c>
    </row>
    <row r="84" customFormat="false" ht="15" hidden="false" customHeight="false" outlineLevel="0" collapsed="false">
      <c r="B84" s="366" t="s">
        <v>445</v>
      </c>
      <c r="C84" s="366" t="n">
        <v>2023</v>
      </c>
      <c r="D84" s="366" t="n">
        <v>2024</v>
      </c>
      <c r="E84" s="366" t="n">
        <v>2025</v>
      </c>
      <c r="F84" s="366" t="n">
        <v>2026</v>
      </c>
      <c r="G84" s="366" t="n">
        <v>2027</v>
      </c>
      <c r="H84" s="366" t="n">
        <v>2028</v>
      </c>
      <c r="I84" s="366" t="n">
        <v>2029</v>
      </c>
      <c r="J84" s="366" t="n">
        <v>2030</v>
      </c>
      <c r="K84" s="366" t="n">
        <v>2031</v>
      </c>
      <c r="L84" s="366" t="n">
        <v>2032</v>
      </c>
      <c r="M84" s="366" t="n">
        <v>2033</v>
      </c>
      <c r="N84" s="366" t="n">
        <v>2034</v>
      </c>
      <c r="O84" s="366" t="n">
        <v>2035</v>
      </c>
      <c r="P84" s="366" t="n">
        <v>2036</v>
      </c>
      <c r="Q84" s="366" t="n">
        <v>2037</v>
      </c>
      <c r="R84" s="366" t="n">
        <v>2038</v>
      </c>
      <c r="S84" s="366" t="n">
        <v>2039</v>
      </c>
      <c r="T84" s="366" t="n">
        <v>2040</v>
      </c>
      <c r="U84" s="366" t="n">
        <v>2041</v>
      </c>
      <c r="V84" s="366" t="n">
        <v>2042</v>
      </c>
      <c r="W84" s="366" t="n">
        <v>2043</v>
      </c>
      <c r="X84" s="366" t="n">
        <v>2044</v>
      </c>
      <c r="Y84" s="366" t="n">
        <v>2045</v>
      </c>
      <c r="Z84" s="366" t="n">
        <v>2046</v>
      </c>
      <c r="AA84" s="366" t="n">
        <v>2047</v>
      </c>
      <c r="AB84" s="366" t="n">
        <v>2048</v>
      </c>
      <c r="AC84" s="366" t="n">
        <v>2049</v>
      </c>
      <c r="AD84" s="366" t="n">
        <v>2050</v>
      </c>
    </row>
    <row r="85" customFormat="false" ht="15" hidden="false" customHeight="false" outlineLevel="0" collapsed="false">
      <c r="A85" s="170"/>
      <c r="B85" s="381" t="s">
        <v>446</v>
      </c>
      <c r="C85" s="370" t="n">
        <v>10341.06</v>
      </c>
      <c r="D85" s="370" t="n">
        <v>32338.22</v>
      </c>
      <c r="E85" s="370" t="n">
        <v>39018.53</v>
      </c>
      <c r="F85" s="370" t="n">
        <v>35523.37</v>
      </c>
      <c r="G85" s="370" t="n">
        <v>33342.75</v>
      </c>
      <c r="H85" s="370" t="n">
        <v>40165.91</v>
      </c>
      <c r="I85" s="370" t="n">
        <v>37602.48</v>
      </c>
      <c r="J85" s="370" t="n">
        <v>34451.2</v>
      </c>
      <c r="K85" s="370" t="n">
        <v>32491.9</v>
      </c>
      <c r="L85" s="370" t="n">
        <v>28491.2</v>
      </c>
      <c r="M85" s="370" t="n">
        <v>24842.18</v>
      </c>
      <c r="N85" s="370" t="n">
        <v>20616.16</v>
      </c>
      <c r="O85" s="370" t="n">
        <v>18505.45</v>
      </c>
      <c r="P85" s="370" t="n">
        <v>16273.91</v>
      </c>
      <c r="Q85" s="370" t="n">
        <v>14653.33</v>
      </c>
      <c r="R85" s="370" t="n">
        <v>13411.99</v>
      </c>
      <c r="S85" s="370" t="n">
        <v>12221.59</v>
      </c>
      <c r="T85" s="370" t="n">
        <v>11242.39</v>
      </c>
      <c r="U85" s="370" t="n">
        <v>10968.07</v>
      </c>
      <c r="V85" s="370" t="n">
        <v>8755.72</v>
      </c>
      <c r="W85" s="370" t="n">
        <v>4295</v>
      </c>
      <c r="X85" s="370" t="n">
        <v>4337.14</v>
      </c>
      <c r="Y85" s="370" t="n">
        <v>4249.42</v>
      </c>
      <c r="Z85" s="370" t="n">
        <v>3778.1</v>
      </c>
      <c r="AA85" s="370" t="n">
        <v>18.07</v>
      </c>
      <c r="AB85" s="370" t="n">
        <v>17.07</v>
      </c>
      <c r="AC85" s="370" t="n">
        <v>16.23</v>
      </c>
      <c r="AD85" s="370" t="n">
        <v>15.47</v>
      </c>
    </row>
    <row r="86" customFormat="false" ht="15" hidden="false" customHeight="false" outlineLevel="0" collapsed="false">
      <c r="A86" s="170"/>
      <c r="B86" s="381" t="s">
        <v>447</v>
      </c>
      <c r="C86" s="370" t="n">
        <v>620.46</v>
      </c>
      <c r="D86" s="370" t="n">
        <v>25870.58</v>
      </c>
      <c r="E86" s="370" t="n">
        <v>31214.82</v>
      </c>
      <c r="F86" s="370" t="n">
        <v>28418.69</v>
      </c>
      <c r="G86" s="370" t="n">
        <v>26674.2</v>
      </c>
      <c r="H86" s="370" t="n">
        <v>32132.73</v>
      </c>
      <c r="I86" s="370" t="n">
        <v>30081.99</v>
      </c>
      <c r="J86" s="370" t="n">
        <v>27560.96</v>
      </c>
      <c r="K86" s="370" t="n">
        <v>25993.52</v>
      </c>
      <c r="L86" s="370" t="n">
        <v>22792.96</v>
      </c>
      <c r="M86" s="370" t="n">
        <v>19873.74</v>
      </c>
      <c r="N86" s="370" t="n">
        <v>16492.93</v>
      </c>
      <c r="O86" s="370" t="n">
        <v>14804.36</v>
      </c>
      <c r="P86" s="370" t="n">
        <v>13019.13</v>
      </c>
      <c r="Q86" s="370" t="n">
        <v>11722.66</v>
      </c>
      <c r="R86" s="370" t="n">
        <v>10729.59</v>
      </c>
      <c r="S86" s="370" t="n">
        <v>9777.27</v>
      </c>
      <c r="T86" s="370" t="n">
        <v>8993.91</v>
      </c>
      <c r="U86" s="370" t="n">
        <v>8774.46</v>
      </c>
      <c r="V86" s="370" t="n">
        <v>7004.58</v>
      </c>
      <c r="W86" s="370" t="n">
        <v>3436</v>
      </c>
      <c r="X86" s="370" t="n">
        <v>3469.71</v>
      </c>
      <c r="Y86" s="370" t="n">
        <v>3399.54</v>
      </c>
      <c r="Z86" s="370" t="n">
        <v>3022.48</v>
      </c>
      <c r="AA86" s="370" t="n">
        <v>14.46</v>
      </c>
      <c r="AB86" s="370" t="n">
        <v>13.66</v>
      </c>
      <c r="AC86" s="370" t="n">
        <v>12.98</v>
      </c>
      <c r="AD86" s="370" t="n">
        <v>12.37</v>
      </c>
      <c r="AF86" s="390"/>
      <c r="AG86" s="390"/>
      <c r="AH86" s="390"/>
      <c r="AI86" s="390"/>
      <c r="AJ86" s="390"/>
      <c r="AK86" s="390"/>
      <c r="AL86" s="390"/>
      <c r="AM86" s="390"/>
      <c r="AN86" s="390"/>
      <c r="AO86" s="390"/>
      <c r="AP86" s="390"/>
      <c r="AQ86" s="390"/>
      <c r="AR86" s="390"/>
      <c r="AS86" s="390"/>
      <c r="AT86" s="390"/>
      <c r="AU86" s="390"/>
      <c r="AV86" s="390"/>
      <c r="AW86" s="390"/>
      <c r="AX86" s="390"/>
      <c r="AY86" s="390"/>
      <c r="AZ86" s="390"/>
      <c r="BA86" s="390"/>
      <c r="BB86" s="390"/>
      <c r="BC86" s="390"/>
      <c r="BD86" s="390"/>
      <c r="BE86" s="390"/>
      <c r="BF86" s="390"/>
      <c r="BG86" s="390"/>
    </row>
    <row r="87" customFormat="false" ht="15" hidden="false" customHeight="false" outlineLevel="0" collapsed="false">
      <c r="A87" s="170"/>
      <c r="B87" s="391" t="s">
        <v>448</v>
      </c>
      <c r="C87" s="370" t="n">
        <v>7306.62</v>
      </c>
      <c r="D87" s="370" t="n">
        <v>7599.88</v>
      </c>
      <c r="E87" s="370" t="n">
        <v>8581.75</v>
      </c>
      <c r="F87" s="370" t="n">
        <v>9800.8</v>
      </c>
      <c r="G87" s="370" t="n">
        <v>10650.58</v>
      </c>
      <c r="H87" s="370" t="n">
        <v>11301.62</v>
      </c>
      <c r="I87" s="370" t="n">
        <v>12114</v>
      </c>
      <c r="J87" s="370" t="n">
        <v>13031.99</v>
      </c>
      <c r="K87" s="370" t="n">
        <v>13258.04</v>
      </c>
      <c r="L87" s="370" t="n">
        <v>13478.2</v>
      </c>
      <c r="M87" s="370" t="n">
        <v>13690.65</v>
      </c>
      <c r="N87" s="370" t="n">
        <v>13690.65</v>
      </c>
      <c r="O87" s="370" t="n">
        <v>13690.65</v>
      </c>
      <c r="P87" s="370" t="n">
        <v>13690.65</v>
      </c>
      <c r="Q87" s="370" t="n">
        <v>13731.2</v>
      </c>
      <c r="R87" s="370" t="n">
        <v>13746.43</v>
      </c>
      <c r="S87" s="370" t="n">
        <v>13769.88</v>
      </c>
      <c r="T87" s="370" t="n">
        <v>13769.88</v>
      </c>
      <c r="U87" s="370" t="n">
        <v>13769.88</v>
      </c>
      <c r="V87" s="370" t="n">
        <v>13769.88</v>
      </c>
      <c r="W87" s="370" t="n">
        <v>13769.88</v>
      </c>
      <c r="X87" s="370" t="n">
        <v>13769.88</v>
      </c>
      <c r="Y87" s="370" t="n">
        <v>13769.88</v>
      </c>
      <c r="Z87" s="370" t="n">
        <v>13769.88</v>
      </c>
      <c r="AA87" s="370" t="n">
        <v>13769.88</v>
      </c>
      <c r="AB87" s="370" t="n">
        <v>13769.88</v>
      </c>
      <c r="AC87" s="370" t="n">
        <v>13769.88</v>
      </c>
      <c r="AD87" s="370" t="n">
        <v>13769.88</v>
      </c>
    </row>
    <row r="88" customFormat="false" ht="15" hidden="false" customHeight="false" outlineLevel="0" collapsed="false">
      <c r="B88" s="367" t="s">
        <v>449</v>
      </c>
      <c r="C88" s="351" t="n">
        <f aca="false">C86+C87</f>
        <v>7927.08</v>
      </c>
      <c r="D88" s="351" t="n">
        <f aca="false">D86+D87</f>
        <v>33470.46</v>
      </c>
      <c r="E88" s="351" t="n">
        <f aca="false">E86+E87</f>
        <v>39796.57</v>
      </c>
      <c r="F88" s="351" t="n">
        <f aca="false">F86+F87</f>
        <v>38219.49</v>
      </c>
      <c r="G88" s="351" t="n">
        <f aca="false">G86+G87</f>
        <v>37324.78</v>
      </c>
      <c r="H88" s="351" t="n">
        <f aca="false">H86+H87</f>
        <v>43434.35</v>
      </c>
      <c r="I88" s="351" t="n">
        <f aca="false">I86+I87</f>
        <v>42195.99</v>
      </c>
      <c r="J88" s="351" t="n">
        <f aca="false">J86+J87</f>
        <v>40592.95</v>
      </c>
      <c r="K88" s="351" t="n">
        <f aca="false">K86+K87</f>
        <v>39251.56</v>
      </c>
      <c r="L88" s="351" t="n">
        <f aca="false">L86+L87</f>
        <v>36271.16</v>
      </c>
      <c r="M88" s="351" t="n">
        <f aca="false">M86+M87</f>
        <v>33564.39</v>
      </c>
      <c r="N88" s="351" t="n">
        <f aca="false">N86+N87</f>
        <v>30183.58</v>
      </c>
      <c r="O88" s="351" t="n">
        <f aca="false">O86+O87</f>
        <v>28495.01</v>
      </c>
      <c r="P88" s="351" t="n">
        <f aca="false">P86+P87</f>
        <v>26709.78</v>
      </c>
      <c r="Q88" s="351" t="n">
        <f aca="false">Q86+Q87</f>
        <v>25453.86</v>
      </c>
      <c r="R88" s="351" t="n">
        <f aca="false">R86+R87</f>
        <v>24476.02</v>
      </c>
      <c r="S88" s="351" t="n">
        <f aca="false">S86+S87</f>
        <v>23547.15</v>
      </c>
      <c r="T88" s="351" t="n">
        <f aca="false">T86+T87</f>
        <v>22763.79</v>
      </c>
      <c r="U88" s="351" t="n">
        <f aca="false">U86+U87</f>
        <v>22544.34</v>
      </c>
      <c r="V88" s="351" t="n">
        <f aca="false">V86+V87</f>
        <v>20774.46</v>
      </c>
      <c r="W88" s="351" t="n">
        <f aca="false">W86+W87</f>
        <v>17205.88</v>
      </c>
      <c r="X88" s="351" t="n">
        <f aca="false">X86+X87</f>
        <v>17239.59</v>
      </c>
      <c r="Y88" s="351" t="n">
        <f aca="false">Y86+Y87</f>
        <v>17169.42</v>
      </c>
      <c r="Z88" s="351" t="n">
        <f aca="false">Z86+Z87</f>
        <v>16792.36</v>
      </c>
      <c r="AA88" s="351" t="n">
        <f aca="false">AA86+AA87</f>
        <v>13784.34</v>
      </c>
      <c r="AB88" s="351" t="n">
        <f aca="false">AB86+AB87</f>
        <v>13783.54</v>
      </c>
      <c r="AC88" s="351" t="n">
        <f aca="false">AC86+AC87</f>
        <v>13782.86</v>
      </c>
      <c r="AD88" s="351" t="n">
        <f aca="false">AD86+AD87</f>
        <v>13782.25</v>
      </c>
    </row>
    <row r="90" s="392" customFormat="true" ht="15" hidden="false" customHeight="false" outlineLevel="0" collapsed="false">
      <c r="A90" s="380"/>
      <c r="B90" s="366" t="s">
        <v>450</v>
      </c>
      <c r="C90" s="366" t="n">
        <v>2023</v>
      </c>
      <c r="D90" s="366" t="n">
        <v>2024</v>
      </c>
      <c r="E90" s="366" t="n">
        <v>2025</v>
      </c>
      <c r="F90" s="366" t="n">
        <v>2026</v>
      </c>
      <c r="G90" s="366" t="n">
        <v>2027</v>
      </c>
      <c r="H90" s="366" t="n">
        <v>2028</v>
      </c>
      <c r="I90" s="366" t="n">
        <v>2029</v>
      </c>
      <c r="J90" s="366" t="n">
        <v>2030</v>
      </c>
      <c r="K90" s="366" t="n">
        <v>2031</v>
      </c>
      <c r="L90" s="366" t="n">
        <v>2032</v>
      </c>
      <c r="M90" s="366" t="n">
        <v>2033</v>
      </c>
      <c r="N90" s="366" t="n">
        <v>2034</v>
      </c>
      <c r="O90" s="366" t="n">
        <v>2035</v>
      </c>
      <c r="P90" s="366" t="n">
        <v>2036</v>
      </c>
      <c r="Q90" s="366" t="n">
        <v>2037</v>
      </c>
      <c r="R90" s="366" t="n">
        <v>2038</v>
      </c>
      <c r="S90" s="366" t="n">
        <v>2039</v>
      </c>
      <c r="T90" s="366" t="n">
        <v>2040</v>
      </c>
      <c r="U90" s="366" t="n">
        <v>2041</v>
      </c>
      <c r="V90" s="366" t="n">
        <v>2042</v>
      </c>
      <c r="W90" s="366" t="n">
        <v>2043</v>
      </c>
      <c r="X90" s="366" t="n">
        <v>2044</v>
      </c>
      <c r="Y90" s="366" t="n">
        <v>2045</v>
      </c>
      <c r="Z90" s="366" t="n">
        <v>2046</v>
      </c>
      <c r="AA90" s="366" t="n">
        <v>2047</v>
      </c>
      <c r="AB90" s="366" t="n">
        <v>2048</v>
      </c>
      <c r="AC90" s="366" t="n">
        <v>2049</v>
      </c>
      <c r="AD90" s="366" t="n">
        <v>2050</v>
      </c>
    </row>
    <row r="91" s="381" customFormat="true" ht="15" hidden="false" customHeight="false" outlineLevel="0" collapsed="false">
      <c r="A91" s="380"/>
      <c r="B91" s="391" t="s">
        <v>451</v>
      </c>
      <c r="C91" s="274" t="n">
        <f aca="false">C74</f>
        <v>91355</v>
      </c>
      <c r="D91" s="274" t="n">
        <f aca="false">D74</f>
        <v>79181.09</v>
      </c>
      <c r="E91" s="274" t="n">
        <f aca="false">E74</f>
        <v>79181.09</v>
      </c>
      <c r="F91" s="274" t="n">
        <f aca="false">F74</f>
        <v>79181.09</v>
      </c>
      <c r="G91" s="274" t="n">
        <f aca="false">G74</f>
        <v>79181.09</v>
      </c>
      <c r="H91" s="274" t="n">
        <f aca="false">H74</f>
        <v>79181.09</v>
      </c>
      <c r="I91" s="274" t="n">
        <f aca="false">I74</f>
        <v>82224.57</v>
      </c>
      <c r="J91" s="274" t="n">
        <f aca="false">J74</f>
        <v>91355</v>
      </c>
      <c r="K91" s="274" t="n">
        <f aca="false">K74</f>
        <v>91355</v>
      </c>
      <c r="L91" s="274" t="n">
        <f aca="false">L74</f>
        <v>91234</v>
      </c>
      <c r="M91" s="274" t="n">
        <f aca="false">M74</f>
        <v>91113</v>
      </c>
      <c r="N91" s="274" t="n">
        <f aca="false">N74</f>
        <v>90992</v>
      </c>
      <c r="O91" s="274" t="n">
        <f aca="false">O74</f>
        <v>90871</v>
      </c>
      <c r="P91" s="274" t="n">
        <f aca="false">P74</f>
        <v>90750</v>
      </c>
      <c r="Q91" s="274" t="n">
        <f aca="false">Q74</f>
        <v>90725.8</v>
      </c>
      <c r="R91" s="274" t="n">
        <f aca="false">R74</f>
        <v>90701.6</v>
      </c>
      <c r="S91" s="274" t="n">
        <f aca="false">S74</f>
        <v>90677.4</v>
      </c>
      <c r="T91" s="274" t="n">
        <f aca="false">T74</f>
        <v>90653.2</v>
      </c>
      <c r="U91" s="274" t="n">
        <f aca="false">U74</f>
        <v>90629</v>
      </c>
      <c r="V91" s="274" t="n">
        <f aca="false">V74</f>
        <v>90604.8</v>
      </c>
      <c r="W91" s="274" t="n">
        <f aca="false">W74</f>
        <v>90580.6</v>
      </c>
      <c r="X91" s="274" t="n">
        <f aca="false">X74</f>
        <v>90556.4</v>
      </c>
      <c r="Y91" s="274" t="n">
        <f aca="false">Y74</f>
        <v>90532.2</v>
      </c>
      <c r="Z91" s="274" t="n">
        <f aca="false">Z74</f>
        <v>90508</v>
      </c>
      <c r="AA91" s="274" t="n">
        <f aca="false">AA74</f>
        <v>90483.8</v>
      </c>
      <c r="AB91" s="274" t="n">
        <f aca="false">AB74</f>
        <v>90459.6</v>
      </c>
      <c r="AC91" s="274" t="n">
        <f aca="false">AC74</f>
        <v>90435.4</v>
      </c>
      <c r="AD91" s="274" t="n">
        <f aca="false">AD74</f>
        <v>90411.2</v>
      </c>
    </row>
    <row r="92" s="381" customFormat="true" ht="15" hidden="false" customHeight="false" outlineLevel="0" collapsed="false">
      <c r="A92" s="380"/>
      <c r="B92" s="381" t="s">
        <v>452</v>
      </c>
      <c r="C92" s="274" t="n">
        <f aca="false">C78-C88-C91</f>
        <v>17007.35</v>
      </c>
      <c r="D92" s="274" t="n">
        <f aca="false">D78-D88-D91</f>
        <v>2270.48000000001</v>
      </c>
      <c r="E92" s="274" t="n">
        <f aca="false">E78-E88-E91</f>
        <v>-4340.91</v>
      </c>
      <c r="F92" s="274" t="n">
        <f aca="false">F78-F88-F91</f>
        <v>-4026.34999999998</v>
      </c>
      <c r="G92" s="274" t="n">
        <f aca="false">G78-G88-G91</f>
        <v>-4763.78</v>
      </c>
      <c r="H92" s="274" t="n">
        <f aca="false">H78-H88-H91</f>
        <v>-12765.94</v>
      </c>
      <c r="I92" s="274" t="n">
        <f aca="false">I78-I88-I91</f>
        <v>-16104.67</v>
      </c>
      <c r="J92" s="274" t="n">
        <f aca="false">J78-J88-J91</f>
        <v>-25070.43</v>
      </c>
      <c r="K92" s="274" t="n">
        <f aca="false">K78-K88-K91</f>
        <v>-24663.1</v>
      </c>
      <c r="L92" s="274" t="n">
        <f aca="false">L78-L88-L91</f>
        <v>-22364.61</v>
      </c>
      <c r="M92" s="274" t="n">
        <f aca="false">M78-M88-M91</f>
        <v>-20248.66</v>
      </c>
      <c r="N92" s="274" t="n">
        <f aca="false">N78-N88-N91</f>
        <v>-17445.09</v>
      </c>
      <c r="O92" s="274" t="n">
        <f aca="false">O78-O88-O91</f>
        <v>-16392.96</v>
      </c>
      <c r="P92" s="274" t="n">
        <f aca="false">P78-P88-P91</f>
        <v>-15484.43</v>
      </c>
      <c r="Q92" s="274" t="n">
        <f aca="false">Q78-Q88-Q91</f>
        <v>-14554.58</v>
      </c>
      <c r="R92" s="274" t="n">
        <f aca="false">R78-R88-R91</f>
        <v>-13840.23</v>
      </c>
      <c r="S92" s="274" t="n">
        <f aca="false">S78-S88-S91</f>
        <v>-13269.26</v>
      </c>
      <c r="T92" s="274" t="n">
        <f aca="false">T78-T88-T91</f>
        <v>-12885.09</v>
      </c>
      <c r="U92" s="274" t="n">
        <f aca="false">U78-U88-U91</f>
        <v>-13059.78</v>
      </c>
      <c r="V92" s="274" t="n">
        <f aca="false">V78-V88-V91</f>
        <v>-11485.88</v>
      </c>
      <c r="W92" s="274" t="n">
        <f aca="false">W78-W88-W91</f>
        <v>-7898.73999999999</v>
      </c>
      <c r="X92" s="274" t="n">
        <f aca="false">X78-X88-X91</f>
        <v>-7883.78</v>
      </c>
      <c r="Y92" s="274" t="n">
        <f aca="false">Y78-Y88-Y91</f>
        <v>-7736.01999999999</v>
      </c>
      <c r="Z92" s="274" t="n">
        <f aca="false">Z78-Z88-Z91</f>
        <v>-7215.25999999999</v>
      </c>
      <c r="AA92" s="274" t="n">
        <f aca="false">AA78-AA88-AA91</f>
        <v>-4107.69</v>
      </c>
      <c r="AB92" s="274" t="n">
        <f aca="false">AB78-AB88-AB91</f>
        <v>-3978.53</v>
      </c>
      <c r="AC92" s="274" t="n">
        <f aca="false">AC78-AC88-AC91</f>
        <v>-3853.93000000001</v>
      </c>
      <c r="AD92" s="274" t="n">
        <f aca="false">AD78-AD88-AD91</f>
        <v>-3760.38</v>
      </c>
    </row>
    <row r="93" s="381" customFormat="true" ht="15" hidden="false" customHeight="false" outlineLevel="0" collapsed="false">
      <c r="A93" s="380"/>
      <c r="C93" s="393"/>
      <c r="D93" s="393"/>
      <c r="E93" s="393"/>
      <c r="F93" s="393"/>
      <c r="G93" s="393"/>
      <c r="H93" s="393"/>
      <c r="I93" s="393"/>
      <c r="J93" s="393"/>
      <c r="K93" s="393"/>
      <c r="L93" s="393"/>
      <c r="M93" s="393"/>
      <c r="N93" s="393"/>
      <c r="O93" s="393"/>
      <c r="P93" s="393"/>
      <c r="Q93" s="393"/>
      <c r="R93" s="393"/>
      <c r="S93" s="393"/>
      <c r="T93" s="393"/>
      <c r="U93" s="393"/>
      <c r="V93" s="393"/>
      <c r="W93" s="393"/>
      <c r="X93" s="393"/>
      <c r="Y93" s="393"/>
      <c r="Z93" s="393"/>
      <c r="AA93" s="393"/>
      <c r="AB93" s="393"/>
      <c r="AC93" s="393"/>
      <c r="AD93" s="393"/>
    </row>
    <row r="94" s="381" customFormat="true" ht="15" hidden="false" customHeight="false" outlineLevel="0" collapsed="false">
      <c r="A94" s="380"/>
      <c r="B94" s="366" t="s">
        <v>453</v>
      </c>
      <c r="C94" s="394"/>
      <c r="D94" s="394"/>
      <c r="E94" s="394"/>
      <c r="F94" s="394"/>
      <c r="G94" s="394"/>
      <c r="H94" s="394"/>
      <c r="I94" s="394"/>
      <c r="J94" s="394"/>
      <c r="K94" s="395"/>
      <c r="L94" s="395"/>
      <c r="M94" s="395"/>
      <c r="N94" s="395"/>
      <c r="O94" s="395"/>
      <c r="P94" s="395"/>
      <c r="Q94" s="395"/>
      <c r="R94" s="395"/>
      <c r="S94" s="395"/>
      <c r="T94" s="395"/>
      <c r="U94" s="395"/>
      <c r="V94" s="395"/>
      <c r="W94" s="395"/>
      <c r="X94" s="395"/>
      <c r="Y94" s="395"/>
      <c r="Z94" s="395"/>
      <c r="AA94" s="395"/>
      <c r="AB94" s="395"/>
      <c r="AC94" s="395"/>
      <c r="AD94" s="395"/>
    </row>
    <row r="95" s="381" customFormat="true" ht="15" hidden="false" customHeight="false" outlineLevel="0" collapsed="false">
      <c r="A95" s="380"/>
      <c r="B95" s="386" t="s">
        <v>454</v>
      </c>
      <c r="C95" s="396" t="n">
        <f aca="false">C88+C91+C92</f>
        <v>116289.43</v>
      </c>
      <c r="D95" s="396" t="n">
        <f aca="false">D88+D91+D92</f>
        <v>114922.03</v>
      </c>
      <c r="E95" s="396" t="n">
        <f aca="false">E88+E91+E92</f>
        <v>114636.75</v>
      </c>
      <c r="F95" s="396" t="n">
        <f aca="false">F88+F91+F92</f>
        <v>113374.23</v>
      </c>
      <c r="G95" s="396" t="n">
        <f aca="false">G88+G91+G92</f>
        <v>111742.09</v>
      </c>
      <c r="H95" s="396" t="n">
        <f aca="false">H88+H91+H92</f>
        <v>109849.5</v>
      </c>
      <c r="I95" s="396" t="n">
        <f aca="false">I88+I91+I92</f>
        <v>108315.89</v>
      </c>
      <c r="J95" s="396" t="n">
        <f aca="false">J88+J91+J92</f>
        <v>106877.52</v>
      </c>
      <c r="K95" s="396" t="n">
        <f aca="false">K88+K91+K92</f>
        <v>105943.46</v>
      </c>
      <c r="L95" s="396" t="n">
        <f aca="false">L88+L91+L92</f>
        <v>105140.55</v>
      </c>
      <c r="M95" s="396" t="n">
        <f aca="false">M88+M91+M92</f>
        <v>104428.73</v>
      </c>
      <c r="N95" s="396" t="n">
        <f aca="false">N88+N91+N92</f>
        <v>103730.49</v>
      </c>
      <c r="O95" s="396" t="n">
        <f aca="false">O88+O91+O92</f>
        <v>102973.05</v>
      </c>
      <c r="P95" s="396" t="n">
        <f aca="false">P88+P91+P92</f>
        <v>101975.35</v>
      </c>
      <c r="Q95" s="396" t="n">
        <f aca="false">Q88+Q91+Q92</f>
        <v>101625.08</v>
      </c>
      <c r="R95" s="396" t="n">
        <f aca="false">R88+R91+R92</f>
        <v>101337.39</v>
      </c>
      <c r="S95" s="396" t="n">
        <f aca="false">S88+S91+S92</f>
        <v>100955.29</v>
      </c>
      <c r="T95" s="396" t="n">
        <f aca="false">T88+T91+T92</f>
        <v>100531.9</v>
      </c>
      <c r="U95" s="396" t="n">
        <f aca="false">U88+U91+U92</f>
        <v>100113.56</v>
      </c>
      <c r="V95" s="396" t="n">
        <f aca="false">V88+V91+V92</f>
        <v>99893.38</v>
      </c>
      <c r="W95" s="396" t="n">
        <f aca="false">W88+W91+W92</f>
        <v>99887.74</v>
      </c>
      <c r="X95" s="396" t="n">
        <f aca="false">X88+X91+X92</f>
        <v>99912.21</v>
      </c>
      <c r="Y95" s="396" t="n">
        <f aca="false">Y88+Y91+Y92</f>
        <v>99965.6</v>
      </c>
      <c r="Z95" s="396" t="n">
        <f aca="false">Z88+Z91+Z92</f>
        <v>100085.1</v>
      </c>
      <c r="AA95" s="396" t="n">
        <f aca="false">AA88+AA91+AA92</f>
        <v>100160.45</v>
      </c>
      <c r="AB95" s="396" t="n">
        <f aca="false">AB88+AB91+AB92</f>
        <v>100264.61</v>
      </c>
      <c r="AC95" s="396" t="n">
        <f aca="false">AC88+AC91+AC92</f>
        <v>100364.33</v>
      </c>
      <c r="AD95" s="396" t="n">
        <f aca="false">AD88+AD91+AD92</f>
        <v>100433.07</v>
      </c>
    </row>
    <row r="96" s="381" customFormat="true" ht="15" hidden="false" customHeight="false" outlineLevel="0" collapsed="false">
      <c r="A96" s="380"/>
      <c r="B96" s="384" t="s">
        <v>455</v>
      </c>
      <c r="C96" s="351" t="n">
        <f aca="false">C88+C92</f>
        <v>24934.43</v>
      </c>
      <c r="D96" s="351" t="n">
        <f aca="false">D88+D92</f>
        <v>35740.94</v>
      </c>
      <c r="E96" s="351" t="n">
        <f aca="false">E88+E92</f>
        <v>35455.66</v>
      </c>
      <c r="F96" s="351" t="n">
        <f aca="false">F88+F92</f>
        <v>34193.14</v>
      </c>
      <c r="G96" s="351" t="n">
        <f aca="false">G88+G92</f>
        <v>32561</v>
      </c>
      <c r="H96" s="351" t="n">
        <f aca="false">H88+H92</f>
        <v>30668.41</v>
      </c>
      <c r="I96" s="351" t="n">
        <f aca="false">I88+I92</f>
        <v>26091.32</v>
      </c>
      <c r="J96" s="351" t="n">
        <f aca="false">J88+J92</f>
        <v>15522.52</v>
      </c>
      <c r="K96" s="351" t="n">
        <f aca="false">K88+K92</f>
        <v>14588.46</v>
      </c>
      <c r="L96" s="351" t="n">
        <f aca="false">L88+L92</f>
        <v>13906.55</v>
      </c>
      <c r="M96" s="351" t="n">
        <f aca="false">M88+M92</f>
        <v>13315.73</v>
      </c>
      <c r="N96" s="351" t="n">
        <f aca="false">N88+N92</f>
        <v>12738.49</v>
      </c>
      <c r="O96" s="351" t="n">
        <f aca="false">O88+O92</f>
        <v>12102.05</v>
      </c>
      <c r="P96" s="351" t="n">
        <f aca="false">P88+P92</f>
        <v>11225.35</v>
      </c>
      <c r="Q96" s="351" t="n">
        <f aca="false">Q88+Q92</f>
        <v>10899.28</v>
      </c>
      <c r="R96" s="351" t="n">
        <f aca="false">R88+R92</f>
        <v>10635.79</v>
      </c>
      <c r="S96" s="351" t="n">
        <f aca="false">S88+S92</f>
        <v>10277.89</v>
      </c>
      <c r="T96" s="351" t="n">
        <f aca="false">T88+T92</f>
        <v>9878.69999999999</v>
      </c>
      <c r="U96" s="351" t="n">
        <f aca="false">U88+U92</f>
        <v>9484.56</v>
      </c>
      <c r="V96" s="351" t="n">
        <f aca="false">V88+V92</f>
        <v>9288.58000000001</v>
      </c>
      <c r="W96" s="351" t="n">
        <f aca="false">W88+W92</f>
        <v>9307.14000000001</v>
      </c>
      <c r="X96" s="351" t="n">
        <f aca="false">X88+X92</f>
        <v>9355.81</v>
      </c>
      <c r="Y96" s="351" t="n">
        <f aca="false">Y88+Y92</f>
        <v>9433.40000000001</v>
      </c>
      <c r="Z96" s="351" t="n">
        <f aca="false">Z88+Z92</f>
        <v>9577.10000000001</v>
      </c>
      <c r="AA96" s="351" t="n">
        <f aca="false">AA88+AA92</f>
        <v>9676.65</v>
      </c>
      <c r="AB96" s="351" t="n">
        <f aca="false">AB88+AB92</f>
        <v>9805.01</v>
      </c>
      <c r="AC96" s="351" t="n">
        <f aca="false">AC88+AC92</f>
        <v>9928.92999999999</v>
      </c>
      <c r="AD96" s="351" t="n">
        <f aca="false">AD88+AD92</f>
        <v>10021.87</v>
      </c>
    </row>
    <row r="98" s="279" customFormat="true" ht="17.25" hidden="false" customHeight="false" outlineLevel="0" collapsed="false">
      <c r="B98" s="178" t="s">
        <v>456</v>
      </c>
    </row>
    <row r="100" s="379" customFormat="true" ht="15" hidden="false" customHeight="false" outlineLevel="0" collapsed="false">
      <c r="A100" s="378"/>
      <c r="B100" s="366" t="s">
        <v>457</v>
      </c>
      <c r="C100" s="366" t="n">
        <v>2023</v>
      </c>
      <c r="D100" s="366" t="n">
        <v>2024</v>
      </c>
      <c r="E100" s="366" t="n">
        <v>2025</v>
      </c>
      <c r="F100" s="366" t="n">
        <v>2026</v>
      </c>
      <c r="G100" s="366" t="n">
        <v>2027</v>
      </c>
      <c r="H100" s="366" t="n">
        <v>2028</v>
      </c>
      <c r="I100" s="366" t="n">
        <v>2029</v>
      </c>
      <c r="J100" s="366" t="n">
        <v>2030</v>
      </c>
      <c r="K100" s="366" t="n">
        <v>2031</v>
      </c>
      <c r="L100" s="366" t="n">
        <v>2032</v>
      </c>
      <c r="M100" s="366" t="n">
        <v>2033</v>
      </c>
      <c r="N100" s="366" t="n">
        <v>2034</v>
      </c>
      <c r="O100" s="366" t="n">
        <v>2035</v>
      </c>
      <c r="P100" s="366" t="n">
        <v>2036</v>
      </c>
      <c r="Q100" s="366" t="n">
        <v>2037</v>
      </c>
      <c r="R100" s="366" t="n">
        <v>2038</v>
      </c>
      <c r="S100" s="366" t="n">
        <v>2039</v>
      </c>
      <c r="T100" s="366" t="n">
        <v>2040</v>
      </c>
      <c r="U100" s="366" t="n">
        <v>2041</v>
      </c>
      <c r="V100" s="366" t="n">
        <v>2042</v>
      </c>
      <c r="W100" s="366" t="n">
        <v>2043</v>
      </c>
      <c r="X100" s="366" t="n">
        <v>2044</v>
      </c>
      <c r="Y100" s="366" t="n">
        <v>2045</v>
      </c>
      <c r="Z100" s="366" t="n">
        <v>2046</v>
      </c>
      <c r="AA100" s="366" t="n">
        <v>2047</v>
      </c>
      <c r="AB100" s="366" t="n">
        <v>2048</v>
      </c>
      <c r="AC100" s="366" t="n">
        <v>2049</v>
      </c>
      <c r="AD100" s="366" t="n">
        <v>2050</v>
      </c>
    </row>
    <row r="101" s="381" customFormat="true" ht="15" hidden="false" customHeight="false" outlineLevel="0" collapsed="false">
      <c r="A101" s="380"/>
      <c r="B101" s="381" t="s">
        <v>458</v>
      </c>
      <c r="C101" s="397" t="n">
        <f aca="false">C68</f>
        <v>17813.43</v>
      </c>
      <c r="D101" s="397" t="n">
        <f aca="false">D68</f>
        <v>16807.03</v>
      </c>
      <c r="E101" s="397" t="n">
        <f aca="false">E68</f>
        <v>16882.75</v>
      </c>
      <c r="F101" s="397" t="n">
        <f aca="false">F68</f>
        <v>15982.23</v>
      </c>
      <c r="G101" s="397" t="n">
        <f aca="false">G68</f>
        <v>14711.09</v>
      </c>
      <c r="H101" s="397" t="n">
        <f aca="false">H68</f>
        <v>13180.5</v>
      </c>
      <c r="I101" s="397" t="n">
        <f aca="false">I68</f>
        <v>12007.89</v>
      </c>
      <c r="J101" s="397" t="n">
        <f aca="false">J68</f>
        <v>10930.52</v>
      </c>
      <c r="K101" s="397" t="n">
        <f aca="false">K68</f>
        <v>10358.46</v>
      </c>
      <c r="L101" s="397" t="n">
        <f aca="false">L68</f>
        <v>10037.55</v>
      </c>
      <c r="M101" s="397" t="n">
        <f aca="false">M68</f>
        <v>9808.73</v>
      </c>
      <c r="N101" s="397" t="n">
        <f aca="false">N68</f>
        <v>9592.49</v>
      </c>
      <c r="O101" s="397" t="n">
        <f aca="false">O68</f>
        <v>9317.05</v>
      </c>
      <c r="P101" s="397" t="n">
        <f aca="false">P68</f>
        <v>9163.35</v>
      </c>
      <c r="Q101" s="397" t="n">
        <f aca="false">Q68</f>
        <v>9199.28</v>
      </c>
      <c r="R101" s="397" t="n">
        <f aca="false">R68</f>
        <v>9296.79</v>
      </c>
      <c r="S101" s="397" t="n">
        <f aca="false">S68</f>
        <v>9299.89</v>
      </c>
      <c r="T101" s="397" t="n">
        <f aca="false">T68</f>
        <v>9262.7</v>
      </c>
      <c r="U101" s="397" t="n">
        <f aca="false">U68</f>
        <v>9229.56</v>
      </c>
      <c r="V101" s="397" t="n">
        <f aca="false">V68</f>
        <v>9288.58</v>
      </c>
      <c r="W101" s="397" t="n">
        <f aca="false">W68</f>
        <v>9307.14</v>
      </c>
      <c r="X101" s="397" t="n">
        <f aca="false">X68</f>
        <v>9355.81</v>
      </c>
      <c r="Y101" s="397" t="n">
        <f aca="false">Y68</f>
        <v>9433.4</v>
      </c>
      <c r="Z101" s="397" t="n">
        <f aca="false">Z68</f>
        <v>9577.1</v>
      </c>
      <c r="AA101" s="397" t="n">
        <f aca="false">AA68</f>
        <v>9676.65</v>
      </c>
      <c r="AB101" s="397" t="n">
        <f aca="false">AB68</f>
        <v>9805.01</v>
      </c>
      <c r="AC101" s="397" t="n">
        <f aca="false">AC68</f>
        <v>9928.93</v>
      </c>
      <c r="AD101" s="397" t="n">
        <f aca="false">AD68</f>
        <v>10021.87</v>
      </c>
    </row>
    <row r="102" s="381" customFormat="true" ht="15" hidden="false" customHeight="false" outlineLevel="0" collapsed="false">
      <c r="A102" s="380"/>
      <c r="B102" s="381" t="s">
        <v>459</v>
      </c>
      <c r="C102" s="397" t="n">
        <f aca="false">C87</f>
        <v>7306.62</v>
      </c>
      <c r="D102" s="397" t="n">
        <f aca="false">D87</f>
        <v>7599.88</v>
      </c>
      <c r="E102" s="397" t="n">
        <f aca="false">E87</f>
        <v>8581.75</v>
      </c>
      <c r="F102" s="397" t="n">
        <f aca="false">F87</f>
        <v>9800.8</v>
      </c>
      <c r="G102" s="397" t="n">
        <f aca="false">G87</f>
        <v>10650.58</v>
      </c>
      <c r="H102" s="397" t="n">
        <f aca="false">H87</f>
        <v>11301.62</v>
      </c>
      <c r="I102" s="397" t="n">
        <f aca="false">I87</f>
        <v>12114</v>
      </c>
      <c r="J102" s="397" t="n">
        <f aca="false">J87</f>
        <v>13031.99</v>
      </c>
      <c r="K102" s="397" t="n">
        <f aca="false">K87</f>
        <v>13258.04</v>
      </c>
      <c r="L102" s="397" t="n">
        <f aca="false">L87</f>
        <v>13478.2</v>
      </c>
      <c r="M102" s="397" t="n">
        <f aca="false">M87</f>
        <v>13690.65</v>
      </c>
      <c r="N102" s="397" t="n">
        <f aca="false">N87</f>
        <v>13690.65</v>
      </c>
      <c r="O102" s="397" t="n">
        <f aca="false">O87</f>
        <v>13690.65</v>
      </c>
      <c r="P102" s="397" t="n">
        <f aca="false">P87</f>
        <v>13690.65</v>
      </c>
      <c r="Q102" s="397" t="n">
        <f aca="false">Q87</f>
        <v>13731.2</v>
      </c>
      <c r="R102" s="397" t="n">
        <f aca="false">R87</f>
        <v>13746.43</v>
      </c>
      <c r="S102" s="397" t="n">
        <f aca="false">S87</f>
        <v>13769.88</v>
      </c>
      <c r="T102" s="397" t="n">
        <f aca="false">T87</f>
        <v>13769.88</v>
      </c>
      <c r="U102" s="397" t="n">
        <f aca="false">U87</f>
        <v>13769.88</v>
      </c>
      <c r="V102" s="397" t="n">
        <f aca="false">V87</f>
        <v>13769.88</v>
      </c>
      <c r="W102" s="397" t="n">
        <f aca="false">W87</f>
        <v>13769.88</v>
      </c>
      <c r="X102" s="397" t="n">
        <f aca="false">X87</f>
        <v>13769.88</v>
      </c>
      <c r="Y102" s="397" t="n">
        <f aca="false">Y87</f>
        <v>13769.88</v>
      </c>
      <c r="Z102" s="397" t="n">
        <f aca="false">Z87</f>
        <v>13769.88</v>
      </c>
      <c r="AA102" s="397" t="n">
        <f aca="false">AA87</f>
        <v>13769.88</v>
      </c>
      <c r="AB102" s="397" t="n">
        <f aca="false">AB87</f>
        <v>13769.88</v>
      </c>
      <c r="AC102" s="397" t="n">
        <f aca="false">AC87</f>
        <v>13769.88</v>
      </c>
      <c r="AD102" s="397" t="n">
        <f aca="false">AD87</f>
        <v>13769.88</v>
      </c>
    </row>
    <row r="103" s="381" customFormat="true" ht="15" hidden="false" customHeight="false" outlineLevel="0" collapsed="false">
      <c r="A103" s="380"/>
      <c r="B103" s="381" t="s">
        <v>460</v>
      </c>
      <c r="C103" s="398" t="n">
        <f aca="false">ROUND(C87/C68,4)</f>
        <v>0.4102</v>
      </c>
      <c r="D103" s="398" t="n">
        <f aca="false">ROUND(D87/D68,4)</f>
        <v>0.4522</v>
      </c>
      <c r="E103" s="398" t="n">
        <f aca="false">ROUND(E87/E68,4)</f>
        <v>0.5083</v>
      </c>
      <c r="F103" s="398" t="n">
        <f aca="false">ROUND(F87/F68,4)</f>
        <v>0.6132</v>
      </c>
      <c r="G103" s="398" t="n">
        <f aca="false">ROUND(G87/G68,4)</f>
        <v>0.724</v>
      </c>
      <c r="H103" s="398" t="n">
        <f aca="false">ROUND(H87/H68,4)</f>
        <v>0.8575</v>
      </c>
      <c r="I103" s="398" t="n">
        <f aca="false">ROUND(I87/I68,4)</f>
        <v>1.0088</v>
      </c>
      <c r="J103" s="398" t="n">
        <f aca="false">ROUND(J87/J68,4)</f>
        <v>1.1923</v>
      </c>
      <c r="K103" s="398" t="n">
        <f aca="false">ROUND(K87/K68,4)</f>
        <v>1.2799</v>
      </c>
      <c r="L103" s="398" t="n">
        <f aca="false">ROUND(L87/L68,4)</f>
        <v>1.3428</v>
      </c>
      <c r="M103" s="398" t="n">
        <f aca="false">ROUND(M87/M68,4)</f>
        <v>1.3958</v>
      </c>
      <c r="N103" s="398" t="n">
        <f aca="false">ROUND(N87/N68,4)</f>
        <v>1.4272</v>
      </c>
      <c r="O103" s="398" t="n">
        <f aca="false">ROUND(O87/O68,4)</f>
        <v>1.4694</v>
      </c>
      <c r="P103" s="398" t="n">
        <f aca="false">ROUND(P87/P68,4)</f>
        <v>1.4941</v>
      </c>
      <c r="Q103" s="398" t="n">
        <f aca="false">ROUND(Q87/Q68,4)</f>
        <v>1.4926</v>
      </c>
      <c r="R103" s="398" t="n">
        <f aca="false">ROUND(R87/R68,4)</f>
        <v>1.4786</v>
      </c>
      <c r="S103" s="398" t="n">
        <f aca="false">ROUND(S87/S68,4)</f>
        <v>1.4806</v>
      </c>
      <c r="T103" s="398" t="n">
        <f aca="false">ROUND(T87/T68,4)</f>
        <v>1.4866</v>
      </c>
      <c r="U103" s="398" t="n">
        <f aca="false">ROUND(U87/U68,4)</f>
        <v>1.4919</v>
      </c>
      <c r="V103" s="398" t="n">
        <f aca="false">ROUND(V87/V68,4)</f>
        <v>1.4825</v>
      </c>
      <c r="W103" s="398" t="n">
        <f aca="false">ROUND(W87/W68,4)</f>
        <v>1.4795</v>
      </c>
      <c r="X103" s="398" t="n">
        <f aca="false">ROUND(X87/X68,4)</f>
        <v>1.4718</v>
      </c>
      <c r="Y103" s="398" t="n">
        <f aca="false">ROUND(Y87/Y68,4)</f>
        <v>1.4597</v>
      </c>
      <c r="Z103" s="398" t="n">
        <f aca="false">ROUND(Z87/Z68,4)</f>
        <v>1.4378</v>
      </c>
      <c r="AA103" s="398" t="n">
        <f aca="false">ROUND(AA87/AA68,4)</f>
        <v>1.423</v>
      </c>
      <c r="AB103" s="398" t="n">
        <f aca="false">ROUND(AB87/AB68,4)</f>
        <v>1.4044</v>
      </c>
      <c r="AC103" s="398" t="n">
        <f aca="false">ROUND(AC87/AC68,4)</f>
        <v>1.3868</v>
      </c>
      <c r="AD103" s="398" t="n">
        <f aca="false">ROUND(AD87/AD68,4)</f>
        <v>1.374</v>
      </c>
    </row>
    <row r="105" s="279" customFormat="true" ht="17.25" hidden="false" customHeight="false" outlineLevel="0" collapsed="false">
      <c r="B105" s="178" t="s">
        <v>461</v>
      </c>
    </row>
    <row r="107" s="379" customFormat="true" ht="15" hidden="false" customHeight="false" outlineLevel="0" collapsed="false">
      <c r="A107" s="378"/>
      <c r="B107" s="399" t="s">
        <v>462</v>
      </c>
      <c r="C107" s="366" t="n">
        <v>2023</v>
      </c>
      <c r="D107" s="366" t="n">
        <v>2024</v>
      </c>
      <c r="E107" s="366" t="n">
        <v>2025</v>
      </c>
      <c r="F107" s="366" t="n">
        <v>2026</v>
      </c>
      <c r="G107" s="366" t="n">
        <v>2027</v>
      </c>
      <c r="H107" s="366" t="n">
        <v>2028</v>
      </c>
      <c r="I107" s="366" t="n">
        <v>2029</v>
      </c>
      <c r="J107" s="366" t="n">
        <v>2030</v>
      </c>
      <c r="K107" s="366" t="n">
        <v>2031</v>
      </c>
      <c r="L107" s="366" t="n">
        <v>2032</v>
      </c>
      <c r="M107" s="366" t="n">
        <v>2033</v>
      </c>
      <c r="N107" s="366" t="n">
        <v>2034</v>
      </c>
      <c r="O107" s="366" t="n">
        <v>2035</v>
      </c>
      <c r="P107" s="366" t="n">
        <v>2036</v>
      </c>
      <c r="Q107" s="366" t="n">
        <v>2037</v>
      </c>
      <c r="R107" s="366" t="n">
        <v>2038</v>
      </c>
      <c r="S107" s="366" t="n">
        <v>2039</v>
      </c>
      <c r="T107" s="366" t="n">
        <v>2040</v>
      </c>
      <c r="U107" s="366" t="n">
        <v>2041</v>
      </c>
      <c r="V107" s="366" t="n">
        <v>2042</v>
      </c>
      <c r="W107" s="366" t="n">
        <v>2043</v>
      </c>
      <c r="X107" s="366" t="n">
        <v>2044</v>
      </c>
      <c r="Y107" s="366" t="n">
        <v>2045</v>
      </c>
      <c r="Z107" s="366" t="n">
        <v>2046</v>
      </c>
      <c r="AA107" s="366" t="n">
        <v>2047</v>
      </c>
      <c r="AB107" s="366" t="n">
        <v>2048</v>
      </c>
      <c r="AC107" s="366" t="n">
        <v>2049</v>
      </c>
      <c r="AD107" s="366" t="n">
        <v>2050</v>
      </c>
    </row>
    <row r="108" s="381" customFormat="true" ht="15" hidden="false" customHeight="false" outlineLevel="0" collapsed="false">
      <c r="A108" s="400"/>
      <c r="B108" s="381" t="s">
        <v>463</v>
      </c>
      <c r="C108" s="370" t="n">
        <v>91355</v>
      </c>
      <c r="D108" s="370" t="n">
        <v>91355</v>
      </c>
      <c r="E108" s="370" t="n">
        <v>91355</v>
      </c>
      <c r="F108" s="370" t="n">
        <v>91355</v>
      </c>
      <c r="G108" s="370" t="n">
        <v>91355</v>
      </c>
      <c r="H108" s="370" t="n">
        <v>91355</v>
      </c>
      <c r="I108" s="370" t="n">
        <v>91355</v>
      </c>
      <c r="J108" s="370" t="n">
        <v>91355</v>
      </c>
      <c r="K108" s="370" t="n">
        <v>91355</v>
      </c>
      <c r="L108" s="370" t="n">
        <v>91234</v>
      </c>
      <c r="M108" s="370" t="n">
        <v>91113</v>
      </c>
      <c r="N108" s="370" t="n">
        <v>90992</v>
      </c>
      <c r="O108" s="370" t="n">
        <v>90871</v>
      </c>
      <c r="P108" s="370" t="n">
        <v>90750</v>
      </c>
      <c r="Q108" s="370" t="n">
        <v>90725.8</v>
      </c>
      <c r="R108" s="370" t="n">
        <v>90701.6</v>
      </c>
      <c r="S108" s="370" t="n">
        <v>90677.4</v>
      </c>
      <c r="T108" s="370" t="n">
        <v>90653.2</v>
      </c>
      <c r="U108" s="370" t="n">
        <v>90629</v>
      </c>
      <c r="V108" s="370" t="n">
        <v>90604.8</v>
      </c>
      <c r="W108" s="370" t="n">
        <v>90580.6</v>
      </c>
      <c r="X108" s="370" t="n">
        <v>90556.4</v>
      </c>
      <c r="Y108" s="370" t="n">
        <v>90532.2</v>
      </c>
      <c r="Z108" s="370" t="n">
        <v>90508</v>
      </c>
      <c r="AA108" s="370" t="n">
        <v>90483.8</v>
      </c>
      <c r="AB108" s="370" t="n">
        <v>90459.6</v>
      </c>
      <c r="AC108" s="370" t="n">
        <v>90435.4</v>
      </c>
      <c r="AD108" s="370" t="n">
        <v>90411.2</v>
      </c>
    </row>
    <row r="109" s="381" customFormat="true" ht="15" hidden="false" customHeight="false" outlineLevel="0" collapsed="false">
      <c r="A109" s="380"/>
      <c r="B109" s="401" t="s">
        <v>464</v>
      </c>
      <c r="C109" s="402"/>
      <c r="D109" s="402"/>
      <c r="E109" s="402"/>
      <c r="F109" s="402"/>
      <c r="G109" s="402"/>
      <c r="H109" s="402"/>
      <c r="I109" s="402"/>
      <c r="J109" s="402"/>
      <c r="K109" s="402"/>
      <c r="L109" s="402"/>
      <c r="M109" s="402"/>
      <c r="N109" s="402"/>
      <c r="O109" s="402"/>
      <c r="P109" s="402"/>
      <c r="Q109" s="402"/>
      <c r="R109" s="402"/>
      <c r="S109" s="402"/>
      <c r="T109" s="402"/>
      <c r="U109" s="402"/>
    </row>
    <row r="111" s="279" customFormat="true" ht="15" hidden="false" customHeight="false" outlineLevel="0" collapsed="false">
      <c r="B111" s="293" t="s">
        <v>51</v>
      </c>
    </row>
    <row r="112" customFormat="false" ht="15" hidden="false" customHeight="false" outlineLevel="0" collapsed="false">
      <c r="B112" s="403" t="s">
        <v>457</v>
      </c>
      <c r="C112" s="404" t="n">
        <v>2023</v>
      </c>
      <c r="D112" s="404" t="n">
        <v>2024</v>
      </c>
      <c r="E112" s="404" t="n">
        <v>2025</v>
      </c>
      <c r="F112" s="404" t="n">
        <v>2026</v>
      </c>
      <c r="G112" s="404" t="n">
        <v>2027</v>
      </c>
      <c r="H112" s="404" t="n">
        <v>2028</v>
      </c>
      <c r="I112" s="404" t="n">
        <v>2029</v>
      </c>
      <c r="J112" s="404" t="n">
        <v>2030</v>
      </c>
      <c r="K112" s="404" t="n">
        <v>2031</v>
      </c>
      <c r="L112" s="404" t="n">
        <v>2032</v>
      </c>
      <c r="M112" s="404" t="n">
        <v>2033</v>
      </c>
      <c r="N112" s="404" t="n">
        <v>2034</v>
      </c>
      <c r="O112" s="404" t="n">
        <v>2035</v>
      </c>
      <c r="P112" s="404" t="n">
        <v>2036</v>
      </c>
      <c r="Q112" s="404" t="n">
        <v>2037</v>
      </c>
      <c r="R112" s="404" t="n">
        <v>2038</v>
      </c>
      <c r="S112" s="404" t="n">
        <v>2039</v>
      </c>
      <c r="T112" s="404" t="n">
        <v>2040</v>
      </c>
      <c r="U112" s="404" t="n">
        <v>2041</v>
      </c>
      <c r="V112" s="404" t="n">
        <v>2042</v>
      </c>
      <c r="W112" s="404" t="n">
        <v>2043</v>
      </c>
      <c r="X112" s="404" t="n">
        <v>2044</v>
      </c>
      <c r="Y112" s="404" t="n">
        <v>2045</v>
      </c>
      <c r="Z112" s="404" t="n">
        <v>2046</v>
      </c>
      <c r="AA112" s="404" t="n">
        <v>2047</v>
      </c>
      <c r="AB112" s="404" t="n">
        <v>2048</v>
      </c>
      <c r="AC112" s="404" t="n">
        <v>2049</v>
      </c>
      <c r="AD112" s="404" t="n">
        <v>2050</v>
      </c>
    </row>
    <row r="113" customFormat="false" ht="15" hidden="false" customHeight="false" outlineLevel="0" collapsed="false">
      <c r="A113" s="278"/>
      <c r="B113" s="405" t="s">
        <v>465</v>
      </c>
      <c r="C113" s="406" t="n">
        <v>22726.16</v>
      </c>
      <c r="D113" s="406" t="n">
        <v>24306.24</v>
      </c>
      <c r="E113" s="406" t="n">
        <v>24110.59</v>
      </c>
      <c r="F113" s="406" t="n">
        <v>21911.41</v>
      </c>
      <c r="G113" s="406" t="n">
        <v>20155.41</v>
      </c>
      <c r="H113" s="406" t="n">
        <v>17184.88</v>
      </c>
      <c r="I113" s="406" t="n">
        <v>15700.86</v>
      </c>
      <c r="J113" s="406" t="n">
        <v>13822.46</v>
      </c>
      <c r="K113" s="406" t="n">
        <v>13310.08</v>
      </c>
      <c r="L113" s="406" t="n">
        <v>12912.56</v>
      </c>
      <c r="M113" s="406" t="n">
        <v>12440.46</v>
      </c>
      <c r="N113" s="406" t="n">
        <v>12005.43</v>
      </c>
      <c r="O113" s="406" t="n">
        <v>11521.42</v>
      </c>
      <c r="P113" s="406" t="n">
        <v>11354.46</v>
      </c>
      <c r="Q113" s="406" t="n">
        <v>11191.27</v>
      </c>
      <c r="R113" s="406" t="n">
        <v>11047.08</v>
      </c>
      <c r="S113" s="406" t="n">
        <v>10900</v>
      </c>
      <c r="T113" s="406" t="n">
        <v>10751.85</v>
      </c>
      <c r="U113" s="406" t="n">
        <v>10930.33</v>
      </c>
      <c r="V113" s="406" t="n">
        <v>11127.76</v>
      </c>
      <c r="W113" s="406" t="n">
        <v>11311.64</v>
      </c>
      <c r="X113" s="406" t="n">
        <v>11502.3</v>
      </c>
      <c r="Y113" s="406" t="n">
        <v>11685.86</v>
      </c>
      <c r="Z113" s="406" t="n">
        <v>11747.5</v>
      </c>
      <c r="AA113" s="406" t="n">
        <v>11805.84</v>
      </c>
      <c r="AB113" s="406" t="n">
        <v>11865.67</v>
      </c>
      <c r="AC113" s="406" t="n">
        <v>11921</v>
      </c>
      <c r="AD113" s="406" t="n">
        <v>11979.44</v>
      </c>
      <c r="AE113" s="296"/>
      <c r="AF113" s="296"/>
      <c r="AG113" s="296"/>
      <c r="AH113" s="296"/>
      <c r="AI113" s="296"/>
      <c r="AJ113" s="296"/>
      <c r="AK113" s="296"/>
      <c r="AL113" s="296"/>
      <c r="AM113" s="296"/>
      <c r="AN113" s="296"/>
      <c r="AO113" s="296"/>
      <c r="AP113" s="296"/>
      <c r="AQ113" s="296"/>
      <c r="AR113" s="296"/>
      <c r="AS113" s="407"/>
      <c r="AT113" s="407"/>
      <c r="AU113" s="407"/>
    </row>
    <row r="114" customFormat="false" ht="15" hidden="false" customHeight="false" outlineLevel="0" collapsed="false">
      <c r="A114" s="278"/>
      <c r="B114" s="408" t="s">
        <v>466</v>
      </c>
      <c r="C114" s="406" t="n">
        <v>8352.09</v>
      </c>
      <c r="D114" s="406" t="n">
        <v>9259.7</v>
      </c>
      <c r="E114" s="406" t="n">
        <v>10525.51</v>
      </c>
      <c r="F114" s="406" t="n">
        <v>11126.44</v>
      </c>
      <c r="G114" s="406" t="n">
        <v>11705.12</v>
      </c>
      <c r="H114" s="406" t="n">
        <v>12350.93</v>
      </c>
      <c r="I114" s="406" t="n">
        <v>13076.12</v>
      </c>
      <c r="J114" s="406" t="n">
        <v>13822.46</v>
      </c>
      <c r="K114" s="406" t="n">
        <v>13986.35</v>
      </c>
      <c r="L114" s="406" t="n">
        <v>14027.09</v>
      </c>
      <c r="M114" s="406" t="n">
        <v>14027.09</v>
      </c>
      <c r="N114" s="406" t="n">
        <v>14027.09</v>
      </c>
      <c r="O114" s="406" t="n">
        <v>14027.09</v>
      </c>
      <c r="P114" s="406" t="n">
        <v>14027.09</v>
      </c>
      <c r="Q114" s="406" t="n">
        <v>14027.09</v>
      </c>
      <c r="R114" s="406" t="n">
        <v>14027.09</v>
      </c>
      <c r="S114" s="406" t="n">
        <v>14027.09</v>
      </c>
      <c r="T114" s="406" t="n">
        <v>14027.09</v>
      </c>
      <c r="U114" s="406" t="n">
        <v>14027.09</v>
      </c>
      <c r="V114" s="406" t="n">
        <v>14027.09</v>
      </c>
      <c r="W114" s="406" t="n">
        <v>14027.09</v>
      </c>
      <c r="X114" s="406" t="n">
        <v>14027.09</v>
      </c>
      <c r="Y114" s="406" t="n">
        <v>14027.09</v>
      </c>
      <c r="Z114" s="406" t="n">
        <v>14027.09</v>
      </c>
      <c r="AA114" s="406" t="n">
        <v>14027.09</v>
      </c>
      <c r="AB114" s="406" t="n">
        <v>14027.09</v>
      </c>
      <c r="AC114" s="406" t="n">
        <v>14027.09</v>
      </c>
      <c r="AD114" s="406" t="n">
        <v>14027.09</v>
      </c>
      <c r="AE114" s="296"/>
      <c r="AF114" s="296"/>
      <c r="AG114" s="296"/>
      <c r="AH114" s="296"/>
      <c r="AI114" s="296"/>
      <c r="AJ114" s="296"/>
      <c r="AK114" s="296"/>
      <c r="AL114" s="296"/>
      <c r="AM114" s="296"/>
      <c r="AN114" s="296"/>
      <c r="AO114" s="296"/>
      <c r="AP114" s="296"/>
      <c r="AQ114" s="296"/>
      <c r="AR114" s="296"/>
      <c r="AS114" s="407"/>
      <c r="AT114" s="407"/>
      <c r="AU114" s="407"/>
    </row>
    <row r="115" customFormat="false" ht="15" hidden="false" customHeight="false" outlineLevel="0" collapsed="false">
      <c r="A115" s="278"/>
      <c r="B115" s="408" t="s">
        <v>467</v>
      </c>
      <c r="C115" s="406" t="n">
        <v>14374.07</v>
      </c>
      <c r="D115" s="406" t="n">
        <v>15046.53</v>
      </c>
      <c r="E115" s="406" t="n">
        <v>13585.08</v>
      </c>
      <c r="F115" s="406" t="n">
        <v>10784.97</v>
      </c>
      <c r="G115" s="406" t="n">
        <v>8450.29</v>
      </c>
      <c r="H115" s="406" t="n">
        <v>4833.95</v>
      </c>
      <c r="I115" s="406" t="n">
        <v>2624.75</v>
      </c>
      <c r="J115" s="406" t="n">
        <v>0</v>
      </c>
      <c r="K115" s="406" t="n">
        <v>0</v>
      </c>
      <c r="L115" s="406" t="n">
        <v>0</v>
      </c>
      <c r="M115" s="406" t="n">
        <v>0</v>
      </c>
      <c r="N115" s="406" t="n">
        <v>0</v>
      </c>
      <c r="O115" s="406" t="n">
        <v>0</v>
      </c>
      <c r="P115" s="406" t="n">
        <v>0</v>
      </c>
      <c r="Q115" s="406" t="n">
        <v>0</v>
      </c>
      <c r="R115" s="406" t="n">
        <v>0</v>
      </c>
      <c r="S115" s="406" t="n">
        <v>0</v>
      </c>
      <c r="T115" s="406" t="n">
        <v>0</v>
      </c>
      <c r="U115" s="406" t="n">
        <v>0</v>
      </c>
      <c r="V115" s="406" t="n">
        <v>0</v>
      </c>
      <c r="W115" s="406" t="n">
        <v>0</v>
      </c>
      <c r="X115" s="406" t="n">
        <v>0</v>
      </c>
      <c r="Y115" s="406" t="n">
        <v>0</v>
      </c>
      <c r="Z115" s="406" t="n">
        <v>0</v>
      </c>
      <c r="AA115" s="406" t="n">
        <v>0</v>
      </c>
      <c r="AB115" s="406" t="n">
        <v>0</v>
      </c>
      <c r="AC115" s="406" t="n">
        <v>0</v>
      </c>
      <c r="AD115" s="406" t="n">
        <v>0</v>
      </c>
      <c r="AE115" s="296"/>
      <c r="AF115" s="296"/>
      <c r="AG115" s="296"/>
      <c r="AH115" s="296"/>
      <c r="AI115" s="296"/>
      <c r="AJ115" s="296"/>
      <c r="AK115" s="296"/>
      <c r="AL115" s="296"/>
      <c r="AM115" s="296"/>
      <c r="AN115" s="296"/>
      <c r="AO115" s="296"/>
      <c r="AP115" s="296"/>
      <c r="AQ115" s="296"/>
      <c r="AR115" s="296"/>
      <c r="AS115" s="407"/>
      <c r="AT115" s="407"/>
      <c r="AU115" s="407"/>
    </row>
    <row r="116" customFormat="false" ht="15" hidden="false" customHeight="false" outlineLevel="0" collapsed="false">
      <c r="A116" s="278"/>
      <c r="B116" s="405"/>
      <c r="C116" s="406"/>
      <c r="D116" s="406"/>
      <c r="E116" s="406"/>
      <c r="F116" s="406"/>
      <c r="G116" s="406"/>
      <c r="H116" s="406"/>
      <c r="I116" s="406"/>
      <c r="J116" s="406"/>
      <c r="K116" s="406"/>
      <c r="L116" s="406"/>
      <c r="M116" s="406"/>
      <c r="N116" s="406"/>
      <c r="O116" s="406"/>
      <c r="P116" s="406"/>
      <c r="Q116" s="406"/>
      <c r="R116" s="406"/>
      <c r="S116" s="406"/>
      <c r="T116" s="406"/>
      <c r="U116" s="406"/>
      <c r="V116" s="406"/>
      <c r="W116" s="406"/>
      <c r="X116" s="406"/>
      <c r="Y116" s="406"/>
      <c r="Z116" s="406"/>
      <c r="AA116" s="406"/>
      <c r="AB116" s="406"/>
      <c r="AC116" s="406"/>
      <c r="AD116" s="406"/>
      <c r="AS116" s="407"/>
      <c r="AT116" s="407"/>
      <c r="AU116" s="407"/>
    </row>
    <row r="117" customFormat="false" ht="15" hidden="false" customHeight="false" outlineLevel="0" collapsed="false">
      <c r="A117" s="278"/>
      <c r="B117" s="405" t="s">
        <v>436</v>
      </c>
      <c r="C117" s="406" t="n">
        <v>7159.21</v>
      </c>
      <c r="D117" s="406" t="n">
        <v>6813.72</v>
      </c>
      <c r="E117" s="406" t="n">
        <v>6430.99</v>
      </c>
      <c r="F117" s="406" t="n">
        <v>6067.38</v>
      </c>
      <c r="G117" s="406" t="n">
        <v>5703.77</v>
      </c>
      <c r="H117" s="406" t="n">
        <v>5354.29</v>
      </c>
      <c r="I117" s="406" t="n">
        <v>4975.55</v>
      </c>
      <c r="J117" s="406" t="n">
        <v>4611.94</v>
      </c>
      <c r="K117" s="406" t="n">
        <v>4248.32</v>
      </c>
      <c r="L117" s="406" t="n">
        <v>3894.85</v>
      </c>
      <c r="M117" s="406" t="n">
        <v>3520.1</v>
      </c>
      <c r="N117" s="406" t="n">
        <v>3156.49</v>
      </c>
      <c r="O117" s="406" t="n">
        <v>2792.88</v>
      </c>
      <c r="P117" s="406" t="n">
        <v>2435.42</v>
      </c>
      <c r="Q117" s="406" t="n">
        <v>2064.66</v>
      </c>
      <c r="R117" s="406" t="n">
        <v>1701.04</v>
      </c>
      <c r="S117" s="406" t="n">
        <v>1337.43</v>
      </c>
      <c r="T117" s="406" t="n">
        <v>975.99</v>
      </c>
      <c r="U117" s="406" t="n">
        <v>609.21</v>
      </c>
      <c r="V117" s="406" t="n">
        <v>245.6</v>
      </c>
      <c r="W117" s="406" t="n">
        <v>5.6</v>
      </c>
      <c r="X117" s="406" t="n">
        <v>0</v>
      </c>
      <c r="Y117" s="406" t="n">
        <v>0</v>
      </c>
      <c r="Z117" s="406" t="n">
        <v>0</v>
      </c>
      <c r="AA117" s="406" t="n">
        <v>0</v>
      </c>
      <c r="AB117" s="406" t="n">
        <v>0</v>
      </c>
      <c r="AC117" s="406" t="n">
        <v>0</v>
      </c>
      <c r="AD117" s="406" t="n">
        <v>0</v>
      </c>
      <c r="AS117" s="407"/>
      <c r="AT117" s="407"/>
      <c r="AU117" s="407"/>
    </row>
    <row r="118" customFormat="false" ht="15" hidden="false" customHeight="false" outlineLevel="0" collapsed="false">
      <c r="A118" s="278"/>
      <c r="B118" s="405"/>
      <c r="C118" s="406"/>
      <c r="D118" s="406"/>
      <c r="E118" s="406"/>
      <c r="F118" s="406"/>
      <c r="G118" s="406"/>
      <c r="H118" s="406"/>
      <c r="I118" s="406"/>
      <c r="J118" s="406"/>
      <c r="K118" s="406"/>
      <c r="L118" s="406"/>
      <c r="M118" s="406"/>
      <c r="N118" s="406"/>
      <c r="O118" s="406"/>
      <c r="P118" s="406"/>
      <c r="Q118" s="406"/>
      <c r="R118" s="406"/>
      <c r="S118" s="406"/>
      <c r="T118" s="406"/>
      <c r="U118" s="406"/>
      <c r="V118" s="406"/>
      <c r="W118" s="406"/>
      <c r="X118" s="406"/>
      <c r="Y118" s="406"/>
      <c r="Z118" s="406"/>
      <c r="AA118" s="406"/>
      <c r="AB118" s="406"/>
      <c r="AC118" s="406"/>
      <c r="AD118" s="406"/>
      <c r="AE118" s="409"/>
      <c r="AF118" s="409"/>
      <c r="AG118" s="409"/>
      <c r="AH118" s="409"/>
      <c r="AI118" s="409"/>
      <c r="AJ118" s="409"/>
      <c r="AK118" s="409"/>
      <c r="AL118" s="409"/>
      <c r="AM118" s="409"/>
      <c r="AN118" s="409"/>
      <c r="AO118" s="409"/>
      <c r="AP118" s="409"/>
      <c r="AQ118" s="409"/>
      <c r="AR118" s="409"/>
      <c r="AS118" s="407"/>
      <c r="AT118" s="407"/>
      <c r="AU118" s="407"/>
    </row>
    <row r="119" customFormat="false" ht="15" hidden="false" customHeight="false" outlineLevel="0" collapsed="false">
      <c r="A119" s="278"/>
      <c r="B119" s="410" t="s">
        <v>446</v>
      </c>
      <c r="C119" s="406" t="n">
        <v>9103.33</v>
      </c>
      <c r="D119" s="406" t="n">
        <v>31759.93</v>
      </c>
      <c r="E119" s="406" t="n">
        <v>35906.93</v>
      </c>
      <c r="F119" s="406" t="n">
        <v>32716.31</v>
      </c>
      <c r="G119" s="406" t="n">
        <v>37532.03</v>
      </c>
      <c r="H119" s="406" t="n">
        <v>37370.61</v>
      </c>
      <c r="I119" s="406" t="n">
        <v>34821.12</v>
      </c>
      <c r="J119" s="406" t="n">
        <v>32967.86</v>
      </c>
      <c r="K119" s="406" t="n">
        <v>31878.33</v>
      </c>
      <c r="L119" s="406" t="n">
        <v>28633.51</v>
      </c>
      <c r="M119" s="406" t="n">
        <v>25906.01</v>
      </c>
      <c r="N119" s="406" t="n">
        <v>21363.85</v>
      </c>
      <c r="O119" s="406" t="n">
        <v>18842.41</v>
      </c>
      <c r="P119" s="406" t="n">
        <v>16318.98</v>
      </c>
      <c r="Q119" s="406" t="n">
        <v>14617.33</v>
      </c>
      <c r="R119" s="406" t="n">
        <v>12797.87</v>
      </c>
      <c r="S119" s="406" t="n">
        <v>11649.35</v>
      </c>
      <c r="T119" s="406" t="n">
        <v>10601.52</v>
      </c>
      <c r="U119" s="406" t="n">
        <v>10118.78</v>
      </c>
      <c r="V119" s="406" t="n">
        <v>8854.93</v>
      </c>
      <c r="W119" s="406" t="n">
        <v>5433.64</v>
      </c>
      <c r="X119" s="406" t="n">
        <v>4544.78</v>
      </c>
      <c r="Y119" s="406" t="n">
        <v>4070.49</v>
      </c>
      <c r="Z119" s="406" t="n">
        <v>2943.06</v>
      </c>
      <c r="AA119" s="406" t="n">
        <v>0</v>
      </c>
      <c r="AB119" s="406" t="n">
        <v>0</v>
      </c>
      <c r="AC119" s="406" t="n">
        <v>0</v>
      </c>
      <c r="AD119" s="406" t="n">
        <v>0</v>
      </c>
      <c r="AE119" s="296"/>
      <c r="AF119" s="296"/>
      <c r="AG119" s="296"/>
      <c r="AH119" s="296"/>
      <c r="AI119" s="296"/>
      <c r="AJ119" s="296"/>
      <c r="AK119" s="296"/>
      <c r="AL119" s="296"/>
      <c r="AM119" s="296"/>
      <c r="AN119" s="296"/>
      <c r="AO119" s="296"/>
      <c r="AP119" s="296"/>
      <c r="AQ119" s="296"/>
      <c r="AR119" s="296"/>
    </row>
    <row r="120" customFormat="false" ht="15" hidden="false" customHeight="false" outlineLevel="0" collapsed="false">
      <c r="A120" s="278"/>
      <c r="B120" s="410" t="s">
        <v>468</v>
      </c>
      <c r="C120" s="406" t="n">
        <v>546.2</v>
      </c>
      <c r="D120" s="406" t="n">
        <v>25407.94</v>
      </c>
      <c r="E120" s="406" t="n">
        <v>28725.54</v>
      </c>
      <c r="F120" s="406" t="n">
        <v>26173.05</v>
      </c>
      <c r="G120" s="406" t="n">
        <v>30025.63</v>
      </c>
      <c r="H120" s="406" t="n">
        <v>29896.49</v>
      </c>
      <c r="I120" s="406" t="n">
        <v>27856.89</v>
      </c>
      <c r="J120" s="406" t="n">
        <v>26374.29</v>
      </c>
      <c r="K120" s="406" t="n">
        <v>25502.67</v>
      </c>
      <c r="L120" s="406" t="n">
        <v>22906.81</v>
      </c>
      <c r="M120" s="406" t="n">
        <v>20724.81</v>
      </c>
      <c r="N120" s="406" t="n">
        <v>17091.08</v>
      </c>
      <c r="O120" s="406" t="n">
        <v>15073.93</v>
      </c>
      <c r="P120" s="406" t="n">
        <v>13055.19</v>
      </c>
      <c r="Q120" s="406" t="n">
        <v>11693.86</v>
      </c>
      <c r="R120" s="406" t="n">
        <v>10238.3</v>
      </c>
      <c r="S120" s="406" t="n">
        <v>9319.48</v>
      </c>
      <c r="T120" s="406" t="n">
        <v>8481.22</v>
      </c>
      <c r="U120" s="406" t="n">
        <v>8095.02</v>
      </c>
      <c r="V120" s="406" t="n">
        <v>7083.95</v>
      </c>
      <c r="W120" s="406" t="n">
        <v>4346.92</v>
      </c>
      <c r="X120" s="406" t="n">
        <v>3635.82</v>
      </c>
      <c r="Y120" s="406" t="n">
        <v>3256.39</v>
      </c>
      <c r="Z120" s="406" t="n">
        <v>2354.45</v>
      </c>
      <c r="AA120" s="406" t="n">
        <v>0</v>
      </c>
      <c r="AB120" s="406" t="n">
        <v>0</v>
      </c>
      <c r="AC120" s="406" t="n">
        <v>0</v>
      </c>
      <c r="AD120" s="406" t="n">
        <v>0</v>
      </c>
      <c r="AE120" s="296"/>
      <c r="AF120" s="296"/>
      <c r="AG120" s="296"/>
      <c r="AH120" s="296"/>
      <c r="AI120" s="296"/>
      <c r="AJ120" s="296"/>
      <c r="AK120" s="296"/>
      <c r="AL120" s="296"/>
      <c r="AM120" s="296"/>
      <c r="AN120" s="296"/>
      <c r="AO120" s="296"/>
      <c r="AP120" s="296"/>
      <c r="AQ120" s="296"/>
      <c r="AR120" s="296"/>
    </row>
    <row r="121" customFormat="false" ht="15" hidden="false" customHeight="false" outlineLevel="0" collapsed="false">
      <c r="A121" s="278"/>
      <c r="B121" s="410" t="s">
        <v>469</v>
      </c>
      <c r="C121" s="406" t="n">
        <v>8557.13</v>
      </c>
      <c r="D121" s="406" t="n">
        <v>6351.99</v>
      </c>
      <c r="E121" s="406" t="n">
        <v>7181.39</v>
      </c>
      <c r="F121" s="406" t="n">
        <v>6543.26</v>
      </c>
      <c r="G121" s="406" t="n">
        <v>7506.41</v>
      </c>
      <c r="H121" s="406" t="n">
        <v>7474.12</v>
      </c>
      <c r="I121" s="406" t="n">
        <v>6964.22</v>
      </c>
      <c r="J121" s="406" t="n">
        <v>6593.57</v>
      </c>
      <c r="K121" s="406" t="n">
        <v>6375.67</v>
      </c>
      <c r="L121" s="406" t="n">
        <v>5726.7</v>
      </c>
      <c r="M121" s="406" t="n">
        <v>5181.2</v>
      </c>
      <c r="N121" s="406" t="n">
        <v>4272.77</v>
      </c>
      <c r="O121" s="406" t="n">
        <v>3768.48</v>
      </c>
      <c r="P121" s="406" t="n">
        <v>3263.8</v>
      </c>
      <c r="Q121" s="406" t="n">
        <v>2923.47</v>
      </c>
      <c r="R121" s="406" t="n">
        <v>2559.57</v>
      </c>
      <c r="S121" s="406" t="n">
        <v>2329.87</v>
      </c>
      <c r="T121" s="406" t="n">
        <v>2120.3</v>
      </c>
      <c r="U121" s="406" t="n">
        <v>2023.76</v>
      </c>
      <c r="V121" s="406" t="n">
        <v>1770.99</v>
      </c>
      <c r="W121" s="406" t="n">
        <v>1086.73</v>
      </c>
      <c r="X121" s="406" t="n">
        <v>908.96</v>
      </c>
      <c r="Y121" s="406" t="n">
        <v>814.1</v>
      </c>
      <c r="Z121" s="406" t="n">
        <v>588.61</v>
      </c>
      <c r="AA121" s="406" t="n">
        <v>0</v>
      </c>
      <c r="AB121" s="406" t="n">
        <v>0</v>
      </c>
      <c r="AC121" s="406" t="n">
        <v>0</v>
      </c>
      <c r="AD121" s="406" t="n">
        <v>0</v>
      </c>
      <c r="AE121" s="296"/>
      <c r="AF121" s="296"/>
      <c r="AG121" s="296"/>
      <c r="AH121" s="296"/>
      <c r="AI121" s="296"/>
      <c r="AJ121" s="296"/>
      <c r="AK121" s="296"/>
      <c r="AL121" s="296"/>
      <c r="AM121" s="296"/>
      <c r="AN121" s="296"/>
      <c r="AO121" s="296"/>
      <c r="AP121" s="296"/>
      <c r="AQ121" s="296"/>
      <c r="AR121" s="296"/>
    </row>
    <row r="122" customFormat="false" ht="15" hidden="false" customHeight="false" outlineLevel="0" collapsed="false">
      <c r="A122" s="278"/>
      <c r="B122" s="411" t="s">
        <v>451</v>
      </c>
      <c r="C122" s="406" t="n">
        <v>91355</v>
      </c>
      <c r="D122" s="406" t="n">
        <v>79181.09</v>
      </c>
      <c r="E122" s="406" t="n">
        <v>79181.09</v>
      </c>
      <c r="F122" s="406" t="n">
        <v>79181.09</v>
      </c>
      <c r="G122" s="406" t="n">
        <v>79181.09</v>
      </c>
      <c r="H122" s="406" t="n">
        <v>79181.09</v>
      </c>
      <c r="I122" s="406" t="n">
        <v>82224.57</v>
      </c>
      <c r="J122" s="406" t="n">
        <v>91355</v>
      </c>
      <c r="K122" s="406" t="n">
        <v>91355</v>
      </c>
      <c r="L122" s="406" t="n">
        <v>91234</v>
      </c>
      <c r="M122" s="406" t="n">
        <v>91113</v>
      </c>
      <c r="N122" s="406" t="n">
        <v>90992</v>
      </c>
      <c r="O122" s="406" t="n">
        <v>90871</v>
      </c>
      <c r="P122" s="406" t="n">
        <v>90750</v>
      </c>
      <c r="Q122" s="406" t="n">
        <v>90725.8</v>
      </c>
      <c r="R122" s="406" t="n">
        <v>90701.6</v>
      </c>
      <c r="S122" s="406" t="n">
        <v>90677.4</v>
      </c>
      <c r="T122" s="406" t="n">
        <v>90653.2</v>
      </c>
      <c r="U122" s="406" t="n">
        <v>90629</v>
      </c>
      <c r="V122" s="406" t="n">
        <v>90604.8</v>
      </c>
      <c r="W122" s="406" t="n">
        <v>90580.6</v>
      </c>
      <c r="X122" s="406" t="n">
        <v>90556.4</v>
      </c>
      <c r="Y122" s="406" t="n">
        <v>90532.2</v>
      </c>
      <c r="Z122" s="406" t="n">
        <v>90508</v>
      </c>
      <c r="AA122" s="406" t="n">
        <v>90483.8</v>
      </c>
      <c r="AB122" s="406" t="n">
        <v>90459.6</v>
      </c>
      <c r="AC122" s="406" t="n">
        <v>90435.4</v>
      </c>
      <c r="AD122" s="406" t="n">
        <v>90411.2</v>
      </c>
      <c r="AE122" s="296"/>
      <c r="AF122" s="296"/>
      <c r="AG122" s="296"/>
      <c r="AH122" s="296"/>
      <c r="AI122" s="296"/>
      <c r="AJ122" s="296"/>
      <c r="AK122" s="296"/>
      <c r="AL122" s="296"/>
      <c r="AM122" s="296"/>
      <c r="AN122" s="296"/>
      <c r="AO122" s="296"/>
      <c r="AP122" s="296"/>
      <c r="AQ122" s="296"/>
      <c r="AR122" s="296"/>
    </row>
    <row r="123" customFormat="false" ht="15" hidden="false" customHeight="false" outlineLevel="0" collapsed="false">
      <c r="B123" s="410" t="s">
        <v>470</v>
      </c>
      <c r="C123" s="406" t="n">
        <v>-20987.08</v>
      </c>
      <c r="D123" s="406" t="n">
        <v>-8626.23</v>
      </c>
      <c r="E123" s="406" t="n">
        <v>-3464.44</v>
      </c>
      <c r="F123" s="406" t="n">
        <v>-2853.22</v>
      </c>
      <c r="G123" s="406" t="n">
        <v>3697.65</v>
      </c>
      <c r="H123" s="406" t="n">
        <v>7534.34</v>
      </c>
      <c r="I123" s="406" t="n">
        <v>11126.16</v>
      </c>
      <c r="J123" s="406" t="n">
        <v>21762.35</v>
      </c>
      <c r="K123" s="406" t="n">
        <v>21930.62</v>
      </c>
      <c r="L123" s="406" t="n">
        <v>20126.49</v>
      </c>
      <c r="M123" s="406" t="n">
        <v>18791.34</v>
      </c>
      <c r="N123" s="406" t="n">
        <v>15956.26</v>
      </c>
      <c r="O123" s="406" t="n">
        <v>14786.73</v>
      </c>
      <c r="P123" s="406" t="n">
        <v>13292.4</v>
      </c>
      <c r="Q123" s="406" t="n">
        <v>12465.03</v>
      </c>
      <c r="R123" s="406" t="n">
        <v>11517.27</v>
      </c>
      <c r="S123" s="406" t="n">
        <v>11109.13</v>
      </c>
      <c r="T123" s="406" t="n">
        <v>10780.47</v>
      </c>
      <c r="U123" s="406" t="n">
        <v>10582.57</v>
      </c>
      <c r="V123" s="406" t="n">
        <v>9737.68</v>
      </c>
      <c r="W123" s="406" t="n">
        <v>7056.78</v>
      </c>
      <c r="X123" s="406" t="n">
        <v>6160.62</v>
      </c>
      <c r="Y123" s="406" t="n">
        <v>5597.62</v>
      </c>
      <c r="Z123" s="406" t="n">
        <v>4634.04</v>
      </c>
      <c r="AA123" s="406" t="n">
        <v>2221.26</v>
      </c>
      <c r="AB123" s="406" t="n">
        <v>2161.42</v>
      </c>
      <c r="AC123" s="406" t="n">
        <v>2106.09</v>
      </c>
      <c r="AD123" s="406" t="n">
        <v>2047.65</v>
      </c>
      <c r="AE123" s="296"/>
      <c r="AF123" s="296"/>
      <c r="AG123" s="296"/>
      <c r="AH123" s="296"/>
      <c r="AI123" s="296"/>
      <c r="AJ123" s="296"/>
      <c r="AK123" s="296"/>
      <c r="AL123" s="296"/>
      <c r="AM123" s="296"/>
      <c r="AN123" s="296"/>
      <c r="AO123" s="296"/>
      <c r="AP123" s="296"/>
      <c r="AQ123" s="296"/>
      <c r="AR123" s="296"/>
    </row>
    <row r="125" s="279" customFormat="true" ht="17.25" hidden="false" customHeight="false" outlineLevel="0" collapsed="false">
      <c r="B125" s="178" t="s">
        <v>471</v>
      </c>
    </row>
    <row r="127" customFormat="false" ht="15" hidden="false" customHeight="false" outlineLevel="0" collapsed="false">
      <c r="B127" s="366" t="s">
        <v>457</v>
      </c>
      <c r="C127" s="366" t="n">
        <v>2023</v>
      </c>
      <c r="D127" s="366" t="n">
        <v>2024</v>
      </c>
      <c r="E127" s="366" t="n">
        <v>2025</v>
      </c>
      <c r="F127" s="366" t="n">
        <v>2026</v>
      </c>
      <c r="G127" s="366" t="n">
        <v>2027</v>
      </c>
      <c r="H127" s="366" t="n">
        <v>2028</v>
      </c>
      <c r="I127" s="366" t="n">
        <v>2029</v>
      </c>
      <c r="J127" s="366" t="n">
        <v>2030</v>
      </c>
      <c r="K127" s="366" t="n">
        <v>2031</v>
      </c>
      <c r="L127" s="366" t="n">
        <v>2032</v>
      </c>
      <c r="M127" s="366" t="n">
        <v>2033</v>
      </c>
      <c r="N127" s="366" t="n">
        <v>2034</v>
      </c>
      <c r="O127" s="366" t="n">
        <v>2035</v>
      </c>
      <c r="P127" s="366" t="n">
        <v>2036</v>
      </c>
      <c r="Q127" s="366" t="n">
        <v>2037</v>
      </c>
      <c r="R127" s="366" t="n">
        <v>2038</v>
      </c>
      <c r="S127" s="366" t="n">
        <v>2039</v>
      </c>
      <c r="T127" s="366" t="n">
        <v>2040</v>
      </c>
      <c r="U127" s="366" t="n">
        <v>2041</v>
      </c>
      <c r="V127" s="366" t="n">
        <v>2042</v>
      </c>
      <c r="W127" s="366" t="n">
        <v>2043</v>
      </c>
      <c r="X127" s="366" t="n">
        <v>2044</v>
      </c>
      <c r="Y127" s="366" t="n">
        <v>2045</v>
      </c>
      <c r="Z127" s="366" t="n">
        <v>2046</v>
      </c>
      <c r="AA127" s="366" t="n">
        <v>2047</v>
      </c>
      <c r="AB127" s="366" t="n">
        <v>2048</v>
      </c>
      <c r="AC127" s="366" t="n">
        <v>2049</v>
      </c>
      <c r="AD127" s="366" t="n">
        <v>2050</v>
      </c>
    </row>
    <row r="128" customFormat="false" ht="15" hidden="false" customHeight="false" outlineLevel="0" collapsed="false">
      <c r="B128" s="381" t="s">
        <v>448</v>
      </c>
      <c r="C128" s="60" t="n">
        <f aca="false">C102</f>
        <v>7306.62</v>
      </c>
      <c r="D128" s="60" t="n">
        <f aca="false">D102</f>
        <v>7599.88</v>
      </c>
      <c r="E128" s="60" t="n">
        <f aca="false">E102</f>
        <v>8581.75</v>
      </c>
      <c r="F128" s="60" t="n">
        <f aca="false">F102</f>
        <v>9800.8</v>
      </c>
      <c r="G128" s="60" t="n">
        <f aca="false">G102</f>
        <v>10650.58</v>
      </c>
      <c r="H128" s="60" t="n">
        <f aca="false">H102</f>
        <v>11301.62</v>
      </c>
      <c r="I128" s="60" t="n">
        <f aca="false">I102</f>
        <v>12114</v>
      </c>
      <c r="J128" s="60" t="n">
        <f aca="false">J102</f>
        <v>13031.99</v>
      </c>
      <c r="K128" s="60" t="n">
        <f aca="false">K102</f>
        <v>13258.04</v>
      </c>
      <c r="L128" s="60" t="n">
        <f aca="false">L102</f>
        <v>13478.2</v>
      </c>
      <c r="M128" s="60" t="n">
        <f aca="false">M102</f>
        <v>13690.65</v>
      </c>
      <c r="N128" s="60" t="n">
        <f aca="false">N102</f>
        <v>13690.65</v>
      </c>
      <c r="O128" s="60" t="n">
        <f aca="false">O102</f>
        <v>13690.65</v>
      </c>
      <c r="P128" s="60" t="n">
        <f aca="false">P102</f>
        <v>13690.65</v>
      </c>
      <c r="Q128" s="60" t="n">
        <f aca="false">Q102</f>
        <v>13731.2</v>
      </c>
      <c r="R128" s="60" t="n">
        <f aca="false">R102</f>
        <v>13746.43</v>
      </c>
      <c r="S128" s="60" t="n">
        <f aca="false">S102</f>
        <v>13769.88</v>
      </c>
      <c r="T128" s="60" t="n">
        <f aca="false">T102</f>
        <v>13769.88</v>
      </c>
      <c r="U128" s="60" t="n">
        <f aca="false">U102</f>
        <v>13769.88</v>
      </c>
      <c r="V128" s="60" t="n">
        <f aca="false">V102</f>
        <v>13769.88</v>
      </c>
      <c r="W128" s="60" t="n">
        <f aca="false">W102</f>
        <v>13769.88</v>
      </c>
      <c r="X128" s="60" t="n">
        <f aca="false">X102</f>
        <v>13769.88</v>
      </c>
      <c r="Y128" s="60" t="n">
        <f aca="false">Y102</f>
        <v>13769.88</v>
      </c>
      <c r="Z128" s="60" t="n">
        <f aca="false">Z102</f>
        <v>13769.88</v>
      </c>
      <c r="AA128" s="60" t="n">
        <f aca="false">AA102</f>
        <v>13769.88</v>
      </c>
      <c r="AB128" s="60" t="n">
        <f aca="false">AB102</f>
        <v>13769.88</v>
      </c>
      <c r="AC128" s="60" t="n">
        <f aca="false">AC102</f>
        <v>13769.88</v>
      </c>
      <c r="AD128" s="60" t="n">
        <f aca="false">AD102</f>
        <v>13769.88</v>
      </c>
    </row>
    <row r="129" customFormat="false" ht="15" hidden="false" customHeight="false" outlineLevel="0" collapsed="false">
      <c r="B129" s="381" t="s">
        <v>37</v>
      </c>
      <c r="C129" s="60" t="n">
        <f aca="false">MAX(C130-C128,0)</f>
        <v>10506.81</v>
      </c>
      <c r="D129" s="60" t="n">
        <f aca="false">MAX(D130-D128,0)</f>
        <v>9207.15</v>
      </c>
      <c r="E129" s="60" t="n">
        <f aca="false">MAX(E130-E128,0)</f>
        <v>8301</v>
      </c>
      <c r="F129" s="60" t="n">
        <f aca="false">MAX(F130-F128,0)</f>
        <v>6181.43</v>
      </c>
      <c r="G129" s="60" t="n">
        <f aca="false">MAX(G130-G128,0)</f>
        <v>4060.51</v>
      </c>
      <c r="H129" s="60" t="n">
        <f aca="false">MAX(H130-H128,0)</f>
        <v>1878.88</v>
      </c>
      <c r="I129" s="60" t="n">
        <f aca="false">MAX(I130-I128,0)</f>
        <v>0</v>
      </c>
      <c r="J129" s="60" t="n">
        <f aca="false">MAX(J130-J128,0)</f>
        <v>0</v>
      </c>
      <c r="K129" s="60" t="n">
        <f aca="false">MAX(K130-K128,0)</f>
        <v>0</v>
      </c>
      <c r="L129" s="60" t="n">
        <f aca="false">MAX(L130-L128,0)</f>
        <v>0</v>
      </c>
      <c r="M129" s="60" t="n">
        <f aca="false">MAX(M130-M128,0)</f>
        <v>0</v>
      </c>
      <c r="N129" s="60" t="n">
        <f aca="false">MAX(N130-N128,0)</f>
        <v>0</v>
      </c>
      <c r="O129" s="60" t="n">
        <f aca="false">MAX(O130-O128,0)</f>
        <v>0</v>
      </c>
      <c r="P129" s="60" t="n">
        <f aca="false">MAX(P130-P128,0)</f>
        <v>0</v>
      </c>
      <c r="Q129" s="60" t="n">
        <f aca="false">MAX(Q130-Q128,0)</f>
        <v>0</v>
      </c>
      <c r="R129" s="60" t="n">
        <f aca="false">MAX(R130-R128,0)</f>
        <v>0</v>
      </c>
      <c r="S129" s="60" t="n">
        <f aca="false">MAX(S130-S128,0)</f>
        <v>0</v>
      </c>
      <c r="T129" s="60" t="n">
        <f aca="false">MAX(T130-T128,0)</f>
        <v>0</v>
      </c>
      <c r="U129" s="60" t="n">
        <f aca="false">MAX(U130-U128,0)</f>
        <v>0</v>
      </c>
      <c r="V129" s="60" t="n">
        <f aca="false">MAX(V130-V128,0)</f>
        <v>0</v>
      </c>
      <c r="W129" s="60" t="n">
        <f aca="false">MAX(W130-W128,0)</f>
        <v>0</v>
      </c>
      <c r="X129" s="60" t="n">
        <f aca="false">MAX(X130-X128,0)</f>
        <v>0</v>
      </c>
      <c r="Y129" s="60" t="n">
        <f aca="false">MAX(Y130-Y128,0)</f>
        <v>0</v>
      </c>
      <c r="Z129" s="60" t="n">
        <f aca="false">MAX(Z130-Z128,0)</f>
        <v>0</v>
      </c>
      <c r="AA129" s="60" t="n">
        <f aca="false">MAX(AA130-AA128,0)</f>
        <v>0</v>
      </c>
      <c r="AB129" s="60" t="n">
        <f aca="false">MAX(AB130-AB128,0)</f>
        <v>0</v>
      </c>
      <c r="AC129" s="60" t="n">
        <f aca="false">MAX(AC130-AC128,0)</f>
        <v>0</v>
      </c>
      <c r="AD129" s="60" t="n">
        <f aca="false">MAX(AD130-AD128,0)</f>
        <v>0</v>
      </c>
    </row>
    <row r="130" customFormat="false" ht="15" hidden="false" customHeight="false" outlineLevel="0" collapsed="false">
      <c r="B130" s="381" t="s">
        <v>472</v>
      </c>
      <c r="C130" s="60" t="n">
        <f aca="false">C101</f>
        <v>17813.43</v>
      </c>
      <c r="D130" s="60" t="n">
        <f aca="false">D101</f>
        <v>16807.03</v>
      </c>
      <c r="E130" s="60" t="n">
        <f aca="false">E101</f>
        <v>16882.75</v>
      </c>
      <c r="F130" s="60" t="n">
        <f aca="false">F101</f>
        <v>15982.23</v>
      </c>
      <c r="G130" s="60" t="n">
        <f aca="false">G101</f>
        <v>14711.09</v>
      </c>
      <c r="H130" s="60" t="n">
        <f aca="false">H101</f>
        <v>13180.5</v>
      </c>
      <c r="I130" s="60" t="n">
        <f aca="false">I101</f>
        <v>12007.89</v>
      </c>
      <c r="J130" s="60" t="n">
        <f aca="false">J101</f>
        <v>10930.52</v>
      </c>
      <c r="K130" s="60" t="n">
        <f aca="false">K101</f>
        <v>10358.46</v>
      </c>
      <c r="L130" s="60" t="n">
        <f aca="false">L101</f>
        <v>10037.55</v>
      </c>
      <c r="M130" s="60" t="n">
        <f aca="false">M101</f>
        <v>9808.73</v>
      </c>
      <c r="N130" s="60" t="n">
        <f aca="false">N101</f>
        <v>9592.49</v>
      </c>
      <c r="O130" s="60" t="n">
        <f aca="false">O101</f>
        <v>9317.05</v>
      </c>
      <c r="P130" s="60" t="n">
        <f aca="false">P101</f>
        <v>9163.35</v>
      </c>
      <c r="Q130" s="60" t="n">
        <f aca="false">Q101</f>
        <v>9199.28</v>
      </c>
      <c r="R130" s="60" t="n">
        <f aca="false">R101</f>
        <v>9296.79</v>
      </c>
      <c r="S130" s="60" t="n">
        <f aca="false">S101</f>
        <v>9299.89</v>
      </c>
      <c r="T130" s="60" t="n">
        <f aca="false">T101</f>
        <v>9262.7</v>
      </c>
      <c r="U130" s="60" t="n">
        <f aca="false">U101</f>
        <v>9229.56</v>
      </c>
      <c r="V130" s="60" t="n">
        <f aca="false">V101</f>
        <v>9288.58</v>
      </c>
      <c r="W130" s="60" t="n">
        <f aca="false">W101</f>
        <v>9307.14</v>
      </c>
      <c r="X130" s="60" t="n">
        <f aca="false">X101</f>
        <v>9355.81</v>
      </c>
      <c r="Y130" s="60" t="n">
        <f aca="false">Y101</f>
        <v>9433.4</v>
      </c>
      <c r="Z130" s="60" t="n">
        <f aca="false">Z101</f>
        <v>9577.1</v>
      </c>
      <c r="AA130" s="60" t="n">
        <f aca="false">AA101</f>
        <v>9676.65</v>
      </c>
      <c r="AB130" s="60" t="n">
        <f aca="false">AB101</f>
        <v>9805.01</v>
      </c>
      <c r="AC130" s="60" t="n">
        <f aca="false">AC101</f>
        <v>9928.93</v>
      </c>
      <c r="AD130" s="60" t="n">
        <f aca="false">AD101</f>
        <v>10021.87</v>
      </c>
    </row>
    <row r="131" customFormat="false" ht="15" hidden="false" customHeight="false" outlineLevel="0" collapsed="false">
      <c r="B131" s="381"/>
    </row>
    <row r="132" customFormat="false" ht="15" hidden="false" customHeight="false" outlineLevel="0" collapsed="false">
      <c r="B132" s="381" t="s">
        <v>473</v>
      </c>
      <c r="C132" s="370" t="n">
        <v>7121.4</v>
      </c>
      <c r="D132" s="370" t="n">
        <v>6760</v>
      </c>
      <c r="E132" s="370" t="n">
        <v>6398.6</v>
      </c>
      <c r="F132" s="370" t="n">
        <v>6037.2</v>
      </c>
      <c r="G132" s="370" t="n">
        <v>5675.8</v>
      </c>
      <c r="H132" s="370" t="n">
        <v>5314.4</v>
      </c>
      <c r="I132" s="370" t="n">
        <v>4953</v>
      </c>
      <c r="J132" s="370" t="n">
        <v>4591.6</v>
      </c>
      <c r="K132" s="370" t="n">
        <v>4230.2</v>
      </c>
      <c r="L132" s="370" t="n">
        <v>3868.8</v>
      </c>
      <c r="M132" s="370" t="n">
        <v>3507.4</v>
      </c>
      <c r="N132" s="370" t="n">
        <v>3146</v>
      </c>
      <c r="O132" s="370" t="n">
        <v>2784.6</v>
      </c>
      <c r="P132" s="370" t="n">
        <v>2423.2</v>
      </c>
      <c r="Q132" s="370" t="n">
        <v>2061.8</v>
      </c>
      <c r="R132" s="370" t="n">
        <v>1700.4</v>
      </c>
      <c r="S132" s="370" t="n">
        <v>1339</v>
      </c>
      <c r="T132" s="370" t="n">
        <v>977.6</v>
      </c>
      <c r="U132" s="370" t="n">
        <v>616.2</v>
      </c>
      <c r="V132" s="370" t="n">
        <v>254.8</v>
      </c>
      <c r="W132" s="370" t="n">
        <v>0</v>
      </c>
      <c r="X132" s="370" t="n">
        <v>0</v>
      </c>
      <c r="Y132" s="370" t="n">
        <v>0</v>
      </c>
      <c r="Z132" s="370" t="n">
        <v>0</v>
      </c>
      <c r="AA132" s="370" t="n">
        <v>0</v>
      </c>
      <c r="AB132" s="370" t="n">
        <v>0</v>
      </c>
      <c r="AC132" s="370" t="n">
        <v>0</v>
      </c>
      <c r="AD132" s="370" t="n">
        <v>0</v>
      </c>
    </row>
    <row r="134" customFormat="false" ht="15" hidden="false" customHeight="false" outlineLevel="0" collapsed="false">
      <c r="C134" s="60"/>
      <c r="D134" s="60"/>
      <c r="E134" s="60"/>
      <c r="F134" s="60"/>
      <c r="G134" s="60"/>
      <c r="H134" s="60"/>
      <c r="I134" s="60"/>
      <c r="J134" s="60"/>
      <c r="K134" s="60"/>
      <c r="L134" s="60"/>
      <c r="M134" s="60"/>
      <c r="N134" s="60"/>
      <c r="O134" s="60"/>
      <c r="P134" s="60"/>
      <c r="Q134" s="60"/>
      <c r="R134" s="60"/>
      <c r="S134" s="60"/>
      <c r="T134" s="60"/>
      <c r="U134" s="60"/>
      <c r="V134" s="60"/>
      <c r="W134" s="60"/>
      <c r="X134" s="60"/>
      <c r="Y134" s="60"/>
      <c r="Z134" s="60"/>
      <c r="AA134" s="60"/>
      <c r="AB134" s="60"/>
      <c r="AC134" s="60"/>
      <c r="AD134" s="60"/>
    </row>
    <row r="135" customFormat="false" ht="15" hidden="false" customHeight="false" outlineLevel="0" collapsed="false">
      <c r="C135" s="60"/>
      <c r="D135" s="60"/>
      <c r="E135" s="60"/>
      <c r="F135" s="60"/>
      <c r="G135" s="60"/>
      <c r="H135" s="60"/>
      <c r="I135" s="60"/>
      <c r="J135" s="60"/>
      <c r="K135" s="60"/>
      <c r="L135" s="60"/>
      <c r="M135" s="60"/>
      <c r="N135" s="60"/>
      <c r="O135" s="60"/>
      <c r="P135" s="60"/>
      <c r="Q135" s="60"/>
      <c r="R135" s="60"/>
      <c r="S135" s="60"/>
      <c r="T135" s="60"/>
      <c r="U135" s="60"/>
      <c r="V135" s="60"/>
      <c r="W135" s="60"/>
      <c r="X135" s="60"/>
      <c r="Y135" s="60"/>
      <c r="Z135" s="60"/>
      <c r="AA135" s="60"/>
      <c r="AB135" s="60"/>
      <c r="AC135" s="60"/>
      <c r="AD135" s="60"/>
    </row>
    <row r="136" customFormat="false" ht="15" hidden="false" customHeight="false" outlineLevel="0" collapsed="false">
      <c r="C136" s="60"/>
      <c r="D136" s="60"/>
      <c r="E136" s="60"/>
      <c r="F136" s="60"/>
      <c r="G136" s="60"/>
      <c r="H136" s="60"/>
      <c r="I136" s="60"/>
      <c r="J136" s="60"/>
      <c r="K136" s="60"/>
      <c r="L136" s="60"/>
      <c r="M136" s="60"/>
      <c r="N136" s="60"/>
      <c r="O136" s="60"/>
      <c r="P136" s="60"/>
      <c r="Q136" s="60"/>
      <c r="R136" s="60"/>
      <c r="S136" s="60"/>
      <c r="T136" s="60"/>
      <c r="U136" s="60"/>
      <c r="V136" s="60"/>
      <c r="W136" s="60"/>
      <c r="X136" s="60"/>
      <c r="Y136" s="60"/>
      <c r="Z136" s="60"/>
      <c r="AA136" s="60"/>
      <c r="AB136" s="60"/>
      <c r="AC136" s="60"/>
      <c r="AD136" s="60"/>
    </row>
    <row r="137" customFormat="false" ht="15" hidden="false" customHeight="false" outlineLevel="0" collapsed="false">
      <c r="C137" s="60"/>
      <c r="D137" s="60"/>
      <c r="E137" s="60"/>
      <c r="F137" s="60"/>
      <c r="G137" s="60"/>
      <c r="H137" s="60"/>
      <c r="I137" s="60"/>
      <c r="J137" s="60"/>
      <c r="K137" s="60"/>
      <c r="L137" s="60"/>
      <c r="M137" s="60"/>
      <c r="N137" s="60"/>
      <c r="O137" s="60"/>
      <c r="P137" s="60"/>
      <c r="Q137" s="60"/>
      <c r="R137" s="60"/>
      <c r="S137" s="60"/>
      <c r="T137" s="60"/>
      <c r="U137" s="60"/>
      <c r="V137" s="60"/>
      <c r="W137" s="60"/>
      <c r="X137" s="60"/>
      <c r="Y137" s="60"/>
      <c r="Z137" s="60"/>
      <c r="AA137" s="60"/>
      <c r="AB137" s="60"/>
      <c r="AC137" s="60"/>
      <c r="AD137" s="60"/>
    </row>
    <row r="139" customFormat="false" ht="15" hidden="false" customHeight="false" outlineLevel="0" collapsed="false">
      <c r="C139" s="60"/>
      <c r="D139" s="60"/>
      <c r="E139" s="60"/>
      <c r="F139" s="60"/>
      <c r="G139" s="60"/>
      <c r="H139" s="60"/>
      <c r="I139" s="60"/>
      <c r="J139" s="60"/>
      <c r="K139" s="60"/>
      <c r="L139" s="60"/>
      <c r="M139" s="60"/>
      <c r="N139" s="60"/>
      <c r="O139" s="60"/>
      <c r="P139" s="60"/>
      <c r="Q139" s="60"/>
      <c r="R139" s="60"/>
      <c r="S139" s="60"/>
      <c r="T139" s="60"/>
      <c r="U139" s="60"/>
      <c r="V139" s="60"/>
      <c r="W139" s="60"/>
      <c r="X139" s="60"/>
      <c r="Y139" s="60"/>
      <c r="Z139" s="60"/>
      <c r="AA139" s="60"/>
      <c r="AB139" s="60"/>
      <c r="AC139" s="60"/>
      <c r="AD139" s="60"/>
    </row>
    <row r="141" customFormat="false" ht="15" hidden="false" customHeight="false" outlineLevel="0" collapsed="false">
      <c r="C141" s="60"/>
      <c r="D141" s="60"/>
      <c r="E141" s="60"/>
      <c r="F141" s="60"/>
      <c r="G141" s="60"/>
      <c r="H141" s="60"/>
      <c r="I141" s="60"/>
      <c r="J141" s="60"/>
      <c r="K141" s="60"/>
      <c r="L141" s="60"/>
      <c r="M141" s="60"/>
      <c r="N141" s="60"/>
      <c r="O141" s="60"/>
      <c r="P141" s="60"/>
      <c r="Q141" s="60"/>
      <c r="R141" s="60"/>
      <c r="S141" s="60"/>
      <c r="T141" s="60"/>
      <c r="U141" s="60"/>
      <c r="V141" s="60"/>
      <c r="W141" s="60"/>
      <c r="X141" s="60"/>
      <c r="Y141" s="60"/>
      <c r="Z141" s="60"/>
      <c r="AA141" s="60"/>
      <c r="AB141" s="60"/>
      <c r="AC141" s="60"/>
      <c r="AD141" s="60"/>
    </row>
    <row r="142" customFormat="false" ht="15" hidden="false" customHeight="false" outlineLevel="0" collapsed="false">
      <c r="C142" s="60"/>
      <c r="D142" s="60"/>
      <c r="E142" s="60"/>
      <c r="F142" s="60"/>
      <c r="G142" s="60"/>
      <c r="H142" s="60"/>
      <c r="I142" s="60"/>
      <c r="J142" s="60"/>
      <c r="K142" s="60"/>
      <c r="L142" s="60"/>
      <c r="M142" s="60"/>
      <c r="N142" s="60"/>
      <c r="O142" s="60"/>
      <c r="P142" s="60"/>
      <c r="Q142" s="60"/>
      <c r="R142" s="60"/>
      <c r="S142" s="60"/>
      <c r="T142" s="60"/>
      <c r="U142" s="60"/>
      <c r="V142" s="60"/>
      <c r="W142" s="60"/>
      <c r="X142" s="60"/>
      <c r="Y142" s="60"/>
      <c r="Z142" s="60"/>
      <c r="AA142" s="60"/>
      <c r="AB142" s="60"/>
      <c r="AC142" s="60"/>
      <c r="AD142" s="60"/>
    </row>
    <row r="143" customFormat="false" ht="15" hidden="false" customHeight="false" outlineLevel="0" collapsed="false">
      <c r="C143" s="60"/>
      <c r="D143" s="60"/>
      <c r="E143" s="60"/>
      <c r="F143" s="60"/>
      <c r="G143" s="60"/>
      <c r="H143" s="60"/>
      <c r="I143" s="60"/>
      <c r="J143" s="60"/>
      <c r="K143" s="60"/>
      <c r="L143" s="60"/>
      <c r="M143" s="60"/>
      <c r="N143" s="60"/>
      <c r="O143" s="60"/>
      <c r="P143" s="60"/>
      <c r="Q143" s="60"/>
      <c r="R143" s="60"/>
      <c r="S143" s="60"/>
      <c r="T143" s="60"/>
      <c r="U143" s="60"/>
      <c r="V143" s="60"/>
      <c r="W143" s="60"/>
      <c r="X143" s="60"/>
      <c r="Y143" s="60"/>
      <c r="Z143" s="60"/>
      <c r="AA143" s="60"/>
      <c r="AB143" s="60"/>
      <c r="AC143" s="60"/>
      <c r="AD143" s="60"/>
    </row>
    <row r="144" customFormat="false" ht="15" hidden="false" customHeight="false" outlineLevel="0" collapsed="false">
      <c r="C144" s="60"/>
      <c r="D144" s="60"/>
      <c r="E144" s="60"/>
      <c r="F144" s="60"/>
      <c r="G144" s="60"/>
      <c r="H144" s="60"/>
      <c r="I144" s="60"/>
      <c r="J144" s="60"/>
      <c r="K144" s="60"/>
      <c r="L144" s="60"/>
      <c r="M144" s="60"/>
      <c r="N144" s="60"/>
      <c r="O144" s="60"/>
      <c r="P144" s="60"/>
      <c r="Q144" s="60"/>
      <c r="R144" s="60"/>
      <c r="S144" s="60"/>
      <c r="T144" s="60"/>
      <c r="U144" s="60"/>
      <c r="V144" s="60"/>
      <c r="W144" s="60"/>
      <c r="X144" s="60"/>
      <c r="Y144" s="60"/>
      <c r="Z144" s="60"/>
      <c r="AA144" s="60"/>
      <c r="AB144" s="60"/>
      <c r="AC144" s="60"/>
      <c r="AD144" s="60"/>
    </row>
    <row r="145" customFormat="false" ht="15" hidden="false" customHeight="false" outlineLevel="0" collapsed="false">
      <c r="C145" s="60"/>
      <c r="D145" s="60"/>
      <c r="E145" s="60"/>
      <c r="F145" s="60"/>
      <c r="G145" s="60"/>
      <c r="H145" s="60"/>
      <c r="I145" s="60"/>
      <c r="J145" s="60"/>
      <c r="K145" s="60"/>
      <c r="L145" s="60"/>
      <c r="M145" s="60"/>
      <c r="N145" s="60"/>
      <c r="O145" s="60"/>
      <c r="P145" s="60"/>
      <c r="Q145" s="60"/>
      <c r="R145" s="60"/>
      <c r="S145" s="60"/>
      <c r="T145" s="60"/>
      <c r="U145" s="60"/>
      <c r="V145" s="60"/>
      <c r="W145" s="60"/>
      <c r="X145" s="60"/>
      <c r="Y145" s="60"/>
      <c r="Z145" s="60"/>
      <c r="AA145" s="60"/>
      <c r="AB145" s="60"/>
      <c r="AC145" s="60"/>
      <c r="AD145" s="60"/>
    </row>
  </sheetData>
  <conditionalFormatting sqref="D7 F7 H7 J7 L7 N7 P7 R7 T7 V7 X7 Z7 AB7 AD7">
    <cfRule type="cellIs" priority="2" operator="equal" aboveAverage="0" equalAverage="0" bottom="0" percent="0" rank="0" text="" dxfId="20">
      <formula>#ref!</formula>
    </cfRule>
  </conditionalFormatting>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B8B"/>
    <pageSetUpPr fitToPage="false"/>
  </sheetPr>
  <dimension ref="A1:AD8"/>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390625" defaultRowHeight="15" zeroHeight="false" outlineLevelRow="0" outlineLevelCol="0"/>
  <cols>
    <col collapsed="false" customWidth="true" hidden="false" outlineLevel="0" max="1" min="1" style="0" width="5.57"/>
    <col collapsed="false" customWidth="true" hidden="false" outlineLevel="0" max="2" min="2" style="0" width="33.14"/>
    <col collapsed="false" customWidth="true" hidden="false" outlineLevel="0" max="30" min="3" style="0" width="10.57"/>
  </cols>
  <sheetData>
    <row r="1" s="14" customFormat="true" ht="19.5" hidden="false" customHeight="false" outlineLevel="0" collapsed="false">
      <c r="B1" s="14" t="s">
        <v>25</v>
      </c>
    </row>
    <row r="2" s="13" customFormat="true" ht="15" hidden="false" customHeight="false" outlineLevel="0" collapsed="false">
      <c r="B2" s="262"/>
    </row>
    <row r="3" s="279" customFormat="true" ht="15" hidden="false" customHeight="false" outlineLevel="0" collapsed="false">
      <c r="B3" s="279" t="s">
        <v>474</v>
      </c>
    </row>
    <row r="4" customFormat="false" ht="15" hidden="false" customHeight="false" outlineLevel="0" collapsed="false">
      <c r="B4" s="170"/>
    </row>
    <row r="5" customFormat="false" ht="15" hidden="false" customHeight="false" outlineLevel="0" collapsed="false">
      <c r="A5" s="170"/>
      <c r="B5" s="171" t="s">
        <v>475</v>
      </c>
      <c r="C5" s="263" t="n">
        <v>2023</v>
      </c>
      <c r="D5" s="263" t="n">
        <v>2024</v>
      </c>
      <c r="E5" s="263" t="n">
        <v>2025</v>
      </c>
      <c r="F5" s="263" t="n">
        <v>2026</v>
      </c>
      <c r="G5" s="263" t="n">
        <v>2027</v>
      </c>
      <c r="H5" s="263" t="n">
        <v>2028</v>
      </c>
      <c r="I5" s="263" t="n">
        <v>2029</v>
      </c>
      <c r="J5" s="263" t="n">
        <v>2030</v>
      </c>
      <c r="K5" s="263" t="n">
        <v>2031</v>
      </c>
      <c r="L5" s="263" t="n">
        <v>2032</v>
      </c>
      <c r="M5" s="263" t="n">
        <v>2033</v>
      </c>
      <c r="N5" s="263" t="n">
        <v>2034</v>
      </c>
      <c r="O5" s="263" t="n">
        <v>2035</v>
      </c>
      <c r="P5" s="263" t="n">
        <v>2036</v>
      </c>
      <c r="Q5" s="263" t="n">
        <v>2037</v>
      </c>
      <c r="R5" s="263" t="n">
        <v>2038</v>
      </c>
      <c r="S5" s="263" t="n">
        <v>2039</v>
      </c>
      <c r="T5" s="263" t="n">
        <v>2040</v>
      </c>
      <c r="U5" s="263" t="n">
        <v>2041</v>
      </c>
      <c r="V5" s="263" t="n">
        <v>2042</v>
      </c>
      <c r="W5" s="263" t="n">
        <v>2043</v>
      </c>
      <c r="X5" s="263" t="n">
        <v>2044</v>
      </c>
      <c r="Y5" s="263" t="n">
        <v>2045</v>
      </c>
      <c r="Z5" s="263" t="n">
        <v>2046</v>
      </c>
      <c r="AA5" s="263" t="n">
        <v>2047</v>
      </c>
      <c r="AB5" s="263" t="n">
        <v>2048</v>
      </c>
      <c r="AC5" s="263" t="n">
        <v>2049</v>
      </c>
      <c r="AD5" s="263" t="n">
        <v>2050</v>
      </c>
    </row>
    <row r="6" customFormat="false" ht="15" hidden="false" customHeight="false" outlineLevel="0" collapsed="false">
      <c r="A6" s="170"/>
      <c r="B6" s="3" t="s">
        <v>60</v>
      </c>
      <c r="C6" s="50" t="n">
        <v>0</v>
      </c>
      <c r="D6" s="50" t="n">
        <v>0</v>
      </c>
      <c r="E6" s="50" t="n">
        <v>28.56</v>
      </c>
      <c r="F6" s="50" t="n">
        <v>38.13</v>
      </c>
      <c r="G6" s="50" t="n">
        <v>47.69</v>
      </c>
      <c r="H6" s="50" t="n">
        <v>57.25</v>
      </c>
      <c r="I6" s="50" t="n">
        <v>66.81</v>
      </c>
      <c r="J6" s="50" t="n">
        <v>76.38</v>
      </c>
      <c r="K6" s="50" t="n">
        <v>85.94</v>
      </c>
      <c r="L6" s="50" t="n">
        <v>95.5</v>
      </c>
      <c r="M6" s="50" t="n">
        <v>105.06</v>
      </c>
      <c r="N6" s="50" t="n">
        <v>114.63</v>
      </c>
      <c r="O6" s="50" t="n">
        <v>124.19</v>
      </c>
      <c r="P6" s="50" t="n">
        <v>133.75</v>
      </c>
      <c r="Q6" s="50" t="n">
        <v>143.31</v>
      </c>
      <c r="R6" s="50" t="n">
        <v>152.88</v>
      </c>
      <c r="S6" s="50" t="n">
        <v>162.44</v>
      </c>
      <c r="T6" s="50" t="n">
        <v>172</v>
      </c>
      <c r="U6" s="50" t="n">
        <v>183</v>
      </c>
      <c r="V6" s="50" t="n">
        <v>194</v>
      </c>
      <c r="W6" s="50" t="n">
        <v>205</v>
      </c>
      <c r="X6" s="50" t="n">
        <v>216</v>
      </c>
      <c r="Y6" s="50" t="n">
        <v>225</v>
      </c>
      <c r="Z6" s="50" t="n">
        <v>236</v>
      </c>
      <c r="AA6" s="50" t="n">
        <v>247</v>
      </c>
      <c r="AB6" s="50" t="n">
        <v>258</v>
      </c>
      <c r="AC6" s="50" t="n">
        <v>269</v>
      </c>
      <c r="AD6" s="50" t="n">
        <v>280</v>
      </c>
    </row>
    <row r="7" customFormat="false" ht="15" hidden="false" customHeight="false" outlineLevel="0" collapsed="false">
      <c r="A7" s="170"/>
      <c r="B7" s="3" t="s">
        <v>61</v>
      </c>
      <c r="C7" s="50" t="n">
        <v>0</v>
      </c>
      <c r="D7" s="50" t="n">
        <v>0</v>
      </c>
      <c r="E7" s="50" t="n">
        <v>34.38</v>
      </c>
      <c r="F7" s="50" t="n">
        <v>38.75</v>
      </c>
      <c r="G7" s="50" t="n">
        <v>43.13</v>
      </c>
      <c r="H7" s="50" t="n">
        <v>47.5</v>
      </c>
      <c r="I7" s="50" t="n">
        <v>51.88</v>
      </c>
      <c r="J7" s="50" t="n">
        <v>56.25</v>
      </c>
      <c r="K7" s="50" t="n">
        <v>60.63</v>
      </c>
      <c r="L7" s="50" t="n">
        <v>65</v>
      </c>
      <c r="M7" s="50" t="n">
        <v>69.38</v>
      </c>
      <c r="N7" s="50" t="n">
        <v>73.75</v>
      </c>
      <c r="O7" s="50" t="n">
        <v>78.13</v>
      </c>
      <c r="P7" s="50" t="n">
        <v>82.5</v>
      </c>
      <c r="Q7" s="50" t="n">
        <v>86.88</v>
      </c>
      <c r="R7" s="50" t="n">
        <v>91.25</v>
      </c>
      <c r="S7" s="50" t="n">
        <v>95.63</v>
      </c>
      <c r="T7" s="50" t="n">
        <v>100</v>
      </c>
      <c r="U7" s="50" t="n">
        <v>108</v>
      </c>
      <c r="V7" s="50" t="n">
        <v>116</v>
      </c>
      <c r="W7" s="50" t="n">
        <v>124</v>
      </c>
      <c r="X7" s="50" t="n">
        <v>132</v>
      </c>
      <c r="Y7" s="50" t="n">
        <v>140</v>
      </c>
      <c r="Z7" s="50" t="n">
        <v>148</v>
      </c>
      <c r="AA7" s="50" t="n">
        <v>156</v>
      </c>
      <c r="AB7" s="50" t="n">
        <v>164</v>
      </c>
      <c r="AC7" s="50" t="n">
        <v>172</v>
      </c>
      <c r="AD7" s="50" t="n">
        <v>180</v>
      </c>
    </row>
    <row r="8" customFormat="false" ht="15" hidden="false" customHeight="false" outlineLevel="0" collapsed="false">
      <c r="B8" s="264" t="s">
        <v>84</v>
      </c>
      <c r="C8" s="75" t="n">
        <f aca="false">C6+C7</f>
        <v>0</v>
      </c>
      <c r="D8" s="75" t="n">
        <f aca="false">D6+D7</f>
        <v>0</v>
      </c>
      <c r="E8" s="75" t="n">
        <f aca="false">E6+E7</f>
        <v>62.94</v>
      </c>
      <c r="F8" s="75" t="n">
        <f aca="false">F6+F7</f>
        <v>76.88</v>
      </c>
      <c r="G8" s="75" t="n">
        <f aca="false">G6+G7</f>
        <v>90.82</v>
      </c>
      <c r="H8" s="75" t="n">
        <f aca="false">H6+H7</f>
        <v>104.75</v>
      </c>
      <c r="I8" s="75" t="n">
        <f aca="false">I6+I7</f>
        <v>118.69</v>
      </c>
      <c r="J8" s="75" t="n">
        <f aca="false">J6+J7</f>
        <v>132.63</v>
      </c>
      <c r="K8" s="75" t="n">
        <f aca="false">K6+K7</f>
        <v>146.57</v>
      </c>
      <c r="L8" s="75" t="n">
        <f aca="false">L6+L7</f>
        <v>160.5</v>
      </c>
      <c r="M8" s="75" t="n">
        <f aca="false">M6+M7</f>
        <v>174.44</v>
      </c>
      <c r="N8" s="75" t="n">
        <f aca="false">N6+N7</f>
        <v>188.38</v>
      </c>
      <c r="O8" s="75" t="n">
        <f aca="false">O6+O7</f>
        <v>202.32</v>
      </c>
      <c r="P8" s="75" t="n">
        <f aca="false">P6+P7</f>
        <v>216.25</v>
      </c>
      <c r="Q8" s="75" t="n">
        <f aca="false">Q6+Q7</f>
        <v>230.19</v>
      </c>
      <c r="R8" s="75" t="n">
        <f aca="false">R6+R7</f>
        <v>244.13</v>
      </c>
      <c r="S8" s="75" t="n">
        <f aca="false">S6+S7</f>
        <v>258.07</v>
      </c>
      <c r="T8" s="75" t="n">
        <f aca="false">T6+T7</f>
        <v>272</v>
      </c>
      <c r="U8" s="75" t="n">
        <f aca="false">U6+U7</f>
        <v>291</v>
      </c>
      <c r="V8" s="75" t="n">
        <f aca="false">V6+V7</f>
        <v>310</v>
      </c>
      <c r="W8" s="75" t="n">
        <f aca="false">W6+W7</f>
        <v>329</v>
      </c>
      <c r="X8" s="75" t="n">
        <f aca="false">X6+X7</f>
        <v>348</v>
      </c>
      <c r="Y8" s="75" t="n">
        <f aca="false">Y6+Y7</f>
        <v>365</v>
      </c>
      <c r="Z8" s="75" t="n">
        <f aca="false">Z6+Z7</f>
        <v>384</v>
      </c>
      <c r="AA8" s="75" t="n">
        <f aca="false">AA6+AA7</f>
        <v>403</v>
      </c>
      <c r="AB8" s="75" t="n">
        <f aca="false">AB6+AB7</f>
        <v>422</v>
      </c>
      <c r="AC8" s="75" t="n">
        <f aca="false">AC6+AC7</f>
        <v>441</v>
      </c>
      <c r="AD8" s="75" t="n">
        <f aca="false">AD6+AD7</f>
        <v>460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0000"/>
    <pageSetUpPr fitToPage="false"/>
  </sheetPr>
  <dimension ref="A1:U37"/>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390625" defaultRowHeight="15" zeroHeight="false" outlineLevelRow="0" outlineLevelCol="0"/>
  <sheetData>
    <row r="1" s="412" customFormat="true" ht="19.5" hidden="false" customHeight="false" outlineLevel="0" collapsed="false">
      <c r="A1" s="412" t="s">
        <v>26</v>
      </c>
    </row>
    <row r="37" customFormat="false" ht="15" hidden="false" customHeight="false" outlineLevel="0" collapsed="false">
      <c r="M37" s="278"/>
      <c r="U37" s="278"/>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2E5F1"/>
    <pageSetUpPr fitToPage="false"/>
  </sheetPr>
  <dimension ref="B1:Z82"/>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12.71484375" defaultRowHeight="15" zeroHeight="false" outlineLevelRow="0" outlineLevelCol="0"/>
  <cols>
    <col collapsed="false" customWidth="true" hidden="false" outlineLevel="0" max="1" min="1" style="0" width="5.57"/>
    <col collapsed="false" customWidth="false" hidden="false" outlineLevel="0" max="2" min="2" style="413" width="12.71"/>
  </cols>
  <sheetData>
    <row r="1" s="414" customFormat="true" ht="19.5" hidden="false" customHeight="false" outlineLevel="0" collapsed="false">
      <c r="B1" s="415" t="s">
        <v>476</v>
      </c>
      <c r="D1" s="416"/>
    </row>
    <row r="3" customFormat="false" ht="15" hidden="false" customHeight="false" outlineLevel="0" collapsed="false">
      <c r="B3" s="417" t="s">
        <v>477</v>
      </c>
    </row>
    <row r="4" customFormat="false" ht="15" hidden="false" customHeight="false" outlineLevel="0" collapsed="false">
      <c r="B4" s="417" t="s">
        <v>478</v>
      </c>
    </row>
    <row r="5" customFormat="false" ht="15" hidden="false" customHeight="false" outlineLevel="0" collapsed="false">
      <c r="B5" s="417" t="s">
        <v>479</v>
      </c>
    </row>
    <row r="7" s="418" customFormat="true" ht="17.25" hidden="false" customHeight="false" outlineLevel="0" collapsed="false">
      <c r="B7" s="419" t="s">
        <v>26</v>
      </c>
      <c r="D7" s="420"/>
    </row>
    <row r="24" s="418" customFormat="true" ht="17.25" hidden="false" customHeight="false" outlineLevel="0" collapsed="false">
      <c r="B24" s="419" t="s">
        <v>20</v>
      </c>
      <c r="D24" s="420"/>
      <c r="G24" s="419" t="s">
        <v>480</v>
      </c>
      <c r="N24" s="418" t="s">
        <v>481</v>
      </c>
    </row>
    <row r="25" customFormat="false" ht="15" hidden="false" customHeight="false" outlineLevel="0" collapsed="false">
      <c r="B25" s="421"/>
      <c r="G25" s="421"/>
      <c r="H25" s="421"/>
      <c r="N25" s="421"/>
      <c r="O25" s="421"/>
    </row>
    <row r="26" customFormat="false" ht="15" hidden="false" customHeight="false" outlineLevel="0" collapsed="false">
      <c r="B26" s="422" t="s">
        <v>482</v>
      </c>
      <c r="C26" s="170"/>
      <c r="D26" s="170"/>
      <c r="G26" s="422" t="s">
        <v>482</v>
      </c>
      <c r="H26" s="421"/>
      <c r="I26" s="170"/>
      <c r="J26" s="170"/>
      <c r="K26" s="170"/>
      <c r="N26" s="422" t="s">
        <v>482</v>
      </c>
      <c r="O26" s="417"/>
      <c r="P26" s="422"/>
      <c r="Q26" s="422"/>
      <c r="R26" s="422"/>
      <c r="S26" s="422"/>
      <c r="T26" s="422" t="s">
        <v>482</v>
      </c>
      <c r="U26" s="417"/>
    </row>
    <row r="27" customFormat="false" ht="15" hidden="false" customHeight="false" outlineLevel="0" collapsed="false">
      <c r="B27" s="422" t="s">
        <v>483</v>
      </c>
      <c r="C27" s="423" t="s">
        <v>408</v>
      </c>
      <c r="D27" s="423" t="s">
        <v>417</v>
      </c>
      <c r="E27" s="423" t="s">
        <v>154</v>
      </c>
      <c r="G27" s="422" t="s">
        <v>483</v>
      </c>
      <c r="H27" s="423" t="s">
        <v>359</v>
      </c>
      <c r="I27" s="423" t="s">
        <v>484</v>
      </c>
      <c r="J27" s="423" t="s">
        <v>367</v>
      </c>
      <c r="K27" s="423" t="s">
        <v>368</v>
      </c>
      <c r="L27" s="423" t="s">
        <v>154</v>
      </c>
      <c r="N27" s="422"/>
      <c r="O27" s="423" t="s">
        <v>359</v>
      </c>
      <c r="P27" s="423" t="s">
        <v>484</v>
      </c>
      <c r="Q27" s="423" t="s">
        <v>110</v>
      </c>
      <c r="R27" s="423" t="s">
        <v>154</v>
      </c>
      <c r="S27" s="422"/>
      <c r="T27" s="422" t="s">
        <v>483</v>
      </c>
      <c r="U27" s="423" t="s">
        <v>359</v>
      </c>
      <c r="V27" s="423" t="s">
        <v>485</v>
      </c>
      <c r="W27" s="423" t="s">
        <v>486</v>
      </c>
      <c r="X27" s="423" t="s">
        <v>110</v>
      </c>
      <c r="Y27" s="423" t="s">
        <v>487</v>
      </c>
      <c r="Z27" s="423" t="s">
        <v>154</v>
      </c>
    </row>
    <row r="28" customFormat="false" ht="15" hidden="false" customHeight="false" outlineLevel="0" collapsed="false">
      <c r="B28" s="413" t="n">
        <v>2023</v>
      </c>
      <c r="C28" s="50" t="n">
        <v>1004</v>
      </c>
      <c r="D28" s="50" t="n">
        <v>2919</v>
      </c>
      <c r="E28" s="345" t="n">
        <f aca="false">SUM(C28:D28)</f>
        <v>3923</v>
      </c>
      <c r="G28" s="413" t="n">
        <v>2023</v>
      </c>
      <c r="H28" s="50" t="n">
        <v>4704.6</v>
      </c>
      <c r="I28" s="50" t="n">
        <v>39.6</v>
      </c>
      <c r="J28" s="50" t="n">
        <v>22.2</v>
      </c>
      <c r="K28" s="50" t="n">
        <v>110</v>
      </c>
      <c r="L28" s="345" t="n">
        <f aca="false">SUM(H28:K28)</f>
        <v>4876.4</v>
      </c>
      <c r="N28" s="413" t="n">
        <v>2023</v>
      </c>
      <c r="O28" s="50" t="n">
        <f aca="false">U28</f>
        <v>2305.6</v>
      </c>
      <c r="P28" s="50" t="n">
        <f aca="false">V28+W28+Y28</f>
        <v>350</v>
      </c>
      <c r="Q28" s="50" t="n">
        <f aca="false">X28</f>
        <v>0</v>
      </c>
      <c r="R28" s="345" t="n">
        <f aca="false">SUM(O28:Q28)</f>
        <v>2655.6</v>
      </c>
      <c r="S28" s="413"/>
      <c r="T28" s="413" t="n">
        <v>2023</v>
      </c>
      <c r="U28" s="50" t="n">
        <f aca="false" t="array" ref="U28:U54">TRANSPOSE(Vindmøller!F28:AF28)</f>
        <v>2305.6</v>
      </c>
      <c r="V28" s="50" t="n">
        <f aca="false" t="array" ref="V28:V54">TRANSPOSE(Vindmøller!F72:AF72)+TRANSPOSE(Vindmøller!F73:AF73)</f>
        <v>0</v>
      </c>
      <c r="W28" s="50" t="n">
        <f aca="false" t="array" ref="W28:W54">TRANSPOSE(Vindmøller!F76:AF76)-('VE-kapaciteter - Ultimo'!V28:V54)</f>
        <v>350</v>
      </c>
      <c r="X28" s="50" t="n">
        <f aca="false" t="array" ref="X28:X54">TRANSPOSE(Vindmøller!F111:AF111)</f>
        <v>0</v>
      </c>
      <c r="Y28" s="50" t="n">
        <f aca="false" t="array" ref="Y28:Y54">TRANSPOSE(Vindmøller!F137:AF137)</f>
        <v>0</v>
      </c>
      <c r="Z28" s="345" t="n">
        <f aca="false">SUM(U28:Y28)</f>
        <v>2655.6</v>
      </c>
    </row>
    <row r="29" customFormat="false" ht="15" hidden="false" customHeight="false" outlineLevel="0" collapsed="false">
      <c r="B29" s="413" t="n">
        <v>2024</v>
      </c>
      <c r="C29" s="50" t="n">
        <v>1133</v>
      </c>
      <c r="D29" s="50" t="n">
        <v>5518</v>
      </c>
      <c r="E29" s="345" t="n">
        <f aca="false">SUM(C29:D29)</f>
        <v>6651</v>
      </c>
      <c r="G29" s="413" t="n">
        <v>2024</v>
      </c>
      <c r="H29" s="50" t="n">
        <v>4682.25</v>
      </c>
      <c r="I29" s="50" t="n">
        <v>342.7</v>
      </c>
      <c r="J29" s="50" t="n">
        <v>22.3</v>
      </c>
      <c r="K29" s="50" t="n">
        <v>110</v>
      </c>
      <c r="L29" s="345" t="n">
        <f aca="false">SUM(H29:K29)</f>
        <v>5157.25</v>
      </c>
      <c r="N29" s="413" t="n">
        <v>2024</v>
      </c>
      <c r="O29" s="50" t="n">
        <f aca="false">U29</f>
        <v>2305.6</v>
      </c>
      <c r="P29" s="50" t="n">
        <f aca="false">V29+W29+Y29</f>
        <v>350</v>
      </c>
      <c r="Q29" s="50" t="n">
        <f aca="false">X29</f>
        <v>0</v>
      </c>
      <c r="R29" s="345" t="n">
        <f aca="false">SUM(O29:Q29)</f>
        <v>2655.6</v>
      </c>
      <c r="S29" s="413"/>
      <c r="T29" s="413" t="n">
        <v>2024</v>
      </c>
      <c r="U29" s="50" t="n">
        <v>2305.6</v>
      </c>
      <c r="V29" s="50" t="n">
        <v>0</v>
      </c>
      <c r="W29" s="50" t="n">
        <v>350</v>
      </c>
      <c r="X29" s="50" t="n">
        <v>0</v>
      </c>
      <c r="Y29" s="50" t="n">
        <v>0</v>
      </c>
      <c r="Z29" s="345" t="n">
        <f aca="false">SUM(U29:Y29)</f>
        <v>2655.6</v>
      </c>
    </row>
    <row r="30" customFormat="false" ht="15" hidden="false" customHeight="false" outlineLevel="0" collapsed="false">
      <c r="B30" s="413" t="n">
        <v>2025</v>
      </c>
      <c r="C30" s="50" t="n">
        <v>1284</v>
      </c>
      <c r="D30" s="50" t="n">
        <v>8118</v>
      </c>
      <c r="E30" s="345" t="n">
        <f aca="false">SUM(C30:D30)</f>
        <v>9402</v>
      </c>
      <c r="G30" s="413" t="n">
        <v>2025</v>
      </c>
      <c r="H30" s="50" t="n">
        <v>4626.37</v>
      </c>
      <c r="I30" s="50" t="n">
        <v>814.7</v>
      </c>
      <c r="J30" s="50" t="n">
        <v>22.4</v>
      </c>
      <c r="K30" s="50" t="n">
        <v>110</v>
      </c>
      <c r="L30" s="345" t="n">
        <f aca="false">SUM(H30:K30)</f>
        <v>5573.47</v>
      </c>
      <c r="N30" s="413" t="n">
        <v>2025</v>
      </c>
      <c r="O30" s="50" t="n">
        <f aca="false">U30</f>
        <v>2305.6</v>
      </c>
      <c r="P30" s="50" t="n">
        <f aca="false">V30+W30+Y30</f>
        <v>350</v>
      </c>
      <c r="Q30" s="50" t="n">
        <f aca="false">X30</f>
        <v>0</v>
      </c>
      <c r="R30" s="345" t="n">
        <f aca="false">SUM(O30:Q30)</f>
        <v>2655.6</v>
      </c>
      <c r="S30" s="413"/>
      <c r="T30" s="413" t="n">
        <v>2025</v>
      </c>
      <c r="U30" s="50" t="n">
        <v>2305.6</v>
      </c>
      <c r="V30" s="50" t="n">
        <v>0</v>
      </c>
      <c r="W30" s="50" t="n">
        <v>350</v>
      </c>
      <c r="X30" s="50" t="n">
        <v>0</v>
      </c>
      <c r="Y30" s="50" t="n">
        <v>0</v>
      </c>
      <c r="Z30" s="345" t="n">
        <f aca="false">SUM(U30:Y30)</f>
        <v>2655.6</v>
      </c>
    </row>
    <row r="31" customFormat="false" ht="15" hidden="false" customHeight="false" outlineLevel="0" collapsed="false">
      <c r="B31" s="413" t="n">
        <v>2026</v>
      </c>
      <c r="C31" s="50" t="n">
        <v>1456</v>
      </c>
      <c r="D31" s="50" t="n">
        <v>10718</v>
      </c>
      <c r="E31" s="345" t="n">
        <f aca="false">SUM(C31:D31)</f>
        <v>12174</v>
      </c>
      <c r="G31" s="413" t="n">
        <v>2026</v>
      </c>
      <c r="H31" s="50" t="n">
        <v>4579.68</v>
      </c>
      <c r="I31" s="50" t="n">
        <v>1259.7</v>
      </c>
      <c r="J31" s="50" t="n">
        <v>22.5</v>
      </c>
      <c r="K31" s="50" t="n">
        <v>150</v>
      </c>
      <c r="L31" s="345" t="n">
        <f aca="false">SUM(H31:K31)</f>
        <v>6011.88</v>
      </c>
      <c r="N31" s="413" t="n">
        <v>2026</v>
      </c>
      <c r="O31" s="50" t="n">
        <f aca="false">U31</f>
        <v>2305.6</v>
      </c>
      <c r="P31" s="50" t="n">
        <f aca="false">V31+W31+Y31</f>
        <v>1430</v>
      </c>
      <c r="Q31" s="50" t="n">
        <f aca="false">X31</f>
        <v>0</v>
      </c>
      <c r="R31" s="345" t="n">
        <f aca="false">SUM(O31:Q31)</f>
        <v>3735.6</v>
      </c>
      <c r="S31" s="413"/>
      <c r="T31" s="413" t="n">
        <v>2026</v>
      </c>
      <c r="U31" s="50" t="n">
        <v>2305.6</v>
      </c>
      <c r="V31" s="50" t="n">
        <v>0</v>
      </c>
      <c r="W31" s="50" t="n">
        <v>1430</v>
      </c>
      <c r="X31" s="50" t="n">
        <v>0</v>
      </c>
      <c r="Y31" s="50" t="n">
        <v>0</v>
      </c>
      <c r="Z31" s="345" t="n">
        <f aca="false">SUM(U31:Y31)</f>
        <v>3735.6</v>
      </c>
    </row>
    <row r="32" customFormat="false" ht="15" hidden="false" customHeight="false" outlineLevel="0" collapsed="false">
      <c r="B32" s="413" t="n">
        <v>2027</v>
      </c>
      <c r="C32" s="50" t="n">
        <v>1649</v>
      </c>
      <c r="D32" s="50" t="n">
        <v>13318</v>
      </c>
      <c r="E32" s="345" t="n">
        <f aca="false">SUM(C32:D32)</f>
        <v>14967</v>
      </c>
      <c r="G32" s="413" t="n">
        <v>2027</v>
      </c>
      <c r="H32" s="50" t="n">
        <v>4461.83</v>
      </c>
      <c r="I32" s="50" t="n">
        <v>1759.7</v>
      </c>
      <c r="J32" s="50" t="n">
        <v>22.6</v>
      </c>
      <c r="K32" s="50" t="n">
        <v>310</v>
      </c>
      <c r="L32" s="345" t="n">
        <f aca="false">SUM(H32:K32)</f>
        <v>6554.13</v>
      </c>
      <c r="N32" s="413" t="n">
        <v>2027</v>
      </c>
      <c r="O32" s="50" t="n">
        <f aca="false">U32</f>
        <v>2305.6</v>
      </c>
      <c r="P32" s="50" t="n">
        <f aca="false">V32+W32+Y32</f>
        <v>1945</v>
      </c>
      <c r="Q32" s="50" t="n">
        <f aca="false">X32</f>
        <v>0</v>
      </c>
      <c r="R32" s="345" t="n">
        <f aca="false">SUM(O32:Q32)</f>
        <v>4250.6</v>
      </c>
      <c r="S32" s="413"/>
      <c r="T32" s="413" t="n">
        <v>2027</v>
      </c>
      <c r="U32" s="50" t="n">
        <v>2305.6</v>
      </c>
      <c r="V32" s="50" t="n">
        <v>515</v>
      </c>
      <c r="W32" s="50" t="n">
        <v>1430</v>
      </c>
      <c r="X32" s="50" t="n">
        <v>0</v>
      </c>
      <c r="Y32" s="50" t="n">
        <v>0</v>
      </c>
      <c r="Z32" s="345" t="n">
        <f aca="false">SUM(U32:Y32)</f>
        <v>4250.6</v>
      </c>
    </row>
    <row r="33" customFormat="false" ht="15" hidden="false" customHeight="false" outlineLevel="0" collapsed="false">
      <c r="B33" s="413" t="n">
        <v>2028</v>
      </c>
      <c r="C33" s="50" t="n">
        <v>1863</v>
      </c>
      <c r="D33" s="50" t="n">
        <v>15918</v>
      </c>
      <c r="E33" s="345" t="n">
        <f aca="false">SUM(C33:D33)</f>
        <v>17781</v>
      </c>
      <c r="G33" s="413" t="n">
        <v>2028</v>
      </c>
      <c r="H33" s="50" t="n">
        <v>4440.71</v>
      </c>
      <c r="I33" s="50" t="n">
        <v>2209.7</v>
      </c>
      <c r="J33" s="50" t="n">
        <v>22.7</v>
      </c>
      <c r="K33" s="50" t="n">
        <v>310</v>
      </c>
      <c r="L33" s="345" t="n">
        <f aca="false">SUM(H33:K33)</f>
        <v>6983.11</v>
      </c>
      <c r="N33" s="413" t="n">
        <v>2028</v>
      </c>
      <c r="O33" s="50" t="n">
        <f aca="false">U33</f>
        <v>2305.6</v>
      </c>
      <c r="P33" s="50" t="n">
        <f aca="false">V33+W33+Y33</f>
        <v>1945</v>
      </c>
      <c r="Q33" s="50" t="n">
        <f aca="false">X33</f>
        <v>0</v>
      </c>
      <c r="R33" s="345" t="n">
        <f aca="false">SUM(O33:Q33)</f>
        <v>4250.6</v>
      </c>
      <c r="S33" s="413"/>
      <c r="T33" s="413" t="n">
        <v>2028</v>
      </c>
      <c r="U33" s="50" t="n">
        <v>2305.6</v>
      </c>
      <c r="V33" s="50" t="n">
        <v>515</v>
      </c>
      <c r="W33" s="50" t="n">
        <v>1430</v>
      </c>
      <c r="X33" s="50" t="n">
        <v>0</v>
      </c>
      <c r="Y33" s="50" t="n">
        <v>0</v>
      </c>
      <c r="Z33" s="345" t="n">
        <f aca="false">SUM(U33:Y33)</f>
        <v>4250.6</v>
      </c>
    </row>
    <row r="34" customFormat="false" ht="15" hidden="false" customHeight="false" outlineLevel="0" collapsed="false">
      <c r="B34" s="413" t="n">
        <v>2029</v>
      </c>
      <c r="C34" s="50" t="n">
        <v>2098</v>
      </c>
      <c r="D34" s="50" t="n">
        <v>18518</v>
      </c>
      <c r="E34" s="345" t="n">
        <f aca="false">SUM(C34:D34)</f>
        <v>20616</v>
      </c>
      <c r="G34" s="413" t="n">
        <v>2029</v>
      </c>
      <c r="H34" s="50" t="n">
        <v>4411.05</v>
      </c>
      <c r="I34" s="50" t="n">
        <v>2569.7</v>
      </c>
      <c r="J34" s="50" t="n">
        <v>22.8</v>
      </c>
      <c r="K34" s="50" t="n">
        <v>310</v>
      </c>
      <c r="L34" s="345" t="n">
        <f aca="false">SUM(H34:K34)</f>
        <v>7313.55</v>
      </c>
      <c r="N34" s="413" t="n">
        <v>2029</v>
      </c>
      <c r="O34" s="50" t="n">
        <f aca="false">U34</f>
        <v>2305.6</v>
      </c>
      <c r="P34" s="50" t="n">
        <f aca="false">V34+W34+Y34</f>
        <v>3045</v>
      </c>
      <c r="Q34" s="50" t="n">
        <f aca="false">X34</f>
        <v>0</v>
      </c>
      <c r="R34" s="345" t="n">
        <f aca="false">SUM(O34:Q34)</f>
        <v>5350.6</v>
      </c>
      <c r="S34" s="413"/>
      <c r="T34" s="413" t="n">
        <v>2029</v>
      </c>
      <c r="U34" s="50" t="n">
        <v>2305.6</v>
      </c>
      <c r="V34" s="50" t="n">
        <v>515</v>
      </c>
      <c r="W34" s="50" t="n">
        <v>2530</v>
      </c>
      <c r="X34" s="50" t="n">
        <v>0</v>
      </c>
      <c r="Y34" s="50" t="n">
        <v>0</v>
      </c>
      <c r="Z34" s="345" t="n">
        <f aca="false">SUM(U34:Y34)</f>
        <v>5350.6</v>
      </c>
    </row>
    <row r="35" customFormat="false" ht="15" hidden="false" customHeight="false" outlineLevel="0" collapsed="false">
      <c r="B35" s="413" t="n">
        <v>2030</v>
      </c>
      <c r="C35" s="50" t="n">
        <v>2354</v>
      </c>
      <c r="D35" s="50" t="n">
        <v>19407</v>
      </c>
      <c r="E35" s="345" t="n">
        <f aca="false">SUM(C35:D35)</f>
        <v>21761</v>
      </c>
      <c r="G35" s="413" t="n">
        <v>2030</v>
      </c>
      <c r="H35" s="50" t="n">
        <v>4371.1</v>
      </c>
      <c r="I35" s="50" t="n">
        <v>2719.7</v>
      </c>
      <c r="J35" s="50" t="n">
        <v>22.9</v>
      </c>
      <c r="K35" s="50" t="n">
        <v>350</v>
      </c>
      <c r="L35" s="345" t="n">
        <f aca="false">SUM(H35:K35)</f>
        <v>7463.7</v>
      </c>
      <c r="N35" s="413" t="n">
        <v>2030</v>
      </c>
      <c r="O35" s="50" t="n">
        <f aca="false">U35</f>
        <v>2305.6</v>
      </c>
      <c r="P35" s="50" t="n">
        <f aca="false">V35+W35+Y35</f>
        <v>8045</v>
      </c>
      <c r="Q35" s="50" t="n">
        <f aca="false">X35</f>
        <v>3000</v>
      </c>
      <c r="R35" s="345" t="n">
        <f aca="false">SUM(O35:Q35)</f>
        <v>13350.6</v>
      </c>
      <c r="S35" s="413"/>
      <c r="T35" s="413" t="n">
        <v>2030</v>
      </c>
      <c r="U35" s="50" t="n">
        <v>2305.6</v>
      </c>
      <c r="V35" s="50" t="n">
        <v>515</v>
      </c>
      <c r="W35" s="50" t="n">
        <v>7530</v>
      </c>
      <c r="X35" s="50" t="n">
        <v>3000</v>
      </c>
      <c r="Y35" s="50" t="n">
        <v>0</v>
      </c>
      <c r="Z35" s="345" t="n">
        <f aca="false">SUM(U35:Y35)</f>
        <v>13350.6</v>
      </c>
    </row>
    <row r="36" customFormat="false" ht="15" hidden="false" customHeight="false" outlineLevel="0" collapsed="false">
      <c r="B36" s="413" t="n">
        <v>2031</v>
      </c>
      <c r="C36" s="50" t="n">
        <v>2631</v>
      </c>
      <c r="D36" s="50" t="n">
        <v>20207</v>
      </c>
      <c r="E36" s="345" t="n">
        <f aca="false">SUM(C36:D36)</f>
        <v>22838</v>
      </c>
      <c r="G36" s="413" t="n">
        <v>2031</v>
      </c>
      <c r="H36" s="50" t="n">
        <v>4290.88</v>
      </c>
      <c r="I36" s="50" t="n">
        <v>2869.7</v>
      </c>
      <c r="J36" s="50" t="n">
        <v>23</v>
      </c>
      <c r="K36" s="50" t="n">
        <v>380</v>
      </c>
      <c r="L36" s="345" t="n">
        <f aca="false">SUM(H36:K36)</f>
        <v>7563.58</v>
      </c>
      <c r="N36" s="413" t="n">
        <v>2031</v>
      </c>
      <c r="O36" s="50" t="n">
        <f aca="false">U36</f>
        <v>2305.6</v>
      </c>
      <c r="P36" s="50" t="n">
        <f aca="false">V36+W36+Y36</f>
        <v>8045</v>
      </c>
      <c r="Q36" s="50" t="n">
        <f aca="false">X36</f>
        <v>3000</v>
      </c>
      <c r="R36" s="345" t="n">
        <f aca="false">SUM(O36:Q36)</f>
        <v>13350.6</v>
      </c>
      <c r="S36" s="413"/>
      <c r="T36" s="413" t="n">
        <v>2031</v>
      </c>
      <c r="U36" s="50" t="n">
        <v>2305.6</v>
      </c>
      <c r="V36" s="50" t="n">
        <v>515</v>
      </c>
      <c r="W36" s="50" t="n">
        <v>7530</v>
      </c>
      <c r="X36" s="50" t="n">
        <v>3000</v>
      </c>
      <c r="Y36" s="50" t="n">
        <v>0</v>
      </c>
      <c r="Z36" s="345" t="n">
        <f aca="false">SUM(U36:Y36)</f>
        <v>13350.6</v>
      </c>
    </row>
    <row r="37" customFormat="false" ht="15" hidden="false" customHeight="false" outlineLevel="0" collapsed="false">
      <c r="B37" s="413" t="n">
        <v>2032</v>
      </c>
      <c r="C37" s="50" t="n">
        <v>2930</v>
      </c>
      <c r="D37" s="50" t="n">
        <v>21008</v>
      </c>
      <c r="E37" s="345" t="n">
        <f aca="false">SUM(C37:D37)</f>
        <v>23938</v>
      </c>
      <c r="G37" s="413" t="n">
        <v>2032</v>
      </c>
      <c r="H37" s="50" t="n">
        <v>4190.2</v>
      </c>
      <c r="I37" s="50" t="n">
        <v>3019.7</v>
      </c>
      <c r="J37" s="50" t="n">
        <v>23.1</v>
      </c>
      <c r="K37" s="50" t="n">
        <v>380</v>
      </c>
      <c r="L37" s="345" t="n">
        <f aca="false">SUM(H37:K37)</f>
        <v>7613</v>
      </c>
      <c r="N37" s="413" t="n">
        <v>2032</v>
      </c>
      <c r="O37" s="50" t="n">
        <f aca="false">U37</f>
        <v>2305.6</v>
      </c>
      <c r="P37" s="50" t="n">
        <f aca="false">V37+W37+Y37</f>
        <v>10045</v>
      </c>
      <c r="Q37" s="50" t="n">
        <f aca="false">X37</f>
        <v>6400</v>
      </c>
      <c r="R37" s="345" t="n">
        <f aca="false">SUM(O37:Q37)</f>
        <v>18750.6</v>
      </c>
      <c r="S37" s="413"/>
      <c r="T37" s="413" t="n">
        <v>2032</v>
      </c>
      <c r="U37" s="50" t="n">
        <v>2305.6</v>
      </c>
      <c r="V37" s="50" t="n">
        <v>515</v>
      </c>
      <c r="W37" s="50" t="n">
        <v>9530</v>
      </c>
      <c r="X37" s="50" t="n">
        <v>6400</v>
      </c>
      <c r="Y37" s="50" t="n">
        <v>0</v>
      </c>
      <c r="Z37" s="345" t="n">
        <f aca="false">SUM(U37:Y37)</f>
        <v>18750.6</v>
      </c>
    </row>
    <row r="38" customFormat="false" ht="15" hidden="false" customHeight="false" outlineLevel="0" collapsed="false">
      <c r="B38" s="413" t="n">
        <v>2033</v>
      </c>
      <c r="C38" s="50" t="n">
        <v>3250</v>
      </c>
      <c r="D38" s="50" t="n">
        <v>21806</v>
      </c>
      <c r="E38" s="345" t="n">
        <f aca="false">SUM(C38:D38)</f>
        <v>25056</v>
      </c>
      <c r="G38" s="413" t="n">
        <v>2033</v>
      </c>
      <c r="H38" s="50" t="n">
        <v>4040.28</v>
      </c>
      <c r="I38" s="50" t="n">
        <v>3169.7</v>
      </c>
      <c r="J38" s="50" t="n">
        <v>23.2</v>
      </c>
      <c r="K38" s="50" t="n">
        <v>380</v>
      </c>
      <c r="L38" s="345" t="n">
        <f aca="false">SUM(H38:K38)</f>
        <v>7613.18</v>
      </c>
      <c r="N38" s="413" t="n">
        <v>2033</v>
      </c>
      <c r="O38" s="50" t="n">
        <f aca="false">U38</f>
        <v>2305.6</v>
      </c>
      <c r="P38" s="50" t="n">
        <f aca="false">V38+W38+Y38</f>
        <v>10545</v>
      </c>
      <c r="Q38" s="50" t="n">
        <f aca="false">X38</f>
        <v>6400</v>
      </c>
      <c r="R38" s="345" t="n">
        <f aca="false">SUM(O38:Q38)</f>
        <v>19250.6</v>
      </c>
      <c r="S38" s="413"/>
      <c r="T38" s="413" t="n">
        <v>2033</v>
      </c>
      <c r="U38" s="50" t="n">
        <v>2305.6</v>
      </c>
      <c r="V38" s="50" t="n">
        <v>515</v>
      </c>
      <c r="W38" s="50" t="n">
        <v>9530</v>
      </c>
      <c r="X38" s="50" t="n">
        <v>6400</v>
      </c>
      <c r="Y38" s="50" t="n">
        <v>500</v>
      </c>
      <c r="Z38" s="345" t="n">
        <f aca="false">SUM(U38:Y38)</f>
        <v>19250.6</v>
      </c>
    </row>
    <row r="39" customFormat="false" ht="15" hidden="false" customHeight="false" outlineLevel="0" collapsed="false">
      <c r="B39" s="413" t="n">
        <v>2034</v>
      </c>
      <c r="C39" s="50" t="n">
        <v>3590</v>
      </c>
      <c r="D39" s="50" t="n">
        <v>22607</v>
      </c>
      <c r="E39" s="345" t="n">
        <f aca="false">SUM(C39:D39)</f>
        <v>26197</v>
      </c>
      <c r="G39" s="413" t="n">
        <v>2034</v>
      </c>
      <c r="H39" s="50" t="n">
        <v>3839.7</v>
      </c>
      <c r="I39" s="50" t="n">
        <v>3319.7</v>
      </c>
      <c r="J39" s="50" t="n">
        <v>23.3</v>
      </c>
      <c r="K39" s="50" t="n">
        <v>380</v>
      </c>
      <c r="L39" s="345" t="n">
        <f aca="false">SUM(H39:K39)</f>
        <v>7562.7</v>
      </c>
      <c r="N39" s="413" t="n">
        <v>2034</v>
      </c>
      <c r="O39" s="50" t="n">
        <f aca="false">U39</f>
        <v>2305.6</v>
      </c>
      <c r="P39" s="50" t="n">
        <f aca="false">V39+W39+Y39</f>
        <v>11045</v>
      </c>
      <c r="Q39" s="50" t="n">
        <f aca="false">X39</f>
        <v>9400</v>
      </c>
      <c r="R39" s="345" t="n">
        <f aca="false">SUM(O39:Q39)</f>
        <v>22750.6</v>
      </c>
      <c r="S39" s="413"/>
      <c r="T39" s="413" t="n">
        <v>2034</v>
      </c>
      <c r="U39" s="50" t="n">
        <v>2305.6</v>
      </c>
      <c r="V39" s="50" t="n">
        <v>515</v>
      </c>
      <c r="W39" s="50" t="n">
        <v>9530</v>
      </c>
      <c r="X39" s="50" t="n">
        <v>9400</v>
      </c>
      <c r="Y39" s="50" t="n">
        <v>1000</v>
      </c>
      <c r="Z39" s="345" t="n">
        <f aca="false">SUM(U39:Y39)</f>
        <v>22750.6</v>
      </c>
    </row>
    <row r="40" customFormat="false" ht="15" hidden="false" customHeight="false" outlineLevel="0" collapsed="false">
      <c r="B40" s="413" t="n">
        <v>2035</v>
      </c>
      <c r="C40" s="50" t="n">
        <v>3951</v>
      </c>
      <c r="D40" s="50" t="n">
        <v>23407</v>
      </c>
      <c r="E40" s="345" t="n">
        <f aca="false">SUM(C40:D40)</f>
        <v>27358</v>
      </c>
      <c r="G40" s="413" t="n">
        <v>2035</v>
      </c>
      <c r="H40" s="50" t="n">
        <v>3474.27</v>
      </c>
      <c r="I40" s="50" t="n">
        <v>3469.7</v>
      </c>
      <c r="J40" s="50" t="n">
        <v>23.4</v>
      </c>
      <c r="K40" s="50" t="n">
        <v>380</v>
      </c>
      <c r="L40" s="345" t="n">
        <f aca="false">SUM(H40:K40)</f>
        <v>7347.37</v>
      </c>
      <c r="N40" s="413" t="n">
        <v>2035</v>
      </c>
      <c r="O40" s="50" t="n">
        <f aca="false">U40</f>
        <v>2305.6</v>
      </c>
      <c r="P40" s="50" t="n">
        <f aca="false">V40+W40+Y40</f>
        <v>11545</v>
      </c>
      <c r="Q40" s="50" t="n">
        <f aca="false">X40</f>
        <v>9400</v>
      </c>
      <c r="R40" s="345" t="n">
        <f aca="false">SUM(O40:Q40)</f>
        <v>23250.6</v>
      </c>
      <c r="S40" s="413"/>
      <c r="T40" s="413" t="n">
        <v>2035</v>
      </c>
      <c r="U40" s="50" t="n">
        <v>2305.6</v>
      </c>
      <c r="V40" s="50" t="n">
        <v>515</v>
      </c>
      <c r="W40" s="50" t="n">
        <v>9530</v>
      </c>
      <c r="X40" s="50" t="n">
        <v>9400</v>
      </c>
      <c r="Y40" s="50" t="n">
        <v>1500</v>
      </c>
      <c r="Z40" s="345" t="n">
        <f aca="false">SUM(U40:Y40)</f>
        <v>23250.6</v>
      </c>
    </row>
    <row r="41" customFormat="false" ht="15" hidden="false" customHeight="false" outlineLevel="0" collapsed="false">
      <c r="B41" s="413" t="n">
        <v>2036</v>
      </c>
      <c r="C41" s="50" t="n">
        <v>4335</v>
      </c>
      <c r="D41" s="50" t="n">
        <v>24208</v>
      </c>
      <c r="E41" s="345" t="n">
        <f aca="false">SUM(C41:D41)</f>
        <v>28543</v>
      </c>
      <c r="G41" s="413" t="n">
        <v>2036</v>
      </c>
      <c r="H41" s="50" t="n">
        <v>3170.38</v>
      </c>
      <c r="I41" s="50" t="n">
        <v>3619.7</v>
      </c>
      <c r="J41" s="50" t="n">
        <v>23.5</v>
      </c>
      <c r="K41" s="50" t="n">
        <v>380</v>
      </c>
      <c r="L41" s="345" t="n">
        <f aca="false">SUM(H41:K41)</f>
        <v>7193.58</v>
      </c>
      <c r="N41" s="413" t="n">
        <v>2036</v>
      </c>
      <c r="O41" s="50" t="n">
        <f aca="false">U41</f>
        <v>2305.6</v>
      </c>
      <c r="P41" s="50" t="n">
        <f aca="false">V41+W41+Y41</f>
        <v>12045</v>
      </c>
      <c r="Q41" s="50" t="n">
        <f aca="false">X41</f>
        <v>9400</v>
      </c>
      <c r="R41" s="345" t="n">
        <f aca="false">SUM(O41:Q41)</f>
        <v>23750.6</v>
      </c>
      <c r="S41" s="413"/>
      <c r="T41" s="413" t="n">
        <v>2036</v>
      </c>
      <c r="U41" s="50" t="n">
        <v>2305.6</v>
      </c>
      <c r="V41" s="50" t="n">
        <v>515</v>
      </c>
      <c r="W41" s="50" t="n">
        <v>9530</v>
      </c>
      <c r="X41" s="50" t="n">
        <v>9400</v>
      </c>
      <c r="Y41" s="50" t="n">
        <v>2000</v>
      </c>
      <c r="Z41" s="345" t="n">
        <f aca="false">SUM(U41:Y41)</f>
        <v>23750.6</v>
      </c>
    </row>
    <row r="42" customFormat="false" ht="15" hidden="false" customHeight="false" outlineLevel="0" collapsed="false">
      <c r="B42" s="413" t="n">
        <v>2037</v>
      </c>
      <c r="C42" s="50" t="n">
        <v>4738</v>
      </c>
      <c r="D42" s="50" t="n">
        <v>25006</v>
      </c>
      <c r="E42" s="345" t="n">
        <f aca="false">SUM(C42:D42)</f>
        <v>29744</v>
      </c>
      <c r="G42" s="413" t="n">
        <v>2037</v>
      </c>
      <c r="H42" s="50" t="n">
        <v>2825.68</v>
      </c>
      <c r="I42" s="50" t="n">
        <v>3769.7</v>
      </c>
      <c r="J42" s="50" t="n">
        <v>23.6</v>
      </c>
      <c r="K42" s="50" t="n">
        <v>380</v>
      </c>
      <c r="L42" s="345" t="n">
        <f aca="false">SUM(H42:K42)</f>
        <v>6998.98</v>
      </c>
      <c r="N42" s="413" t="n">
        <v>2037</v>
      </c>
      <c r="O42" s="50" t="n">
        <f aca="false">U42</f>
        <v>2305.6</v>
      </c>
      <c r="P42" s="50" t="n">
        <f aca="false">V42+W42+Y42</f>
        <v>12545</v>
      </c>
      <c r="Q42" s="50" t="n">
        <f aca="false">X42</f>
        <v>9400</v>
      </c>
      <c r="R42" s="345" t="n">
        <f aca="false">SUM(O42:Q42)</f>
        <v>24250.6</v>
      </c>
      <c r="S42" s="413"/>
      <c r="T42" s="413" t="n">
        <v>2037</v>
      </c>
      <c r="U42" s="50" t="n">
        <v>2305.6</v>
      </c>
      <c r="V42" s="50" t="n">
        <v>515</v>
      </c>
      <c r="W42" s="50" t="n">
        <v>9530</v>
      </c>
      <c r="X42" s="50" t="n">
        <v>9400</v>
      </c>
      <c r="Y42" s="50" t="n">
        <v>2500</v>
      </c>
      <c r="Z42" s="345" t="n">
        <f aca="false">SUM(U42:Y42)</f>
        <v>24250.6</v>
      </c>
    </row>
    <row r="43" customFormat="false" ht="15" hidden="false" customHeight="false" outlineLevel="0" collapsed="false">
      <c r="B43" s="413" t="n">
        <v>2038</v>
      </c>
      <c r="C43" s="50" t="n">
        <v>5163</v>
      </c>
      <c r="D43" s="50" t="n">
        <v>25807</v>
      </c>
      <c r="E43" s="345" t="n">
        <f aca="false">SUM(C43:D43)</f>
        <v>30970</v>
      </c>
      <c r="G43" s="413" t="n">
        <v>2038</v>
      </c>
      <c r="H43" s="50" t="n">
        <v>2294.37</v>
      </c>
      <c r="I43" s="50" t="n">
        <v>3919.7</v>
      </c>
      <c r="J43" s="50" t="n">
        <v>23.7</v>
      </c>
      <c r="K43" s="50" t="n">
        <v>380</v>
      </c>
      <c r="L43" s="345" t="n">
        <f aca="false">SUM(H43:K43)</f>
        <v>6617.77</v>
      </c>
      <c r="N43" s="413" t="n">
        <v>2038</v>
      </c>
      <c r="O43" s="50" t="n">
        <f aca="false">U43</f>
        <v>2305.6</v>
      </c>
      <c r="P43" s="50" t="n">
        <f aca="false">V43+W43+Y43</f>
        <v>13045</v>
      </c>
      <c r="Q43" s="50" t="n">
        <f aca="false">X43</f>
        <v>9400</v>
      </c>
      <c r="R43" s="345" t="n">
        <f aca="false">SUM(O43:Q43)</f>
        <v>24750.6</v>
      </c>
      <c r="S43" s="413"/>
      <c r="T43" s="413" t="n">
        <v>2038</v>
      </c>
      <c r="U43" s="50" t="n">
        <v>2305.6</v>
      </c>
      <c r="V43" s="50" t="n">
        <v>515</v>
      </c>
      <c r="W43" s="50" t="n">
        <v>9530</v>
      </c>
      <c r="X43" s="50" t="n">
        <v>9400</v>
      </c>
      <c r="Y43" s="50" t="n">
        <v>3000</v>
      </c>
      <c r="Z43" s="345" t="n">
        <f aca="false">SUM(U43:Y43)</f>
        <v>24750.6</v>
      </c>
    </row>
    <row r="44" customFormat="false" ht="15" hidden="false" customHeight="false" outlineLevel="0" collapsed="false">
      <c r="B44" s="413" t="n">
        <v>2039</v>
      </c>
      <c r="C44" s="50" t="n">
        <v>5609</v>
      </c>
      <c r="D44" s="50" t="n">
        <v>26607</v>
      </c>
      <c r="E44" s="345" t="n">
        <f aca="false">SUM(C44:D44)</f>
        <v>32216</v>
      </c>
      <c r="G44" s="413" t="n">
        <v>2039</v>
      </c>
      <c r="H44" s="50" t="n">
        <v>1996.18</v>
      </c>
      <c r="I44" s="50" t="n">
        <v>4069.7</v>
      </c>
      <c r="J44" s="50" t="n">
        <v>23.8</v>
      </c>
      <c r="K44" s="50" t="n">
        <v>380</v>
      </c>
      <c r="L44" s="345" t="n">
        <f aca="false">SUM(H44:K44)</f>
        <v>6469.68</v>
      </c>
      <c r="N44" s="413" t="n">
        <v>2039</v>
      </c>
      <c r="O44" s="50" t="n">
        <f aca="false">U44</f>
        <v>2305.6</v>
      </c>
      <c r="P44" s="50" t="n">
        <f aca="false">V44+W44+Y44</f>
        <v>13545</v>
      </c>
      <c r="Q44" s="50" t="n">
        <f aca="false">X44</f>
        <v>13400</v>
      </c>
      <c r="R44" s="345" t="n">
        <f aca="false">SUM(O44:Q44)</f>
        <v>29250.6</v>
      </c>
      <c r="S44" s="413"/>
      <c r="T44" s="413" t="n">
        <v>2039</v>
      </c>
      <c r="U44" s="50" t="n">
        <v>2305.6</v>
      </c>
      <c r="V44" s="50" t="n">
        <v>515</v>
      </c>
      <c r="W44" s="50" t="n">
        <v>9530</v>
      </c>
      <c r="X44" s="50" t="n">
        <v>13400</v>
      </c>
      <c r="Y44" s="50" t="n">
        <v>3500</v>
      </c>
      <c r="Z44" s="345" t="n">
        <f aca="false">SUM(U44:Y44)</f>
        <v>29250.6</v>
      </c>
    </row>
    <row r="45" customFormat="false" ht="15" hidden="false" customHeight="false" outlineLevel="0" collapsed="false">
      <c r="B45" s="413" t="n">
        <v>2040</v>
      </c>
      <c r="C45" s="50" t="n">
        <v>6076</v>
      </c>
      <c r="D45" s="50" t="n">
        <v>27408</v>
      </c>
      <c r="E45" s="345" t="n">
        <f aca="false">SUM(C45:D45)</f>
        <v>33484</v>
      </c>
      <c r="G45" s="413" t="n">
        <v>2040</v>
      </c>
      <c r="H45" s="50" t="n">
        <v>1458.34</v>
      </c>
      <c r="I45" s="50" t="n">
        <v>4219.7</v>
      </c>
      <c r="J45" s="50" t="n">
        <v>23.9</v>
      </c>
      <c r="K45" s="50" t="n">
        <v>420</v>
      </c>
      <c r="L45" s="345" t="n">
        <f aca="false">SUM(H45:K45)</f>
        <v>6121.94</v>
      </c>
      <c r="N45" s="413" t="n">
        <v>2040</v>
      </c>
      <c r="O45" s="50" t="n">
        <f aca="false">U45</f>
        <v>2305.6</v>
      </c>
      <c r="P45" s="50" t="n">
        <f aca="false">V45+W45+Y45</f>
        <v>15045</v>
      </c>
      <c r="Q45" s="50" t="n">
        <f aca="false">X45</f>
        <v>13400</v>
      </c>
      <c r="R45" s="345" t="n">
        <f aca="false">SUM(O45:Q45)</f>
        <v>30750.6</v>
      </c>
      <c r="S45" s="413"/>
      <c r="T45" s="413" t="n">
        <v>2040</v>
      </c>
      <c r="U45" s="50" t="n">
        <v>2305.6</v>
      </c>
      <c r="V45" s="50" t="n">
        <v>515</v>
      </c>
      <c r="W45" s="50" t="n">
        <v>9530</v>
      </c>
      <c r="X45" s="50" t="n">
        <v>13400</v>
      </c>
      <c r="Y45" s="50" t="n">
        <v>5000</v>
      </c>
      <c r="Z45" s="345" t="n">
        <f aca="false">SUM(U45:Y45)</f>
        <v>30750.6</v>
      </c>
    </row>
    <row r="46" customFormat="false" ht="15" hidden="false" customHeight="false" outlineLevel="0" collapsed="false">
      <c r="B46" s="413" t="n">
        <v>2041</v>
      </c>
      <c r="C46" s="50" t="n">
        <v>6565</v>
      </c>
      <c r="D46" s="50" t="n">
        <v>27931</v>
      </c>
      <c r="E46" s="345" t="n">
        <f aca="false">SUM(C46:D46)</f>
        <v>34496</v>
      </c>
      <c r="G46" s="413" t="n">
        <v>2041</v>
      </c>
      <c r="H46" s="50" t="n">
        <v>1184.53</v>
      </c>
      <c r="I46" s="50" t="n">
        <v>4369.7</v>
      </c>
      <c r="J46" s="50" t="n">
        <v>24</v>
      </c>
      <c r="K46" s="50" t="n">
        <v>420</v>
      </c>
      <c r="L46" s="345" t="n">
        <f aca="false">SUM(H46:K46)</f>
        <v>5998.23</v>
      </c>
      <c r="N46" s="413" t="n">
        <v>2041</v>
      </c>
      <c r="O46" s="50" t="n">
        <f aca="false">U46</f>
        <v>2305.6</v>
      </c>
      <c r="P46" s="50" t="n">
        <f aca="false">V46+W46+Y46</f>
        <v>16545</v>
      </c>
      <c r="Q46" s="50" t="n">
        <f aca="false">X46</f>
        <v>13400</v>
      </c>
      <c r="R46" s="345" t="n">
        <f aca="false">SUM(O46:Q46)</f>
        <v>32250.6</v>
      </c>
      <c r="S46" s="413"/>
      <c r="T46" s="413" t="n">
        <v>2041</v>
      </c>
      <c r="U46" s="50" t="n">
        <v>2305.6</v>
      </c>
      <c r="V46" s="50" t="n">
        <v>515</v>
      </c>
      <c r="W46" s="50" t="n">
        <v>9530</v>
      </c>
      <c r="X46" s="50" t="n">
        <v>13400</v>
      </c>
      <c r="Y46" s="50" t="n">
        <v>6500</v>
      </c>
      <c r="Z46" s="345" t="n">
        <f aca="false">SUM(U46:Y46)</f>
        <v>32250.6</v>
      </c>
    </row>
    <row r="47" customFormat="false" ht="15" hidden="false" customHeight="false" outlineLevel="0" collapsed="false">
      <c r="B47" s="413" t="n">
        <v>2042</v>
      </c>
      <c r="C47" s="50" t="n">
        <v>7074</v>
      </c>
      <c r="D47" s="50" t="n">
        <v>28433</v>
      </c>
      <c r="E47" s="345" t="n">
        <f aca="false">SUM(C47:D47)</f>
        <v>35507</v>
      </c>
      <c r="G47" s="413" t="n">
        <v>2042</v>
      </c>
      <c r="H47" s="50" t="n">
        <v>725.37</v>
      </c>
      <c r="I47" s="50" t="n">
        <v>4519.7</v>
      </c>
      <c r="J47" s="50" t="n">
        <v>24.1</v>
      </c>
      <c r="K47" s="50" t="n">
        <v>420</v>
      </c>
      <c r="L47" s="345" t="n">
        <f aca="false">SUM(H47:K47)</f>
        <v>5689.17</v>
      </c>
      <c r="N47" s="413" t="n">
        <v>2042</v>
      </c>
      <c r="O47" s="50" t="n">
        <f aca="false">U47</f>
        <v>2305.6</v>
      </c>
      <c r="P47" s="50" t="n">
        <f aca="false">V47+W47+Y47</f>
        <v>18045</v>
      </c>
      <c r="Q47" s="50" t="n">
        <f aca="false">X47</f>
        <v>13400</v>
      </c>
      <c r="R47" s="345" t="n">
        <f aca="false">SUM(O47:Q47)</f>
        <v>33750.6</v>
      </c>
      <c r="S47" s="413"/>
      <c r="T47" s="413" t="n">
        <v>2042</v>
      </c>
      <c r="U47" s="50" t="n">
        <v>2305.6</v>
      </c>
      <c r="V47" s="50" t="n">
        <v>515</v>
      </c>
      <c r="W47" s="50" t="n">
        <v>9530</v>
      </c>
      <c r="X47" s="50" t="n">
        <v>13400</v>
      </c>
      <c r="Y47" s="50" t="n">
        <v>8000</v>
      </c>
      <c r="Z47" s="345" t="n">
        <f aca="false">SUM(U47:Y47)</f>
        <v>33750.6</v>
      </c>
    </row>
    <row r="48" customFormat="false" ht="15" hidden="false" customHeight="false" outlineLevel="0" collapsed="false">
      <c r="B48" s="413" t="n">
        <v>2043</v>
      </c>
      <c r="C48" s="50" t="n">
        <v>7604</v>
      </c>
      <c r="D48" s="50" t="n">
        <v>28932</v>
      </c>
      <c r="E48" s="345" t="n">
        <f aca="false">SUM(C48:D48)</f>
        <v>36536</v>
      </c>
      <c r="G48" s="413" t="n">
        <v>2043</v>
      </c>
      <c r="H48" s="50" t="n">
        <v>520.41</v>
      </c>
      <c r="I48" s="50" t="n">
        <v>4669.7</v>
      </c>
      <c r="J48" s="50" t="n">
        <v>24.2</v>
      </c>
      <c r="K48" s="50" t="n">
        <v>420</v>
      </c>
      <c r="L48" s="345" t="n">
        <f aca="false">SUM(H48:K48)</f>
        <v>5634.31</v>
      </c>
      <c r="N48" s="413" t="n">
        <v>2043</v>
      </c>
      <c r="O48" s="50" t="n">
        <f aca="false">U48</f>
        <v>2305.6</v>
      </c>
      <c r="P48" s="50" t="n">
        <f aca="false">V48+W48+Y48</f>
        <v>19545</v>
      </c>
      <c r="Q48" s="50" t="n">
        <f aca="false">X48</f>
        <v>13400</v>
      </c>
      <c r="R48" s="345" t="n">
        <f aca="false">SUM(O48:Q48)</f>
        <v>35250.6</v>
      </c>
      <c r="S48" s="413"/>
      <c r="T48" s="413" t="n">
        <v>2043</v>
      </c>
      <c r="U48" s="50" t="n">
        <v>2305.6</v>
      </c>
      <c r="V48" s="50" t="n">
        <v>515</v>
      </c>
      <c r="W48" s="50" t="n">
        <v>9530</v>
      </c>
      <c r="X48" s="50" t="n">
        <v>13400</v>
      </c>
      <c r="Y48" s="50" t="n">
        <v>9500</v>
      </c>
      <c r="Z48" s="345" t="n">
        <f aca="false">SUM(U48:Y48)</f>
        <v>35250.6</v>
      </c>
    </row>
    <row r="49" customFormat="false" ht="15" hidden="false" customHeight="false" outlineLevel="0" collapsed="false">
      <c r="B49" s="413" t="n">
        <v>2044</v>
      </c>
      <c r="C49" s="50" t="n">
        <v>8156</v>
      </c>
      <c r="D49" s="50" t="n">
        <v>29432</v>
      </c>
      <c r="E49" s="345" t="n">
        <f aca="false">SUM(C49:D49)</f>
        <v>37588</v>
      </c>
      <c r="G49" s="413" t="n">
        <v>2044</v>
      </c>
      <c r="H49" s="50" t="n">
        <v>499.14</v>
      </c>
      <c r="I49" s="50" t="n">
        <v>4819.7</v>
      </c>
      <c r="J49" s="50" t="n">
        <v>24.3</v>
      </c>
      <c r="K49" s="50" t="n">
        <v>420</v>
      </c>
      <c r="L49" s="345" t="n">
        <f aca="false">SUM(H49:K49)</f>
        <v>5763.14</v>
      </c>
      <c r="N49" s="413" t="n">
        <v>2044</v>
      </c>
      <c r="O49" s="50" t="n">
        <f aca="false">U49</f>
        <v>2305.6</v>
      </c>
      <c r="P49" s="50" t="n">
        <f aca="false">V49+W49+Y49</f>
        <v>21045</v>
      </c>
      <c r="Q49" s="50" t="n">
        <f aca="false">X49</f>
        <v>13400</v>
      </c>
      <c r="R49" s="345" t="n">
        <f aca="false">SUM(O49:Q49)</f>
        <v>36750.6</v>
      </c>
      <c r="S49" s="413"/>
      <c r="T49" s="413" t="n">
        <v>2044</v>
      </c>
      <c r="U49" s="50" t="n">
        <v>2305.6</v>
      </c>
      <c r="V49" s="50" t="n">
        <v>515</v>
      </c>
      <c r="W49" s="50" t="n">
        <v>9530</v>
      </c>
      <c r="X49" s="50" t="n">
        <v>13400</v>
      </c>
      <c r="Y49" s="50" t="n">
        <v>11000</v>
      </c>
      <c r="Z49" s="345" t="n">
        <f aca="false">SUM(U49:Y49)</f>
        <v>36750.6</v>
      </c>
    </row>
    <row r="50" customFormat="false" ht="15" hidden="false" customHeight="false" outlineLevel="0" collapsed="false">
      <c r="B50" s="413" t="n">
        <v>2045</v>
      </c>
      <c r="C50" s="50" t="n">
        <v>8728</v>
      </c>
      <c r="D50" s="50" t="n">
        <v>29931</v>
      </c>
      <c r="E50" s="345" t="n">
        <f aca="false">SUM(C50:D50)</f>
        <v>38659</v>
      </c>
      <c r="G50" s="413" t="n">
        <v>2045</v>
      </c>
      <c r="H50" s="50" t="n">
        <v>314.98</v>
      </c>
      <c r="I50" s="50" t="n">
        <v>4969.7</v>
      </c>
      <c r="J50" s="50" t="n">
        <v>24.4</v>
      </c>
      <c r="K50" s="50" t="n">
        <v>420</v>
      </c>
      <c r="L50" s="345" t="n">
        <f aca="false">SUM(H50:K50)</f>
        <v>5729.08</v>
      </c>
      <c r="N50" s="413" t="n">
        <v>2045</v>
      </c>
      <c r="O50" s="50" t="n">
        <f aca="false">U50</f>
        <v>2305.6</v>
      </c>
      <c r="P50" s="50" t="n">
        <f aca="false">V50+W50+Y50</f>
        <v>22545</v>
      </c>
      <c r="Q50" s="50" t="n">
        <f aca="false">X50</f>
        <v>13400</v>
      </c>
      <c r="R50" s="345" t="n">
        <f aca="false">SUM(O50:Q50)</f>
        <v>38250.6</v>
      </c>
      <c r="S50" s="413"/>
      <c r="T50" s="413" t="n">
        <v>2045</v>
      </c>
      <c r="U50" s="50" t="n">
        <v>2305.6</v>
      </c>
      <c r="V50" s="50" t="n">
        <v>515</v>
      </c>
      <c r="W50" s="50" t="n">
        <v>9530</v>
      </c>
      <c r="X50" s="50" t="n">
        <v>13400</v>
      </c>
      <c r="Y50" s="50" t="n">
        <v>12500</v>
      </c>
      <c r="Z50" s="345" t="n">
        <f aca="false">SUM(U50:Y50)</f>
        <v>38250.6</v>
      </c>
    </row>
    <row r="51" customFormat="false" ht="15" hidden="false" customHeight="false" outlineLevel="0" collapsed="false">
      <c r="B51" s="413" t="n">
        <v>2046</v>
      </c>
      <c r="C51" s="50" t="n">
        <v>9323</v>
      </c>
      <c r="D51" s="50" t="n">
        <v>30433</v>
      </c>
      <c r="E51" s="345" t="n">
        <f aca="false">SUM(C51:D51)</f>
        <v>39756</v>
      </c>
      <c r="G51" s="413" t="n">
        <v>2046</v>
      </c>
      <c r="H51" s="50" t="n">
        <v>165.58</v>
      </c>
      <c r="I51" s="50" t="n">
        <v>5119.7</v>
      </c>
      <c r="J51" s="50" t="n">
        <v>24.5</v>
      </c>
      <c r="K51" s="50" t="n">
        <v>420</v>
      </c>
      <c r="L51" s="345" t="n">
        <f aca="false">SUM(H51:K51)</f>
        <v>5729.78</v>
      </c>
      <c r="N51" s="413" t="n">
        <v>2046</v>
      </c>
      <c r="O51" s="50" t="n">
        <f aca="false">U51</f>
        <v>2305.6</v>
      </c>
      <c r="P51" s="50" t="n">
        <f aca="false">V51+W51+Y51</f>
        <v>24045</v>
      </c>
      <c r="Q51" s="50" t="n">
        <f aca="false">X51</f>
        <v>13400</v>
      </c>
      <c r="R51" s="345" t="n">
        <f aca="false">SUM(O51:Q51)</f>
        <v>39750.6</v>
      </c>
      <c r="S51" s="413"/>
      <c r="T51" s="413" t="n">
        <v>2046</v>
      </c>
      <c r="U51" s="50" t="n">
        <v>2305.6</v>
      </c>
      <c r="V51" s="50" t="n">
        <v>515</v>
      </c>
      <c r="W51" s="50" t="n">
        <v>9530</v>
      </c>
      <c r="X51" s="50" t="n">
        <v>13400</v>
      </c>
      <c r="Y51" s="50" t="n">
        <v>14000</v>
      </c>
      <c r="Z51" s="345" t="n">
        <f aca="false">SUM(U51:Y51)</f>
        <v>39750.6</v>
      </c>
    </row>
    <row r="52" customFormat="false" ht="15" hidden="false" customHeight="false" outlineLevel="0" collapsed="false">
      <c r="B52" s="413" t="n">
        <v>2047</v>
      </c>
      <c r="C52" s="50" t="n">
        <v>9936</v>
      </c>
      <c r="D52" s="50" t="n">
        <v>30932</v>
      </c>
      <c r="E52" s="345" t="n">
        <f aca="false">SUM(C52:D52)</f>
        <v>40868</v>
      </c>
      <c r="G52" s="413" t="n">
        <v>2047</v>
      </c>
      <c r="H52" s="50" t="n">
        <v>44.13</v>
      </c>
      <c r="I52" s="50" t="n">
        <v>5269.7</v>
      </c>
      <c r="J52" s="50" t="n">
        <v>24.6</v>
      </c>
      <c r="K52" s="50" t="n">
        <v>420</v>
      </c>
      <c r="L52" s="345" t="n">
        <f aca="false">SUM(H52:K52)</f>
        <v>5758.43</v>
      </c>
      <c r="N52" s="413" t="n">
        <v>2047</v>
      </c>
      <c r="O52" s="50" t="n">
        <f aca="false">U52</f>
        <v>2305.6</v>
      </c>
      <c r="P52" s="50" t="n">
        <f aca="false">V52+W52+Y52</f>
        <v>25545</v>
      </c>
      <c r="Q52" s="50" t="n">
        <f aca="false">X52</f>
        <v>13400</v>
      </c>
      <c r="R52" s="345" t="n">
        <f aca="false">SUM(O52:Q52)</f>
        <v>41250.6</v>
      </c>
      <c r="S52" s="413"/>
      <c r="T52" s="413" t="n">
        <v>2047</v>
      </c>
      <c r="U52" s="50" t="n">
        <v>2305.6</v>
      </c>
      <c r="V52" s="50" t="n">
        <v>515</v>
      </c>
      <c r="W52" s="50" t="n">
        <v>9530</v>
      </c>
      <c r="X52" s="50" t="n">
        <v>13400</v>
      </c>
      <c r="Y52" s="50" t="n">
        <v>15500</v>
      </c>
      <c r="Z52" s="345" t="n">
        <f aca="false">SUM(U52:Y52)</f>
        <v>41250.6</v>
      </c>
    </row>
    <row r="53" customFormat="false" ht="15" hidden="false" customHeight="false" outlineLevel="0" collapsed="false">
      <c r="B53" s="413" t="n">
        <v>2048</v>
      </c>
      <c r="C53" s="50" t="n">
        <v>10573</v>
      </c>
      <c r="D53" s="50" t="n">
        <v>31432</v>
      </c>
      <c r="E53" s="345" t="n">
        <f aca="false">SUM(C53:D53)</f>
        <v>42005</v>
      </c>
      <c r="G53" s="413" t="n">
        <v>2048</v>
      </c>
      <c r="H53" s="50" t="n">
        <v>37.68</v>
      </c>
      <c r="I53" s="50" t="n">
        <v>5419.7</v>
      </c>
      <c r="J53" s="50" t="n">
        <v>24.7</v>
      </c>
      <c r="K53" s="50" t="n">
        <v>420</v>
      </c>
      <c r="L53" s="345" t="n">
        <f aca="false">SUM(H53:K53)</f>
        <v>5902.08</v>
      </c>
      <c r="N53" s="413" t="n">
        <v>2048</v>
      </c>
      <c r="O53" s="50" t="n">
        <f aca="false">U53</f>
        <v>2305.6</v>
      </c>
      <c r="P53" s="50" t="n">
        <f aca="false">V53+W53+Y53</f>
        <v>27045</v>
      </c>
      <c r="Q53" s="50" t="n">
        <f aca="false">X53</f>
        <v>13400</v>
      </c>
      <c r="R53" s="345" t="n">
        <f aca="false">SUM(O53:Q53)</f>
        <v>42750.6</v>
      </c>
      <c r="S53" s="413"/>
      <c r="T53" s="413" t="n">
        <v>2048</v>
      </c>
      <c r="U53" s="50" t="n">
        <v>2305.6</v>
      </c>
      <c r="V53" s="50" t="n">
        <v>515</v>
      </c>
      <c r="W53" s="50" t="n">
        <v>9530</v>
      </c>
      <c r="X53" s="50" t="n">
        <v>13400</v>
      </c>
      <c r="Y53" s="50" t="n">
        <v>17000</v>
      </c>
      <c r="Z53" s="345" t="n">
        <f aca="false">SUM(U53:Y53)</f>
        <v>42750.6</v>
      </c>
    </row>
    <row r="54" customFormat="false" ht="15" hidden="false" customHeight="false" outlineLevel="0" collapsed="false">
      <c r="B54" s="413" t="n">
        <v>2049</v>
      </c>
      <c r="C54" s="50" t="n">
        <v>11230</v>
      </c>
      <c r="D54" s="50" t="n">
        <v>31931</v>
      </c>
      <c r="E54" s="345" t="n">
        <f aca="false">SUM(C54:D54)</f>
        <v>43161</v>
      </c>
      <c r="G54" s="413" t="n">
        <v>2049</v>
      </c>
      <c r="H54" s="50" t="n">
        <v>35.13</v>
      </c>
      <c r="I54" s="50" t="n">
        <v>5569.7</v>
      </c>
      <c r="J54" s="50" t="n">
        <v>24.8</v>
      </c>
      <c r="K54" s="50" t="n">
        <v>420</v>
      </c>
      <c r="L54" s="345" t="n">
        <f aca="false">SUM(H54:K54)</f>
        <v>6049.63</v>
      </c>
      <c r="N54" s="413" t="n">
        <v>2049</v>
      </c>
      <c r="O54" s="50" t="n">
        <f aca="false">U54</f>
        <v>2305.6</v>
      </c>
      <c r="P54" s="50" t="n">
        <f aca="false">V54+W54+Y54</f>
        <v>28545</v>
      </c>
      <c r="Q54" s="50" t="n">
        <f aca="false">X54</f>
        <v>13400</v>
      </c>
      <c r="R54" s="345" t="n">
        <f aca="false">SUM(O54:Q54)</f>
        <v>44250.6</v>
      </c>
      <c r="S54" s="413"/>
      <c r="T54" s="413" t="n">
        <v>2049</v>
      </c>
      <c r="U54" s="50" t="n">
        <v>2305.6</v>
      </c>
      <c r="V54" s="50" t="n">
        <v>515</v>
      </c>
      <c r="W54" s="50" t="n">
        <v>9530</v>
      </c>
      <c r="X54" s="50" t="n">
        <v>13400</v>
      </c>
      <c r="Y54" s="50" t="n">
        <v>18500</v>
      </c>
      <c r="Z54" s="345" t="n">
        <f aca="false">SUM(U54:Y54)</f>
        <v>44250.6</v>
      </c>
    </row>
    <row r="56" s="424" customFormat="true" ht="17.25" hidden="false" customHeight="false" outlineLevel="0" collapsed="false">
      <c r="B56" s="425"/>
      <c r="D56" s="426"/>
    </row>
    <row r="58" customFormat="false" ht="15" hidden="false" customHeight="false" outlineLevel="0" collapsed="false">
      <c r="O58" s="170"/>
      <c r="P58" s="170"/>
      <c r="Q58" s="170"/>
    </row>
    <row r="59" customFormat="false" ht="15" hidden="false" customHeight="false" outlineLevel="0" collapsed="false">
      <c r="O59" s="170"/>
      <c r="P59" s="170"/>
      <c r="Q59" s="170"/>
    </row>
    <row r="60" customFormat="false" ht="15" hidden="false" customHeight="false" outlineLevel="0" collapsed="false">
      <c r="O60" s="170"/>
      <c r="P60" s="170"/>
      <c r="Q60" s="170"/>
    </row>
    <row r="61" customFormat="false" ht="15" hidden="false" customHeight="false" outlineLevel="0" collapsed="false">
      <c r="O61" s="170"/>
      <c r="P61" s="170"/>
      <c r="Q61" s="170"/>
    </row>
    <row r="62" customFormat="false" ht="15" hidden="false" customHeight="false" outlineLevel="0" collapsed="false">
      <c r="O62" s="170"/>
      <c r="P62" s="170"/>
      <c r="Q62" s="170"/>
    </row>
    <row r="63" customFormat="false" ht="15" hidden="false" customHeight="false" outlineLevel="0" collapsed="false">
      <c r="O63" s="170"/>
      <c r="P63" s="170"/>
    </row>
    <row r="64" customFormat="false" ht="15" hidden="false" customHeight="false" outlineLevel="0" collapsed="false">
      <c r="O64" s="170"/>
      <c r="P64" s="170"/>
    </row>
    <row r="65" customFormat="false" ht="15" hidden="false" customHeight="false" outlineLevel="0" collapsed="false">
      <c r="O65" s="170"/>
      <c r="P65" s="170"/>
    </row>
    <row r="66" customFormat="false" ht="15" hidden="false" customHeight="false" outlineLevel="0" collapsed="false">
      <c r="O66" s="170"/>
      <c r="P66" s="170"/>
    </row>
    <row r="67" customFormat="false" ht="15" hidden="false" customHeight="false" outlineLevel="0" collapsed="false">
      <c r="O67" s="170"/>
      <c r="P67" s="170"/>
    </row>
    <row r="68" customFormat="false" ht="15" hidden="false" customHeight="false" outlineLevel="0" collapsed="false">
      <c r="O68" s="170"/>
      <c r="P68" s="170"/>
    </row>
    <row r="69" customFormat="false" ht="15" hidden="false" customHeight="false" outlineLevel="0" collapsed="false">
      <c r="O69" s="170"/>
      <c r="P69" s="170"/>
    </row>
    <row r="70" customFormat="false" ht="15" hidden="false" customHeight="false" outlineLevel="0" collapsed="false">
      <c r="O70" s="170"/>
      <c r="P70" s="170"/>
    </row>
    <row r="71" customFormat="false" ht="15" hidden="false" customHeight="false" outlineLevel="0" collapsed="false">
      <c r="O71" s="170"/>
      <c r="P71" s="170"/>
    </row>
    <row r="72" customFormat="false" ht="15" hidden="false" customHeight="false" outlineLevel="0" collapsed="false">
      <c r="O72" s="170"/>
      <c r="P72" s="170"/>
    </row>
    <row r="73" customFormat="false" ht="15" hidden="false" customHeight="false" outlineLevel="0" collapsed="false">
      <c r="O73" s="170"/>
      <c r="P73" s="170"/>
    </row>
    <row r="74" customFormat="false" ht="15" hidden="false" customHeight="false" outlineLevel="0" collapsed="false">
      <c r="P74" s="170"/>
    </row>
    <row r="75" customFormat="false" ht="15" hidden="false" customHeight="false" outlineLevel="0" collapsed="false">
      <c r="P75" s="170"/>
    </row>
    <row r="76" customFormat="false" ht="15" hidden="false" customHeight="false" outlineLevel="0" collapsed="false">
      <c r="P76" s="170"/>
    </row>
    <row r="77" customFormat="false" ht="15" hidden="false" customHeight="false" outlineLevel="0" collapsed="false">
      <c r="P77" s="170"/>
    </row>
    <row r="78" customFormat="false" ht="15" hidden="false" customHeight="false" outlineLevel="0" collapsed="false">
      <c r="P78" s="170"/>
    </row>
    <row r="79" customFormat="false" ht="15" hidden="false" customHeight="false" outlineLevel="0" collapsed="false">
      <c r="P79" s="170"/>
    </row>
    <row r="80" customFormat="false" ht="15" hidden="false" customHeight="false" outlineLevel="0" collapsed="false">
      <c r="P80" s="170"/>
    </row>
    <row r="81" customFormat="false" ht="15" hidden="false" customHeight="false" outlineLevel="0" collapsed="false">
      <c r="P81" s="170"/>
    </row>
    <row r="82" customFormat="false" ht="15" hidden="false" customHeight="false" outlineLevel="0" collapsed="false">
      <c r="P82" s="17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2E5F1"/>
    <pageSetUpPr fitToPage="false"/>
  </sheetPr>
  <dimension ref="A1:G56"/>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12.71484375" defaultRowHeight="15" zeroHeight="false" outlineLevelRow="0" outlineLevelCol="0"/>
  <cols>
    <col collapsed="false" customWidth="true" hidden="false" outlineLevel="0" max="1" min="1" style="0" width="5.71"/>
    <col collapsed="false" customWidth="true" hidden="false" outlineLevel="0" max="3" min="3" style="0" width="19.14"/>
    <col collapsed="false" customWidth="true" hidden="false" outlineLevel="0" max="4" min="4" style="0" width="18"/>
    <col collapsed="false" customWidth="true" hidden="false" outlineLevel="0" max="5" min="5" style="0" width="18.43"/>
    <col collapsed="false" customWidth="true" hidden="false" outlineLevel="0" max="6" min="6" style="0" width="24.15"/>
  </cols>
  <sheetData>
    <row r="1" s="414" customFormat="true" ht="19.5" hidden="false" customHeight="false" outlineLevel="0" collapsed="false">
      <c r="B1" s="415" t="s">
        <v>488</v>
      </c>
      <c r="D1" s="416"/>
    </row>
    <row r="3" customFormat="false" ht="15" hidden="false" customHeight="false" outlineLevel="0" collapsed="false">
      <c r="B3" s="417" t="s">
        <v>489</v>
      </c>
    </row>
    <row r="4" customFormat="false" ht="15" hidden="false" customHeight="false" outlineLevel="0" collapsed="false">
      <c r="B4" s="417" t="s">
        <v>478</v>
      </c>
    </row>
    <row r="5" customFormat="false" ht="15" hidden="false" customHeight="false" outlineLevel="0" collapsed="false">
      <c r="B5" s="417" t="s">
        <v>479</v>
      </c>
    </row>
    <row r="6" customFormat="false" ht="15" hidden="false" customHeight="false" outlineLevel="0" collapsed="false">
      <c r="B6" s="413"/>
    </row>
    <row r="7" s="418" customFormat="true" ht="17.25" hidden="false" customHeight="false" outlineLevel="0" collapsed="false">
      <c r="B7" s="419" t="s">
        <v>26</v>
      </c>
      <c r="D7" s="420"/>
    </row>
    <row r="24" s="418" customFormat="true" ht="17.25" hidden="false" customHeight="false" outlineLevel="0" collapsed="false">
      <c r="A24" s="427"/>
      <c r="B24" s="419" t="s">
        <v>490</v>
      </c>
    </row>
    <row r="25" customFormat="false" ht="15" hidden="false" customHeight="false" outlineLevel="0" collapsed="false">
      <c r="B25" s="428"/>
      <c r="C25" s="170"/>
      <c r="D25" s="170"/>
      <c r="E25" s="170"/>
      <c r="F25" s="170"/>
    </row>
    <row r="26" customFormat="false" ht="15" hidden="false" customHeight="false" outlineLevel="0" collapsed="false">
      <c r="B26" s="422" t="s">
        <v>482</v>
      </c>
      <c r="C26" s="170"/>
      <c r="D26" s="170"/>
      <c r="E26" s="170"/>
    </row>
    <row r="27" customFormat="false" ht="15" hidden="false" customHeight="false" outlineLevel="0" collapsed="false">
      <c r="B27" s="422" t="s">
        <v>483</v>
      </c>
      <c r="C27" s="7" t="s">
        <v>60</v>
      </c>
      <c r="D27" s="7" t="s">
        <v>61</v>
      </c>
      <c r="E27" s="7" t="s">
        <v>116</v>
      </c>
      <c r="F27" s="7" t="s">
        <v>113</v>
      </c>
      <c r="G27" s="423" t="s">
        <v>154</v>
      </c>
    </row>
    <row r="28" customFormat="false" ht="15" hidden="false" customHeight="false" outlineLevel="0" collapsed="false">
      <c r="B28" s="413" t="n">
        <v>2023</v>
      </c>
      <c r="C28" s="50" t="n">
        <v>109</v>
      </c>
      <c r="D28" s="50" t="n">
        <v>0</v>
      </c>
      <c r="E28" s="50" t="n">
        <v>0</v>
      </c>
      <c r="F28" s="50" t="n">
        <v>0</v>
      </c>
      <c r="G28" s="345" t="n">
        <f aca="false">SUM(C28:F28)</f>
        <v>109</v>
      </c>
    </row>
    <row r="29" customFormat="false" ht="15" hidden="false" customHeight="false" outlineLevel="0" collapsed="false">
      <c r="B29" s="413" t="n">
        <v>2024</v>
      </c>
      <c r="C29" s="50" t="n">
        <v>222</v>
      </c>
      <c r="D29" s="50" t="n">
        <v>31</v>
      </c>
      <c r="E29" s="50" t="n">
        <v>0</v>
      </c>
      <c r="F29" s="50" t="n">
        <v>0</v>
      </c>
      <c r="G29" s="345" t="n">
        <f aca="false">SUM(C29:F29)</f>
        <v>253</v>
      </c>
    </row>
    <row r="30" customFormat="false" ht="15" hidden="false" customHeight="false" outlineLevel="0" collapsed="false">
      <c r="B30" s="413" t="n">
        <v>2025</v>
      </c>
      <c r="C30" s="50" t="n">
        <v>794</v>
      </c>
      <c r="D30" s="50" t="n">
        <v>81</v>
      </c>
      <c r="E30" s="50" t="n">
        <v>0</v>
      </c>
      <c r="F30" s="50" t="n">
        <v>0</v>
      </c>
      <c r="G30" s="345" t="n">
        <f aca="false">SUM(C30:F30)</f>
        <v>875</v>
      </c>
    </row>
    <row r="31" customFormat="false" ht="15" hidden="false" customHeight="false" outlineLevel="0" collapsed="false">
      <c r="B31" s="413" t="n">
        <v>2026</v>
      </c>
      <c r="C31" s="50" t="n">
        <v>1051.5</v>
      </c>
      <c r="D31" s="50" t="n">
        <v>278</v>
      </c>
      <c r="E31" s="50" t="n">
        <v>0</v>
      </c>
      <c r="F31" s="50" t="n">
        <v>0</v>
      </c>
      <c r="G31" s="345" t="n">
        <f aca="false">SUM(C31:F31)</f>
        <v>1329.5</v>
      </c>
    </row>
    <row r="32" customFormat="false" ht="15" hidden="false" customHeight="false" outlineLevel="0" collapsed="false">
      <c r="B32" s="413" t="n">
        <v>2027</v>
      </c>
      <c r="C32" s="50" t="n">
        <v>1901</v>
      </c>
      <c r="D32" s="50" t="n">
        <v>278</v>
      </c>
      <c r="E32" s="50" t="n">
        <v>0</v>
      </c>
      <c r="F32" s="50" t="n">
        <v>0</v>
      </c>
      <c r="G32" s="345" t="n">
        <f aca="false">SUM(C32:F32)</f>
        <v>2179</v>
      </c>
    </row>
    <row r="33" customFormat="false" ht="15" hidden="false" customHeight="false" outlineLevel="0" collapsed="false">
      <c r="B33" s="413" t="n">
        <v>2028</v>
      </c>
      <c r="C33" s="50" t="n">
        <v>2625.5</v>
      </c>
      <c r="D33" s="50" t="n">
        <v>278</v>
      </c>
      <c r="E33" s="50" t="n">
        <v>0</v>
      </c>
      <c r="F33" s="50" t="n">
        <v>0</v>
      </c>
      <c r="G33" s="345" t="n">
        <f aca="false">SUM(C33:F33)</f>
        <v>2903.5</v>
      </c>
    </row>
    <row r="34" customFormat="false" ht="15" hidden="false" customHeight="false" outlineLevel="0" collapsed="false">
      <c r="B34" s="413" t="n">
        <v>2029</v>
      </c>
      <c r="C34" s="50" t="n">
        <v>2625.5</v>
      </c>
      <c r="D34" s="50" t="n">
        <v>538</v>
      </c>
      <c r="E34" s="50" t="n">
        <v>0</v>
      </c>
      <c r="F34" s="50" t="n">
        <v>0</v>
      </c>
      <c r="G34" s="345" t="n">
        <f aca="false">SUM(C34:F34)</f>
        <v>3163.5</v>
      </c>
    </row>
    <row r="35" customFormat="false" ht="15" hidden="false" customHeight="false" outlineLevel="0" collapsed="false">
      <c r="B35" s="413" t="n">
        <v>2030</v>
      </c>
      <c r="C35" s="50" t="n">
        <v>3982</v>
      </c>
      <c r="D35" s="50" t="n">
        <v>948</v>
      </c>
      <c r="E35" s="50" t="n">
        <v>0</v>
      </c>
      <c r="F35" s="50" t="n">
        <v>0</v>
      </c>
      <c r="G35" s="345" t="n">
        <f aca="false">SUM(C35:F35)</f>
        <v>4930</v>
      </c>
    </row>
    <row r="36" customFormat="false" ht="15" hidden="false" customHeight="false" outlineLevel="0" collapsed="false">
      <c r="B36" s="413" t="n">
        <v>2031</v>
      </c>
      <c r="C36" s="50" t="n">
        <v>4332</v>
      </c>
      <c r="D36" s="50" t="n">
        <v>1098</v>
      </c>
      <c r="E36" s="50" t="n">
        <v>0</v>
      </c>
      <c r="F36" s="50" t="n">
        <v>0</v>
      </c>
      <c r="G36" s="345" t="n">
        <f aca="false">SUM(C36:F36)</f>
        <v>5430</v>
      </c>
    </row>
    <row r="37" customFormat="false" ht="15" hidden="false" customHeight="false" outlineLevel="0" collapsed="false">
      <c r="B37" s="413" t="n">
        <v>2032</v>
      </c>
      <c r="C37" s="50" t="n">
        <v>5932</v>
      </c>
      <c r="D37" s="50" t="n">
        <v>1498</v>
      </c>
      <c r="E37" s="50" t="n">
        <v>0</v>
      </c>
      <c r="F37" s="50" t="n">
        <v>0</v>
      </c>
      <c r="G37" s="345" t="n">
        <f aca="false">SUM(C37:F37)</f>
        <v>7430</v>
      </c>
    </row>
    <row r="38" customFormat="false" ht="15" hidden="false" customHeight="false" outlineLevel="0" collapsed="false">
      <c r="B38" s="413" t="n">
        <v>2033</v>
      </c>
      <c r="C38" s="50" t="n">
        <v>6282</v>
      </c>
      <c r="D38" s="50" t="n">
        <v>1648</v>
      </c>
      <c r="E38" s="50" t="n">
        <v>0</v>
      </c>
      <c r="F38" s="50" t="n">
        <v>0</v>
      </c>
      <c r="G38" s="345" t="n">
        <f aca="false">SUM(C38:F38)</f>
        <v>7930</v>
      </c>
    </row>
    <row r="39" customFormat="false" ht="15" hidden="false" customHeight="false" outlineLevel="0" collapsed="false">
      <c r="B39" s="413" t="n">
        <v>2034</v>
      </c>
      <c r="C39" s="50" t="n">
        <v>6632</v>
      </c>
      <c r="D39" s="50" t="n">
        <v>1798</v>
      </c>
      <c r="E39" s="50" t="n">
        <v>3000</v>
      </c>
      <c r="F39" s="50" t="n">
        <v>0</v>
      </c>
      <c r="G39" s="345" t="n">
        <f aca="false">SUM(C39:F39)</f>
        <v>11430</v>
      </c>
    </row>
    <row r="40" customFormat="false" ht="15" hidden="false" customHeight="false" outlineLevel="0" collapsed="false">
      <c r="B40" s="413" t="n">
        <v>2035</v>
      </c>
      <c r="C40" s="50" t="n">
        <v>7132</v>
      </c>
      <c r="D40" s="50" t="n">
        <v>1798</v>
      </c>
      <c r="E40" s="50" t="n">
        <v>3000</v>
      </c>
      <c r="F40" s="50" t="n">
        <v>0</v>
      </c>
      <c r="G40" s="345" t="n">
        <f aca="false">SUM(C40:F40)</f>
        <v>11930</v>
      </c>
    </row>
    <row r="41" customFormat="false" ht="15" hidden="false" customHeight="false" outlineLevel="0" collapsed="false">
      <c r="B41" s="413" t="n">
        <v>2036</v>
      </c>
      <c r="C41" s="50" t="n">
        <v>7632</v>
      </c>
      <c r="D41" s="50" t="n">
        <v>1798</v>
      </c>
      <c r="E41" s="50" t="n">
        <v>3000</v>
      </c>
      <c r="F41" s="50" t="n">
        <v>0</v>
      </c>
      <c r="G41" s="345" t="n">
        <f aca="false">SUM(C41:F41)</f>
        <v>12430</v>
      </c>
    </row>
    <row r="42" customFormat="false" ht="15" hidden="false" customHeight="false" outlineLevel="0" collapsed="false">
      <c r="B42" s="413" t="n">
        <v>2037</v>
      </c>
      <c r="C42" s="50" t="n">
        <v>8132</v>
      </c>
      <c r="D42" s="50" t="n">
        <v>1798</v>
      </c>
      <c r="E42" s="50" t="n">
        <v>3000</v>
      </c>
      <c r="F42" s="50" t="n">
        <v>0</v>
      </c>
      <c r="G42" s="345" t="n">
        <f aca="false">SUM(C42:F42)</f>
        <v>12930</v>
      </c>
    </row>
    <row r="43" customFormat="false" ht="15" hidden="false" customHeight="false" outlineLevel="0" collapsed="false">
      <c r="B43" s="413" t="n">
        <v>2038</v>
      </c>
      <c r="C43" s="50" t="n">
        <v>8632</v>
      </c>
      <c r="D43" s="50" t="n">
        <v>1798</v>
      </c>
      <c r="E43" s="50" t="n">
        <v>3000</v>
      </c>
      <c r="F43" s="50" t="n">
        <v>0</v>
      </c>
      <c r="G43" s="345" t="n">
        <f aca="false">SUM(C43:F43)</f>
        <v>13430</v>
      </c>
    </row>
    <row r="44" customFormat="false" ht="15" hidden="false" customHeight="false" outlineLevel="0" collapsed="false">
      <c r="B44" s="413" t="n">
        <v>2039</v>
      </c>
      <c r="C44" s="50" t="n">
        <v>8632</v>
      </c>
      <c r="D44" s="50" t="n">
        <v>1798</v>
      </c>
      <c r="E44" s="50" t="n">
        <v>7000</v>
      </c>
      <c r="F44" s="50" t="n">
        <v>0</v>
      </c>
      <c r="G44" s="345" t="n">
        <f aca="false">SUM(C44:F44)</f>
        <v>17430</v>
      </c>
    </row>
    <row r="45" customFormat="false" ht="15" hidden="false" customHeight="false" outlineLevel="0" collapsed="false">
      <c r="B45" s="413" t="n">
        <v>2040</v>
      </c>
      <c r="C45" s="50" t="n">
        <v>9382</v>
      </c>
      <c r="D45" s="50" t="n">
        <v>1798</v>
      </c>
      <c r="E45" s="50" t="n">
        <v>7000</v>
      </c>
      <c r="F45" s="50" t="n">
        <v>750</v>
      </c>
      <c r="G45" s="345" t="n">
        <f aca="false">SUM(C45:F45)</f>
        <v>18930</v>
      </c>
    </row>
    <row r="46" customFormat="false" ht="15" hidden="false" customHeight="false" outlineLevel="0" collapsed="false">
      <c r="B46" s="413" t="n">
        <v>2041</v>
      </c>
      <c r="C46" s="50" t="n">
        <v>10132</v>
      </c>
      <c r="D46" s="50" t="n">
        <v>1798</v>
      </c>
      <c r="E46" s="50" t="n">
        <v>7000</v>
      </c>
      <c r="F46" s="50" t="n">
        <v>1500</v>
      </c>
      <c r="G46" s="345" t="n">
        <f aca="false">SUM(C46:F46)</f>
        <v>20430</v>
      </c>
    </row>
    <row r="47" customFormat="false" ht="15" hidden="false" customHeight="false" outlineLevel="0" collapsed="false">
      <c r="B47" s="413" t="n">
        <v>2042</v>
      </c>
      <c r="C47" s="50" t="n">
        <v>10882</v>
      </c>
      <c r="D47" s="50" t="n">
        <v>1798</v>
      </c>
      <c r="E47" s="50" t="n">
        <v>7000</v>
      </c>
      <c r="F47" s="50" t="n">
        <v>2250</v>
      </c>
      <c r="G47" s="345" t="n">
        <f aca="false">SUM(C47:F47)</f>
        <v>21930</v>
      </c>
    </row>
    <row r="48" customFormat="false" ht="15" hidden="false" customHeight="false" outlineLevel="0" collapsed="false">
      <c r="B48" s="413" t="n">
        <v>2043</v>
      </c>
      <c r="C48" s="50" t="n">
        <v>11632</v>
      </c>
      <c r="D48" s="50" t="n">
        <v>1798</v>
      </c>
      <c r="E48" s="50" t="n">
        <v>7000</v>
      </c>
      <c r="F48" s="50" t="n">
        <v>3000</v>
      </c>
      <c r="G48" s="345" t="n">
        <f aca="false">SUM(C48:F48)</f>
        <v>23430</v>
      </c>
    </row>
    <row r="49" customFormat="false" ht="15" hidden="false" customHeight="false" outlineLevel="0" collapsed="false">
      <c r="B49" s="413" t="n">
        <v>2044</v>
      </c>
      <c r="C49" s="50" t="n">
        <v>12382</v>
      </c>
      <c r="D49" s="50" t="n">
        <v>1798</v>
      </c>
      <c r="E49" s="50" t="n">
        <v>7000</v>
      </c>
      <c r="F49" s="50" t="n">
        <v>3750</v>
      </c>
      <c r="G49" s="345" t="n">
        <f aca="false">SUM(C49:F49)</f>
        <v>24930</v>
      </c>
    </row>
    <row r="50" customFormat="false" ht="15" hidden="false" customHeight="false" outlineLevel="0" collapsed="false">
      <c r="B50" s="413" t="n">
        <v>2045</v>
      </c>
      <c r="C50" s="50" t="n">
        <v>13132</v>
      </c>
      <c r="D50" s="50" t="n">
        <v>1798</v>
      </c>
      <c r="E50" s="50" t="n">
        <v>7000</v>
      </c>
      <c r="F50" s="50" t="n">
        <v>4500</v>
      </c>
      <c r="G50" s="345" t="n">
        <f aca="false">SUM(C50:F50)</f>
        <v>26430</v>
      </c>
    </row>
    <row r="51" customFormat="false" ht="15" hidden="false" customHeight="false" outlineLevel="0" collapsed="false">
      <c r="B51" s="413" t="n">
        <v>2046</v>
      </c>
      <c r="C51" s="50" t="n">
        <v>13882</v>
      </c>
      <c r="D51" s="50" t="n">
        <v>1798</v>
      </c>
      <c r="E51" s="50" t="n">
        <v>7000</v>
      </c>
      <c r="F51" s="50" t="n">
        <v>5250</v>
      </c>
      <c r="G51" s="345" t="n">
        <f aca="false">SUM(C51:F51)</f>
        <v>27930</v>
      </c>
    </row>
    <row r="52" customFormat="false" ht="15" hidden="false" customHeight="false" outlineLevel="0" collapsed="false">
      <c r="B52" s="413" t="n">
        <v>2047</v>
      </c>
      <c r="C52" s="50" t="n">
        <v>14632</v>
      </c>
      <c r="D52" s="50" t="n">
        <v>1798</v>
      </c>
      <c r="E52" s="50" t="n">
        <v>7000</v>
      </c>
      <c r="F52" s="50" t="n">
        <v>6000</v>
      </c>
      <c r="G52" s="345" t="n">
        <f aca="false">SUM(C52:F52)</f>
        <v>29430</v>
      </c>
    </row>
    <row r="53" customFormat="false" ht="15" hidden="false" customHeight="false" outlineLevel="0" collapsed="false">
      <c r="B53" s="413" t="n">
        <v>2048</v>
      </c>
      <c r="C53" s="50" t="n">
        <v>15382</v>
      </c>
      <c r="D53" s="50" t="n">
        <v>1798</v>
      </c>
      <c r="E53" s="50" t="n">
        <v>7000</v>
      </c>
      <c r="F53" s="50" t="n">
        <v>6750</v>
      </c>
      <c r="G53" s="345" t="n">
        <f aca="false">SUM(C53:F53)</f>
        <v>30930</v>
      </c>
    </row>
    <row r="54" customFormat="false" ht="15" hidden="false" customHeight="false" outlineLevel="0" collapsed="false">
      <c r="B54" s="413" t="n">
        <v>2049</v>
      </c>
      <c r="C54" s="50" t="n">
        <v>16132</v>
      </c>
      <c r="D54" s="50" t="n">
        <v>1798</v>
      </c>
      <c r="E54" s="50" t="n">
        <v>7000</v>
      </c>
      <c r="F54" s="50" t="n">
        <v>7500</v>
      </c>
      <c r="G54" s="345" t="n">
        <f aca="false">SUM(C54:F54)</f>
        <v>32430</v>
      </c>
    </row>
    <row r="56" s="424" customFormat="true" ht="17.25" hidden="false" customHeight="false" outlineLevel="0" collapsed="false">
      <c r="B56" s="425"/>
      <c r="D56" s="426"/>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2023-10-09T06:05:44Z</dcterms:created>
  <dc:creator/>
  <dc:description/>
  <dc:language>en-GB</dc:language>
  <cp:lastModifiedBy/>
  <dcterms:modified xsi:type="dcterms:W3CDTF">2024-04-10T14:41:04Z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