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  <sheet name="ecoinvent units adjust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<sst xmlns="http://schemas.openxmlformats.org/spreadsheetml/2006/main" count="408" uniqueCount="66">
  <si>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</si>
  <si>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</si>
  <si>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</si>
  <si>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</si>
  <si>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</si>
  <si>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</si>
  <si>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image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</si>
  <si>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</si>
  <si>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</si>
  <si>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</si>
  <si>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</si>
  <si>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PJ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</si>
  <si>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</si>
  <si>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</si>
  <si>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</si>
  <si>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</si>
  <si>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</si>
  <si>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</si>
  <si>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</si>
  <si>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</si>
  <si>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</si>
  <si>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</si>
  <si>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</si>
  <si>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</si>
  <si>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</si>
  <si>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</si>
  <si>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</si>
  <si>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production|district heat|District heat use</t>
  </si>
  <si>
    <t xml:space="preserve">lossess|district heat|distribution losses</t>
  </si>
  <si>
    <t xml:space="preserve">%</t>
  </si>
  <si>
    <t xml:space="preserve">lossess|electricity|distribution losses</t>
  </si>
  <si>
    <t xml:space="preserve">Historical</t>
  </si>
  <si>
    <t xml:space="preserve">Production|Energy|residential energy per capita</t>
  </si>
  <si>
    <t xml:space="preserve">MJ/year</t>
  </si>
  <si>
    <t xml:space="preserve">Efficiency|mechanal|steam-proxy</t>
  </si>
  <si>
    <t xml:space="preserve">1/scaling factor relative to 2010</t>
  </si>
  <si>
    <t xml:space="preserve">Distribution losses|Electricity|transmission and distribution losses</t>
  </si>
  <si>
    <t xml:space="preserve">Efficiency|Electricity production|coal</t>
  </si>
  <si>
    <t xml:space="preserve">kg/kwh</t>
  </si>
  <si>
    <t xml:space="preserve">Distribution losses|heat|district heat</t>
  </si>
  <si>
    <t xml:space="preserve">production|residential heat|LPG</t>
  </si>
  <si>
    <t xml:space="preserve">kg/MJ</t>
  </si>
  <si>
    <t xml:space="preserve">production|residential heat|Motor Gasoline</t>
  </si>
  <si>
    <t xml:space="preserve">production|residential heat|Other Kerosene</t>
  </si>
  <si>
    <t xml:space="preserve">production|residential heat|Gas-/Diesel Oil</t>
  </si>
  <si>
    <t xml:space="preserve">production|residential heat|Fuel Oil</t>
  </si>
  <si>
    <t xml:space="preserve">production|residential heat|Petroleum Coke</t>
  </si>
  <si>
    <t xml:space="preserve">production|residential heat|Natural Gas</t>
  </si>
  <si>
    <t xml:space="preserve">m3/MJ</t>
  </si>
  <si>
    <t xml:space="preserve">production|residential heat|Other Hard Coal (Coal)</t>
  </si>
  <si>
    <t xml:space="preserve">production|residential heat|Coke</t>
  </si>
  <si>
    <t xml:space="preserve">MJ/MJ</t>
  </si>
  <si>
    <t xml:space="preserve">production|residential heat|Brown Coal Briquettes</t>
  </si>
  <si>
    <t xml:space="preserve">production|residential heat|Solar</t>
  </si>
  <si>
    <t xml:space="preserve">kWh/MJ</t>
  </si>
  <si>
    <t xml:space="preserve">production|residential heat|Straw</t>
  </si>
  <si>
    <t xml:space="preserve">production|residential heat|Firewood</t>
  </si>
  <si>
    <t xml:space="preserve">production|residential heat|Wood Chips</t>
  </si>
  <si>
    <t xml:space="preserve">production|residential heat|Wood Pellets</t>
  </si>
  <si>
    <t xml:space="preserve">production|residential heat|Bio methane</t>
  </si>
  <si>
    <t xml:space="preserve">production|residential heat|Biodiesel</t>
  </si>
  <si>
    <t xml:space="preserve">production|residential heat|Heat Pumps</t>
  </si>
  <si>
    <t xml:space="preserve">production|residential heat|Electricity</t>
  </si>
  <si>
    <t xml:space="preserve">production|residential heat|District Heating</t>
  </si>
  <si>
    <t xml:space="preserve">production|residential heat|Gas Works Gas</t>
  </si>
  <si>
    <t xml:space="preserve">production|residential heat|peat estimate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</si>
</sst>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"/>
    <numFmt numFmtId="167" formatCode="#,##0"/>
    <numFmt numFmtId="168" formatCode="#,##0.00"/>
    <numFmt numFmtId="169" formatCode="0.0"/>
    <numFmt numFmtId="170" formatCode="#,##0.00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ColWidth="11.83984375" defaultRowHeight="12.8" zeroHeight="false" outlineLevelRow="0" outlineLevelCol="0"/>
  <cols>
    <col collapsed="false" customWidth="false" hidden="false" outlineLevel="0" max="4" min="1" style="1" width="11.83"/>
    <col collapsed="false" customWidth="true" hidden="false" outlineLevel="0" max="5" min="5" style="1" width="59.48"/>
    <col collapsed="false" customWidth="false" hidden="false" outlineLevel="0" max="1024" min="6" style="1" width="11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n">
        <v>2035</v>
      </c>
      <c r="H1" s="3" t="n">
        <v>2050</v>
      </c>
      <c r="I1" s="3"/>
      <c r="J1" s="3"/>
      <c r="K1" s="3"/>
    </row>
    <row r="2" customFormat="false" ht="12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 t="n">
        <v>2.5</v>
      </c>
      <c r="H2" s="3" t="n">
        <v>5</v>
      </c>
      <c r="I2" s="3"/>
      <c r="J2" s="3"/>
      <c r="K2" s="3"/>
    </row>
    <row r="3" customFormat="false" ht="12.8" hidden="false" customHeight="false" outlineLevel="0" collapsed="false">
      <c r="A3" s="2" t="s">
        <v>6</v>
      </c>
      <c r="B3" s="2" t="s">
        <v>7</v>
      </c>
      <c r="C3" s="2" t="s">
        <v>8</v>
      </c>
      <c r="D3" s="2" t="s">
        <v>9</v>
      </c>
      <c r="E3" s="4" t="s">
        <v>12</v>
      </c>
      <c r="F3" s="2" t="s">
        <v>11</v>
      </c>
      <c r="G3" s="3" t="n">
        <v>12.6</v>
      </c>
      <c r="H3" s="3" t="n">
        <v>3.9564</v>
      </c>
      <c r="I3" s="3"/>
      <c r="J3" s="3"/>
      <c r="K3" s="3"/>
    </row>
    <row r="4" customFormat="false" ht="12.8" hidden="false" customHeight="false" outlineLevel="0" collapsed="false">
      <c r="A4" s="2" t="s">
        <v>6</v>
      </c>
      <c r="B4" s="2" t="s">
        <v>7</v>
      </c>
      <c r="C4" s="2" t="s">
        <v>8</v>
      </c>
      <c r="D4" s="2" t="s">
        <v>9</v>
      </c>
      <c r="E4" s="4" t="s">
        <v>13</v>
      </c>
      <c r="F4" s="2" t="s">
        <v>11</v>
      </c>
      <c r="G4" s="3" t="n">
        <v>37.9215</v>
      </c>
      <c r="H4" s="3" t="n">
        <v>54.657</v>
      </c>
      <c r="I4" s="3"/>
      <c r="J4" s="3"/>
      <c r="K4" s="3"/>
    </row>
    <row r="5" customFormat="false" ht="12.8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14</v>
      </c>
      <c r="F5" s="2" t="s">
        <v>11</v>
      </c>
      <c r="G5" s="3" t="n">
        <v>25.17048</v>
      </c>
      <c r="H5" s="3" t="n">
        <v>0.1008</v>
      </c>
      <c r="I5" s="3"/>
      <c r="J5" s="3"/>
      <c r="K5" s="3"/>
    </row>
    <row r="6" customFormat="false" ht="12.8" hidden="false" customHeight="false" outlineLevel="0" collapsed="false">
      <c r="A6" s="2" t="s">
        <v>6</v>
      </c>
      <c r="B6" s="2" t="s">
        <v>7</v>
      </c>
      <c r="C6" s="2" t="s">
        <v>8</v>
      </c>
      <c r="D6" s="2" t="s">
        <v>9</v>
      </c>
      <c r="E6" s="2" t="s">
        <v>15</v>
      </c>
      <c r="F6" s="2" t="s">
        <v>11</v>
      </c>
      <c r="G6" s="3" t="n">
        <v>78.19198</v>
      </c>
      <c r="H6" s="3" t="n">
        <v>63.7142</v>
      </c>
      <c r="I6" s="3"/>
      <c r="J6" s="3"/>
      <c r="K6" s="3"/>
    </row>
    <row r="7" customFormat="false" ht="12.8" hidden="false" customHeight="false" outlineLevel="0" collapsed="false">
      <c r="A7" s="2" t="s">
        <v>6</v>
      </c>
      <c r="B7" s="2" t="s">
        <v>7</v>
      </c>
      <c r="C7" s="2" t="s">
        <v>8</v>
      </c>
      <c r="D7" s="2" t="s">
        <v>9</v>
      </c>
      <c r="E7" s="2" t="s">
        <v>16</v>
      </c>
      <c r="F7" s="2" t="s">
        <v>11</v>
      </c>
      <c r="G7" s="3" t="n">
        <v>0</v>
      </c>
      <c r="H7" s="3" t="n">
        <v>0</v>
      </c>
      <c r="I7" s="3"/>
      <c r="J7" s="3"/>
      <c r="K7" s="3"/>
    </row>
    <row r="8" customFormat="false" ht="12.8" hidden="false" customHeight="false" outlineLevel="0" collapsed="false">
      <c r="A8" s="2" t="s">
        <v>6</v>
      </c>
      <c r="B8" s="2" t="s">
        <v>7</v>
      </c>
      <c r="C8" s="2" t="s">
        <v>8</v>
      </c>
      <c r="D8" s="2" t="s">
        <v>9</v>
      </c>
      <c r="E8" s="5" t="s">
        <v>17</v>
      </c>
      <c r="F8" s="2" t="s">
        <v>11</v>
      </c>
      <c r="G8" s="3" t="n">
        <v>10.24488</v>
      </c>
      <c r="H8" s="3" t="n">
        <v>4.87728</v>
      </c>
      <c r="I8" s="3"/>
      <c r="J8" s="3"/>
      <c r="K8" s="3"/>
    </row>
    <row r="9" customFormat="false" ht="12.8" hidden="false" customHeight="false" outlineLevel="0" collapsed="false">
      <c r="A9" s="2" t="s">
        <v>6</v>
      </c>
      <c r="B9" s="2" t="s">
        <v>7</v>
      </c>
      <c r="C9" s="2" t="s">
        <v>8</v>
      </c>
      <c r="D9" s="2" t="s">
        <v>9</v>
      </c>
      <c r="E9" s="5" t="s">
        <v>18</v>
      </c>
      <c r="F9" s="2" t="s">
        <v>11</v>
      </c>
      <c r="G9" s="3" t="n">
        <v>27.379944</v>
      </c>
      <c r="H9" s="3" t="n">
        <v>29.4804</v>
      </c>
      <c r="I9" s="3"/>
      <c r="J9" s="3"/>
      <c r="K9" s="3"/>
    </row>
    <row r="10" customFormat="false" ht="12.8" hidden="false" customHeight="false" outlineLevel="0" collapsed="false">
      <c r="A10" s="2" t="s">
        <v>6</v>
      </c>
      <c r="B10" s="2" t="s">
        <v>7</v>
      </c>
      <c r="C10" s="2" t="s">
        <v>8</v>
      </c>
      <c r="D10" s="2" t="s">
        <v>9</v>
      </c>
      <c r="E10" s="5" t="s">
        <v>19</v>
      </c>
      <c r="F10" s="2" t="s">
        <v>11</v>
      </c>
      <c r="G10" s="3" t="n">
        <v>21.4760484</v>
      </c>
      <c r="H10" s="3" t="n">
        <v>0</v>
      </c>
      <c r="I10" s="3"/>
      <c r="J10" s="3"/>
      <c r="K10" s="3"/>
    </row>
    <row r="11" customFormat="false" ht="12.8" hidden="false" customHeight="false" outlineLevel="0" collapsed="false">
      <c r="A11" s="2" t="s">
        <v>6</v>
      </c>
      <c r="B11" s="2" t="s">
        <v>7</v>
      </c>
      <c r="C11" s="2" t="s">
        <v>8</v>
      </c>
      <c r="D11" s="2" t="s">
        <v>9</v>
      </c>
      <c r="E11" s="5" t="s">
        <v>20</v>
      </c>
      <c r="F11" s="2" t="s">
        <v>11</v>
      </c>
      <c r="G11" s="3" t="n">
        <v>11.18664</v>
      </c>
      <c r="H11" s="3" t="n">
        <v>17.82054</v>
      </c>
      <c r="I11" s="3"/>
      <c r="J11" s="3"/>
      <c r="K11" s="3"/>
    </row>
    <row r="12" customFormat="false" ht="12.8" hidden="false" customHeight="false" outlineLevel="0" collapsed="false">
      <c r="A12" s="2" t="s">
        <v>6</v>
      </c>
      <c r="B12" s="2" t="s">
        <v>7</v>
      </c>
      <c r="C12" s="2" t="s">
        <v>8</v>
      </c>
      <c r="D12" s="2" t="s">
        <v>9</v>
      </c>
      <c r="E12" s="5" t="s">
        <v>21</v>
      </c>
      <c r="F12" s="2" t="s">
        <v>11</v>
      </c>
      <c r="G12" s="3" t="n">
        <v>4.75236</v>
      </c>
      <c r="H12" s="3" t="n">
        <v>4.19004</v>
      </c>
      <c r="I12" s="3"/>
      <c r="J12" s="3"/>
      <c r="K12" s="3"/>
    </row>
    <row r="13" customFormat="false" ht="12.8" hidden="false" customHeight="false" outlineLevel="0" collapsed="false">
      <c r="A13" s="2" t="s">
        <v>6</v>
      </c>
      <c r="B13" s="2" t="s">
        <v>7</v>
      </c>
      <c r="C13" s="2" t="s">
        <v>8</v>
      </c>
      <c r="D13" s="2" t="s">
        <v>9</v>
      </c>
      <c r="E13" s="5" t="s">
        <v>22</v>
      </c>
      <c r="F13" s="2" t="s">
        <v>11</v>
      </c>
      <c r="G13" s="3" t="n">
        <v>3.5</v>
      </c>
      <c r="H13" s="3" t="n">
        <v>7</v>
      </c>
      <c r="I13" s="3"/>
      <c r="J13" s="3"/>
      <c r="K13" s="3"/>
    </row>
    <row r="14" customFormat="false" ht="12.8" hidden="false" customHeight="false" outlineLevel="0" collapsed="false">
      <c r="A14" s="2" t="s">
        <v>6</v>
      </c>
      <c r="B14" s="2" t="s">
        <v>7</v>
      </c>
      <c r="C14" s="2" t="s">
        <v>8</v>
      </c>
      <c r="D14" s="2" t="s">
        <v>9</v>
      </c>
      <c r="E14" s="5" t="s">
        <v>23</v>
      </c>
      <c r="F14" s="2" t="s">
        <v>11</v>
      </c>
      <c r="G14" s="3" t="n">
        <v>4.7</v>
      </c>
      <c r="H14" s="3" t="n">
        <v>4.7</v>
      </c>
      <c r="I14" s="3"/>
      <c r="J14" s="3"/>
      <c r="K14" s="3"/>
    </row>
    <row r="15" customFormat="false" ht="12.8" hidden="false" customHeight="false" outlineLevel="0" collapsed="false">
      <c r="A15" s="2" t="s">
        <v>6</v>
      </c>
      <c r="B15" s="2" t="s">
        <v>7</v>
      </c>
      <c r="C15" s="2" t="s">
        <v>8</v>
      </c>
      <c r="D15" s="2" t="s">
        <v>9</v>
      </c>
      <c r="E15" s="5" t="s">
        <v>24</v>
      </c>
      <c r="F15" s="2" t="s">
        <v>11</v>
      </c>
      <c r="G15" s="3" t="n">
        <v>0</v>
      </c>
      <c r="H15" s="3" t="n">
        <v>0</v>
      </c>
      <c r="I15" s="3"/>
      <c r="J15" s="3"/>
      <c r="K15" s="3"/>
    </row>
    <row r="16" customFormat="false" ht="12.8" hidden="false" customHeight="false" outlineLevel="0" collapsed="false">
      <c r="A16" s="2" t="s">
        <v>6</v>
      </c>
      <c r="B16" s="2" t="s">
        <v>7</v>
      </c>
      <c r="C16" s="2" t="s">
        <v>8</v>
      </c>
      <c r="D16" s="2" t="s">
        <v>9</v>
      </c>
      <c r="E16" s="5" t="s">
        <v>25</v>
      </c>
      <c r="F16" s="2" t="s">
        <v>11</v>
      </c>
      <c r="G16" s="3" t="n">
        <v>22.19868</v>
      </c>
      <c r="H16" s="3" t="n">
        <v>7.5582</v>
      </c>
      <c r="I16" s="3"/>
      <c r="J16" s="3"/>
      <c r="K16" s="3"/>
    </row>
    <row r="17" customFormat="false" ht="12.8" hidden="false" customHeight="false" outlineLevel="0" collapsed="false">
      <c r="A17" s="2" t="s">
        <v>6</v>
      </c>
      <c r="B17" s="2" t="s">
        <v>7</v>
      </c>
      <c r="C17" s="2" t="s">
        <v>8</v>
      </c>
      <c r="D17" s="2" t="s">
        <v>9</v>
      </c>
      <c r="E17" s="5" t="s">
        <v>26</v>
      </c>
      <c r="F17" s="2" t="s">
        <v>11</v>
      </c>
      <c r="G17" s="3" t="n">
        <v>0</v>
      </c>
      <c r="H17" s="3" t="n">
        <v>0.0032472</v>
      </c>
      <c r="I17" s="3"/>
      <c r="J17" s="3"/>
      <c r="K17" s="3"/>
    </row>
    <row r="18" customFormat="false" ht="12.8" hidden="false" customHeight="false" outlineLevel="0" collapsed="false">
      <c r="A18" s="2" t="s">
        <v>6</v>
      </c>
      <c r="B18" s="2" t="s">
        <v>7</v>
      </c>
      <c r="C18" s="2" t="s">
        <v>8</v>
      </c>
      <c r="D18" s="2" t="s">
        <v>9</v>
      </c>
      <c r="E18" s="5" t="s">
        <v>27</v>
      </c>
      <c r="F18" s="2" t="s">
        <v>11</v>
      </c>
      <c r="G18" s="3" t="n">
        <v>-0.0199728</v>
      </c>
      <c r="H18" s="3" t="n">
        <v>-0.0217872</v>
      </c>
      <c r="I18" s="3"/>
      <c r="J18" s="3"/>
      <c r="K18" s="3"/>
    </row>
    <row r="19" customFormat="false" ht="12.8" hidden="false" customHeight="false" outlineLevel="0" collapsed="false">
      <c r="A19" s="2" t="s">
        <v>6</v>
      </c>
      <c r="B19" s="2" t="s">
        <v>7</v>
      </c>
      <c r="C19" s="2" t="s">
        <v>8</v>
      </c>
      <c r="D19" s="2" t="s">
        <v>9</v>
      </c>
      <c r="E19" s="5" t="s">
        <v>28</v>
      </c>
      <c r="F19" s="2" t="s">
        <v>29</v>
      </c>
      <c r="G19" s="3" t="n">
        <v>0.2</v>
      </c>
      <c r="H19" s="3" t="n">
        <v>0.2</v>
      </c>
      <c r="I19" s="3"/>
      <c r="J19" s="3"/>
      <c r="K19" s="3"/>
    </row>
    <row r="20" customFormat="false" ht="12.8" hidden="false" customHeight="false" outlineLevel="0" collapsed="false">
      <c r="A20" s="2" t="s">
        <v>6</v>
      </c>
      <c r="B20" s="2" t="s">
        <v>7</v>
      </c>
      <c r="C20" s="2" t="s">
        <v>8</v>
      </c>
      <c r="D20" s="2" t="s">
        <v>9</v>
      </c>
      <c r="E20" s="5" t="s">
        <v>30</v>
      </c>
      <c r="F20" s="2" t="s">
        <v>29</v>
      </c>
      <c r="G20" s="3" t="n">
        <v>0.7</v>
      </c>
      <c r="H20" s="3" t="n">
        <v>0.7</v>
      </c>
      <c r="I20" s="3"/>
      <c r="J20" s="3"/>
      <c r="K20" s="3"/>
    </row>
    <row r="21" customFormat="false" ht="12.8" hidden="false" customHeight="false" outlineLevel="0" collapsed="false">
      <c r="A21" s="2" t="s">
        <v>6</v>
      </c>
      <c r="B21" s="2" t="s">
        <v>7</v>
      </c>
      <c r="C21" s="2" t="s">
        <v>8</v>
      </c>
      <c r="D21" s="2" t="s">
        <v>9</v>
      </c>
      <c r="E21" s="2"/>
      <c r="F21" s="2"/>
      <c r="G21" s="3"/>
      <c r="H21" s="3"/>
      <c r="I21" s="3"/>
      <c r="J21" s="3"/>
      <c r="K21" s="3"/>
    </row>
    <row r="22" customFormat="false" ht="12.8" hidden="false" customHeight="false" outlineLevel="0" collapsed="false">
      <c r="A22" s="2" t="s">
        <v>6</v>
      </c>
      <c r="B22" s="2" t="s">
        <v>7</v>
      </c>
      <c r="C22" s="2" t="s">
        <v>8</v>
      </c>
      <c r="D22" s="2" t="s">
        <v>9</v>
      </c>
      <c r="E22" s="2"/>
      <c r="F22" s="2"/>
      <c r="G22" s="3"/>
      <c r="H22" s="3"/>
      <c r="I22" s="3"/>
      <c r="J22" s="3"/>
      <c r="K22" s="3"/>
    </row>
    <row r="23" customFormat="false" ht="12.8" hidden="false" customHeight="false" outlineLevel="0" collapsed="false">
      <c r="A23" s="2" t="s">
        <v>6</v>
      </c>
      <c r="B23" s="2" t="s">
        <v>7</v>
      </c>
      <c r="C23" s="2" t="s">
        <v>8</v>
      </c>
      <c r="D23" s="2" t="s">
        <v>9</v>
      </c>
      <c r="E23" s="2"/>
      <c r="F23" s="2"/>
      <c r="G23" s="3"/>
      <c r="H23" s="3"/>
      <c r="I23" s="3"/>
      <c r="J23" s="3"/>
      <c r="K23" s="3"/>
    </row>
    <row r="24" customFormat="false" ht="12.8" hidden="false" customHeight="false" outlineLevel="0" collapsed="false">
      <c r="A24" s="2" t="s">
        <v>6</v>
      </c>
      <c r="B24" s="2" t="s">
        <v>7</v>
      </c>
      <c r="C24" s="2" t="s">
        <v>8</v>
      </c>
      <c r="D24" s="2" t="s">
        <v>9</v>
      </c>
      <c r="E24" s="2"/>
      <c r="F24" s="2"/>
      <c r="G24" s="3"/>
      <c r="H24" s="3"/>
      <c r="I24" s="3"/>
      <c r="J24" s="3"/>
      <c r="K24" s="3"/>
    </row>
    <row r="25" customFormat="false" ht="12.8" hidden="false" customHeight="false" outlineLevel="0" collapsed="false">
      <c r="A25" s="2" t="s">
        <v>6</v>
      </c>
      <c r="B25" s="2" t="s">
        <v>7</v>
      </c>
      <c r="C25" s="2" t="s">
        <v>8</v>
      </c>
      <c r="D25" s="2" t="s">
        <v>9</v>
      </c>
      <c r="E25" s="2"/>
      <c r="F25" s="2"/>
      <c r="G25" s="3"/>
      <c r="H25" s="3"/>
      <c r="I25" s="3"/>
      <c r="J25" s="3"/>
      <c r="K25" s="3"/>
    </row>
    <row r="26" customFormat="false" ht="12.8" hidden="false" customHeight="false" outlineLevel="0" collapsed="false">
      <c r="A26" s="2" t="s">
        <v>6</v>
      </c>
      <c r="B26" s="2" t="s">
        <v>7</v>
      </c>
      <c r="C26" s="2" t="s">
        <v>8</v>
      </c>
      <c r="D26" s="2" t="s">
        <v>9</v>
      </c>
      <c r="E26" s="2"/>
      <c r="F26" s="2"/>
      <c r="G26" s="3"/>
      <c r="H26" s="3"/>
      <c r="I26" s="3"/>
      <c r="J26" s="3"/>
      <c r="K26" s="3"/>
    </row>
    <row r="27" customFormat="false" ht="12.8" hidden="false" customHeight="false" outlineLevel="0" collapsed="false">
      <c r="A27" s="2" t="s">
        <v>6</v>
      </c>
      <c r="B27" s="2" t="s">
        <v>7</v>
      </c>
      <c r="C27" s="2" t="s">
        <v>8</v>
      </c>
      <c r="D27" s="2" t="s">
        <v>9</v>
      </c>
      <c r="E27" s="2"/>
      <c r="F27" s="2"/>
      <c r="G27" s="6"/>
      <c r="H27" s="6"/>
      <c r="I27" s="3"/>
      <c r="J27" s="3"/>
      <c r="K27" s="3"/>
    </row>
    <row r="28" customFormat="false" ht="12.8" hidden="false" customHeight="false" outlineLevel="0" collapsed="false">
      <c r="A28" s="2" t="s">
        <v>6</v>
      </c>
      <c r="B28" s="2" t="s">
        <v>7</v>
      </c>
      <c r="C28" s="2" t="s">
        <v>8</v>
      </c>
      <c r="D28" s="2" t="s">
        <v>9</v>
      </c>
      <c r="E28" s="2"/>
      <c r="F28" s="2"/>
      <c r="G28" s="3"/>
      <c r="H28" s="3"/>
      <c r="I28" s="3"/>
      <c r="J28" s="3"/>
      <c r="K28" s="3"/>
    </row>
    <row r="29" customFormat="false" ht="12.8" hidden="false" customHeight="false" outlineLevel="0" collapsed="false">
      <c r="A29" s="1" t="s">
        <v>6</v>
      </c>
      <c r="B29" s="2" t="s">
        <v>7</v>
      </c>
      <c r="C29" s="2" t="s">
        <v>8</v>
      </c>
      <c r="D29" s="2" t="s">
        <v>9</v>
      </c>
      <c r="E29" s="2"/>
    </row>
    <row r="30" customFormat="false" ht="12.8" hidden="false" customHeight="false" outlineLevel="0" collapsed="false">
      <c r="A30" s="1" t="s">
        <v>6</v>
      </c>
      <c r="B30" s="1" t="s">
        <v>7</v>
      </c>
      <c r="C30" s="2" t="s">
        <v>8</v>
      </c>
      <c r="D30" s="1" t="s">
        <v>9</v>
      </c>
    </row>
    <row r="31" customFormat="false" ht="12.8" hidden="false" customHeight="false" outlineLevel="0" collapsed="false">
      <c r="A31" s="1" t="s">
        <v>6</v>
      </c>
      <c r="B31" s="1" t="s">
        <v>7</v>
      </c>
      <c r="C31" s="2" t="s">
        <v>8</v>
      </c>
      <c r="D31" s="1" t="s">
        <v>9</v>
      </c>
    </row>
    <row r="32" customFormat="false" ht="12.8" hidden="false" customHeight="false" outlineLevel="0" collapsed="false">
      <c r="A32" s="1" t="s">
        <v>6</v>
      </c>
      <c r="B32" s="1" t="s">
        <v>7</v>
      </c>
      <c r="C32" s="2" t="s">
        <v>8</v>
      </c>
      <c r="D32" s="1" t="s">
        <v>9</v>
      </c>
    </row>
    <row r="33" customFormat="false" ht="12.8" hidden="false" customHeight="false" outlineLevel="0" collapsed="false">
      <c r="A33" s="1" t="s">
        <v>6</v>
      </c>
      <c r="B33" s="1" t="s">
        <v>7</v>
      </c>
      <c r="C33" s="2" t="s">
        <v>8</v>
      </c>
      <c r="D33" s="1" t="s">
        <v>9</v>
      </c>
    </row>
    <row r="34" customFormat="false" ht="12.8" hidden="false" customHeight="false" outlineLevel="0" collapsed="false">
      <c r="A34" s="1" t="s">
        <v>6</v>
      </c>
      <c r="B34" s="1" t="s">
        <v>7</v>
      </c>
      <c r="C34" s="2" t="s">
        <v>8</v>
      </c>
      <c r="D34" s="1" t="s">
        <v>9</v>
      </c>
    </row>
    <row r="35" customFormat="false" ht="12.8" hidden="false" customHeight="false" outlineLevel="0" collapsed="false">
      <c r="A35" s="1" t="s">
        <v>6</v>
      </c>
      <c r="B35" s="1" t="s">
        <v>7</v>
      </c>
      <c r="C35" s="2" t="s">
        <v>8</v>
      </c>
      <c r="D35" s="1" t="s">
        <v>9</v>
      </c>
      <c r="J35" s="7"/>
      <c r="K35" s="8"/>
    </row>
    <row r="36" customFormat="false" ht="12.8" hidden="false" customHeight="false" outlineLevel="0" collapsed="false">
      <c r="A36" s="1" t="s">
        <v>6</v>
      </c>
      <c r="B36" s="1" t="s">
        <v>7</v>
      </c>
      <c r="C36" s="2" t="s">
        <v>8</v>
      </c>
      <c r="D36" s="1" t="s">
        <v>9</v>
      </c>
      <c r="J36" s="7"/>
      <c r="K36" s="7"/>
    </row>
    <row r="37" customFormat="false" ht="12.8" hidden="false" customHeight="false" outlineLevel="0" collapsed="false">
      <c r="A37" s="1" t="s">
        <v>6</v>
      </c>
      <c r="B37" s="1" t="s">
        <v>7</v>
      </c>
      <c r="C37" s="2" t="s">
        <v>8</v>
      </c>
      <c r="D37" s="1" t="s">
        <v>9</v>
      </c>
      <c r="E37" s="9"/>
      <c r="J37" s="7"/>
      <c r="K37" s="8"/>
    </row>
    <row r="38" customFormat="false" ht="12.8" hidden="false" customHeight="false" outlineLevel="0" collapsed="false">
      <c r="A38" s="1" t="s">
        <v>6</v>
      </c>
      <c r="B38" s="1" t="s">
        <v>7</v>
      </c>
      <c r="C38" s="2" t="s">
        <v>8</v>
      </c>
      <c r="D38" s="1" t="s">
        <v>9</v>
      </c>
      <c r="J38" s="7"/>
      <c r="K38" s="8"/>
    </row>
    <row r="39" customFormat="false" ht="12.8" hidden="false" customHeight="false" outlineLevel="0" collapsed="false">
      <c r="A39" s="1" t="s">
        <v>6</v>
      </c>
      <c r="B39" s="1" t="s">
        <v>7</v>
      </c>
      <c r="C39" s="2" t="s">
        <v>8</v>
      </c>
      <c r="D39" s="1" t="s">
        <v>9</v>
      </c>
      <c r="J39" s="8"/>
      <c r="K39" s="8"/>
    </row>
    <row r="40" customFormat="false" ht="12.8" hidden="false" customHeight="false" outlineLevel="0" collapsed="false">
      <c r="A40" s="1" t="s">
        <v>6</v>
      </c>
      <c r="B40" s="1" t="s">
        <v>7</v>
      </c>
      <c r="C40" s="2" t="s">
        <v>8</v>
      </c>
      <c r="D40" s="1" t="s">
        <v>9</v>
      </c>
      <c r="J40" s="8"/>
      <c r="K40" s="8"/>
    </row>
    <row r="41" customFormat="false" ht="12.8" hidden="false" customHeight="false" outlineLevel="0" collapsed="false">
      <c r="A41" s="1" t="s">
        <v>6</v>
      </c>
      <c r="B41" s="1" t="s">
        <v>7</v>
      </c>
      <c r="C41" s="2" t="s">
        <v>8</v>
      </c>
      <c r="D41" s="1" t="s">
        <v>9</v>
      </c>
      <c r="J41" s="7"/>
      <c r="K41" s="8"/>
    </row>
    <row r="42" customFormat="false" ht="12.8" hidden="false" customHeight="false" outlineLevel="0" collapsed="false">
      <c r="A42" s="1" t="s">
        <v>6</v>
      </c>
      <c r="B42" s="1" t="s">
        <v>7</v>
      </c>
      <c r="C42" s="2" t="s">
        <v>8</v>
      </c>
      <c r="D42" s="1" t="s">
        <v>9</v>
      </c>
      <c r="J42" s="7"/>
      <c r="K42" s="8"/>
    </row>
    <row r="43" customFormat="false" ht="12.8" hidden="false" customHeight="false" outlineLevel="0" collapsed="false">
      <c r="A43" s="1" t="s">
        <v>6</v>
      </c>
      <c r="B43" s="1" t="s">
        <v>7</v>
      </c>
      <c r="C43" s="2" t="s">
        <v>8</v>
      </c>
      <c r="D43" s="1" t="s">
        <v>9</v>
      </c>
      <c r="J43" s="7"/>
      <c r="K43" s="7"/>
    </row>
    <row r="44" customFormat="false" ht="12.8" hidden="false" customHeight="false" outlineLevel="0" collapsed="false">
      <c r="A44" s="1" t="s">
        <v>6</v>
      </c>
      <c r="B44" s="1" t="s">
        <v>7</v>
      </c>
      <c r="C44" s="2" t="s">
        <v>8</v>
      </c>
      <c r="D44" s="1" t="s">
        <v>9</v>
      </c>
      <c r="E44" s="9"/>
      <c r="J44" s="7"/>
      <c r="K44" s="7"/>
    </row>
    <row r="45" customFormat="false" ht="12.8" hidden="false" customHeight="false" outlineLevel="0" collapsed="false">
      <c r="A45" s="1" t="s">
        <v>6</v>
      </c>
      <c r="B45" s="1" t="s">
        <v>7</v>
      </c>
      <c r="C45" s="2" t="s">
        <v>8</v>
      </c>
      <c r="D45" s="1" t="s">
        <v>9</v>
      </c>
      <c r="E45" s="9"/>
      <c r="J45" s="8"/>
      <c r="K45" s="7"/>
    </row>
    <row r="46" customFormat="false" ht="12.8" hidden="false" customHeight="false" outlineLevel="0" collapsed="false">
      <c r="A46" s="1" t="s">
        <v>6</v>
      </c>
      <c r="B46" s="1" t="s">
        <v>7</v>
      </c>
      <c r="C46" s="2" t="s">
        <v>8</v>
      </c>
      <c r="D46" s="1" t="s">
        <v>9</v>
      </c>
      <c r="E46" s="9"/>
      <c r="J46" s="8"/>
      <c r="K46" s="7"/>
    </row>
    <row r="47" customFormat="false" ht="12.8" hidden="false" customHeight="false" outlineLevel="0" collapsed="false">
      <c r="A47" s="1" t="s">
        <v>6</v>
      </c>
      <c r="B47" s="1" t="s">
        <v>7</v>
      </c>
      <c r="C47" s="2" t="s">
        <v>8</v>
      </c>
      <c r="D47" s="1" t="s">
        <v>9</v>
      </c>
      <c r="E47" s="9"/>
      <c r="J47" s="7"/>
      <c r="K47" s="7"/>
    </row>
    <row r="48" customFormat="false" ht="12.8" hidden="false" customHeight="false" outlineLevel="0" collapsed="false">
      <c r="A48" s="1" t="s">
        <v>6</v>
      </c>
      <c r="B48" s="1" t="s">
        <v>7</v>
      </c>
      <c r="C48" s="2" t="s">
        <v>8</v>
      </c>
      <c r="D48" s="1" t="s">
        <v>9</v>
      </c>
      <c r="J48" s="7"/>
      <c r="K48" s="7"/>
    </row>
    <row r="49" customFormat="false" ht="12.8" hidden="false" customHeight="false" outlineLevel="0" collapsed="false">
      <c r="A49" s="1" t="s">
        <v>6</v>
      </c>
      <c r="B49" s="1" t="s">
        <v>7</v>
      </c>
      <c r="C49" s="2" t="s">
        <v>8</v>
      </c>
      <c r="D49" s="1" t="s">
        <v>9</v>
      </c>
      <c r="J49" s="7"/>
      <c r="K49" s="7"/>
    </row>
    <row r="50" customFormat="false" ht="12.8" hidden="false" customHeight="false" outlineLevel="0" collapsed="false">
      <c r="A50" s="1" t="s">
        <v>6</v>
      </c>
      <c r="B50" s="1" t="s">
        <v>7</v>
      </c>
      <c r="C50" s="2" t="s">
        <v>8</v>
      </c>
      <c r="D50" s="1" t="s">
        <v>9</v>
      </c>
      <c r="J50" s="7"/>
      <c r="K50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0" activeCellId="0" sqref="L30"/>
    </sheetView>
  </sheetViews>
  <sheetFormatPr defaultColWidth="11.83984375" defaultRowHeight="12.8" zeroHeight="false" outlineLevelRow="0" outlineLevelCol="0"/>
  <cols>
    <col collapsed="false" customWidth="true" hidden="false" outlineLevel="0" max="5" min="5" style="0" width="59.48"/>
    <col collapsed="false" customWidth="true" hidden="false" outlineLevel="0" max="11" min="11" style="0" width="15.66"/>
  </cols>
  <sheetData>
    <row r="1" customFormat="false" ht="12.8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n">
        <v>1860</v>
      </c>
      <c r="H1" s="11" t="n">
        <v>1890</v>
      </c>
      <c r="I1" s="11" t="n">
        <v>1920</v>
      </c>
      <c r="J1" s="11" t="n">
        <v>1970</v>
      </c>
      <c r="K1" s="11" t="n">
        <v>2010</v>
      </c>
    </row>
    <row r="2" customFormat="false" ht="12.8" hidden="false" customHeight="false" outlineLevel="0" collapsed="false">
      <c r="A2" s="10" t="s">
        <v>6</v>
      </c>
      <c r="B2" s="10" t="s">
        <v>7</v>
      </c>
      <c r="C2" s="10" t="s">
        <v>31</v>
      </c>
      <c r="D2" s="10" t="s">
        <v>9</v>
      </c>
      <c r="E2" s="10" t="s">
        <v>32</v>
      </c>
      <c r="F2" s="10" t="s">
        <v>33</v>
      </c>
      <c r="G2" s="11" t="n">
        <v>25500</v>
      </c>
      <c r="H2" s="11" t="n">
        <v>25500</v>
      </c>
      <c r="I2" s="11" t="n">
        <v>25850</v>
      </c>
      <c r="J2" s="11" t="n">
        <v>51900</v>
      </c>
      <c r="K2" s="11" t="n">
        <v>33100</v>
      </c>
    </row>
    <row r="3" customFormat="false" ht="35.05" hidden="false" customHeight="false" outlineLevel="0" collapsed="false">
      <c r="A3" s="10" t="s">
        <v>6</v>
      </c>
      <c r="B3" s="10" t="s">
        <v>7</v>
      </c>
      <c r="C3" s="10" t="s">
        <v>31</v>
      </c>
      <c r="D3" s="10" t="s">
        <v>9</v>
      </c>
      <c r="E3" s="10" t="s">
        <v>34</v>
      </c>
      <c r="F3" s="10" t="s">
        <v>35</v>
      </c>
      <c r="G3" s="11" t="n">
        <v>3.742241226</v>
      </c>
      <c r="H3" s="11" t="n">
        <v>2.401320085</v>
      </c>
      <c r="I3" s="11" t="n">
        <v>1.767859921</v>
      </c>
      <c r="J3" s="11" t="n">
        <v>1.227969532</v>
      </c>
      <c r="K3" s="11" t="n">
        <v>2.227969532</v>
      </c>
    </row>
    <row r="4" customFormat="false" ht="12.8" hidden="false" customHeight="false" outlineLevel="0" collapsed="false">
      <c r="A4" s="10" t="s">
        <v>6</v>
      </c>
      <c r="B4" s="10" t="s">
        <v>7</v>
      </c>
      <c r="C4" s="10" t="s">
        <v>31</v>
      </c>
      <c r="D4" s="10" t="s">
        <v>9</v>
      </c>
      <c r="E4" s="10" t="s">
        <v>36</v>
      </c>
      <c r="F4" s="10" t="s">
        <v>29</v>
      </c>
      <c r="G4" s="11" t="n">
        <v>0</v>
      </c>
      <c r="H4" s="11" t="n">
        <v>0</v>
      </c>
      <c r="I4" s="11" t="n">
        <v>0.296</v>
      </c>
      <c r="J4" s="11" t="n">
        <v>0.094</v>
      </c>
      <c r="K4" s="11" t="n">
        <v>0.037</v>
      </c>
    </row>
    <row r="5" customFormat="false" ht="12.8" hidden="false" customHeight="false" outlineLevel="0" collapsed="false">
      <c r="A5" s="10" t="s">
        <v>6</v>
      </c>
      <c r="B5" s="10" t="s">
        <v>7</v>
      </c>
      <c r="C5" s="10" t="s">
        <v>31</v>
      </c>
      <c r="D5" s="10" t="s">
        <v>9</v>
      </c>
      <c r="E5" s="10" t="s">
        <v>37</v>
      </c>
      <c r="F5" s="10" t="s">
        <v>38</v>
      </c>
      <c r="G5" s="12" t="n">
        <v>0</v>
      </c>
      <c r="H5" s="11" t="n">
        <v>3.2</v>
      </c>
      <c r="I5" s="11" t="n">
        <v>2.1</v>
      </c>
      <c r="J5" s="13" t="n">
        <v>0.87</v>
      </c>
      <c r="K5" s="12" t="n">
        <v>0.5</v>
      </c>
    </row>
    <row r="6" customFormat="false" ht="12.8" hidden="false" customHeight="false" outlineLevel="0" collapsed="false">
      <c r="A6" s="10" t="s">
        <v>6</v>
      </c>
      <c r="B6" s="10" t="s">
        <v>7</v>
      </c>
      <c r="C6" s="10" t="s">
        <v>31</v>
      </c>
      <c r="D6" s="10" t="s">
        <v>9</v>
      </c>
      <c r="E6" s="10" t="s">
        <v>39</v>
      </c>
      <c r="F6" s="10" t="s">
        <v>29</v>
      </c>
      <c r="G6" s="11" t="n">
        <v>0</v>
      </c>
      <c r="H6" s="11" t="n">
        <v>0</v>
      </c>
      <c r="I6" s="11" t="n">
        <v>0</v>
      </c>
      <c r="J6" s="11" t="n">
        <v>1</v>
      </c>
      <c r="K6" s="11" t="n">
        <v>1</v>
      </c>
    </row>
    <row r="7" customFormat="false" ht="12.8" hidden="false" customHeight="false" outlineLevel="0" collapsed="false">
      <c r="A7" s="10" t="s">
        <v>6</v>
      </c>
      <c r="B7" s="10" t="s">
        <v>7</v>
      </c>
      <c r="C7" s="10" t="s">
        <v>31</v>
      </c>
      <c r="D7" s="10" t="s">
        <v>9</v>
      </c>
      <c r="E7" s="10" t="s">
        <v>40</v>
      </c>
      <c r="F7" s="10" t="s">
        <v>41</v>
      </c>
      <c r="G7" s="11" t="n">
        <f aca="false">MJ!G7/45.5</f>
        <v>0</v>
      </c>
      <c r="H7" s="11" t="n">
        <f aca="false">MJ!H7/45.5</f>
        <v>0</v>
      </c>
      <c r="I7" s="11" t="n">
        <f aca="false">MJ!I7/45.5</f>
        <v>0</v>
      </c>
      <c r="J7" s="11" t="n">
        <f aca="false">MJ!J7/45.5</f>
        <v>0</v>
      </c>
      <c r="K7" s="14" t="n">
        <f aca="false">MJ!K7/45.5</f>
        <v>0</v>
      </c>
      <c r="L7" s="15"/>
      <c r="M7" s="15" t="n">
        <f aca="false">MJ!K7</f>
        <v>0</v>
      </c>
    </row>
    <row r="8" customFormat="false" ht="12.8" hidden="false" customHeight="false" outlineLevel="0" collapsed="false">
      <c r="A8" s="10" t="s">
        <v>6</v>
      </c>
      <c r="B8" s="10" t="s">
        <v>7</v>
      </c>
      <c r="C8" s="10" t="s">
        <v>31</v>
      </c>
      <c r="D8" s="10" t="s">
        <v>9</v>
      </c>
      <c r="E8" s="10" t="s">
        <v>42</v>
      </c>
      <c r="F8" s="10" t="s">
        <v>41</v>
      </c>
      <c r="G8" s="11" t="n">
        <f aca="false">MJ!G8/42.6</f>
        <v>0.24049014084507</v>
      </c>
      <c r="H8" s="11" t="n">
        <f aca="false">MJ!H8/42.6</f>
        <v>0.11449014084507</v>
      </c>
      <c r="I8" s="11" t="n">
        <f aca="false">MJ!I8/42.6</f>
        <v>0</v>
      </c>
      <c r="J8" s="11" t="n">
        <f aca="false">MJ!J8/42.6</f>
        <v>0</v>
      </c>
      <c r="K8" s="14" t="n">
        <f aca="false">MJ!K8/42.6</f>
        <v>0</v>
      </c>
      <c r="L8" s="15"/>
      <c r="M8" s="15" t="n">
        <f aca="false">MJ!K8</f>
        <v>0</v>
      </c>
    </row>
    <row r="9" customFormat="false" ht="12.8" hidden="false" customHeight="false" outlineLevel="0" collapsed="false">
      <c r="A9" s="10" t="s">
        <v>6</v>
      </c>
      <c r="B9" s="10" t="s">
        <v>7</v>
      </c>
      <c r="C9" s="10" t="s">
        <v>31</v>
      </c>
      <c r="D9" s="10" t="s">
        <v>9</v>
      </c>
      <c r="E9" s="10" t="s">
        <v>43</v>
      </c>
      <c r="F9" s="10" t="s">
        <v>41</v>
      </c>
      <c r="G9" s="11" t="n">
        <f aca="false">MJ!G9/43</f>
        <v>0.63674288372093</v>
      </c>
      <c r="H9" s="11" t="n">
        <f aca="false">MJ!H9/43</f>
        <v>0.685590697674419</v>
      </c>
      <c r="I9" s="11" t="n">
        <f aca="false">MJ!I9/43</f>
        <v>0</v>
      </c>
      <c r="J9" s="11" t="n">
        <f aca="false">MJ!J9/43</f>
        <v>0</v>
      </c>
      <c r="K9" s="14" t="n">
        <f aca="false">MJ!K9/43</f>
        <v>0</v>
      </c>
      <c r="L9" s="15"/>
      <c r="M9" s="15" t="n">
        <f aca="false">MJ!K9</f>
        <v>0</v>
      </c>
    </row>
    <row r="10" customFormat="false" ht="12.8" hidden="false" customHeight="false" outlineLevel="0" collapsed="false">
      <c r="A10" s="10" t="s">
        <v>6</v>
      </c>
      <c r="B10" s="10" t="s">
        <v>7</v>
      </c>
      <c r="C10" s="10" t="s">
        <v>31</v>
      </c>
      <c r="D10" s="10" t="s">
        <v>9</v>
      </c>
      <c r="E10" s="10" t="s">
        <v>44</v>
      </c>
      <c r="F10" s="10" t="s">
        <v>41</v>
      </c>
      <c r="G10" s="11" t="n">
        <f aca="false">MJ!G10/42.6</f>
        <v>0.504132591549296</v>
      </c>
      <c r="H10" s="11" t="n">
        <f aca="false">MJ!H10/42.6</f>
        <v>0</v>
      </c>
      <c r="I10" s="11" t="n">
        <f aca="false">MJ!I10/42.6</f>
        <v>0</v>
      </c>
      <c r="J10" s="11" t="n">
        <f aca="false">MJ!J10/42.6</f>
        <v>0</v>
      </c>
      <c r="K10" s="14" t="n">
        <f aca="false">MJ!K10/42.6</f>
        <v>0</v>
      </c>
      <c r="L10" s="15"/>
      <c r="M10" s="15" t="n">
        <f aca="false">MJ!K10</f>
        <v>0</v>
      </c>
    </row>
    <row r="11" customFormat="false" ht="12.8" hidden="false" customHeight="false" outlineLevel="0" collapsed="false">
      <c r="A11" s="10" t="s">
        <v>6</v>
      </c>
      <c r="B11" s="10" t="s">
        <v>7</v>
      </c>
      <c r="C11" s="10" t="s">
        <v>31</v>
      </c>
      <c r="D11" s="10" t="s">
        <v>9</v>
      </c>
      <c r="E11" s="10" t="s">
        <v>45</v>
      </c>
      <c r="F11" s="10" t="s">
        <v>41</v>
      </c>
      <c r="G11" s="11" t="n">
        <f aca="false">MJ!G11/38.5</f>
        <v>0.290562077922078</v>
      </c>
      <c r="H11" s="11" t="n">
        <f aca="false">MJ!H11/38.5</f>
        <v>0.462871168831169</v>
      </c>
      <c r="I11" s="11" t="n">
        <f aca="false">MJ!I11/38.5</f>
        <v>0</v>
      </c>
      <c r="J11" s="11" t="n">
        <f aca="false">MJ!J11/38.5</f>
        <v>0</v>
      </c>
      <c r="K11" s="14" t="n">
        <f aca="false">MJ!K11/38.5</f>
        <v>0</v>
      </c>
      <c r="L11" s="15"/>
      <c r="M11" s="15" t="n">
        <f aca="false">MJ!K11</f>
        <v>0</v>
      </c>
    </row>
    <row r="12" customFormat="false" ht="12.8" hidden="false" customHeight="false" outlineLevel="0" collapsed="false">
      <c r="A12" s="10" t="s">
        <v>6</v>
      </c>
      <c r="B12" s="10" t="s">
        <v>7</v>
      </c>
      <c r="C12" s="10" t="s">
        <v>31</v>
      </c>
      <c r="D12" s="10" t="s">
        <v>9</v>
      </c>
      <c r="E12" s="10" t="s">
        <v>46</v>
      </c>
      <c r="F12" s="10" t="s">
        <v>41</v>
      </c>
      <c r="G12" s="11" t="n">
        <f aca="false">MJ!G12/31.3</f>
        <v>0.151832587859425</v>
      </c>
      <c r="H12" s="11" t="n">
        <f aca="false">MJ!H12/31.3</f>
        <v>0.133867092651757</v>
      </c>
      <c r="I12" s="11" t="n">
        <f aca="false">MJ!I12/31.3</f>
        <v>0</v>
      </c>
      <c r="J12" s="11" t="n">
        <f aca="false">MJ!J12/31.3</f>
        <v>0</v>
      </c>
      <c r="K12" s="14" t="n">
        <f aca="false">MJ!K12/31.3</f>
        <v>0</v>
      </c>
      <c r="L12" s="15"/>
      <c r="M12" s="15" t="n">
        <f aca="false">MJ!K12</f>
        <v>0</v>
      </c>
    </row>
    <row r="13" customFormat="false" ht="12.8" hidden="false" customHeight="false" outlineLevel="0" collapsed="false">
      <c r="A13" s="10" t="s">
        <v>6</v>
      </c>
      <c r="B13" s="10" t="s">
        <v>7</v>
      </c>
      <c r="C13" s="10" t="s">
        <v>31</v>
      </c>
      <c r="D13" s="10" t="s">
        <v>9</v>
      </c>
      <c r="E13" s="10" t="s">
        <v>47</v>
      </c>
      <c r="F13" s="10" t="s">
        <v>48</v>
      </c>
      <c r="G13" s="16" t="n">
        <f aca="false">MJ!G13/45/0.65</f>
        <v>0.11965811965812</v>
      </c>
      <c r="H13" s="16" t="n">
        <f aca="false">MJ!H13/45/0.65</f>
        <v>0.239316239316239</v>
      </c>
      <c r="I13" s="16" t="n">
        <f aca="false">MJ!I13/45/0.65</f>
        <v>0</v>
      </c>
      <c r="J13" s="16" t="n">
        <f aca="false">MJ!J13/45/0.65</f>
        <v>0</v>
      </c>
      <c r="K13" s="14" t="n">
        <f aca="false">MJ!K13/45/0.65</f>
        <v>0</v>
      </c>
      <c r="L13" s="15"/>
      <c r="M13" s="15" t="n">
        <f aca="false">MJ!K13</f>
        <v>0</v>
      </c>
    </row>
    <row r="14" customFormat="false" ht="12.8" hidden="false" customHeight="false" outlineLevel="0" collapsed="false">
      <c r="A14" s="10" t="s">
        <v>6</v>
      </c>
      <c r="B14" s="10" t="s">
        <v>7</v>
      </c>
      <c r="C14" s="10" t="s">
        <v>31</v>
      </c>
      <c r="D14" s="10" t="s">
        <v>9</v>
      </c>
      <c r="E14" s="10" t="s">
        <v>49</v>
      </c>
      <c r="F14" s="10" t="s">
        <v>41</v>
      </c>
      <c r="G14" s="11" t="n">
        <f aca="false">MJ!G14/26.4</f>
        <v>0.178030303030303</v>
      </c>
      <c r="H14" s="11" t="n">
        <f aca="false">MJ!H14/26.4</f>
        <v>0.178030303030303</v>
      </c>
      <c r="I14" s="11" t="n">
        <f aca="false">MJ!I14/26.4</f>
        <v>0</v>
      </c>
      <c r="J14" s="11" t="n">
        <f aca="false">MJ!J14/26.4</f>
        <v>0</v>
      </c>
      <c r="K14" s="14" t="n">
        <f aca="false">MJ!K14/26.4</f>
        <v>0</v>
      </c>
      <c r="L14" s="15"/>
      <c r="M14" s="15" t="n">
        <f aca="false">MJ!K14</f>
        <v>0</v>
      </c>
    </row>
    <row r="15" customFormat="false" ht="12.8" hidden="false" customHeight="false" outlineLevel="0" collapsed="false">
      <c r="A15" s="10" t="s">
        <v>6</v>
      </c>
      <c r="B15" s="10" t="s">
        <v>7</v>
      </c>
      <c r="C15" s="10" t="s">
        <v>31</v>
      </c>
      <c r="D15" s="10" t="s">
        <v>9</v>
      </c>
      <c r="E15" s="10" t="s">
        <v>50</v>
      </c>
      <c r="F15" s="10" t="s">
        <v>51</v>
      </c>
      <c r="G15" s="11" t="n">
        <f aca="false">MJ!G15</f>
        <v>0</v>
      </c>
      <c r="H15" s="11" t="n">
        <f aca="false">MJ!H15</f>
        <v>0</v>
      </c>
      <c r="I15" s="11" t="n">
        <f aca="false">MJ!I15</f>
        <v>0</v>
      </c>
      <c r="J15" s="17" t="n">
        <f aca="false">MJ!J15</f>
        <v>0</v>
      </c>
      <c r="K15" s="14" t="n">
        <f aca="false">MJ!K15</f>
        <v>0</v>
      </c>
      <c r="L15" s="15"/>
      <c r="M15" s="15" t="n">
        <f aca="false">MJ!K15</f>
        <v>0</v>
      </c>
    </row>
    <row r="16" customFormat="false" ht="12.8" hidden="false" customHeight="false" outlineLevel="0" collapsed="false">
      <c r="A16" s="10" t="s">
        <v>6</v>
      </c>
      <c r="B16" s="10" t="s">
        <v>7</v>
      </c>
      <c r="C16" s="10" t="s">
        <v>31</v>
      </c>
      <c r="D16" s="10" t="s">
        <v>9</v>
      </c>
      <c r="E16" s="10" t="s">
        <v>52</v>
      </c>
      <c r="F16" s="10" t="s">
        <v>51</v>
      </c>
      <c r="G16" s="11" t="n">
        <f aca="false">MJ!G16</f>
        <v>22.19868</v>
      </c>
      <c r="H16" s="11" t="n">
        <f aca="false">MJ!H16</f>
        <v>7.5582</v>
      </c>
      <c r="I16" s="11" t="n">
        <f aca="false">MJ!I16</f>
        <v>0</v>
      </c>
      <c r="J16" s="17" t="n">
        <f aca="false">MJ!J16</f>
        <v>0</v>
      </c>
      <c r="K16" s="14" t="n">
        <f aca="false">MJ!K16</f>
        <v>0</v>
      </c>
      <c r="L16" s="15"/>
      <c r="M16" s="15" t="n">
        <f aca="false">MJ!K16</f>
        <v>0</v>
      </c>
    </row>
    <row r="17" customFormat="false" ht="12.8" hidden="false" customHeight="false" outlineLevel="0" collapsed="false">
      <c r="A17" s="10" t="s">
        <v>6</v>
      </c>
      <c r="B17" s="10" t="s">
        <v>7</v>
      </c>
      <c r="C17" s="10" t="s">
        <v>31</v>
      </c>
      <c r="D17" s="10" t="s">
        <v>9</v>
      </c>
      <c r="E17" s="10" t="s">
        <v>53</v>
      </c>
      <c r="F17" s="10" t="s">
        <v>54</v>
      </c>
      <c r="G17" s="11" t="n">
        <f aca="false">MJ!G17/3.6</f>
        <v>0</v>
      </c>
      <c r="H17" s="11" t="n">
        <f aca="false">MJ!H17/3.6</f>
        <v>0.000902</v>
      </c>
      <c r="I17" s="11" t="n">
        <f aca="false">MJ!I17/3.6</f>
        <v>0</v>
      </c>
      <c r="J17" s="11" t="n">
        <f aca="false">MJ!J17/3.6</f>
        <v>0</v>
      </c>
      <c r="K17" s="14" t="n">
        <f aca="false">MJ!K17/3.6</f>
        <v>0</v>
      </c>
      <c r="L17" s="15"/>
      <c r="M17" s="15" t="n">
        <f aca="false">MJ!K17</f>
        <v>0</v>
      </c>
    </row>
    <row r="18" customFormat="false" ht="12.8" hidden="false" customHeight="false" outlineLevel="0" collapsed="false">
      <c r="A18" s="10" t="s">
        <v>6</v>
      </c>
      <c r="B18" s="10" t="s">
        <v>7</v>
      </c>
      <c r="C18" s="10" t="s">
        <v>31</v>
      </c>
      <c r="D18" s="10" t="s">
        <v>9</v>
      </c>
      <c r="E18" s="10" t="s">
        <v>55</v>
      </c>
      <c r="F18" s="10" t="s">
        <v>41</v>
      </c>
      <c r="G18" s="11" t="n">
        <f aca="false">MJ!G18/15.5</f>
        <v>-0.00128856774193548</v>
      </c>
      <c r="H18" s="11" t="n">
        <f aca="false">MJ!H18/15.5</f>
        <v>-0.00140562580645161</v>
      </c>
      <c r="I18" s="11" t="n">
        <f aca="false">MJ!I18/15.5</f>
        <v>0</v>
      </c>
      <c r="J18" s="11" t="n">
        <f aca="false">MJ!J18/15.5</f>
        <v>0</v>
      </c>
      <c r="K18" s="14" t="n">
        <f aca="false">MJ!K18/15.5</f>
        <v>0</v>
      </c>
      <c r="L18" s="15"/>
      <c r="M18" s="15" t="n">
        <f aca="false">MJ!K18</f>
        <v>0</v>
      </c>
    </row>
    <row r="19" customFormat="false" ht="12.8" hidden="false" customHeight="false" outlineLevel="0" collapsed="false">
      <c r="A19" s="10" t="s">
        <v>6</v>
      </c>
      <c r="B19" s="10" t="s">
        <v>7</v>
      </c>
      <c r="C19" s="10" t="s">
        <v>31</v>
      </c>
      <c r="D19" s="10" t="s">
        <v>9</v>
      </c>
      <c r="E19" s="10" t="s">
        <v>56</v>
      </c>
      <c r="F19" s="10" t="s">
        <v>41</v>
      </c>
      <c r="G19" s="11" t="n">
        <f aca="false">MJ!G19/14.46</f>
        <v>0.0138312586445367</v>
      </c>
      <c r="H19" s="11" t="n">
        <f aca="false">MJ!H19/14.46</f>
        <v>0.0138312586445367</v>
      </c>
      <c r="I19" s="11" t="n">
        <f aca="false">MJ!I19/14.46</f>
        <v>0</v>
      </c>
      <c r="J19" s="11" t="n">
        <f aca="false">MJ!J19/14.46</f>
        <v>0</v>
      </c>
      <c r="K19" s="14" t="n">
        <f aca="false">MJ!K19/14.46</f>
        <v>0</v>
      </c>
      <c r="L19" s="15"/>
      <c r="M19" s="15" t="n">
        <f aca="false">MJ!K19</f>
        <v>0</v>
      </c>
    </row>
    <row r="20" customFormat="false" ht="12.8" hidden="false" customHeight="false" outlineLevel="0" collapsed="false">
      <c r="A20" s="10" t="s">
        <v>6</v>
      </c>
      <c r="B20" s="10" t="s">
        <v>7</v>
      </c>
      <c r="C20" s="10" t="s">
        <v>31</v>
      </c>
      <c r="D20" s="10" t="s">
        <v>9</v>
      </c>
      <c r="E20" s="10" t="s">
        <v>57</v>
      </c>
      <c r="F20" s="10" t="s">
        <v>41</v>
      </c>
      <c r="G20" s="11" t="n">
        <f aca="false">MJ!G20/18.9</f>
        <v>0.037037037037037</v>
      </c>
      <c r="H20" s="11" t="n">
        <f aca="false">MJ!H20/18.9</f>
        <v>0.037037037037037</v>
      </c>
      <c r="I20" s="11" t="n">
        <f aca="false">MJ!I20/18.9</f>
        <v>0</v>
      </c>
      <c r="J20" s="11" t="n">
        <f aca="false">MJ!J20/18.9</f>
        <v>0</v>
      </c>
      <c r="K20" s="14" t="n">
        <f aca="false">MJ!K20/18.9</f>
        <v>0</v>
      </c>
      <c r="L20" s="15"/>
      <c r="M20" s="15" t="n">
        <f aca="false">MJ!K20</f>
        <v>0</v>
      </c>
    </row>
    <row r="21" customFormat="false" ht="12.8" hidden="false" customHeight="false" outlineLevel="0" collapsed="false">
      <c r="A21" s="10" t="s">
        <v>6</v>
      </c>
      <c r="B21" s="10" t="s">
        <v>7</v>
      </c>
      <c r="C21" s="10" t="s">
        <v>31</v>
      </c>
      <c r="D21" s="10" t="s">
        <v>9</v>
      </c>
      <c r="E21" s="10" t="s">
        <v>58</v>
      </c>
      <c r="F21" s="10" t="s">
        <v>41</v>
      </c>
      <c r="G21" s="11" t="n">
        <f aca="false">MJ!G21/16.2</f>
        <v>0</v>
      </c>
      <c r="H21" s="11" t="n">
        <f aca="false">MJ!H21/16.2</f>
        <v>0</v>
      </c>
      <c r="I21" s="11" t="n">
        <f aca="false">MJ!I21/16.2</f>
        <v>0</v>
      </c>
      <c r="J21" s="11" t="n">
        <f aca="false">MJ!J21/16.2</f>
        <v>0</v>
      </c>
      <c r="K21" s="14" t="n">
        <f aca="false">MJ!K21/16.2</f>
        <v>0</v>
      </c>
      <c r="L21" s="15"/>
      <c r="M21" s="15" t="n">
        <f aca="false">MJ!K21</f>
        <v>0</v>
      </c>
    </row>
    <row r="22" customFormat="false" ht="12.8" hidden="false" customHeight="false" outlineLevel="0" collapsed="false">
      <c r="A22" s="10" t="s">
        <v>6</v>
      </c>
      <c r="B22" s="10" t="s">
        <v>7</v>
      </c>
      <c r="C22" s="10" t="s">
        <v>31</v>
      </c>
      <c r="D22" s="10" t="s">
        <v>9</v>
      </c>
      <c r="E22" s="10" t="s">
        <v>59</v>
      </c>
      <c r="F22" s="10" t="s">
        <v>51</v>
      </c>
      <c r="G22" s="11" t="n">
        <f aca="false">MJ!G22</f>
        <v>0</v>
      </c>
      <c r="H22" s="11" t="n">
        <f aca="false">MJ!H22</f>
        <v>0</v>
      </c>
      <c r="I22" s="11" t="n">
        <f aca="false">MJ!I22</f>
        <v>0</v>
      </c>
      <c r="J22" s="11" t="n">
        <f aca="false">MJ!J22</f>
        <v>0</v>
      </c>
      <c r="K22" s="14" t="n">
        <f aca="false">MJ!K22</f>
        <v>0</v>
      </c>
      <c r="L22" s="15"/>
      <c r="M22" s="15" t="n">
        <f aca="false">MJ!K22</f>
        <v>0</v>
      </c>
    </row>
    <row r="23" customFormat="false" ht="12.8" hidden="false" customHeight="false" outlineLevel="0" collapsed="false">
      <c r="A23" s="10" t="s">
        <v>6</v>
      </c>
      <c r="B23" s="10" t="s">
        <v>7</v>
      </c>
      <c r="C23" s="10" t="s">
        <v>31</v>
      </c>
      <c r="D23" s="10" t="s">
        <v>9</v>
      </c>
      <c r="E23" s="10" t="s">
        <v>60</v>
      </c>
      <c r="F23" s="10" t="s">
        <v>41</v>
      </c>
      <c r="G23" s="11" t="n">
        <f aca="false">MJ!G23/43</f>
        <v>0</v>
      </c>
      <c r="H23" s="11" t="n">
        <f aca="false">MJ!H23/43</f>
        <v>0</v>
      </c>
      <c r="I23" s="11" t="n">
        <f aca="false">MJ!I23/43</f>
        <v>0</v>
      </c>
      <c r="J23" s="11" t="n">
        <f aca="false">MJ!J23/43</f>
        <v>0</v>
      </c>
      <c r="K23" s="14" t="n">
        <f aca="false">MJ!K23/43</f>
        <v>0</v>
      </c>
      <c r="L23" s="15"/>
      <c r="M23" s="15" t="n">
        <f aca="false">MJ!K23</f>
        <v>0</v>
      </c>
    </row>
    <row r="24" customFormat="false" ht="12.8" hidden="false" customHeight="false" outlineLevel="0" collapsed="false">
      <c r="A24" s="10" t="s">
        <v>6</v>
      </c>
      <c r="B24" s="10" t="s">
        <v>7</v>
      </c>
      <c r="C24" s="10" t="s">
        <v>31</v>
      </c>
      <c r="D24" s="10" t="s">
        <v>9</v>
      </c>
      <c r="E24" s="10" t="s">
        <v>61</v>
      </c>
      <c r="F24" s="10" t="s">
        <v>51</v>
      </c>
      <c r="G24" s="11" t="n">
        <f aca="false">MJ!G24</f>
        <v>0</v>
      </c>
      <c r="H24" s="11" t="n">
        <f aca="false">MJ!H24</f>
        <v>0</v>
      </c>
      <c r="I24" s="11" t="n">
        <f aca="false">MJ!I24</f>
        <v>0</v>
      </c>
      <c r="J24" s="17" t="n">
        <f aca="false">MJ!J24</f>
        <v>0</v>
      </c>
      <c r="K24" s="14" t="n">
        <f aca="false">MJ!K24</f>
        <v>0</v>
      </c>
      <c r="L24" s="15"/>
      <c r="M24" s="15" t="n">
        <f aca="false">MJ!K24</f>
        <v>0</v>
      </c>
    </row>
    <row r="25" customFormat="false" ht="12.8" hidden="false" customHeight="false" outlineLevel="0" collapsed="false">
      <c r="A25" s="10" t="s">
        <v>6</v>
      </c>
      <c r="B25" s="10" t="s">
        <v>7</v>
      </c>
      <c r="C25" s="10" t="s">
        <v>31</v>
      </c>
      <c r="D25" s="10" t="s">
        <v>9</v>
      </c>
      <c r="E25" s="10" t="s">
        <v>62</v>
      </c>
      <c r="F25" s="10" t="s">
        <v>54</v>
      </c>
      <c r="G25" s="11" t="n">
        <f aca="false">MJ!G25/3.6</f>
        <v>0</v>
      </c>
      <c r="H25" s="11" t="n">
        <f aca="false">MJ!H25/3.6</f>
        <v>0</v>
      </c>
      <c r="I25" s="11" t="n">
        <f aca="false">MJ!I25/3.6</f>
        <v>0</v>
      </c>
      <c r="J25" s="11" t="n">
        <f aca="false">MJ!J25/3.6</f>
        <v>0</v>
      </c>
      <c r="K25" s="14" t="n">
        <f aca="false">MJ!K25/3.6</f>
        <v>0</v>
      </c>
      <c r="L25" s="15" t="n">
        <f aca="false">K25*1/(1/3.6)</f>
        <v>0</v>
      </c>
      <c r="M25" s="15" t="n">
        <f aca="false">MJ!K25</f>
        <v>0</v>
      </c>
    </row>
    <row r="26" customFormat="false" ht="12.8" hidden="false" customHeight="false" outlineLevel="0" collapsed="false">
      <c r="A26" s="10" t="s">
        <v>6</v>
      </c>
      <c r="B26" s="10" t="s">
        <v>7</v>
      </c>
      <c r="C26" s="10" t="s">
        <v>31</v>
      </c>
      <c r="D26" s="10" t="s">
        <v>9</v>
      </c>
      <c r="E26" s="10" t="s">
        <v>63</v>
      </c>
      <c r="F26" s="10" t="s">
        <v>51</v>
      </c>
      <c r="G26" s="11" t="n">
        <f aca="false">MJ!G26</f>
        <v>0</v>
      </c>
      <c r="H26" s="11" t="n">
        <f aca="false">MJ!H26</f>
        <v>0</v>
      </c>
      <c r="I26" s="11" t="n">
        <f aca="false">MJ!I26</f>
        <v>0</v>
      </c>
      <c r="J26" s="17" t="n">
        <f aca="false">MJ!J26</f>
        <v>0</v>
      </c>
      <c r="K26" s="14" t="n">
        <f aca="false">MJ!K26</f>
        <v>0</v>
      </c>
      <c r="L26" s="15"/>
      <c r="M26" s="15" t="n">
        <f aca="false">MJ!K26</f>
        <v>0</v>
      </c>
    </row>
    <row r="27" customFormat="false" ht="12.8" hidden="false" customHeight="false" outlineLevel="0" collapsed="false">
      <c r="A27" s="10" t="s">
        <v>6</v>
      </c>
      <c r="B27" s="10" t="s">
        <v>7</v>
      </c>
      <c r="C27" s="10" t="s">
        <v>31</v>
      </c>
      <c r="D27" s="10" t="s">
        <v>9</v>
      </c>
      <c r="E27" s="10" t="s">
        <v>64</v>
      </c>
      <c r="F27" s="10" t="s">
        <v>48</v>
      </c>
      <c r="G27" s="14" t="n">
        <f aca="false">MJ!G27/45/0.65</f>
        <v>0</v>
      </c>
      <c r="H27" s="14" t="n">
        <f aca="false">MJ!H27/45/0.65</f>
        <v>0</v>
      </c>
      <c r="I27" s="14" t="n">
        <f aca="false">MJ!I27/45/0.65</f>
        <v>0</v>
      </c>
      <c r="J27" s="14" t="n">
        <f aca="false">MJ!J27/45/0.65</f>
        <v>0</v>
      </c>
      <c r="K27" s="14" t="n">
        <f aca="false">MJ!K27/45/0.65</f>
        <v>0</v>
      </c>
      <c r="L27" s="15" t="n">
        <f aca="false">1/(1/45*1/0.65)</f>
        <v>29.25</v>
      </c>
      <c r="M27" s="15" t="n">
        <f aca="false">MJ!K27</f>
        <v>0</v>
      </c>
    </row>
    <row r="28" customFormat="false" ht="12.8" hidden="false" customHeight="false" outlineLevel="0" collapsed="false">
      <c r="A28" s="10" t="s">
        <v>6</v>
      </c>
      <c r="B28" s="10" t="s">
        <v>7</v>
      </c>
      <c r="C28" s="10" t="s">
        <v>31</v>
      </c>
      <c r="D28" s="10" t="s">
        <v>9</v>
      </c>
      <c r="E28" s="10" t="s">
        <v>65</v>
      </c>
      <c r="F28" s="0" t="s">
        <v>41</v>
      </c>
      <c r="G28" s="11" t="n">
        <f aca="false">MJ!G28/15</f>
        <v>0</v>
      </c>
      <c r="H28" s="11" t="n">
        <f aca="false">MJ!H28/15</f>
        <v>0</v>
      </c>
      <c r="I28" s="11" t="n">
        <f aca="false">MJ!I28/15</f>
        <v>0</v>
      </c>
      <c r="J28" s="11" t="n">
        <f aca="false">MJ!J28/15</f>
        <v>0</v>
      </c>
      <c r="K28" s="11" t="n">
        <f aca="false">MJ!K28/15</f>
        <v>0</v>
      </c>
      <c r="M28" s="0" t="n">
        <f aca="false">MJ!K28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2024-04-03T16:15:53Z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