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b\Nextcloud\submission historic paper\SI\cleaned data\"/>
    </mc:Choice>
  </mc:AlternateContent>
  <xr:revisionPtr revIDLastSave="0" documentId="13_ncr:1_{7B6FA1D0-4ECE-4497-BA79-B36E518AB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port loss and efficiencies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1" i="3"/>
  <c r="K13" i="3"/>
  <c r="X15" i="3"/>
  <c r="X22" i="3" s="1"/>
  <c r="K29" i="3" s="1"/>
  <c r="W18" i="3"/>
  <c r="L19" i="3"/>
  <c r="W19" i="3"/>
  <c r="L20" i="3"/>
  <c r="W20" i="3"/>
  <c r="L21" i="3"/>
  <c r="W21" i="3"/>
  <c r="L22" i="3"/>
  <c r="W22" i="3"/>
  <c r="L23" i="3"/>
  <c r="W23" i="3"/>
  <c r="X23" i="3" s="1"/>
  <c r="K30" i="3" s="1"/>
  <c r="L24" i="3"/>
  <c r="W24" i="3"/>
  <c r="W25" i="3"/>
  <c r="E26" i="3"/>
  <c r="L26" i="3"/>
  <c r="L27" i="3"/>
  <c r="E28" i="3"/>
  <c r="E29" i="3"/>
  <c r="K36" i="3"/>
  <c r="K37" i="3"/>
  <c r="X47" i="3"/>
  <c r="Y47" i="3"/>
  <c r="Z47" i="3"/>
  <c r="X48" i="3"/>
  <c r="Y48" i="3"/>
  <c r="Z48" i="3"/>
  <c r="X49" i="3"/>
  <c r="Y49" i="3"/>
  <c r="Z49" i="3"/>
  <c r="X50" i="3"/>
  <c r="Y50" i="3"/>
  <c r="Z50" i="3"/>
  <c r="X51" i="3"/>
  <c r="Y51" i="3"/>
  <c r="Z51" i="3"/>
  <c r="X52" i="3"/>
  <c r="Y52" i="3"/>
  <c r="Z52" i="3"/>
  <c r="X53" i="3"/>
  <c r="Y53" i="3"/>
  <c r="Z53" i="3"/>
  <c r="X54" i="3"/>
  <c r="Y54" i="3"/>
  <c r="Z54" i="3"/>
  <c r="AA54" i="3"/>
  <c r="AB54" i="3"/>
  <c r="AC54" i="3"/>
  <c r="X21" i="3" l="1"/>
  <c r="K25" i="3" s="1"/>
  <c r="L25" i="3" s="1"/>
  <c r="AA48" i="3"/>
  <c r="AC48" i="3" s="1"/>
  <c r="L29" i="3"/>
  <c r="AB48" i="3" s="1"/>
  <c r="K28" i="3"/>
  <c r="AA49" i="3"/>
  <c r="AC49" i="3" s="1"/>
  <c r="L30" i="3"/>
  <c r="AB49" i="3" s="1"/>
  <c r="X19" i="3"/>
  <c r="X24" i="3"/>
  <c r="K32" i="3" s="1"/>
  <c r="X18" i="3"/>
  <c r="X25" i="3"/>
  <c r="K34" i="3" s="1"/>
  <c r="X20" i="3"/>
  <c r="K33" i="3" l="1"/>
  <c r="L32" i="3"/>
  <c r="AB51" i="3" s="1"/>
  <c r="AA51" i="3"/>
  <c r="AC51" i="3" s="1"/>
  <c r="AA53" i="3"/>
  <c r="AC53" i="3" s="1"/>
  <c r="L34" i="3"/>
  <c r="AB53" i="3" s="1"/>
  <c r="K31" i="3"/>
  <c r="L28" i="3"/>
  <c r="AA47" i="3"/>
  <c r="AC47" i="3" s="1"/>
  <c r="K38" i="3"/>
  <c r="AA52" i="3" l="1"/>
  <c r="AC52" i="3" s="1"/>
  <c r="L33" i="3"/>
  <c r="AB52" i="3" s="1"/>
  <c r="E27" i="3"/>
  <c r="AB47" i="3"/>
  <c r="L31" i="3"/>
  <c r="AB50" i="3" s="1"/>
  <c r="AA50" i="3"/>
  <c r="AC50" i="3" s="1"/>
</calcChain>
</file>

<file path=xl/sharedStrings.xml><?xml version="1.0" encoding="utf-8"?>
<sst xmlns="http://schemas.openxmlformats.org/spreadsheetml/2006/main" count="84" uniqueCount="54">
  <si>
    <t xml:space="preserve"> </t>
  </si>
  <si>
    <t>%</t>
  </si>
  <si>
    <t>Increase 1860-2010</t>
  </si>
  <si>
    <t>Source: https://data.worldbank.org/indicator/EG.ELC.LOSS.ZS?end=2014&amp;locations=DK&amp;name_desc=false&amp;start=1960&amp;view=chart</t>
  </si>
  <si>
    <t>Increase 1772-1841</t>
  </si>
  <si>
    <t>Total increase</t>
  </si>
  <si>
    <t>Transmission and distribution losses for electricity</t>
  </si>
  <si>
    <t>Modern Engine</t>
  </si>
  <si>
    <t>From GE: https://www.ge.com/power/transform/article.transform.articles.2018.mar.come-hele-or-high-water#:~:text=Figures%20from%20the%20World%20Coal,rates%20are%20around%2040%20percent.</t>
  </si>
  <si>
    <t>Compound Turbine at very high T and P</t>
  </si>
  <si>
    <t>From cuug</t>
  </si>
  <si>
    <t>Interpolation</t>
  </si>
  <si>
    <t>Large Quadruple Expansion Condensing Engine</t>
  </si>
  <si>
    <t>Vertical Condensing Triple Expansion Engine</t>
  </si>
  <si>
    <t>Horizontal Condensing Compound Engine</t>
  </si>
  <si>
    <t>Cornish</t>
  </si>
  <si>
    <t>Norwegian</t>
  </si>
  <si>
    <t>Compound</t>
  </si>
  <si>
    <t>Watt</t>
  </si>
  <si>
    <t>Smeaton</t>
  </si>
  <si>
    <t>(Source: Bestyrelesberetning)</t>
  </si>
  <si>
    <t>Newcomen</t>
  </si>
  <si>
    <t>(Source: 2943985-4364200-1)</t>
  </si>
  <si>
    <t>Indexed</t>
  </si>
  <si>
    <t>effi</t>
  </si>
  <si>
    <t>Type of engine</t>
  </si>
  <si>
    <t>MJ/MJ</t>
  </si>
  <si>
    <t>MJoule/kg</t>
  </si>
  <si>
    <t xml:space="preserve">  Lb/HP-Hr</t>
  </si>
  <si>
    <t>Year</t>
  </si>
  <si>
    <t>Thermal effi from norwigian paper</t>
  </si>
  <si>
    <t>HHV for Bitu coal</t>
  </si>
  <si>
    <t>MJ/kg</t>
  </si>
  <si>
    <t>Source: Energiteknologier</t>
  </si>
  <si>
    <t>Find older values in upgrade report</t>
  </si>
  <si>
    <t>Compound Turbine at very high temperature and pressure, with regenerative feed heating and pressure, with regenerative feed heating and air preheating</t>
  </si>
  <si>
    <t>Source: Thermal efficiency of coal-fired power plants</t>
  </si>
  <si>
    <t>Source: Jytte</t>
  </si>
  <si>
    <t>Wireloss in %</t>
  </si>
  <si>
    <t>Loss for remoteheat (Heat loss in pipes or ledningstab)</t>
  </si>
  <si>
    <t>Cornish Engine (pressure above atmospheric)</t>
  </si>
  <si>
    <t>(source: System plan 2018)</t>
  </si>
  <si>
    <t>Watt Engine with separate condenser</t>
  </si>
  <si>
    <t>(Source: Forskrift211)</t>
  </si>
  <si>
    <t>Atmospheric Engine improved by Smeaton</t>
  </si>
  <si>
    <t>(Source: Bind 1, page 168)</t>
  </si>
  <si>
    <t>Use HHV to find MJ/MJ</t>
  </si>
  <si>
    <t>Newcomen atmospheric engine</t>
  </si>
  <si>
    <t>MJoule/kg coal</t>
  </si>
  <si>
    <t>Thermal effi. In %</t>
  </si>
  <si>
    <t>Network loss</t>
  </si>
  <si>
    <t>Source for old values: https://www.cuug.ab.ca/~branderr/risk_essay/coal_eff.html</t>
  </si>
  <si>
    <t>Efficiency of coal fueled powerplants</t>
  </si>
  <si>
    <t>Loss for electrisity (Network loss or nettab)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</si>
</sst>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Alignment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4" fillId="0" borderId="0" xfId="0" applyFont="1" applyAlignment="1">
      <alignment horizontal="right"/>
    </xf>
  </cellXfs>
  <cellStyles count="3">
    <cellStyle name="Normal" xfId="0" builtinId="0"/>
    <cellStyle name="Normal 2" xfId="2" xr:uid="{C5D0DF32-29CD-4FAE-A813-3637A105B9D4}"/>
    <cellStyle name="Percent" xfId="1" builtinId="5"/>
  </cellStyles>
  <dxfs count="0"/>
  <tableStyles count="1" defaultTableStyle="TableStyleMedium2" defaultPivotStyle="PivotStyleLight16">
    <tableStyle name="Invisible" pivot="0" table="0" count="0" xr9:uid="{12DA1882-97C2-4A72-9A8B-81BD51CEC4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loss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'Transport loss and efficiencies'!$B$3</c:f>
              <c:strCache>
                <c:ptCount val="1"/>
                <c:pt idx="0">
                  <c:v>Network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'Transport loss and efficiencies'!$A$4:$A$7</c:f>
              <c:numCache>
                <c:formatCode>General</c:formatCode>
                <c:ptCount val="4"/>
                <c:pt idx="0">
                  <c:v>1914</c:v>
                </c:pt>
                <c:pt idx="1">
                  <c:v>1992</c:v>
                </c:pt>
                <c:pt idx="2">
                  <c:v>2003</c:v>
                </c:pt>
                <c:pt idx="3">
                  <c:v>2018</c:v>
                </c:pt>
              </c:numCache>
            </c:numRef>
          </c:xVal>
          <c:yVal>
            <c:numRef>
              <c:f>'Transport loss and efficiencies'!$B$4:$B$7</c:f>
              <c:numCache>
                <c:formatCode>General</c:formatCode>
                <c:ptCount val="4"/>
                <c:pt idx="0">
                  <c:v>50</c:v>
                </c:pt>
                <c:pt idx="1">
                  <c:v>5</c:v>
                </c:pt>
                <c:pt idx="2">
                  <c:v>4</c:v>
                </c:pt>
                <c:pt idx="3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4C85-993E-879BC9C2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74031"/>
        <c:axId val="1248969455"/>
      </c:scatterChart>
      <c:valAx>
        <c:axId val="12489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69455"/>
        <c:crosses val="autoZero"/>
        <c:crossBetween val="midCat"/>
      </c:valAx>
      <c:valAx>
        <c:axId val="12489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Network loss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Pipeloss in %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'Transport loss and efficiencies'!$A$19:$A$31</c:f>
              <c:numCache>
                <c:formatCode>General</c:formatCode>
                <c:ptCount val="13"/>
                <c:pt idx="0">
                  <c:v>1990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xVal>
          <c:yVal>
            <c:numRef>
              <c:f>'Transport loss and efficiencies'!$B$19:$B$31</c:f>
              <c:numCache>
                <c:formatCode>General</c:formatCode>
                <c:ptCount val="13"/>
                <c:pt idx="0">
                  <c:v>25</c:v>
                </c:pt>
                <c:pt idx="1">
                  <c:v>30.1</c:v>
                </c:pt>
                <c:pt idx="2">
                  <c:v>28.7</c:v>
                </c:pt>
                <c:pt idx="3">
                  <c:v>24.2</c:v>
                </c:pt>
                <c:pt idx="4">
                  <c:v>27.9</c:v>
                </c:pt>
                <c:pt idx="5">
                  <c:v>26.2</c:v>
                </c:pt>
                <c:pt idx="6">
                  <c:v>22.6</c:v>
                </c:pt>
                <c:pt idx="7">
                  <c:v>25.5</c:v>
                </c:pt>
                <c:pt idx="8">
                  <c:v>23.4</c:v>
                </c:pt>
                <c:pt idx="9">
                  <c:v>24.6</c:v>
                </c:pt>
                <c:pt idx="10">
                  <c:v>25.6</c:v>
                </c:pt>
                <c:pt idx="11">
                  <c:v>22.6</c:v>
                </c:pt>
                <c:pt idx="12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6-4F8A-9264-D45B6D34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06863"/>
        <c:axId val="1217407279"/>
      </c:scatterChart>
      <c:valAx>
        <c:axId val="12174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07279"/>
        <c:crosses val="autoZero"/>
        <c:crossBetween val="midCat"/>
      </c:valAx>
      <c:valAx>
        <c:axId val="12174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Wireloass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0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Thermal</a:t>
            </a:r>
            <a:r>
              <a:rPr lang="da-DK" baseline="0"/>
              <a:t> effi. of coal powered engines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'Transport loss and efficiencies'!$W$17</c:f>
              <c:strCache>
                <c:ptCount val="1"/>
                <c:pt idx="0">
                  <c:v>MJoule/kg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'Transport loss and efficiencies'!$U$18:$U$25</c:f>
              <c:numCache>
                <c:formatCode>General</c:formatCode>
                <c:ptCount val="8"/>
                <c:pt idx="0">
                  <c:v>1712</c:v>
                </c:pt>
                <c:pt idx="1">
                  <c:v>1772</c:v>
                </c:pt>
                <c:pt idx="2">
                  <c:v>1776</c:v>
                </c:pt>
                <c:pt idx="3">
                  <c:v>1834</c:v>
                </c:pt>
                <c:pt idx="4">
                  <c:v>1870</c:v>
                </c:pt>
                <c:pt idx="5">
                  <c:v>1885</c:v>
                </c:pt>
                <c:pt idx="6">
                  <c:v>1910</c:v>
                </c:pt>
                <c:pt idx="7">
                  <c:v>1970</c:v>
                </c:pt>
              </c:numCache>
            </c:numRef>
          </c:xVal>
          <c:yVal>
            <c:numRef>
              <c:f>'Transport loss and efficiencies'!$W$18:$W$25</c:f>
              <c:numCache>
                <c:formatCode>General</c:formatCode>
                <c:ptCount val="8"/>
                <c:pt idx="0">
                  <c:v>0.18933750000000002</c:v>
                </c:pt>
                <c:pt idx="1">
                  <c:v>0.35640000000000005</c:v>
                </c:pt>
                <c:pt idx="2">
                  <c:v>0.67320000000000013</c:v>
                </c:pt>
                <c:pt idx="3">
                  <c:v>2.0196000000000001</c:v>
                </c:pt>
                <c:pt idx="4">
                  <c:v>3.0294000000000003</c:v>
                </c:pt>
                <c:pt idx="5">
                  <c:v>4.0392000000000001</c:v>
                </c:pt>
                <c:pt idx="6">
                  <c:v>6.0588000000000006</c:v>
                </c:pt>
                <c:pt idx="7">
                  <c:v>12.117600000000001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0-4791-A9FD-1BC45157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40255"/>
        <c:axId val="1232842335"/>
      </c:scatterChart>
      <c:valAx>
        <c:axId val="123284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2335"/>
        <c:crosses val="autoZero"/>
        <c:crossBetween val="midCat"/>
      </c:valAx>
      <c:valAx>
        <c:axId val="12328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MJ/</a:t>
                </a:r>
                <a:r>
                  <a:rPr lang="da-DK" baseline="0"/>
                  <a:t> kg coal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'Transport loss and efficiencies'!$B$36</c:f>
              <c:strCache>
                <c:ptCount val="1"/>
                <c:pt idx="0">
                  <c:v>Transmission and distribution losses for electricity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Trendline</c:name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'Transport loss and efficiencies'!$A$37:$A$91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'Transport loss and efficiencies'!$B$37:$B$91</c:f>
              <c:numCache>
                <c:formatCode>General</c:formatCode>
                <c:ptCount val="55"/>
                <c:pt idx="0">
                  <c:v>11.805</c:v>
                </c:pt>
                <c:pt idx="1">
                  <c:v>13.167999999999999</c:v>
                </c:pt>
                <c:pt idx="2">
                  <c:v>12.465999999999999</c:v>
                </c:pt>
                <c:pt idx="3">
                  <c:v>11.906000000000001</c:v>
                </c:pt>
                <c:pt idx="4">
                  <c:v>12.513</c:v>
                </c:pt>
                <c:pt idx="5">
                  <c:v>12.351000000000001</c:v>
                </c:pt>
                <c:pt idx="6">
                  <c:v>10.643000000000001</c:v>
                </c:pt>
                <c:pt idx="7">
                  <c:v>11.24</c:v>
                </c:pt>
                <c:pt idx="8">
                  <c:v>10.045</c:v>
                </c:pt>
                <c:pt idx="9">
                  <c:v>8.2420000000000009</c:v>
                </c:pt>
                <c:pt idx="10">
                  <c:v>7.8410000000000002</c:v>
                </c:pt>
                <c:pt idx="11">
                  <c:v>7.9470000000000001</c:v>
                </c:pt>
                <c:pt idx="12">
                  <c:v>7.7770000000000001</c:v>
                </c:pt>
                <c:pt idx="13">
                  <c:v>8.7870000000000008</c:v>
                </c:pt>
                <c:pt idx="14">
                  <c:v>10.069000000000001</c:v>
                </c:pt>
                <c:pt idx="15">
                  <c:v>10.332000000000001</c:v>
                </c:pt>
                <c:pt idx="16">
                  <c:v>10.215</c:v>
                </c:pt>
                <c:pt idx="17">
                  <c:v>10.61</c:v>
                </c:pt>
                <c:pt idx="18">
                  <c:v>10.163</c:v>
                </c:pt>
                <c:pt idx="19">
                  <c:v>8.9730000000000008</c:v>
                </c:pt>
                <c:pt idx="20">
                  <c:v>7.3639999999999999</c:v>
                </c:pt>
                <c:pt idx="21">
                  <c:v>9.0619999999999994</c:v>
                </c:pt>
                <c:pt idx="22">
                  <c:v>7.62</c:v>
                </c:pt>
                <c:pt idx="23">
                  <c:v>9.6760000000000002</c:v>
                </c:pt>
                <c:pt idx="24">
                  <c:v>9.2710000000000008</c:v>
                </c:pt>
                <c:pt idx="25">
                  <c:v>7.6859999999999999</c:v>
                </c:pt>
                <c:pt idx="26">
                  <c:v>6.806</c:v>
                </c:pt>
                <c:pt idx="27">
                  <c:v>7.4470000000000001</c:v>
                </c:pt>
                <c:pt idx="28">
                  <c:v>7.9550000000000001</c:v>
                </c:pt>
                <c:pt idx="29">
                  <c:v>10.225</c:v>
                </c:pt>
                <c:pt idx="30">
                  <c:v>9.4990000000000006</c:v>
                </c:pt>
                <c:pt idx="31">
                  <c:v>6.915</c:v>
                </c:pt>
                <c:pt idx="32">
                  <c:v>7.2679999999999998</c:v>
                </c:pt>
                <c:pt idx="33">
                  <c:v>7.1669999999999998</c:v>
                </c:pt>
                <c:pt idx="34">
                  <c:v>4.17</c:v>
                </c:pt>
                <c:pt idx="35">
                  <c:v>6.3710000000000004</c:v>
                </c:pt>
                <c:pt idx="36">
                  <c:v>5.97</c:v>
                </c:pt>
                <c:pt idx="37">
                  <c:v>4.8380000000000001</c:v>
                </c:pt>
                <c:pt idx="38">
                  <c:v>5.577</c:v>
                </c:pt>
                <c:pt idx="39">
                  <c:v>5.0620000000000003</c:v>
                </c:pt>
                <c:pt idx="40">
                  <c:v>5.8360000000000003</c:v>
                </c:pt>
                <c:pt idx="41">
                  <c:v>6.2949999999999999</c:v>
                </c:pt>
                <c:pt idx="42">
                  <c:v>5.3220000000000001</c:v>
                </c:pt>
                <c:pt idx="43">
                  <c:v>4.4359999999999999</c:v>
                </c:pt>
                <c:pt idx="44">
                  <c:v>4.476</c:v>
                </c:pt>
                <c:pt idx="45">
                  <c:v>4.2130000000000001</c:v>
                </c:pt>
                <c:pt idx="46">
                  <c:v>3.4380000000000002</c:v>
                </c:pt>
                <c:pt idx="47">
                  <c:v>4.952</c:v>
                </c:pt>
                <c:pt idx="48">
                  <c:v>5.94</c:v>
                </c:pt>
                <c:pt idx="49">
                  <c:v>6.5</c:v>
                </c:pt>
                <c:pt idx="50">
                  <c:v>6.7519999999999998</c:v>
                </c:pt>
                <c:pt idx="51">
                  <c:v>6.2480000000000002</c:v>
                </c:pt>
                <c:pt idx="52">
                  <c:v>7.0030000000000001</c:v>
                </c:pt>
                <c:pt idx="53">
                  <c:v>5.5579999999999998</c:v>
                </c:pt>
                <c:pt idx="54">
                  <c:v>6.133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8-4E12-AED5-FC6D3DF0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58096"/>
        <c:axId val="2089761840"/>
      </c:lineChart>
      <c:catAx>
        <c:axId val="20897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61840"/>
        <c:crosses val="autoZero"/>
        <c:auto val="1"/>
        <c:lblAlgn val="ctr"/>
        <c:lblOffset val="100"/>
        <c:noMultiLvlLbl val="0"/>
      </c:catAx>
      <c:valAx>
        <c:axId val="20897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Losses</a:t>
                </a:r>
                <a:r>
                  <a:rPr lang="da-DK" baseline="0"/>
                  <a:t> in %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a-DK"/>
              <a:t>Efficiency of Steam Turbines 1772-2010</a:t>
            </a:r>
          </a:p>
        </c:rich>
      </c:tx>
      <c:layout>
        <c:manualLayout>
          <c:xMode val="edge"/>
          <c:yMode val="edge"/>
          <c:x val="0.24953418701450203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'Transport loss and efficiencies'!$I$19:$J$35</c:f>
              <c:multiLvlStrCache>
                <c:ptCount val="17"/>
                <c:lvl>
                  <c:pt idx="0">
                    <c:v>Newcomen</c:v>
                  </c:pt>
                  <c:pt idx="1">
                    <c:v>Smeaton</c:v>
                  </c:pt>
                  <c:pt idx="2">
                    <c:v>Watt</c:v>
                  </c:pt>
                  <c:pt idx="3">
                    <c:v>Cornish</c:v>
                  </c:pt>
                  <c:pt idx="4">
                    <c:v>Compound</c:v>
                  </c:pt>
                  <c:pt idx="5">
                    <c:v>Cornish</c:v>
                  </c:pt>
                  <c:pt idx="6">
                    <c:v>Cornish</c:v>
                  </c:pt>
                  <c:pt idx="7">
                    <c:v>Cornish</c:v>
                  </c:pt>
                  <c:pt idx="8">
                    <c:v>Cornish</c:v>
                  </c:pt>
                  <c:pt idx="9">
                    <c:v>Interpolation</c:v>
                  </c:pt>
                  <c:pt idx="10">
                    <c:v>Horizontal Condensing Compound Engine</c:v>
                  </c:pt>
                  <c:pt idx="11">
                    <c:v>Vertical Condensing Triple Expansion Engine</c:v>
                  </c:pt>
                  <c:pt idx="12">
                    <c:v>Interpolation</c:v>
                  </c:pt>
                  <c:pt idx="13">
                    <c:v>Large Quadruple Expansion Condensing Engine</c:v>
                  </c:pt>
                  <c:pt idx="14">
                    <c:v>Interpolation</c:v>
                  </c:pt>
                  <c:pt idx="15">
                    <c:v>Compound Turbine at very high T and P</c:v>
                  </c:pt>
                  <c:pt idx="16">
                    <c:v>Modern Engine</c:v>
                  </c:pt>
                </c:lvl>
                <c:lvl>
                  <c:pt idx="0">
                    <c:v>1772</c:v>
                  </c:pt>
                  <c:pt idx="1">
                    <c:v>1772</c:v>
                  </c:pt>
                  <c:pt idx="2">
                    <c:v>1778</c:v>
                  </c:pt>
                  <c:pt idx="3">
                    <c:v>1812</c:v>
                  </c:pt>
                  <c:pt idx="4">
                    <c:v>1816</c:v>
                  </c:pt>
                  <c:pt idx="5">
                    <c:v>1828</c:v>
                  </c:pt>
                  <c:pt idx="6">
                    <c:v>1834</c:v>
                  </c:pt>
                  <c:pt idx="7">
                    <c:v>1835</c:v>
                  </c:pt>
                  <c:pt idx="8">
                    <c:v>1841</c:v>
                  </c:pt>
                  <c:pt idx="9">
                    <c:v>1860</c:v>
                  </c:pt>
                  <c:pt idx="10">
                    <c:v>1870</c:v>
                  </c:pt>
                  <c:pt idx="11">
                    <c:v>1885</c:v>
                  </c:pt>
                  <c:pt idx="12">
                    <c:v>1890</c:v>
                  </c:pt>
                  <c:pt idx="13">
                    <c:v>1910</c:v>
                  </c:pt>
                  <c:pt idx="14">
                    <c:v>1920</c:v>
                  </c:pt>
                  <c:pt idx="15">
                    <c:v>1970</c:v>
                  </c:pt>
                  <c:pt idx="16">
                    <c:v>2010</c:v>
                  </c:pt>
                </c:lvl>
              </c:multiLvlStrCache>
            </c:multiLvlStrRef>
          </c:cat>
          <c:val>
            <c:numRef>
              <c:f>'Transport loss and efficiencies'!$K$19:$K$35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6.2</c:v>
                </c:pt>
                <c:pt idx="5">
                  <c:v>9.5</c:v>
                </c:pt>
                <c:pt idx="6" formatCode="0.0">
                  <c:v>6.6874172185430476</c:v>
                </c:pt>
                <c:pt idx="7">
                  <c:v>10.5</c:v>
                </c:pt>
                <c:pt idx="8">
                  <c:v>11.6</c:v>
                </c:pt>
                <c:pt idx="9">
                  <c:v>10.572116921671615</c:v>
                </c:pt>
                <c:pt idx="10" formatCode="0.0">
                  <c:v>10.03112582781457</c:v>
                </c:pt>
                <c:pt idx="11" formatCode="0.0">
                  <c:v>13.374834437086095</c:v>
                </c:pt>
                <c:pt idx="12">
                  <c:v>14.712317880794703</c:v>
                </c:pt>
                <c:pt idx="13" formatCode="0.0">
                  <c:v>20.06225165562914</c:v>
                </c:pt>
                <c:pt idx="14">
                  <c:v>23.405960264900664</c:v>
                </c:pt>
                <c:pt idx="15" formatCode="0.0">
                  <c:v>40.12450331125828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2-47F7-8A02-63DA99D2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53167"/>
        <c:axId val="753168559"/>
      </c:lineChart>
      <c:catAx>
        <c:axId val="7531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168559"/>
        <c:crosses val="autoZero"/>
        <c:auto val="1"/>
        <c:lblAlgn val="ctr"/>
        <c:lblOffset val="100"/>
        <c:noMultiLvlLbl val="0"/>
      </c:catAx>
      <c:valAx>
        <c:axId val="753168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a-DK"/>
                  <a:t>Efficiency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1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Indexed Efficiencies, 2010 =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'Transport loss and efficiencies'!$L$18</c:f>
              <c:strCache>
                <c:ptCount val="1"/>
                <c:pt idx="0">
                  <c:v>Indexed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'Transport loss and efficiencies'!$I$28:$I$35</c:f>
              <c:numCache>
                <c:formatCode>General</c:formatCode>
                <c:ptCount val="8"/>
                <c:pt idx="0">
                  <c:v>1860</c:v>
                </c:pt>
                <c:pt idx="1">
                  <c:v>1870</c:v>
                </c:pt>
                <c:pt idx="2">
                  <c:v>1885</c:v>
                </c:pt>
                <c:pt idx="3">
                  <c:v>1890</c:v>
                </c:pt>
                <c:pt idx="4">
                  <c:v>1910</c:v>
                </c:pt>
                <c:pt idx="5">
                  <c:v>1920</c:v>
                </c:pt>
                <c:pt idx="6">
                  <c:v>1970</c:v>
                </c:pt>
                <c:pt idx="7">
                  <c:v>2010</c:v>
                </c:pt>
              </c:numCache>
            </c:numRef>
          </c:cat>
          <c:val>
            <c:numRef>
              <c:f>'Transport loss and efficiencies'!$L$28:$L$35</c:f>
              <c:numCache>
                <c:formatCode>General</c:formatCode>
                <c:ptCount val="8"/>
                <c:pt idx="0">
                  <c:v>425.64795994409803</c:v>
                </c:pt>
                <c:pt idx="1">
                  <c:v>448.60368389780155</c:v>
                </c:pt>
                <c:pt idx="2">
                  <c:v>336.45276292335109</c:v>
                </c:pt>
                <c:pt idx="3">
                  <c:v>305.86614811213735</c:v>
                </c:pt>
                <c:pt idx="4">
                  <c:v>224.30184194890077</c:v>
                </c:pt>
                <c:pt idx="5">
                  <c:v>192.25872167048635</c:v>
                </c:pt>
                <c:pt idx="6">
                  <c:v>112.15092097445039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E-4128-8A5C-EB85C830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90271"/>
        <c:axId val="811201503"/>
      </c:lineChart>
      <c:catAx>
        <c:axId val="8111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201503"/>
        <c:crosses val="autoZero"/>
        <c:auto val="1"/>
        <c:lblAlgn val="ctr"/>
        <c:lblOffset val="100"/>
        <c:noMultiLvlLbl val="0"/>
      </c:catAx>
      <c:valAx>
        <c:axId val="81120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a-DK"/>
                  <a:t>Indexed efficiency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1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Steam turbine efficiency as proxy</a:t>
            </a:r>
          </a:p>
          <a:p>
            <a:pPr>
              <a:defRPr/>
            </a:pPr>
            <a:r>
              <a:rPr lang="en-US"/>
              <a:t>for generic </a:t>
            </a:r>
            <a:r>
              <a:rPr lang="en-US" baseline="0"/>
              <a:t>technology development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'Transport loss and efficiencies'!$L$18</c:f>
              <c:strCache>
                <c:ptCount val="1"/>
                <c:pt idx="0">
                  <c:v>Indexed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'Transport loss and efficiencies'!$Y$47:$Y$54</c:f>
              <c:numCache>
                <c:formatCode>General</c:formatCode>
                <c:ptCount val="8"/>
                <c:pt idx="0">
                  <c:v>1860</c:v>
                </c:pt>
                <c:pt idx="1">
                  <c:v>1870</c:v>
                </c:pt>
                <c:pt idx="2">
                  <c:v>1885</c:v>
                </c:pt>
                <c:pt idx="3">
                  <c:v>1890</c:v>
                </c:pt>
                <c:pt idx="4">
                  <c:v>1910</c:v>
                </c:pt>
                <c:pt idx="5">
                  <c:v>1920</c:v>
                </c:pt>
                <c:pt idx="6">
                  <c:v>1970</c:v>
                </c:pt>
                <c:pt idx="7">
                  <c:v>2010</c:v>
                </c:pt>
              </c:numCache>
            </c:numRef>
          </c:cat>
          <c:val>
            <c:numRef>
              <c:f>'Transport loss and efficiencies'!$AC$47:$AC$54</c:f>
              <c:numCache>
                <c:formatCode>0%</c:formatCode>
                <c:ptCount val="8"/>
                <c:pt idx="0">
                  <c:v>0.23493593159270254</c:v>
                </c:pt>
                <c:pt idx="1">
                  <c:v>0.22291390728476823</c:v>
                </c:pt>
                <c:pt idx="2">
                  <c:v>0.2972185430463577</c:v>
                </c:pt>
                <c:pt idx="3">
                  <c:v>0.32694039735099339</c:v>
                </c:pt>
                <c:pt idx="4">
                  <c:v>0.44582781456953646</c:v>
                </c:pt>
                <c:pt idx="5">
                  <c:v>0.52013245033112587</c:v>
                </c:pt>
                <c:pt idx="6">
                  <c:v>0.89165562913907292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E-4CD2-B885-B19F54AE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90271"/>
        <c:axId val="811201503"/>
      </c:lineChart>
      <c:catAx>
        <c:axId val="8111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201503"/>
        <c:crosses val="autoZero"/>
        <c:auto val="1"/>
        <c:lblAlgn val="ctr"/>
        <c:lblOffset val="100"/>
        <c:noMultiLvlLbl val="0"/>
      </c:catAx>
      <c:valAx>
        <c:axId val="81120150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a-DK"/>
                  <a:t>Indexed efficiency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1902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1</xdr:row>
      <xdr:rowOff>19050</xdr:rowOff>
    </xdr:from>
    <xdr:to>
      <xdr:col>33</xdr:col>
      <xdr:colOff>323850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8D7F0-9631-449F-944A-FD33DE06F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15</xdr:row>
      <xdr:rowOff>19050</xdr:rowOff>
    </xdr:from>
    <xdr:to>
      <xdr:col>33</xdr:col>
      <xdr:colOff>295275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16CF0-4105-434F-86A4-4E574EDC7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590550</xdr:colOff>
      <xdr:row>29</xdr:row>
      <xdr:rowOff>47625</xdr:rowOff>
    </xdr:from>
    <xdr:to>
      <xdr:col>33</xdr:col>
      <xdr:colOff>285750</xdr:colOff>
      <xdr:row>43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DADDE-ECB5-4FCA-BA4A-329CFC86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176212</xdr:colOff>
      <xdr:row>38</xdr:row>
      <xdr:rowOff>152400</xdr:rowOff>
    </xdr:from>
    <xdr:to>
      <xdr:col>10</xdr:col>
      <xdr:colOff>481012</xdr:colOff>
      <xdr:row>53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74471-3349-487F-84CD-C397796E4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30</xdr:row>
      <xdr:rowOff>80961</xdr:rowOff>
    </xdr:from>
    <xdr:to>
      <xdr:col>21</xdr:col>
      <xdr:colOff>285750</xdr:colOff>
      <xdr:row>49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452EF-44EF-4C73-9EB8-F6A658666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15</xdr:row>
      <xdr:rowOff>52387</xdr:rowOff>
    </xdr:from>
    <xdr:to>
      <xdr:col>20</xdr:col>
      <xdr:colOff>228600</xdr:colOff>
      <xdr:row>29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20648-8639-430F-96A1-2133AF21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552450</xdr:colOff>
      <xdr:row>4</xdr:row>
      <xdr:rowOff>9525</xdr:rowOff>
    </xdr:from>
    <xdr:ext cx="4201111" cy="981212"/>
    <xdr:pic>
      <xdr:nvPicPr>
        <xdr:cNvPr id="8" name="Picture 7">
          <a:extLst>
            <a:ext uri="{FF2B5EF4-FFF2-40B4-BE49-F238E27FC236}">
              <a16:creationId xmlns:a16="http://schemas.microsoft.com/office/drawing/2014/main" id="{8EA3255E-A669-4F74-9D7A-8199BD23D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77250" y="771525"/>
          <a:ext cx="4201111" cy="981212"/>
        </a:xfrm>
        <a:prstGeom prst="rect">
          <a:avLst/>
        </a:prstGeom>
      </xdr:spPr>
    </xdr:pic>
    <xdr:clientData/>
  </xdr:oneCellAnchor>
  <xdr:twoCellAnchor>
    <xdr:from>
      <xdr:col>30</xdr:col>
      <xdr:colOff>0</xdr:colOff>
      <xdr:row>46</xdr:row>
      <xdr:rowOff>0</xdr:rowOff>
    </xdr:from>
    <xdr:to>
      <xdr:col>37</xdr:col>
      <xdr:colOff>304800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1C7E8C-172E-405D-ACA3-56731472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b\onedrive%20old\bso\julie%20energy%20matrix-TEK-CB-SIMB-01.xlsx" TargetMode="External"/><Relationship Id="rId1" Type="http://schemas.openxmlformats.org/officeDocument/2006/relationships/externalLinkPath" Target="/Users/simb/onedrive%20old/bso/julie%20energy%20matrix-TEK-CB-SIMB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 for energi stat for 2010's"/>
      <sheetName val="New values for 2010 1970"/>
      <sheetName val="Categories for 1970's"/>
      <sheetName val="Data for 1920's"/>
      <sheetName val="Data for 1890's Aarhus"/>
      <sheetName val="Data for 1860's Odense"/>
      <sheetName val="Candles"/>
      <sheetName val="Fire wood calculations"/>
      <sheetName val="Transport loss and efficiencies"/>
      <sheetName val="Energy Matrix"/>
      <sheetName val="Change in source"/>
      <sheetName val="HDD"/>
      <sheetName val="Work with BP data"/>
      <sheetName val="Danish Home design 1990-2020"/>
      <sheetName val="ENE1HA"/>
      <sheetName val="Data fra Jytte"/>
    </sheetNames>
    <sheetDataSet>
      <sheetData sheetId="0"/>
      <sheetData sheetId="1"/>
      <sheetData sheetId="2">
        <row r="22">
          <cell r="C22">
            <v>30.2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58EC-AF18-4E6F-BA73-1ABB5AE6532E}">
  <dimension ref="A2:AC91"/>
  <sheetViews>
    <sheetView tabSelected="1" topLeftCell="N1" workbookViewId="0">
      <selection activeCell="AK61" sqref="AK61"/>
    </sheetView>
  </sheetViews>
  <sheetFormatPr defaultRowHeight="15" x14ac:dyDescent="0.25"/>
  <sheetData>
    <row r="2" spans="1:24" x14ac:dyDescent="0.25">
      <c r="A2" t="s">
        <v>53</v>
      </c>
      <c r="I2" t="s">
        <v>52</v>
      </c>
      <c r="P2" t="s">
        <v>51</v>
      </c>
    </row>
    <row r="3" spans="1:24" ht="15.75" x14ac:dyDescent="0.25">
      <c r="B3" t="s">
        <v>50</v>
      </c>
      <c r="J3" t="s">
        <v>49</v>
      </c>
      <c r="K3" s="4" t="s">
        <v>48</v>
      </c>
    </row>
    <row r="4" spans="1:24" ht="15.75" x14ac:dyDescent="0.25">
      <c r="A4">
        <v>1914</v>
      </c>
      <c r="B4">
        <v>50</v>
      </c>
      <c r="C4" t="s">
        <v>1</v>
      </c>
      <c r="D4" t="s">
        <v>45</v>
      </c>
      <c r="I4" s="3">
        <v>1712</v>
      </c>
      <c r="K4" s="3">
        <f>765*3600*2.2/V18/1000000</f>
        <v>0.18933750000000002</v>
      </c>
      <c r="L4" s="4" t="s">
        <v>47</v>
      </c>
      <c r="Q4" t="s">
        <v>46</v>
      </c>
    </row>
    <row r="5" spans="1:24" ht="15.75" x14ac:dyDescent="0.25">
      <c r="A5">
        <v>1992</v>
      </c>
      <c r="B5">
        <v>5</v>
      </c>
      <c r="C5" t="s">
        <v>1</v>
      </c>
      <c r="D5" t="s">
        <v>45</v>
      </c>
      <c r="I5" s="3">
        <v>1772</v>
      </c>
      <c r="K5" s="3">
        <f>765*3600*2.2/V19/1000000</f>
        <v>0.35640000000000005</v>
      </c>
      <c r="L5" s="4" t="s">
        <v>44</v>
      </c>
    </row>
    <row r="6" spans="1:24" ht="15.75" x14ac:dyDescent="0.25">
      <c r="A6">
        <v>2003</v>
      </c>
      <c r="B6">
        <v>4</v>
      </c>
      <c r="C6" t="s">
        <v>1</v>
      </c>
      <c r="D6" t="s">
        <v>43</v>
      </c>
      <c r="I6" s="3">
        <v>1776</v>
      </c>
      <c r="K6" s="3">
        <f>765*3600*2.2/V20/1000000</f>
        <v>0.67320000000000013</v>
      </c>
      <c r="L6" s="4" t="s">
        <v>42</v>
      </c>
    </row>
    <row r="7" spans="1:24" ht="15.75" x14ac:dyDescent="0.25">
      <c r="A7">
        <v>2018</v>
      </c>
      <c r="B7">
        <v>2.5</v>
      </c>
      <c r="C7" t="s">
        <v>1</v>
      </c>
      <c r="D7" t="s">
        <v>41</v>
      </c>
      <c r="I7" s="3">
        <v>1834</v>
      </c>
      <c r="K7" s="3">
        <f>765*3600*2.2/V21/1000000</f>
        <v>2.0196000000000001</v>
      </c>
      <c r="L7" s="4" t="s">
        <v>40</v>
      </c>
    </row>
    <row r="8" spans="1:24" ht="15.75" x14ac:dyDescent="0.25">
      <c r="I8" s="3">
        <v>1870</v>
      </c>
      <c r="K8" s="3">
        <f>765*3600*2.2/V22/1000000</f>
        <v>3.0294000000000003</v>
      </c>
      <c r="L8" s="4" t="s">
        <v>14</v>
      </c>
    </row>
    <row r="9" spans="1:24" ht="15.75" x14ac:dyDescent="0.25">
      <c r="A9" t="s">
        <v>39</v>
      </c>
      <c r="I9" s="3">
        <v>1885</v>
      </c>
      <c r="K9" s="3">
        <f>765*3600*2.2/V23/1000000</f>
        <v>4.0392000000000001</v>
      </c>
      <c r="L9" s="4" t="s">
        <v>13</v>
      </c>
    </row>
    <row r="10" spans="1:24" x14ac:dyDescent="0.25">
      <c r="B10" t="s">
        <v>38</v>
      </c>
      <c r="I10">
        <v>1893</v>
      </c>
      <c r="J10">
        <v>4.5</v>
      </c>
      <c r="M10" t="s">
        <v>37</v>
      </c>
    </row>
    <row r="11" spans="1:24" ht="15.75" x14ac:dyDescent="0.25">
      <c r="I11" s="3">
        <v>1910</v>
      </c>
      <c r="K11" s="3">
        <f>765*3600*2.2/V24/1000000</f>
        <v>6.0588000000000006</v>
      </c>
      <c r="L11" s="4" t="s">
        <v>12</v>
      </c>
    </row>
    <row r="12" spans="1:24" x14ac:dyDescent="0.25">
      <c r="I12">
        <v>1915</v>
      </c>
      <c r="J12">
        <v>5</v>
      </c>
      <c r="M12" t="s">
        <v>36</v>
      </c>
    </row>
    <row r="13" spans="1:24" ht="15.75" x14ac:dyDescent="0.25">
      <c r="I13" s="3">
        <v>1970</v>
      </c>
      <c r="K13" s="3">
        <f>765*3600*2.2/V25/1000000</f>
        <v>12.117600000000001</v>
      </c>
      <c r="L13" s="4" t="s">
        <v>35</v>
      </c>
    </row>
    <row r="14" spans="1:24" x14ac:dyDescent="0.25">
      <c r="C14" t="s">
        <v>34</v>
      </c>
      <c r="I14">
        <v>2005</v>
      </c>
      <c r="J14">
        <v>47</v>
      </c>
      <c r="M14" t="s">
        <v>33</v>
      </c>
      <c r="X14" t="s">
        <v>32</v>
      </c>
    </row>
    <row r="15" spans="1:24" x14ac:dyDescent="0.25">
      <c r="W15" t="s">
        <v>31</v>
      </c>
      <c r="X15">
        <f>'[1]Categories for 1970''s'!C22</f>
        <v>30.2</v>
      </c>
    </row>
    <row r="17" spans="1:24" ht="15.75" x14ac:dyDescent="0.25">
      <c r="I17" t="s">
        <v>30</v>
      </c>
      <c r="U17" s="10" t="s">
        <v>29</v>
      </c>
      <c r="V17" s="4" t="s">
        <v>28</v>
      </c>
      <c r="W17" s="4" t="s">
        <v>27</v>
      </c>
      <c r="X17" t="s">
        <v>26</v>
      </c>
    </row>
    <row r="18" spans="1:24" x14ac:dyDescent="0.25">
      <c r="J18" t="s">
        <v>25</v>
      </c>
      <c r="K18" t="s">
        <v>24</v>
      </c>
      <c r="L18" t="s">
        <v>23</v>
      </c>
      <c r="U18" s="3">
        <v>1712</v>
      </c>
      <c r="V18" s="3">
        <v>32</v>
      </c>
      <c r="W18" s="3">
        <f>765*3600*2.2/V18/1000000</f>
        <v>0.18933750000000002</v>
      </c>
      <c r="X18">
        <f>W18/$X$15*100</f>
        <v>0.62694536423841063</v>
      </c>
    </row>
    <row r="19" spans="1:24" x14ac:dyDescent="0.25">
      <c r="A19">
        <v>1990</v>
      </c>
      <c r="B19">
        <v>25</v>
      </c>
      <c r="D19" t="s">
        <v>22</v>
      </c>
      <c r="H19" t="s">
        <v>16</v>
      </c>
      <c r="I19">
        <v>1772</v>
      </c>
      <c r="J19" t="s">
        <v>21</v>
      </c>
      <c r="K19">
        <v>0.5</v>
      </c>
      <c r="L19" s="3">
        <f>100*($K$35/K19)</f>
        <v>9000</v>
      </c>
      <c r="U19" s="3">
        <v>1772</v>
      </c>
      <c r="V19" s="3">
        <v>17</v>
      </c>
      <c r="W19" s="3">
        <f>765*3600*2.2/V19/1000000</f>
        <v>0.35640000000000005</v>
      </c>
      <c r="X19">
        <f>W19/$X$15*100</f>
        <v>1.1801324503311261</v>
      </c>
    </row>
    <row r="20" spans="1:24" x14ac:dyDescent="0.25">
      <c r="A20">
        <v>2005</v>
      </c>
      <c r="B20">
        <v>30.1</v>
      </c>
      <c r="D20" t="s">
        <v>20</v>
      </c>
      <c r="H20" t="s">
        <v>16</v>
      </c>
      <c r="I20">
        <v>1772</v>
      </c>
      <c r="J20" t="s">
        <v>19</v>
      </c>
      <c r="K20">
        <v>1</v>
      </c>
      <c r="L20" s="3">
        <f>100*($K$35/K20)</f>
        <v>4500</v>
      </c>
      <c r="U20" s="3">
        <v>1776</v>
      </c>
      <c r="V20" s="3">
        <v>9</v>
      </c>
      <c r="W20" s="3">
        <f>765*3600*2.2/V20/1000000</f>
        <v>0.67320000000000013</v>
      </c>
      <c r="X20">
        <f>W20/$X$15*100</f>
        <v>2.2291390728476825</v>
      </c>
    </row>
    <row r="21" spans="1:24" x14ac:dyDescent="0.25">
      <c r="A21">
        <v>2006</v>
      </c>
      <c r="B21">
        <v>28.7</v>
      </c>
      <c r="H21" t="s">
        <v>16</v>
      </c>
      <c r="I21">
        <v>1778</v>
      </c>
      <c r="J21" t="s">
        <v>18</v>
      </c>
      <c r="K21">
        <v>2</v>
      </c>
      <c r="L21" s="3">
        <f>100*($K$35/K21)</f>
        <v>2250</v>
      </c>
      <c r="U21" s="3">
        <v>1834</v>
      </c>
      <c r="V21" s="3">
        <v>3</v>
      </c>
      <c r="W21" s="3">
        <f>765*3600*2.2/V21/1000000</f>
        <v>2.0196000000000001</v>
      </c>
      <c r="X21">
        <f>W21/$X$15*100</f>
        <v>6.6874172185430476</v>
      </c>
    </row>
    <row r="22" spans="1:24" x14ac:dyDescent="0.25">
      <c r="A22">
        <v>2007</v>
      </c>
      <c r="B22">
        <v>24.2</v>
      </c>
      <c r="H22" t="s">
        <v>16</v>
      </c>
      <c r="I22">
        <v>1812</v>
      </c>
      <c r="J22" t="s">
        <v>15</v>
      </c>
      <c r="K22">
        <v>2.4</v>
      </c>
      <c r="L22" s="3">
        <f>100*($K$35/K22)</f>
        <v>1875</v>
      </c>
      <c r="U22" s="3">
        <v>1870</v>
      </c>
      <c r="V22" s="3">
        <v>2</v>
      </c>
      <c r="W22" s="3">
        <f>765*3600*2.2/V22/1000000</f>
        <v>3.0294000000000003</v>
      </c>
      <c r="X22">
        <f>W22/$X$15*100</f>
        <v>10.03112582781457</v>
      </c>
    </row>
    <row r="23" spans="1:24" x14ac:dyDescent="0.25">
      <c r="A23">
        <v>2008</v>
      </c>
      <c r="B23">
        <v>27.9</v>
      </c>
      <c r="H23" t="s">
        <v>16</v>
      </c>
      <c r="I23">
        <v>1816</v>
      </c>
      <c r="J23" t="s">
        <v>17</v>
      </c>
      <c r="K23">
        <v>6.2</v>
      </c>
      <c r="L23" s="3">
        <f>100*($K$35/K23)</f>
        <v>725.80645161290317</v>
      </c>
      <c r="U23" s="3">
        <v>1885</v>
      </c>
      <c r="V23" s="3">
        <v>1.5</v>
      </c>
      <c r="W23" s="3">
        <f>765*3600*2.2/V23/1000000</f>
        <v>4.0392000000000001</v>
      </c>
      <c r="X23">
        <f>W23/$X$15*100</f>
        <v>13.374834437086095</v>
      </c>
    </row>
    <row r="24" spans="1:24" x14ac:dyDescent="0.25">
      <c r="A24">
        <v>2009</v>
      </c>
      <c r="B24">
        <v>26.2</v>
      </c>
      <c r="H24" t="s">
        <v>16</v>
      </c>
      <c r="I24">
        <v>1828</v>
      </c>
      <c r="J24" t="s">
        <v>15</v>
      </c>
      <c r="K24">
        <v>9.5</v>
      </c>
      <c r="L24" s="3">
        <f>100*($K$35/K24)</f>
        <v>473.68421052631572</v>
      </c>
      <c r="M24" s="3"/>
      <c r="N24" s="3"/>
      <c r="O24" s="3"/>
      <c r="P24" s="3"/>
      <c r="U24" s="3">
        <v>1910</v>
      </c>
      <c r="V24" s="3">
        <v>1</v>
      </c>
      <c r="W24" s="3">
        <f>765*3600*2.2/V24/1000000</f>
        <v>6.0588000000000006</v>
      </c>
      <c r="X24">
        <f>W24/$X$15*100</f>
        <v>20.06225165562914</v>
      </c>
    </row>
    <row r="25" spans="1:24" x14ac:dyDescent="0.25">
      <c r="A25">
        <v>2010</v>
      </c>
      <c r="B25">
        <v>22.6</v>
      </c>
      <c r="E25">
        <v>300</v>
      </c>
      <c r="H25" t="s">
        <v>10</v>
      </c>
      <c r="I25">
        <v>1834</v>
      </c>
      <c r="J25" t="s">
        <v>15</v>
      </c>
      <c r="K25" s="1">
        <f>X21</f>
        <v>6.6874172185430476</v>
      </c>
      <c r="L25" s="3">
        <f>100*($K$35/K25)</f>
        <v>672.90552584670218</v>
      </c>
      <c r="M25" s="3"/>
      <c r="N25" s="3"/>
      <c r="O25" s="3"/>
      <c r="P25" s="3"/>
      <c r="U25" s="3">
        <v>1970</v>
      </c>
      <c r="V25" s="3">
        <v>0.5</v>
      </c>
      <c r="W25" s="3">
        <f>765*3600*2.2/V25/1000000</f>
        <v>12.117600000000001</v>
      </c>
      <c r="X25">
        <f>W25/$X$15*100</f>
        <v>40.12450331125828</v>
      </c>
    </row>
    <row r="26" spans="1:24" x14ac:dyDescent="0.25">
      <c r="A26">
        <v>2011</v>
      </c>
      <c r="B26">
        <v>25.5</v>
      </c>
      <c r="E26">
        <f>E25*100</f>
        <v>30000</v>
      </c>
      <c r="H26" t="s">
        <v>16</v>
      </c>
      <c r="I26">
        <v>1835</v>
      </c>
      <c r="J26" t="s">
        <v>15</v>
      </c>
      <c r="K26">
        <v>10.5</v>
      </c>
      <c r="L26" s="3">
        <f>100*($K$35/K26)</f>
        <v>428.57142857142856</v>
      </c>
      <c r="M26" s="3"/>
      <c r="N26" s="3"/>
      <c r="O26" s="3"/>
      <c r="P26" s="3"/>
    </row>
    <row r="27" spans="1:24" x14ac:dyDescent="0.25">
      <c r="A27">
        <v>2012</v>
      </c>
      <c r="B27">
        <v>23.4</v>
      </c>
      <c r="E27">
        <f>E25*L28</f>
        <v>127694.3879832294</v>
      </c>
      <c r="H27" t="s">
        <v>16</v>
      </c>
      <c r="I27">
        <v>1841</v>
      </c>
      <c r="J27" t="s">
        <v>15</v>
      </c>
      <c r="K27">
        <v>11.6</v>
      </c>
      <c r="L27" s="3">
        <f>100*($K$35/K27)</f>
        <v>387.93103448275861</v>
      </c>
      <c r="M27" s="3"/>
      <c r="N27" s="3"/>
      <c r="O27" s="3"/>
      <c r="P27" s="3"/>
    </row>
    <row r="28" spans="1:24" ht="15.75" x14ac:dyDescent="0.25">
      <c r="A28">
        <v>2013</v>
      </c>
      <c r="B28">
        <v>24.6</v>
      </c>
      <c r="E28">
        <f>E25*1</f>
        <v>300</v>
      </c>
      <c r="H28" t="s">
        <v>11</v>
      </c>
      <c r="I28" s="8">
        <v>1860</v>
      </c>
      <c r="J28" t="s">
        <v>11</v>
      </c>
      <c r="K28">
        <f>K27+(I28-I27)*(K29-K27)/(I29-I27)</f>
        <v>10.572116921671615</v>
      </c>
      <c r="L28" s="3">
        <f>100*($K$35/K28)</f>
        <v>425.64795994409803</v>
      </c>
      <c r="M28" s="4"/>
      <c r="N28" s="3"/>
      <c r="O28" s="3"/>
      <c r="P28" s="3"/>
    </row>
    <row r="29" spans="1:24" ht="15.75" x14ac:dyDescent="0.25">
      <c r="A29">
        <v>2014</v>
      </c>
      <c r="B29">
        <v>25.6</v>
      </c>
      <c r="E29">
        <f>E25*4.25648</f>
        <v>1276.944</v>
      </c>
      <c r="H29" t="s">
        <v>10</v>
      </c>
      <c r="I29">
        <v>1870</v>
      </c>
      <c r="J29" s="7" t="s">
        <v>14</v>
      </c>
      <c r="K29" s="9">
        <f>X22</f>
        <v>10.03112582781457</v>
      </c>
      <c r="L29" s="3">
        <f>100*($K$35/K29)</f>
        <v>448.60368389780155</v>
      </c>
      <c r="N29" s="3"/>
      <c r="O29" s="3"/>
      <c r="P29" s="3"/>
    </row>
    <row r="30" spans="1:24" ht="15.75" x14ac:dyDescent="0.25">
      <c r="A30">
        <v>2015</v>
      </c>
      <c r="B30">
        <v>22.6</v>
      </c>
      <c r="H30" t="s">
        <v>10</v>
      </c>
      <c r="I30">
        <v>1885</v>
      </c>
      <c r="J30" s="7" t="s">
        <v>13</v>
      </c>
      <c r="K30" s="9">
        <f>X23</f>
        <v>13.374834437086095</v>
      </c>
      <c r="L30" s="3">
        <f>100*($K$35/K30)</f>
        <v>336.45276292335109</v>
      </c>
      <c r="N30" s="3"/>
      <c r="O30" s="3"/>
      <c r="P30" s="3"/>
    </row>
    <row r="31" spans="1:24" x14ac:dyDescent="0.25">
      <c r="A31">
        <v>2016</v>
      </c>
      <c r="B31">
        <v>22.7</v>
      </c>
      <c r="H31" t="s">
        <v>11</v>
      </c>
      <c r="I31" s="8">
        <v>1890</v>
      </c>
      <c r="J31" t="s">
        <v>11</v>
      </c>
      <c r="K31">
        <f>K30+(I31-I30)*(K32-K30)/(I32-I30)</f>
        <v>14.712317880794703</v>
      </c>
      <c r="L31" s="3">
        <f>100*($K$35/K31)</f>
        <v>305.86614811213735</v>
      </c>
      <c r="N31" s="3"/>
      <c r="O31" s="3"/>
      <c r="P31" s="3"/>
    </row>
    <row r="32" spans="1:24" ht="15.75" x14ac:dyDescent="0.25">
      <c r="H32" t="s">
        <v>10</v>
      </c>
      <c r="I32">
        <v>1910</v>
      </c>
      <c r="J32" s="7" t="s">
        <v>12</v>
      </c>
      <c r="K32" s="1">
        <f>X24</f>
        <v>20.06225165562914</v>
      </c>
      <c r="L32" s="3">
        <f>100*($K$35/K32)</f>
        <v>224.30184194890077</v>
      </c>
      <c r="N32" s="3"/>
      <c r="O32" s="3"/>
      <c r="P32" s="3"/>
    </row>
    <row r="33" spans="1:29" x14ac:dyDescent="0.25">
      <c r="H33" t="s">
        <v>11</v>
      </c>
      <c r="I33" s="8">
        <v>1920</v>
      </c>
      <c r="J33" t="s">
        <v>11</v>
      </c>
      <c r="K33">
        <f>K32+(I33-I32)*(K34-K32)/(I34-I32)</f>
        <v>23.405960264900664</v>
      </c>
      <c r="L33" s="3">
        <f>100*($K$35/K33)</f>
        <v>192.25872167048635</v>
      </c>
      <c r="N33" s="3"/>
      <c r="O33" s="3"/>
      <c r="P33" s="3"/>
    </row>
    <row r="34" spans="1:29" ht="15.75" x14ac:dyDescent="0.25">
      <c r="H34" t="s">
        <v>10</v>
      </c>
      <c r="I34" s="6">
        <v>1970</v>
      </c>
      <c r="J34" s="7" t="s">
        <v>9</v>
      </c>
      <c r="K34" s="1">
        <f>X25</f>
        <v>40.12450331125828</v>
      </c>
      <c r="L34" s="3">
        <f>100*($K$35/K34)</f>
        <v>112.15092097445039</v>
      </c>
      <c r="N34" s="3"/>
      <c r="O34" s="3"/>
      <c r="P34" s="3"/>
    </row>
    <row r="35" spans="1:29" x14ac:dyDescent="0.25">
      <c r="H35" t="s">
        <v>8</v>
      </c>
      <c r="I35" s="6">
        <v>2010</v>
      </c>
      <c r="J35" t="s">
        <v>7</v>
      </c>
      <c r="K35">
        <v>45</v>
      </c>
      <c r="L35" s="3">
        <v>100</v>
      </c>
      <c r="N35" s="3"/>
      <c r="O35" s="3"/>
      <c r="P35" s="3"/>
    </row>
    <row r="36" spans="1:29" x14ac:dyDescent="0.25">
      <c r="B36" t="s">
        <v>6</v>
      </c>
      <c r="H36" t="s">
        <v>5</v>
      </c>
      <c r="J36" s="3"/>
      <c r="K36" s="5">
        <f>(K35-K19)/K19*100</f>
        <v>8900</v>
      </c>
      <c r="L36" s="3" t="s">
        <v>1</v>
      </c>
      <c r="N36" s="3"/>
      <c r="O36" s="3"/>
      <c r="P36" s="3"/>
    </row>
    <row r="37" spans="1:29" ht="15.75" x14ac:dyDescent="0.25">
      <c r="A37">
        <v>1960</v>
      </c>
      <c r="B37">
        <v>11.805</v>
      </c>
      <c r="H37" t="s">
        <v>4</v>
      </c>
      <c r="J37" s="3"/>
      <c r="K37">
        <f>(K27-K19)/K19*100</f>
        <v>2220</v>
      </c>
      <c r="L37" s="3" t="s">
        <v>1</v>
      </c>
      <c r="M37" s="4"/>
      <c r="N37" s="3"/>
      <c r="O37" s="3"/>
      <c r="P37" s="3"/>
    </row>
    <row r="38" spans="1:29" ht="15.75" x14ac:dyDescent="0.25">
      <c r="A38">
        <v>1961</v>
      </c>
      <c r="B38">
        <v>13.167999999999999</v>
      </c>
      <c r="D38" t="s">
        <v>3</v>
      </c>
      <c r="H38" t="s">
        <v>2</v>
      </c>
      <c r="J38" s="3"/>
      <c r="K38">
        <f>(K35-K28)/K28*100</f>
        <v>325.64795994409798</v>
      </c>
      <c r="L38" s="3" t="s">
        <v>1</v>
      </c>
      <c r="M38" s="4"/>
      <c r="N38" s="3"/>
      <c r="O38" s="3"/>
      <c r="P38" s="3"/>
    </row>
    <row r="39" spans="1:29" x14ac:dyDescent="0.25">
      <c r="A39">
        <v>1962</v>
      </c>
      <c r="B39">
        <v>12.465999999999999</v>
      </c>
      <c r="I39" s="3"/>
      <c r="J39" s="3"/>
      <c r="K39" s="3"/>
      <c r="L39" s="3"/>
      <c r="M39" s="3"/>
      <c r="N39" s="3"/>
      <c r="O39" s="3"/>
      <c r="P39" s="3"/>
    </row>
    <row r="40" spans="1:29" x14ac:dyDescent="0.25">
      <c r="A40">
        <v>1963</v>
      </c>
      <c r="B40">
        <v>11.906000000000001</v>
      </c>
      <c r="U40" t="s">
        <v>0</v>
      </c>
    </row>
    <row r="41" spans="1:29" x14ac:dyDescent="0.25">
      <c r="A41">
        <v>1964</v>
      </c>
      <c r="B41">
        <v>12.513</v>
      </c>
    </row>
    <row r="42" spans="1:29" x14ac:dyDescent="0.25">
      <c r="A42">
        <v>1965</v>
      </c>
      <c r="B42">
        <v>12.351000000000001</v>
      </c>
    </row>
    <row r="43" spans="1:29" x14ac:dyDescent="0.25">
      <c r="A43">
        <v>1966</v>
      </c>
      <c r="B43">
        <v>10.643000000000001</v>
      </c>
    </row>
    <row r="44" spans="1:29" x14ac:dyDescent="0.25">
      <c r="A44">
        <v>1967</v>
      </c>
      <c r="B44">
        <v>11.24</v>
      </c>
    </row>
    <row r="45" spans="1:29" x14ac:dyDescent="0.25">
      <c r="A45">
        <v>1968</v>
      </c>
      <c r="B45">
        <v>10.045</v>
      </c>
    </row>
    <row r="46" spans="1:29" x14ac:dyDescent="0.25">
      <c r="A46">
        <v>1969</v>
      </c>
      <c r="B46">
        <v>8.2420000000000009</v>
      </c>
    </row>
    <row r="47" spans="1:29" x14ac:dyDescent="0.25">
      <c r="A47">
        <v>1970</v>
      </c>
      <c r="B47">
        <v>7.8410000000000002</v>
      </c>
      <c r="X47" t="str">
        <f>H28</f>
        <v>Interpolation</v>
      </c>
      <c r="Y47">
        <f>I28</f>
        <v>1860</v>
      </c>
      <c r="Z47" t="str">
        <f>J28</f>
        <v>Interpolation</v>
      </c>
      <c r="AA47">
        <f>K28</f>
        <v>10.572116921671615</v>
      </c>
      <c r="AB47">
        <f>L28</f>
        <v>425.64795994409803</v>
      </c>
      <c r="AC47" s="2">
        <f>AA47/AA$54</f>
        <v>0.23493593159270254</v>
      </c>
    </row>
    <row r="48" spans="1:29" x14ac:dyDescent="0.25">
      <c r="A48">
        <v>1971</v>
      </c>
      <c r="B48">
        <v>7.9470000000000001</v>
      </c>
      <c r="X48" t="str">
        <f>H29</f>
        <v>From cuug</v>
      </c>
      <c r="Y48">
        <f>I29</f>
        <v>1870</v>
      </c>
      <c r="Z48" t="str">
        <f>J29</f>
        <v>Horizontal Condensing Compound Engine</v>
      </c>
      <c r="AA48">
        <f>K29</f>
        <v>10.03112582781457</v>
      </c>
      <c r="AB48">
        <f>L29</f>
        <v>448.60368389780155</v>
      </c>
      <c r="AC48" s="2">
        <f>AA48/AA$54</f>
        <v>0.22291390728476823</v>
      </c>
    </row>
    <row r="49" spans="1:29" x14ac:dyDescent="0.25">
      <c r="A49">
        <v>1972</v>
      </c>
      <c r="B49">
        <v>7.7770000000000001</v>
      </c>
      <c r="X49" t="str">
        <f>H30</f>
        <v>From cuug</v>
      </c>
      <c r="Y49">
        <f>I30</f>
        <v>1885</v>
      </c>
      <c r="Z49" t="str">
        <f>J30</f>
        <v>Vertical Condensing Triple Expansion Engine</v>
      </c>
      <c r="AA49">
        <f>K30</f>
        <v>13.374834437086095</v>
      </c>
      <c r="AB49">
        <f>L30</f>
        <v>336.45276292335109</v>
      </c>
      <c r="AC49" s="2">
        <f>AA49/AA$54</f>
        <v>0.2972185430463577</v>
      </c>
    </row>
    <row r="50" spans="1:29" x14ac:dyDescent="0.25">
      <c r="A50">
        <v>1973</v>
      </c>
      <c r="B50">
        <v>8.7870000000000008</v>
      </c>
      <c r="X50" t="str">
        <f>H31</f>
        <v>Interpolation</v>
      </c>
      <c r="Y50">
        <f>I31</f>
        <v>1890</v>
      </c>
      <c r="Z50" t="str">
        <f>J31</f>
        <v>Interpolation</v>
      </c>
      <c r="AA50">
        <f>K31</f>
        <v>14.712317880794703</v>
      </c>
      <c r="AB50">
        <f>L31</f>
        <v>305.86614811213735</v>
      </c>
      <c r="AC50" s="2">
        <f>AA50/AA$54</f>
        <v>0.32694039735099339</v>
      </c>
    </row>
    <row r="51" spans="1:29" x14ac:dyDescent="0.25">
      <c r="A51">
        <v>1974</v>
      </c>
      <c r="B51">
        <v>10.069000000000001</v>
      </c>
      <c r="X51" t="str">
        <f>H32</f>
        <v>From cuug</v>
      </c>
      <c r="Y51">
        <f>I32</f>
        <v>1910</v>
      </c>
      <c r="Z51" t="str">
        <f>J32</f>
        <v>Large Quadruple Expansion Condensing Engine</v>
      </c>
      <c r="AA51">
        <f>K32</f>
        <v>20.06225165562914</v>
      </c>
      <c r="AB51">
        <f>L32</f>
        <v>224.30184194890077</v>
      </c>
      <c r="AC51" s="2">
        <f>AA51/AA$54</f>
        <v>0.44582781456953646</v>
      </c>
    </row>
    <row r="52" spans="1:29" x14ac:dyDescent="0.25">
      <c r="A52">
        <v>1975</v>
      </c>
      <c r="B52">
        <v>10.332000000000001</v>
      </c>
      <c r="X52" t="str">
        <f>H33</f>
        <v>Interpolation</v>
      </c>
      <c r="Y52">
        <f>I33</f>
        <v>1920</v>
      </c>
      <c r="Z52" t="str">
        <f>J33</f>
        <v>Interpolation</v>
      </c>
      <c r="AA52">
        <f>K33</f>
        <v>23.405960264900664</v>
      </c>
      <c r="AB52">
        <f>L33</f>
        <v>192.25872167048635</v>
      </c>
      <c r="AC52" s="2">
        <f>AA52/AA$54</f>
        <v>0.52013245033112587</v>
      </c>
    </row>
    <row r="53" spans="1:29" x14ac:dyDescent="0.25">
      <c r="A53">
        <v>1976</v>
      </c>
      <c r="B53">
        <v>10.215</v>
      </c>
      <c r="X53" t="str">
        <f>H34</f>
        <v>From cuug</v>
      </c>
      <c r="Y53">
        <f>I34</f>
        <v>1970</v>
      </c>
      <c r="Z53" t="str">
        <f>J34</f>
        <v>Compound Turbine at very high T and P</v>
      </c>
      <c r="AA53">
        <f>K34</f>
        <v>40.12450331125828</v>
      </c>
      <c r="AB53">
        <f>L34</f>
        <v>112.15092097445039</v>
      </c>
      <c r="AC53" s="2">
        <f>AA53/AA$54</f>
        <v>0.89165562913907292</v>
      </c>
    </row>
    <row r="54" spans="1:29" x14ac:dyDescent="0.25">
      <c r="A54">
        <v>1977</v>
      </c>
      <c r="B54">
        <v>10.61</v>
      </c>
      <c r="X54" t="str">
        <f>H35</f>
        <v>From GE: https://www.ge.com/power/transform/article.transform.articles.2018.mar.come-hele-or-high-water#:~:text=Figures%20from%20the%20World%20Coal,rates%20are%20around%2040%20percent.</v>
      </c>
      <c r="Y54">
        <f>I35</f>
        <v>2010</v>
      </c>
      <c r="Z54" t="str">
        <f>J35</f>
        <v>Modern Engine</v>
      </c>
      <c r="AA54">
        <f>K35</f>
        <v>45</v>
      </c>
      <c r="AB54">
        <f>L35</f>
        <v>100</v>
      </c>
      <c r="AC54" s="2">
        <f>AA54/AA$54</f>
        <v>1</v>
      </c>
    </row>
    <row r="55" spans="1:29" x14ac:dyDescent="0.25">
      <c r="A55">
        <v>1978</v>
      </c>
      <c r="B55">
        <v>10.163</v>
      </c>
    </row>
    <row r="56" spans="1:29" x14ac:dyDescent="0.25">
      <c r="A56">
        <v>1979</v>
      </c>
      <c r="B56">
        <v>8.9730000000000008</v>
      </c>
    </row>
    <row r="57" spans="1:29" x14ac:dyDescent="0.25">
      <c r="A57">
        <v>1980</v>
      </c>
      <c r="B57">
        <v>7.3639999999999999</v>
      </c>
    </row>
    <row r="58" spans="1:29" x14ac:dyDescent="0.25">
      <c r="A58">
        <v>1981</v>
      </c>
      <c r="B58">
        <v>9.0619999999999994</v>
      </c>
    </row>
    <row r="59" spans="1:29" x14ac:dyDescent="0.25">
      <c r="A59">
        <v>1982</v>
      </c>
      <c r="B59">
        <v>7.62</v>
      </c>
    </row>
    <row r="60" spans="1:29" x14ac:dyDescent="0.25">
      <c r="A60">
        <v>1983</v>
      </c>
      <c r="B60">
        <v>9.6760000000000002</v>
      </c>
    </row>
    <row r="61" spans="1:29" x14ac:dyDescent="0.25">
      <c r="A61">
        <v>1984</v>
      </c>
      <c r="B61">
        <v>9.2710000000000008</v>
      </c>
    </row>
    <row r="62" spans="1:29" x14ac:dyDescent="0.25">
      <c r="A62">
        <v>1985</v>
      </c>
      <c r="B62">
        <v>7.6859999999999999</v>
      </c>
    </row>
    <row r="63" spans="1:29" x14ac:dyDescent="0.25">
      <c r="A63">
        <v>1986</v>
      </c>
      <c r="B63">
        <v>6.806</v>
      </c>
    </row>
    <row r="64" spans="1:29" x14ac:dyDescent="0.25">
      <c r="A64">
        <v>1987</v>
      </c>
      <c r="B64">
        <v>7.4470000000000001</v>
      </c>
    </row>
    <row r="65" spans="1:2" x14ac:dyDescent="0.25">
      <c r="A65">
        <v>1988</v>
      </c>
      <c r="B65">
        <v>7.9550000000000001</v>
      </c>
    </row>
    <row r="66" spans="1:2" x14ac:dyDescent="0.25">
      <c r="A66">
        <v>1989</v>
      </c>
      <c r="B66">
        <v>10.225</v>
      </c>
    </row>
    <row r="67" spans="1:2" x14ac:dyDescent="0.25">
      <c r="A67">
        <v>1990</v>
      </c>
      <c r="B67">
        <v>9.4990000000000006</v>
      </c>
    </row>
    <row r="68" spans="1:2" x14ac:dyDescent="0.25">
      <c r="A68">
        <v>1991</v>
      </c>
      <c r="B68">
        <v>6.915</v>
      </c>
    </row>
    <row r="69" spans="1:2" x14ac:dyDescent="0.25">
      <c r="A69">
        <v>1992</v>
      </c>
      <c r="B69">
        <v>7.2679999999999998</v>
      </c>
    </row>
    <row r="70" spans="1:2" x14ac:dyDescent="0.25">
      <c r="A70">
        <v>1993</v>
      </c>
      <c r="B70">
        <v>7.1669999999999998</v>
      </c>
    </row>
    <row r="71" spans="1:2" x14ac:dyDescent="0.25">
      <c r="A71">
        <v>1994</v>
      </c>
      <c r="B71">
        <v>4.17</v>
      </c>
    </row>
    <row r="72" spans="1:2" x14ac:dyDescent="0.25">
      <c r="A72">
        <v>1995</v>
      </c>
      <c r="B72">
        <v>6.3710000000000004</v>
      </c>
    </row>
    <row r="73" spans="1:2" x14ac:dyDescent="0.25">
      <c r="A73">
        <v>1996</v>
      </c>
      <c r="B73">
        <v>5.97</v>
      </c>
    </row>
    <row r="74" spans="1:2" x14ac:dyDescent="0.25">
      <c r="A74">
        <v>1997</v>
      </c>
      <c r="B74">
        <v>4.8380000000000001</v>
      </c>
    </row>
    <row r="75" spans="1:2" x14ac:dyDescent="0.25">
      <c r="A75">
        <v>1998</v>
      </c>
      <c r="B75">
        <v>5.577</v>
      </c>
    </row>
    <row r="76" spans="1:2" x14ac:dyDescent="0.25">
      <c r="A76">
        <v>1999</v>
      </c>
      <c r="B76">
        <v>5.0620000000000003</v>
      </c>
    </row>
    <row r="77" spans="1:2" x14ac:dyDescent="0.25">
      <c r="A77">
        <v>2000</v>
      </c>
      <c r="B77">
        <v>5.8360000000000003</v>
      </c>
    </row>
    <row r="78" spans="1:2" x14ac:dyDescent="0.25">
      <c r="A78">
        <v>2001</v>
      </c>
      <c r="B78">
        <v>6.2949999999999999</v>
      </c>
    </row>
    <row r="79" spans="1:2" x14ac:dyDescent="0.25">
      <c r="A79">
        <v>2002</v>
      </c>
      <c r="B79">
        <v>5.3220000000000001</v>
      </c>
    </row>
    <row r="80" spans="1:2" x14ac:dyDescent="0.25">
      <c r="A80">
        <v>2003</v>
      </c>
      <c r="B80">
        <v>4.4359999999999999</v>
      </c>
    </row>
    <row r="81" spans="1:2" x14ac:dyDescent="0.25">
      <c r="A81">
        <v>2004</v>
      </c>
      <c r="B81">
        <v>4.476</v>
      </c>
    </row>
    <row r="82" spans="1:2" x14ac:dyDescent="0.25">
      <c r="A82">
        <v>2005</v>
      </c>
      <c r="B82">
        <v>4.2130000000000001</v>
      </c>
    </row>
    <row r="83" spans="1:2" x14ac:dyDescent="0.25">
      <c r="A83">
        <v>2006</v>
      </c>
      <c r="B83">
        <v>3.4380000000000002</v>
      </c>
    </row>
    <row r="84" spans="1:2" x14ac:dyDescent="0.25">
      <c r="A84">
        <v>2007</v>
      </c>
      <c r="B84">
        <v>4.952</v>
      </c>
    </row>
    <row r="85" spans="1:2" x14ac:dyDescent="0.25">
      <c r="A85">
        <v>2008</v>
      </c>
      <c r="B85">
        <v>5.94</v>
      </c>
    </row>
    <row r="86" spans="1:2" x14ac:dyDescent="0.25">
      <c r="A86">
        <v>2009</v>
      </c>
      <c r="B86">
        <v>6.5</v>
      </c>
    </row>
    <row r="87" spans="1:2" x14ac:dyDescent="0.25">
      <c r="A87">
        <v>2010</v>
      </c>
      <c r="B87">
        <v>6.7519999999999998</v>
      </c>
    </row>
    <row r="88" spans="1:2" x14ac:dyDescent="0.25">
      <c r="A88">
        <v>2011</v>
      </c>
      <c r="B88">
        <v>6.2480000000000002</v>
      </c>
    </row>
    <row r="89" spans="1:2" x14ac:dyDescent="0.25">
      <c r="A89">
        <v>2012</v>
      </c>
      <c r="B89">
        <v>7.0030000000000001</v>
      </c>
    </row>
    <row r="90" spans="1:2" x14ac:dyDescent="0.25">
      <c r="A90">
        <v>2013</v>
      </c>
      <c r="B90">
        <v>5.5579999999999998</v>
      </c>
    </row>
    <row r="91" spans="1:2" x14ac:dyDescent="0.25">
      <c r="A91">
        <v>2014</v>
      </c>
      <c r="B91">
        <v>6.133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 loss and efficiencies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Bruhn</dc:creator>
  <cp:lastModifiedBy>Simon Bruhn</cp:lastModifiedBy>
  <dcterms:created xsi:type="dcterms:W3CDTF">2015-06-05T18:19:34Z</dcterms:created>
  <dcterms:modified xsi:type="dcterms:W3CDTF">2024-03-02T22:21:49Z</dcterms:modified>
</cp:coreProperties>
</file>