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桌面\github\wsb_meta\results\"/>
    </mc:Choice>
  </mc:AlternateContent>
  <xr:revisionPtr revIDLastSave="0" documentId="13_ncr:1_{AA0F03A3-6CE0-49C8-B64A-2B53A2502761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gurobi结果" sheetId="1" r:id="rId1"/>
    <sheet name="比较" sheetId="3" r:id="rId2"/>
    <sheet name="gurobi分析" sheetId="5" r:id="rId3"/>
    <sheet name="Sheet3" sheetId="4" r:id="rId4"/>
    <sheet name="元启发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68" i="3"/>
  <c r="M27" i="5"/>
  <c r="L4" i="5"/>
  <c r="L5" i="5"/>
  <c r="L6" i="5"/>
  <c r="L7" i="5"/>
  <c r="L8" i="5"/>
  <c r="M8" i="5" s="1"/>
  <c r="L9" i="5"/>
  <c r="L10" i="5"/>
  <c r="L11" i="5"/>
  <c r="L12" i="5"/>
  <c r="L13" i="5"/>
  <c r="L14" i="5"/>
  <c r="L15" i="5"/>
  <c r="L16" i="5"/>
  <c r="M14" i="5" s="1"/>
  <c r="L17" i="5"/>
  <c r="L18" i="5"/>
  <c r="L19" i="5"/>
  <c r="M17" i="5" s="1"/>
  <c r="L20" i="5"/>
  <c r="M20" i="5" s="1"/>
  <c r="L21" i="5"/>
  <c r="L22" i="5"/>
  <c r="L23" i="5"/>
  <c r="L24" i="5"/>
  <c r="M24" i="5" s="1"/>
  <c r="L25" i="5"/>
  <c r="L26" i="5"/>
  <c r="L27" i="5"/>
  <c r="L3" i="5"/>
  <c r="M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H4" i="2"/>
  <c r="H5" i="2"/>
  <c r="H6" i="2"/>
  <c r="H7" i="2"/>
  <c r="H3" i="2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  <c r="M3" i="5" l="1"/>
</calcChain>
</file>

<file path=xl/sharedStrings.xml><?xml version="1.0" encoding="utf-8"?>
<sst xmlns="http://schemas.openxmlformats.org/spreadsheetml/2006/main" count="496" uniqueCount="87">
  <si>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</si>
  <si>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</si>
  <si>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</si>
  <si>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</si>
  <si>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</si>
  <si>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</si>
  <si>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</si>
  <si>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</si>
  <si>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</si>
  <si>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</si>
  <si>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</si>
  <si>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</si>
  <si>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</si>
  <si>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</si>
  <si>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</si>
  <si>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</si>
  <si>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</si>
  <si>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</si>
  <si>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</si>
  <si>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</si>
  <si>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</si>
  <si>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</si>
  <si>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</si>
  <si>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</si>
  <si>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</si>
  <si>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</si>
  <si>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</si>
  <si>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</si>
  <si>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</si>
  <si>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</si>
  <si>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</si>
  <si>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</si>
  <si>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</si>
  <si>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</si>
  <si>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</si>
  <si>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</si>
  <si>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</si>
  <si>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</si>
  <si>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</si>
  <si>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</si>
  <si>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</si>
  <si>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</si>
  <si>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</si>
  <si>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</si>
  <si>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</si>
  <si>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</si>
  <si>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</si>
  <si>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</si>
  <si>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</si>
  <si>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</si>
  <si>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</si>
  <si>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</si>
  <si>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</si>
  <si>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</si>
  <si>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</si>
  <si>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</si>
  <si>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</si>
  <si>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</si>
  <si>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</si>
  <si>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</si>
  <si>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</si>
  <si>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</si>
  <si>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</si>
  <si>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</si>
  <si>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</si>
  <si>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</si>
  <si>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</si>
  <si>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</si>
  <si>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</si>
  <si>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</si>
  <si>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</si>
  <si>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</si>
  <si>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</si>
  <si>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</si>
  <si>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</si>
  <si>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</si>
  <si>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</si>
  <si>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</si>
  <si>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</si>
  <si>
    <t xml:space="preserve"> ？</t>
    <phoneticPr fontId="1" type="noConversion"/>
  </si>
  <si>
    <t>正优化个数</t>
    <phoneticPr fontId="1" type="noConversion"/>
  </si>
  <si>
    <t>mean</t>
    <phoneticPr fontId="1" type="noConversion"/>
  </si>
  <si>
    <t>Standard</t>
    <phoneticPr fontId="1" type="noConversion"/>
  </si>
  <si>
    <t>值</t>
    <phoneticPr fontId="1" type="noConversion"/>
  </si>
  <si>
    <t>traininstance2</t>
    <phoneticPr fontId="1" type="noConversion"/>
  </si>
  <si>
    <t>背包问题</t>
    <phoneticPr fontId="1" type="noConversion"/>
  </si>
  <si>
    <t>非benchmark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</si>
</sst>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opLeftCell="F13" zoomScale="115" zoomScaleNormal="115" workbookViewId="0">
      <selection activeCell="Q93" sqref="Q93"/>
    </sheetView>
  </sheetViews>
  <sheetFormatPr defaultRowHeight="14" x14ac:dyDescent="0.3"/>
  <cols>
    <col min="1" max="1" width="11.33203125" customWidth="1"/>
    <col min="2" max="2" width="10.58203125" customWidth="1"/>
    <col min="4" max="4" width="10.58203125" customWidth="1"/>
    <col min="6" max="10" width="10.58203125" customWidth="1"/>
    <col min="18" max="19" width="9.33203125" bestFit="1" customWidth="1"/>
    <col min="20" max="20" width="11.58203125" customWidth="1"/>
  </cols>
  <sheetData>
    <row r="1" spans="1:22" ht="14.5" thickBot="1" x14ac:dyDescent="0.35">
      <c r="A1" t="s">
        <v>11</v>
      </c>
      <c r="B1" s="15" t="s">
        <v>0</v>
      </c>
      <c r="C1" s="16" t="s">
        <v>54</v>
      </c>
      <c r="D1" s="16"/>
      <c r="F1" s="16"/>
      <c r="G1" s="16"/>
      <c r="H1" s="16"/>
      <c r="I1" s="16"/>
      <c r="J1" s="16"/>
      <c r="K1" s="17"/>
      <c r="M1" s="15" t="s">
        <v>53</v>
      </c>
      <c r="N1" s="16" t="s">
        <v>52</v>
      </c>
      <c r="O1" s="16"/>
      <c r="P1" s="16"/>
      <c r="Q1" s="16"/>
      <c r="R1" s="16"/>
      <c r="S1" s="16"/>
      <c r="T1" s="16"/>
      <c r="U1" s="16"/>
      <c r="V1" s="17"/>
    </row>
    <row r="2" spans="1:22" x14ac:dyDescent="0.3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3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3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3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3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3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3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3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3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3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3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3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3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3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3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3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3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3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3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3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3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3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3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3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3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3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3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3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4.5" thickBot="1" x14ac:dyDescent="0.3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4.5" thickBot="1" x14ac:dyDescent="0.35">
      <c r="B31" s="15" t="s">
        <v>10</v>
      </c>
      <c r="C31" s="16" t="s">
        <v>21</v>
      </c>
      <c r="D31" s="16" t="s">
        <v>85</v>
      </c>
      <c r="E31" s="16"/>
      <c r="F31" s="16"/>
      <c r="G31" s="16"/>
      <c r="H31" s="16"/>
      <c r="I31" s="16"/>
      <c r="J31" s="16"/>
      <c r="K31" s="17"/>
      <c r="M31" s="15" t="s">
        <v>55</v>
      </c>
      <c r="N31" s="16" t="s">
        <v>51</v>
      </c>
      <c r="O31" s="16" t="s">
        <v>85</v>
      </c>
      <c r="P31" s="16" t="s">
        <v>86</v>
      </c>
      <c r="Q31" s="16"/>
      <c r="R31" s="16"/>
      <c r="S31" s="16"/>
      <c r="T31" s="16"/>
      <c r="U31" s="16"/>
      <c r="V31" s="17"/>
    </row>
    <row r="32" spans="2:22" x14ac:dyDescent="0.3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3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3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3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3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3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3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3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3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3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3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3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3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3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3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3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3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3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3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3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3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3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3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3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3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3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3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3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4.5" thickBot="1" x14ac:dyDescent="0.3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4.5" thickBot="1" x14ac:dyDescent="0.3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84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3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3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1040990</v>
      </c>
      <c r="Q63" s="22">
        <v>9714095</v>
      </c>
      <c r="R63" s="22">
        <v>312.76</v>
      </c>
      <c r="S63" s="22">
        <v>71820</v>
      </c>
      <c r="T63" s="22">
        <v>71820</v>
      </c>
      <c r="U63" s="22">
        <v>0</v>
      </c>
      <c r="V63" s="11"/>
    </row>
    <row r="64" spans="2:22" x14ac:dyDescent="0.3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1036513</v>
      </c>
      <c r="Q64" s="22">
        <v>9685032</v>
      </c>
      <c r="R64" s="22">
        <v>312.14</v>
      </c>
      <c r="S64" s="22">
        <v>71820</v>
      </c>
      <c r="T64" s="22">
        <v>71751</v>
      </c>
      <c r="U64" s="22">
        <v>9.60735E-4</v>
      </c>
      <c r="V64" s="11"/>
    </row>
    <row r="65" spans="2:22" x14ac:dyDescent="0.3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895356</v>
      </c>
      <c r="Q65" s="22">
        <v>8388090</v>
      </c>
      <c r="R65" s="22">
        <v>270.89999999999998</v>
      </c>
      <c r="S65" s="22">
        <v>71820</v>
      </c>
      <c r="T65" s="22">
        <v>71104</v>
      </c>
      <c r="U65" s="22">
        <v>9.9693679999999993E-3</v>
      </c>
      <c r="V65" s="11"/>
    </row>
    <row r="66" spans="2:22" x14ac:dyDescent="0.3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22">
        <v>271191</v>
      </c>
      <c r="Q66" s="22">
        <v>2476976</v>
      </c>
      <c r="R66" s="22">
        <v>90.838489532470703</v>
      </c>
      <c r="S66" s="22">
        <v>71820</v>
      </c>
      <c r="T66" s="22">
        <v>71820</v>
      </c>
      <c r="U66" s="22">
        <v>0</v>
      </c>
      <c r="V66" s="11"/>
    </row>
    <row r="67" spans="2:22" x14ac:dyDescent="0.3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22">
        <v>1040990</v>
      </c>
      <c r="Q67" s="22">
        <v>9714095</v>
      </c>
      <c r="R67" s="22">
        <v>315.25988197326598</v>
      </c>
      <c r="S67" s="22">
        <v>71820</v>
      </c>
      <c r="T67" s="22">
        <v>71820</v>
      </c>
      <c r="U67" s="22">
        <v>0</v>
      </c>
      <c r="V67" s="11"/>
    </row>
    <row r="68" spans="2:22" x14ac:dyDescent="0.3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22">
        <v>237227</v>
      </c>
      <c r="Q68" s="22">
        <v>1975571</v>
      </c>
      <c r="R68" s="22">
        <v>73.556386947631793</v>
      </c>
      <c r="S68" s="22">
        <v>71820</v>
      </c>
      <c r="T68" s="22">
        <v>71820</v>
      </c>
      <c r="U68" s="22">
        <v>0</v>
      </c>
      <c r="V68" s="11"/>
    </row>
    <row r="69" spans="2:22" x14ac:dyDescent="0.3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22">
        <v>277053</v>
      </c>
      <c r="Q69" s="22">
        <v>2462117</v>
      </c>
      <c r="R69" s="22">
        <v>89.991201400756793</v>
      </c>
      <c r="S69" s="22">
        <v>71820</v>
      </c>
      <c r="T69" s="22">
        <v>71820</v>
      </c>
      <c r="U69" s="22">
        <v>0</v>
      </c>
      <c r="V69" s="11"/>
    </row>
    <row r="70" spans="2:22" x14ac:dyDescent="0.3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22">
        <v>419548</v>
      </c>
      <c r="Q70" s="22">
        <v>3533204</v>
      </c>
      <c r="R70" s="22">
        <v>131.16611099243099</v>
      </c>
      <c r="S70" s="22">
        <v>71820</v>
      </c>
      <c r="T70" s="22">
        <v>71820</v>
      </c>
      <c r="U70" s="22">
        <v>0</v>
      </c>
      <c r="V70" s="11"/>
    </row>
    <row r="71" spans="2:22" x14ac:dyDescent="0.3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22">
        <v>693411</v>
      </c>
      <c r="Q71" s="22">
        <v>7440479</v>
      </c>
      <c r="R71" s="22">
        <v>260.66686439514098</v>
      </c>
      <c r="S71" s="22">
        <v>71820</v>
      </c>
      <c r="T71" s="22">
        <v>71819.999999999302</v>
      </c>
      <c r="U71" s="23">
        <v>9.3203578460717695E-15</v>
      </c>
      <c r="V71" s="11"/>
    </row>
    <row r="72" spans="2:22" x14ac:dyDescent="0.3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22">
        <v>313957</v>
      </c>
      <c r="Q72" s="22">
        <v>2573248</v>
      </c>
      <c r="R72" s="22">
        <v>100.578533172607</v>
      </c>
      <c r="S72" s="22">
        <v>71820</v>
      </c>
      <c r="T72" s="22">
        <v>71820</v>
      </c>
      <c r="U72" s="22">
        <v>0</v>
      </c>
      <c r="V72" s="11"/>
    </row>
    <row r="73" spans="2:22" x14ac:dyDescent="0.3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22">
        <v>295934</v>
      </c>
      <c r="Q73" s="22">
        <v>2687180</v>
      </c>
      <c r="R73" s="22">
        <v>154.760343551635</v>
      </c>
      <c r="S73" s="22">
        <v>71820</v>
      </c>
      <c r="T73" s="22">
        <v>71820</v>
      </c>
      <c r="U73" s="22">
        <v>0</v>
      </c>
      <c r="V73" s="11"/>
    </row>
    <row r="74" spans="2:22" x14ac:dyDescent="0.3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22">
        <v>220596</v>
      </c>
      <c r="Q74" s="22">
        <v>2121341</v>
      </c>
      <c r="R74" s="22">
        <v>287.58506584167401</v>
      </c>
      <c r="S74" s="22">
        <v>71820</v>
      </c>
      <c r="T74" s="22">
        <v>71820</v>
      </c>
      <c r="U74" s="22">
        <v>0</v>
      </c>
      <c r="V74" s="11"/>
    </row>
    <row r="75" spans="2:22" x14ac:dyDescent="0.3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22">
        <v>243089</v>
      </c>
      <c r="Q75" s="22">
        <v>2245086</v>
      </c>
      <c r="R75" s="22">
        <v>421.61192131042401</v>
      </c>
      <c r="S75" s="22">
        <v>71820</v>
      </c>
      <c r="T75" s="22">
        <v>71820</v>
      </c>
      <c r="U75" s="22">
        <v>0</v>
      </c>
      <c r="V75" s="11"/>
    </row>
    <row r="76" spans="2:22" x14ac:dyDescent="0.3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22">
        <v>212875</v>
      </c>
      <c r="Q76" s="22">
        <v>2037961</v>
      </c>
      <c r="R76" s="22">
        <v>457.02123451232899</v>
      </c>
      <c r="S76" s="22">
        <v>71820</v>
      </c>
      <c r="T76" s="22">
        <v>71820</v>
      </c>
      <c r="U76" s="22">
        <v>0</v>
      </c>
      <c r="V76" s="11"/>
    </row>
    <row r="77" spans="2:22" x14ac:dyDescent="0.3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22">
        <v>438467</v>
      </c>
      <c r="Q77" s="22">
        <v>3858604</v>
      </c>
      <c r="R77" s="22">
        <v>200.856367111206</v>
      </c>
      <c r="S77" s="22">
        <v>71820</v>
      </c>
      <c r="T77" s="22">
        <v>71820</v>
      </c>
      <c r="U77" s="22">
        <v>0</v>
      </c>
      <c r="V77" s="11"/>
    </row>
    <row r="78" spans="2:22" x14ac:dyDescent="0.3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22">
        <v>762357</v>
      </c>
      <c r="Q78" s="22">
        <v>9091354</v>
      </c>
      <c r="R78" s="22">
        <v>365.24200248718199</v>
      </c>
      <c r="S78" s="22">
        <v>71820</v>
      </c>
      <c r="T78" s="22">
        <v>71813</v>
      </c>
      <c r="U78" s="23">
        <v>9.7465886939571107E-5</v>
      </c>
      <c r="V78" s="11"/>
    </row>
    <row r="79" spans="2:22" x14ac:dyDescent="0.3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22">
        <v>351384</v>
      </c>
      <c r="Q79" s="22">
        <v>5406526</v>
      </c>
      <c r="R79" s="22">
        <v>256.265235900878</v>
      </c>
      <c r="S79" s="22">
        <v>71820</v>
      </c>
      <c r="T79" s="22">
        <v>71814</v>
      </c>
      <c r="U79" s="23">
        <v>8.3542188805346704E-5</v>
      </c>
      <c r="V79" s="11"/>
    </row>
    <row r="80" spans="2:22" x14ac:dyDescent="0.3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22">
        <v>1810823</v>
      </c>
      <c r="Q80" s="22">
        <v>13114780</v>
      </c>
      <c r="R80" s="22">
        <v>497.73002433776799</v>
      </c>
      <c r="S80" s="22">
        <v>71820</v>
      </c>
      <c r="T80" s="22">
        <v>71820</v>
      </c>
      <c r="U80" s="22">
        <v>0</v>
      </c>
      <c r="V80" s="11"/>
    </row>
    <row r="81" spans="2:22" x14ac:dyDescent="0.3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22">
        <v>11195326</v>
      </c>
      <c r="Q81" s="22">
        <v>97612517</v>
      </c>
      <c r="R81" s="22">
        <v>3600.0623779296802</v>
      </c>
      <c r="S81" s="22">
        <v>72200</v>
      </c>
      <c r="T81" s="22">
        <v>58960</v>
      </c>
      <c r="U81" s="22">
        <v>0.183379501385041</v>
      </c>
      <c r="V81" s="11"/>
    </row>
    <row r="82" spans="2:22" x14ac:dyDescent="0.3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22">
        <v>145677</v>
      </c>
      <c r="Q82" s="22">
        <v>1704598</v>
      </c>
      <c r="R82" s="22">
        <v>238.171077728271</v>
      </c>
      <c r="S82" s="22">
        <v>71820</v>
      </c>
      <c r="T82" s="22">
        <v>71820</v>
      </c>
      <c r="U82" s="22">
        <v>0</v>
      </c>
      <c r="V82" s="11"/>
    </row>
    <row r="83" spans="2:22" x14ac:dyDescent="0.3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22">
        <v>5849977</v>
      </c>
      <c r="Q83" s="22">
        <v>51566714</v>
      </c>
      <c r="R83" s="22">
        <v>1934.511844635</v>
      </c>
      <c r="S83" s="22">
        <v>71820</v>
      </c>
      <c r="T83" s="22">
        <v>71815</v>
      </c>
      <c r="U83" s="23">
        <v>6.9618490671122206E-5</v>
      </c>
      <c r="V83" s="11"/>
    </row>
    <row r="84" spans="2:22" x14ac:dyDescent="0.3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22">
        <v>832391</v>
      </c>
      <c r="Q84" s="22">
        <v>10637425</v>
      </c>
      <c r="R84" s="22">
        <v>295.38286781311001</v>
      </c>
      <c r="S84" s="22">
        <v>71820</v>
      </c>
      <c r="T84" s="22">
        <v>71820</v>
      </c>
      <c r="U84" s="22">
        <v>0</v>
      </c>
      <c r="V84" s="11"/>
    </row>
    <row r="85" spans="2:22" x14ac:dyDescent="0.3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22">
        <v>721477</v>
      </c>
      <c r="Q85" s="22">
        <v>7618633</v>
      </c>
      <c r="R85" s="22">
        <v>314.30330276489201</v>
      </c>
      <c r="S85" s="22">
        <v>71820</v>
      </c>
      <c r="T85" s="22">
        <v>71820</v>
      </c>
      <c r="U85" s="22">
        <v>0</v>
      </c>
      <c r="V85" s="11"/>
    </row>
    <row r="86" spans="2:22" x14ac:dyDescent="0.3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22">
        <v>554486</v>
      </c>
      <c r="Q86" s="22">
        <v>7291613</v>
      </c>
      <c r="R86" s="22">
        <v>453.67033958435002</v>
      </c>
      <c r="S86" s="22">
        <v>71820</v>
      </c>
      <c r="T86" s="22">
        <v>71819</v>
      </c>
      <c r="U86" s="23">
        <v>1.39236981342244E-5</v>
      </c>
      <c r="V86" s="11"/>
    </row>
    <row r="87" spans="2:22" x14ac:dyDescent="0.3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22">
        <v>1573100</v>
      </c>
      <c r="Q87" s="22">
        <v>13350778</v>
      </c>
      <c r="R87" s="22">
        <v>490.14995956420898</v>
      </c>
      <c r="S87" s="22">
        <v>71820</v>
      </c>
      <c r="T87" s="22">
        <v>71816</v>
      </c>
      <c r="U87" s="23">
        <v>5.5694792536897802E-5</v>
      </c>
      <c r="V87" s="11"/>
    </row>
    <row r="88" spans="2:22" x14ac:dyDescent="0.3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22">
        <v>924400</v>
      </c>
      <c r="Q88" s="22">
        <v>7179631</v>
      </c>
      <c r="R88" s="22">
        <v>285.46447753906199</v>
      </c>
      <c r="S88" s="22">
        <v>71820</v>
      </c>
      <c r="T88" s="22">
        <v>71815</v>
      </c>
      <c r="U88" s="23">
        <v>6.9618490671122206E-5</v>
      </c>
      <c r="V88" s="11"/>
    </row>
    <row r="89" spans="2:22" x14ac:dyDescent="0.3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22">
        <v>710063</v>
      </c>
      <c r="Q89" s="22">
        <v>5833325</v>
      </c>
      <c r="R89" s="22">
        <v>184.54610824584901</v>
      </c>
      <c r="S89" s="22">
        <v>71820</v>
      </c>
      <c r="T89" s="22">
        <v>71820</v>
      </c>
      <c r="U89" s="22">
        <v>0</v>
      </c>
      <c r="V89" s="11"/>
    </row>
    <row r="90" spans="2:22" ht="14.5" thickBot="1" x14ac:dyDescent="0.3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22">
        <v>256744</v>
      </c>
      <c r="Q90" s="22">
        <v>2116270</v>
      </c>
      <c r="R90" s="22">
        <v>79.6397190093994</v>
      </c>
      <c r="S90" s="22">
        <v>71820</v>
      </c>
      <c r="T90" s="22">
        <v>71820</v>
      </c>
      <c r="U90" s="22">
        <v>0</v>
      </c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opLeftCell="A61" zoomScale="96" zoomScaleNormal="96" workbookViewId="0">
      <selection activeCell="E4" sqref="E4:E31"/>
    </sheetView>
  </sheetViews>
  <sheetFormatPr defaultRowHeight="14" x14ac:dyDescent="0.3"/>
  <cols>
    <col min="4" max="4" width="22.25" customWidth="1"/>
    <col min="8" max="8" width="11.08203125" customWidth="1"/>
    <col min="9" max="9" width="8.58203125" customWidth="1"/>
    <col min="10" max="10" width="10.33203125" customWidth="1"/>
    <col min="18" max="18" width="12.08203125" customWidth="1"/>
  </cols>
  <sheetData>
    <row r="1" spans="2:29" ht="14.5" thickBot="1" x14ac:dyDescent="0.35"/>
    <row r="2" spans="2:29" ht="14.5" thickBot="1" x14ac:dyDescent="0.35">
      <c r="B2" s="15" t="s">
        <v>0</v>
      </c>
      <c r="C2" s="16" t="s">
        <v>54</v>
      </c>
      <c r="D2" s="16"/>
      <c r="E2" s="16"/>
      <c r="F2" s="16"/>
      <c r="G2" s="16"/>
      <c r="H2" s="16"/>
      <c r="I2" s="16"/>
      <c r="J2" s="17"/>
      <c r="L2" s="15" t="s">
        <v>53</v>
      </c>
      <c r="M2" s="16" t="s">
        <v>52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3">
      <c r="B3" s="2" t="s">
        <v>15</v>
      </c>
      <c r="C3" s="3" t="s">
        <v>30</v>
      </c>
      <c r="D3" s="3"/>
      <c r="E3" s="3" t="s">
        <v>17</v>
      </c>
      <c r="F3" s="3" t="s">
        <v>56</v>
      </c>
      <c r="G3" s="3" t="s">
        <v>18</v>
      </c>
      <c r="H3" s="3" t="s">
        <v>56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56</v>
      </c>
      <c r="Q3" s="3" t="s">
        <v>18</v>
      </c>
      <c r="R3" s="3" t="s">
        <v>56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3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3">
      <c r="B5" s="10" t="s">
        <v>12</v>
      </c>
      <c r="C5" s="6">
        <v>1E-3</v>
      </c>
      <c r="D5" s="6" t="s">
        <v>44</v>
      </c>
      <c r="E5" s="22">
        <v>1.9662494659423799</v>
      </c>
      <c r="F5" s="24">
        <f>(E5-$E$4)/$E$4</f>
        <v>5.7012576131417686E-3</v>
      </c>
      <c r="G5" s="22">
        <v>302</v>
      </c>
      <c r="H5" s="27">
        <f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>(O5-$O$4)/$O$4</f>
        <v>-8.6705491064263465E-3</v>
      </c>
      <c r="Q5" s="22">
        <v>6840.9656417919996</v>
      </c>
      <c r="R5" s="22">
        <f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3">
      <c r="B6" s="10"/>
      <c r="C6" s="6">
        <v>0.01</v>
      </c>
      <c r="D6" s="6"/>
      <c r="E6" s="22">
        <v>1.9419822692871</v>
      </c>
      <c r="F6" s="24">
        <f>(E6-$E$4)/$E$4</f>
        <v>-6.7109772622855769E-3</v>
      </c>
      <c r="G6" s="22">
        <v>302</v>
      </c>
      <c r="H6" s="27">
        <f>(G6-$G$4)/$G$4</f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>(O6-$O$4)/$O$4</f>
        <v>-0.98999971678312071</v>
      </c>
      <c r="Q6" s="22">
        <v>6840.9656417919996</v>
      </c>
      <c r="R6" s="22">
        <f>(Q6-$Q$4)/$Q$4</f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3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3">
      <c r="B8" s="10"/>
      <c r="C8" s="6">
        <v>1</v>
      </c>
      <c r="D8" s="6" t="s">
        <v>26</v>
      </c>
      <c r="E8" s="22">
        <v>1.96868896484375</v>
      </c>
      <c r="F8" s="24">
        <f t="shared" ref="F8:F31" si="0">(E8-$E$4)/$E$4</f>
        <v>6.9490174501052318E-3</v>
      </c>
      <c r="G8" s="22">
        <v>302</v>
      </c>
      <c r="H8" s="27">
        <f t="shared" ref="H8:H31" si="1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2">(O8-$O$6)/$O$6</f>
        <v>-1.5013801587290373E-2</v>
      </c>
      <c r="Q8" s="22">
        <v>6840.9656417919996</v>
      </c>
      <c r="R8" s="22">
        <f t="shared" ref="R8:R31" si="3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3">
      <c r="B9" s="10"/>
      <c r="C9" s="6">
        <v>2</v>
      </c>
      <c r="D9" s="6" t="s">
        <v>79</v>
      </c>
      <c r="E9" s="22">
        <v>2.2026786804199201</v>
      </c>
      <c r="F9" s="24">
        <f t="shared" si="0"/>
        <v>0.12663055089719005</v>
      </c>
      <c r="G9" s="22">
        <v>302</v>
      </c>
      <c r="H9" s="27">
        <f t="shared" si="1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2"/>
        <v>3.3804199759136629E-2</v>
      </c>
      <c r="Q9" s="22">
        <v>6840.9656417919996</v>
      </c>
      <c r="R9" s="22">
        <f t="shared" si="3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3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0"/>
        <v>5.4222432946314011E-3</v>
      </c>
      <c r="G10" s="22">
        <v>302</v>
      </c>
      <c r="H10" s="27">
        <f t="shared" si="1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2"/>
        <v>-0.18337378832398712</v>
      </c>
      <c r="Q10" s="22">
        <v>6840.9656417919996</v>
      </c>
      <c r="R10" s="22">
        <f t="shared" si="3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3">
      <c r="B11" s="10"/>
      <c r="C11" s="6">
        <v>1</v>
      </c>
      <c r="D11" s="6" t="s">
        <v>29</v>
      </c>
      <c r="E11" s="22">
        <v>2.2179298400878902</v>
      </c>
      <c r="F11" s="24">
        <f t="shared" si="0"/>
        <v>0.13443124492091868</v>
      </c>
      <c r="G11" s="22">
        <v>302</v>
      </c>
      <c r="H11" s="27">
        <f t="shared" si="1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2"/>
        <v>7.428993237724614E-2</v>
      </c>
      <c r="Q11" s="22">
        <v>6854.5136744849997</v>
      </c>
      <c r="R11" s="22">
        <f t="shared" si="3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3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0"/>
        <v>2.6583791609473728</v>
      </c>
      <c r="G12" s="22">
        <v>302</v>
      </c>
      <c r="H12" s="27">
        <f t="shared" si="1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2"/>
        <v>0.12112059127923375</v>
      </c>
      <c r="Q12" s="22">
        <v>6840.9656417919996</v>
      </c>
      <c r="R12" s="22">
        <f t="shared" si="3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3">
      <c r="B13" s="10"/>
      <c r="C13" s="6">
        <v>0.1</v>
      </c>
      <c r="D13" s="6"/>
      <c r="E13" s="22">
        <v>2.6828441619872998</v>
      </c>
      <c r="F13" s="24">
        <f t="shared" si="0"/>
        <v>0.37222656352892847</v>
      </c>
      <c r="G13" s="22">
        <v>302</v>
      </c>
      <c r="H13" s="27">
        <f t="shared" si="1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2"/>
        <v>0.25747532149875335</v>
      </c>
      <c r="Q13" s="22">
        <v>6840.9656417919996</v>
      </c>
      <c r="R13" s="22">
        <f t="shared" si="3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3">
      <c r="B14" s="10"/>
      <c r="C14" s="6">
        <v>0.3</v>
      </c>
      <c r="D14" s="6"/>
      <c r="E14" s="22">
        <v>1.9475784301757799</v>
      </c>
      <c r="F14" s="24">
        <f t="shared" si="0"/>
        <v>-3.8486415612287357E-3</v>
      </c>
      <c r="G14" s="22">
        <v>302</v>
      </c>
      <c r="H14" s="27">
        <f t="shared" si="1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2"/>
        <v>1.640586355735006</v>
      </c>
      <c r="Q14" s="22">
        <v>6857.363731894</v>
      </c>
      <c r="R14" s="22">
        <f t="shared" si="3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3">
      <c r="B15" s="10"/>
      <c r="C15" s="6">
        <v>0.5</v>
      </c>
      <c r="D15" s="6"/>
      <c r="E15" s="22">
        <v>1.92067718505859</v>
      </c>
      <c r="F15" s="24">
        <f t="shared" si="0"/>
        <v>-1.7608144876720105E-2</v>
      </c>
      <c r="G15" s="22">
        <v>302</v>
      </c>
      <c r="H15" s="27">
        <f t="shared" si="1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2"/>
        <v>0.39665209234360088</v>
      </c>
      <c r="Q15" s="22">
        <v>6850.7440238290001</v>
      </c>
      <c r="R15" s="22">
        <f t="shared" si="3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3">
      <c r="B16" s="10"/>
      <c r="C16" s="6">
        <v>0.7</v>
      </c>
      <c r="D16" s="6"/>
      <c r="E16" s="22">
        <v>2.1092262268066402</v>
      </c>
      <c r="F16" s="24">
        <f t="shared" si="0"/>
        <v>7.8831300723782194E-2</v>
      </c>
      <c r="G16" s="22">
        <v>302</v>
      </c>
      <c r="H16" s="27">
        <f t="shared" si="1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2"/>
        <v>-0.56403993919550455</v>
      </c>
      <c r="Q16" s="22">
        <v>6840.9656417919996</v>
      </c>
      <c r="R16" s="22">
        <f t="shared" si="3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3">
      <c r="B17" s="10"/>
      <c r="C17" s="6">
        <v>1</v>
      </c>
      <c r="D17" s="6"/>
      <c r="E17" s="22">
        <v>2.27335357666015</v>
      </c>
      <c r="F17" s="24">
        <f t="shared" si="0"/>
        <v>0.16277948991109667</v>
      </c>
      <c r="G17" s="22">
        <v>302</v>
      </c>
      <c r="H17" s="27">
        <f t="shared" si="1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2"/>
        <v>1.9819441792900097</v>
      </c>
      <c r="Q17" s="22">
        <v>6840.9656417919996</v>
      </c>
      <c r="R17" s="22">
        <f t="shared" si="3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3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0"/>
        <v>0.21656681661247743</v>
      </c>
      <c r="G18" s="22">
        <v>302</v>
      </c>
      <c r="H18" s="27">
        <f t="shared" si="1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2"/>
        <v>-0.25371451456164451</v>
      </c>
      <c r="Q18" s="22">
        <v>6840.9656417919996</v>
      </c>
      <c r="R18" s="22">
        <f t="shared" si="3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3">
      <c r="B19" s="10"/>
      <c r="C19" s="6">
        <v>2</v>
      </c>
      <c r="D19" s="6" t="s">
        <v>35</v>
      </c>
      <c r="E19" s="22">
        <v>4.5834636688232404</v>
      </c>
      <c r="F19" s="24">
        <f t="shared" si="0"/>
        <v>1.3443592767870889</v>
      </c>
      <c r="G19" s="22">
        <v>302</v>
      </c>
      <c r="H19" s="27">
        <f t="shared" si="1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2"/>
        <v>-0.29001311976160471</v>
      </c>
      <c r="Q19" s="22">
        <v>6840.9656417919996</v>
      </c>
      <c r="R19" s="22">
        <f t="shared" si="3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3">
      <c r="B20" s="10"/>
      <c r="C20" s="6">
        <v>3</v>
      </c>
      <c r="D20" s="6" t="s">
        <v>34</v>
      </c>
      <c r="E20" s="22">
        <v>9.4991302490234304</v>
      </c>
      <c r="F20" s="24">
        <f t="shared" si="0"/>
        <v>3.8586343712470996</v>
      </c>
      <c r="G20" s="22">
        <v>302</v>
      </c>
      <c r="H20" s="27">
        <f t="shared" si="1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2"/>
        <v>2.2005026849577284E-2</v>
      </c>
      <c r="Q20" s="22">
        <v>6857.8707457840001</v>
      </c>
      <c r="R20" s="22">
        <f t="shared" si="3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3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0"/>
        <v>0.33124462824268874</v>
      </c>
      <c r="G21" s="22">
        <v>302</v>
      </c>
      <c r="H21" s="27">
        <f t="shared" si="1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2"/>
        <v>0.26217740673701162</v>
      </c>
      <c r="Q21" s="22">
        <v>6840.9656417919996</v>
      </c>
      <c r="R21" s="22">
        <f t="shared" si="3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3">
      <c r="B22" s="10"/>
      <c r="C22" s="6">
        <v>2</v>
      </c>
      <c r="D22" s="6" t="s">
        <v>38</v>
      </c>
      <c r="E22" s="22">
        <v>3.0326900482177699</v>
      </c>
      <c r="F22" s="24">
        <f t="shared" si="0"/>
        <v>0.55116644569903672</v>
      </c>
      <c r="G22" s="22">
        <v>302</v>
      </c>
      <c r="H22" s="27">
        <f t="shared" si="1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2"/>
        <v>0.29941657252687454</v>
      </c>
      <c r="Q22" s="22">
        <v>6852.3509910820003</v>
      </c>
      <c r="R22" s="22">
        <f t="shared" si="3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3">
      <c r="B23" s="10"/>
      <c r="C23" s="6">
        <v>3</v>
      </c>
      <c r="D23" s="6" t="s">
        <v>37</v>
      </c>
      <c r="E23" s="22">
        <v>3.4864616394042902</v>
      </c>
      <c r="F23" s="24">
        <f t="shared" si="0"/>
        <v>0.78326245784298787</v>
      </c>
      <c r="G23" s="22">
        <v>302</v>
      </c>
      <c r="H23" s="27">
        <f t="shared" si="1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2"/>
        <v>1.1952224833096177</v>
      </c>
      <c r="Q23" s="22">
        <v>6854.5136744849997</v>
      </c>
      <c r="R23" s="22">
        <f t="shared" si="3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3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0"/>
        <v>0.72480115351933816</v>
      </c>
      <c r="G24" s="22">
        <v>302</v>
      </c>
      <c r="H24" s="27">
        <f t="shared" si="1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2"/>
        <v>-0.64848584458106484</v>
      </c>
      <c r="Q24" s="22">
        <v>6847.2512716760002</v>
      </c>
      <c r="R24" s="22">
        <f t="shared" si="3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3">
      <c r="B25" s="10"/>
      <c r="C25" s="6">
        <v>1</v>
      </c>
      <c r="D25" s="6" t="s">
        <v>41</v>
      </c>
      <c r="E25" s="22">
        <v>3.01089096069335</v>
      </c>
      <c r="F25" s="24">
        <f t="shared" si="0"/>
        <v>0.54001660427867526</v>
      </c>
      <c r="G25" s="22">
        <v>302</v>
      </c>
      <c r="H25" s="27">
        <f t="shared" si="1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2"/>
        <v>-0.47188294416637117</v>
      </c>
      <c r="Q25" s="22">
        <v>6852.7327433700002</v>
      </c>
      <c r="R25" s="22">
        <f t="shared" si="3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3">
      <c r="B26" s="10"/>
      <c r="C26" s="6">
        <v>2</v>
      </c>
      <c r="D26" s="6" t="s">
        <v>42</v>
      </c>
      <c r="E26" s="22">
        <v>4.6541099548339799</v>
      </c>
      <c r="F26" s="24">
        <f t="shared" si="0"/>
        <v>1.380493582182893</v>
      </c>
      <c r="G26" s="22">
        <v>302</v>
      </c>
      <c r="H26" s="27">
        <f t="shared" si="1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2"/>
        <v>-0.19465872112468219</v>
      </c>
      <c r="Q26" s="22">
        <v>6853.0770984250003</v>
      </c>
      <c r="R26" s="22">
        <f t="shared" si="3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3">
      <c r="B27" s="10"/>
      <c r="C27" s="6">
        <v>3</v>
      </c>
      <c r="D27" s="6" t="s">
        <v>43</v>
      </c>
      <c r="E27" s="22">
        <v>8.2769546508788991</v>
      </c>
      <c r="F27" s="24">
        <f t="shared" si="0"/>
        <v>3.2335135219509259</v>
      </c>
      <c r="G27" s="22">
        <v>302</v>
      </c>
      <c r="H27" s="27">
        <f t="shared" si="1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2"/>
        <v>-0.22832440261304277</v>
      </c>
      <c r="Q27" s="22">
        <v>6850.7440238290001</v>
      </c>
      <c r="R27" s="22">
        <f t="shared" si="3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3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0"/>
        <v>0.22689132197179368</v>
      </c>
      <c r="G28" s="22">
        <v>302</v>
      </c>
      <c r="H28" s="27">
        <f t="shared" si="1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2"/>
        <v>-0.60278378661583476</v>
      </c>
      <c r="Q28" s="22">
        <v>6851.1255001979998</v>
      </c>
      <c r="R28" s="22">
        <f t="shared" si="3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3">
      <c r="B29" s="10"/>
      <c r="C29" s="6">
        <v>3</v>
      </c>
      <c r="D29" s="6"/>
      <c r="E29" s="22">
        <v>2.75940513610839</v>
      </c>
      <c r="F29" s="24">
        <f t="shared" si="0"/>
        <v>0.41138612557400417</v>
      </c>
      <c r="G29" s="22">
        <v>302</v>
      </c>
      <c r="H29" s="27">
        <f t="shared" si="1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2"/>
        <v>-0.27872890467215622</v>
      </c>
      <c r="Q29" s="22">
        <v>6854.5136744849997</v>
      </c>
      <c r="R29" s="22">
        <f t="shared" si="3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3">
      <c r="B30" s="10"/>
      <c r="C30" s="6">
        <v>5</v>
      </c>
      <c r="D30" s="6"/>
      <c r="E30" s="22">
        <v>3.3616523742675701</v>
      </c>
      <c r="F30" s="24">
        <f t="shared" si="0"/>
        <v>0.71942476222809693</v>
      </c>
      <c r="G30" s="22">
        <v>302</v>
      </c>
      <c r="H30" s="27">
        <f t="shared" si="1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2"/>
        <v>-0.37220254098490196</v>
      </c>
      <c r="Q30" s="22">
        <v>6840.9656417919996</v>
      </c>
      <c r="R30" s="22">
        <f t="shared" si="3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4.5" thickBot="1" x14ac:dyDescent="0.3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0"/>
        <v>0.44676240955204766</v>
      </c>
      <c r="G31" s="22">
        <v>302</v>
      </c>
      <c r="H31" s="27">
        <f t="shared" si="1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2"/>
        <v>-0.16306220116298026</v>
      </c>
      <c r="Q31" s="22">
        <v>6853.2529851709996</v>
      </c>
      <c r="R31" s="22">
        <f t="shared" si="3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4.5" thickBot="1" x14ac:dyDescent="0.35"/>
    <row r="33" spans="2:20" ht="14.5" thickBot="1" x14ac:dyDescent="0.3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55</v>
      </c>
      <c r="M33" s="16" t="s">
        <v>51</v>
      </c>
      <c r="N33" s="16"/>
      <c r="O33" s="16"/>
      <c r="P33" s="16"/>
      <c r="Q33" s="16"/>
      <c r="R33" s="16"/>
      <c r="S33" s="16"/>
      <c r="T33" s="17"/>
    </row>
    <row r="34" spans="2:20" x14ac:dyDescent="0.3">
      <c r="B34" s="26" t="s">
        <v>15</v>
      </c>
      <c r="C34" s="26" t="s">
        <v>4</v>
      </c>
      <c r="D34" s="3"/>
      <c r="E34" s="3" t="s">
        <v>17</v>
      </c>
      <c r="F34" s="3" t="s">
        <v>56</v>
      </c>
      <c r="G34" s="3" t="s">
        <v>18</v>
      </c>
      <c r="H34" s="3" t="s">
        <v>56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56</v>
      </c>
      <c r="Q34" s="3" t="s">
        <v>18</v>
      </c>
      <c r="R34" s="3" t="s">
        <v>56</v>
      </c>
      <c r="S34" s="3" t="s">
        <v>20</v>
      </c>
      <c r="T34" s="4" t="s">
        <v>22</v>
      </c>
    </row>
    <row r="35" spans="2:20" x14ac:dyDescent="0.3">
      <c r="B35" t="s">
        <v>2</v>
      </c>
      <c r="C35">
        <v>1E-4</v>
      </c>
      <c r="D35" s="6"/>
      <c r="E35" s="6">
        <v>7533.32</v>
      </c>
      <c r="F35" s="24">
        <f t="shared" ref="F35:F40" si="4">(E35-$E$35)/$E$35</f>
        <v>0</v>
      </c>
      <c r="G35" s="7">
        <v>-0.16972352705829999</v>
      </c>
      <c r="H35" s="24">
        <f t="shared" ref="H35:H40" si="5"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3">
      <c r="B36" t="s">
        <v>12</v>
      </c>
      <c r="C36">
        <v>1E-3</v>
      </c>
      <c r="D36" s="6" t="s">
        <v>44</v>
      </c>
      <c r="E36" s="6">
        <v>7486.17</v>
      </c>
      <c r="F36" s="24">
        <f t="shared" si="4"/>
        <v>-6.2588606351515188E-3</v>
      </c>
      <c r="G36" s="7">
        <v>-0.16972352705829999</v>
      </c>
      <c r="H36" s="24">
        <f t="shared" si="5"/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>(O36-$O$35)/$O$35</f>
        <v>-1.8148480397468338E-2</v>
      </c>
      <c r="Q36" s="22">
        <v>7615</v>
      </c>
      <c r="R36" s="27">
        <f>(Q36-$Q$35)/$Q$35</f>
        <v>0</v>
      </c>
      <c r="S36" s="22">
        <v>0</v>
      </c>
      <c r="T36" s="11"/>
    </row>
    <row r="37" spans="2:20" x14ac:dyDescent="0.3">
      <c r="C37">
        <v>0.01</v>
      </c>
      <c r="D37" s="6"/>
      <c r="E37" s="21">
        <v>724</v>
      </c>
      <c r="F37" s="24">
        <f t="shared" si="4"/>
        <v>-0.90389363520997379</v>
      </c>
      <c r="G37" s="7">
        <v>-0.16945890076369999</v>
      </c>
      <c r="H37" s="24">
        <f t="shared" si="5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>(O37-$O$35)/$O$35</f>
        <v>-0.37455269565560467</v>
      </c>
      <c r="Q37" s="22">
        <v>7615</v>
      </c>
      <c r="R37" s="27">
        <f>(Q37-$Q$35)/$Q$35</f>
        <v>0</v>
      </c>
      <c r="S37" s="22">
        <v>9.8489822718319103E-3</v>
      </c>
      <c r="T37" s="11"/>
    </row>
    <row r="38" spans="2:20" x14ac:dyDescent="0.3">
      <c r="B38" t="s">
        <v>13</v>
      </c>
      <c r="C38">
        <v>0</v>
      </c>
      <c r="D38" s="6" t="s">
        <v>25</v>
      </c>
      <c r="E38" s="6">
        <v>11323.5</v>
      </c>
      <c r="F38" s="6">
        <f t="shared" si="4"/>
        <v>0.50312212941969814</v>
      </c>
      <c r="G38" s="7">
        <v>-0.16972352705829999</v>
      </c>
      <c r="H38" s="24">
        <f t="shared" si="5"/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3">
      <c r="C39">
        <v>1</v>
      </c>
      <c r="D39" s="6" t="s">
        <v>26</v>
      </c>
      <c r="E39" s="6">
        <v>61461.04</v>
      </c>
      <c r="F39" s="6">
        <f t="shared" si="4"/>
        <v>7.1585595726718108</v>
      </c>
      <c r="G39" s="7">
        <v>-0.16972352705829999</v>
      </c>
      <c r="H39" s="24">
        <f t="shared" si="5"/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6">(O39-$O$35)/$O$35</f>
        <v>7.3944460326694827E-2</v>
      </c>
      <c r="Q39" s="22">
        <v>7615</v>
      </c>
      <c r="R39" s="27">
        <f t="shared" ref="R39:R62" si="7">(Q39-$Q$35)/$Q$35</f>
        <v>0</v>
      </c>
      <c r="S39" s="22">
        <v>0</v>
      </c>
      <c r="T39" s="11"/>
    </row>
    <row r="40" spans="2:20" x14ac:dyDescent="0.3">
      <c r="C40">
        <v>2</v>
      </c>
      <c r="D40" s="6" t="s">
        <v>27</v>
      </c>
      <c r="E40" s="6">
        <v>51867.94</v>
      </c>
      <c r="F40" s="6">
        <f t="shared" si="4"/>
        <v>5.885136964844186</v>
      </c>
      <c r="G40" s="7">
        <v>-0.16972352705829999</v>
      </c>
      <c r="H40" s="24">
        <f t="shared" si="5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6"/>
        <v>0.53182638183772279</v>
      </c>
      <c r="Q40" s="22">
        <v>7615</v>
      </c>
      <c r="R40" s="27">
        <f t="shared" si="7"/>
        <v>0</v>
      </c>
      <c r="S40" s="22">
        <v>0</v>
      </c>
      <c r="T40" s="11"/>
    </row>
    <row r="41" spans="2:20" x14ac:dyDescent="0.3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6"/>
        <v>0.11322837905778105</v>
      </c>
      <c r="Q41" s="22">
        <v>7615</v>
      </c>
      <c r="R41" s="27">
        <f t="shared" si="7"/>
        <v>0</v>
      </c>
      <c r="S41" s="22">
        <v>0</v>
      </c>
      <c r="T41" s="11"/>
    </row>
    <row r="42" spans="2:20" x14ac:dyDescent="0.3">
      <c r="C42">
        <v>1</v>
      </c>
      <c r="D42" s="6" t="s">
        <v>29</v>
      </c>
      <c r="E42" s="6">
        <v>727.9</v>
      </c>
      <c r="F42" s="6">
        <f t="shared" ref="F42:F62" si="8">(E42-$E$37)/$E$37</f>
        <v>5.3867403314916814E-3</v>
      </c>
      <c r="G42" s="7">
        <v>-0.16945890076369999</v>
      </c>
      <c r="H42" s="24">
        <f t="shared" ref="H42:H62" si="9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6"/>
        <v>8.2461726520837261E-2</v>
      </c>
      <c r="Q42" s="22">
        <v>7615</v>
      </c>
      <c r="R42" s="27">
        <f t="shared" si="7"/>
        <v>0</v>
      </c>
      <c r="S42" s="22">
        <v>0</v>
      </c>
      <c r="T42" s="11"/>
    </row>
    <row r="43" spans="2:20" x14ac:dyDescent="0.3">
      <c r="B43" t="s">
        <v>5</v>
      </c>
      <c r="C43">
        <v>0</v>
      </c>
      <c r="D43" s="18" t="s">
        <v>31</v>
      </c>
      <c r="E43" s="6">
        <v>17194.36</v>
      </c>
      <c r="F43" s="6">
        <f t="shared" si="8"/>
        <v>22.749116022099447</v>
      </c>
      <c r="G43" s="7">
        <v>-0.1694881740684</v>
      </c>
      <c r="H43" s="24">
        <f t="shared" si="9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6"/>
        <v>-7.7325736142190057E-2</v>
      </c>
      <c r="Q43" s="22">
        <v>7615</v>
      </c>
      <c r="R43" s="27">
        <f t="shared" si="7"/>
        <v>0</v>
      </c>
      <c r="S43" s="22">
        <v>0</v>
      </c>
      <c r="T43" s="11"/>
    </row>
    <row r="44" spans="2:20" x14ac:dyDescent="0.3">
      <c r="C44">
        <v>0.1</v>
      </c>
      <c r="D44" s="6"/>
      <c r="E44" s="6">
        <v>778.08</v>
      </c>
      <c r="F44" s="6">
        <f t="shared" si="8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6"/>
        <v>4.1225934286926148E-2</v>
      </c>
      <c r="Q44" s="22">
        <v>7615</v>
      </c>
      <c r="R44" s="27">
        <f t="shared" si="7"/>
        <v>0</v>
      </c>
      <c r="S44" s="22">
        <v>0</v>
      </c>
      <c r="T44" s="11"/>
    </row>
    <row r="45" spans="2:20" x14ac:dyDescent="0.3">
      <c r="C45">
        <v>0.3</v>
      </c>
      <c r="D45" s="6"/>
      <c r="E45" s="6">
        <v>989.27</v>
      </c>
      <c r="F45" s="6">
        <f t="shared" si="8"/>
        <v>0.36639502762430937</v>
      </c>
      <c r="G45" s="7">
        <v>-0.16945890076369999</v>
      </c>
      <c r="H45" s="24">
        <f t="shared" si="9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6"/>
        <v>5.6673337210792284E-2</v>
      </c>
      <c r="Q45" s="22">
        <v>7615</v>
      </c>
      <c r="R45" s="27">
        <f t="shared" si="7"/>
        <v>0</v>
      </c>
      <c r="S45" s="22">
        <v>0</v>
      </c>
      <c r="T45" s="11"/>
    </row>
    <row r="46" spans="2:20" x14ac:dyDescent="0.3">
      <c r="C46">
        <v>0.5</v>
      </c>
      <c r="D46" s="6"/>
      <c r="E46" s="6">
        <v>1016.21</v>
      </c>
      <c r="F46" s="6">
        <f t="shared" si="8"/>
        <v>0.40360497237569065</v>
      </c>
      <c r="G46" s="7">
        <v>-0.16945890076369999</v>
      </c>
      <c r="H46" s="24">
        <f t="shared" si="9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6"/>
        <v>4.1708973689141254E-2</v>
      </c>
      <c r="Q46" s="22">
        <v>7615</v>
      </c>
      <c r="R46" s="27">
        <f t="shared" si="7"/>
        <v>0</v>
      </c>
      <c r="S46" s="22">
        <v>0</v>
      </c>
      <c r="T46" s="11"/>
    </row>
    <row r="47" spans="2:20" x14ac:dyDescent="0.3">
      <c r="C47">
        <v>0.7</v>
      </c>
      <c r="D47" s="6"/>
      <c r="E47" s="6">
        <v>1018.15</v>
      </c>
      <c r="F47" s="6">
        <f t="shared" si="8"/>
        <v>0.40628453038674028</v>
      </c>
      <c r="G47" s="7">
        <v>-0.16945890076369999</v>
      </c>
      <c r="H47" s="24">
        <f t="shared" si="9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6"/>
        <v>9.1688764897822336E-2</v>
      </c>
      <c r="Q47" s="22">
        <v>7615</v>
      </c>
      <c r="R47" s="27">
        <f t="shared" si="7"/>
        <v>0</v>
      </c>
      <c r="S47" s="22">
        <v>0</v>
      </c>
      <c r="T47" s="11"/>
    </row>
    <row r="48" spans="2:20" x14ac:dyDescent="0.3">
      <c r="C48">
        <v>1</v>
      </c>
      <c r="D48" s="6"/>
      <c r="E48" s="6">
        <v>1013.98</v>
      </c>
      <c r="F48" s="6">
        <f t="shared" si="8"/>
        <v>0.40052486187845304</v>
      </c>
      <c r="G48" s="7">
        <v>-0.16945890076369999</v>
      </c>
      <c r="H48" s="24">
        <f t="shared" si="9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6"/>
        <v>9.7751402292960171E-2</v>
      </c>
      <c r="Q48" s="22">
        <v>7615</v>
      </c>
      <c r="R48" s="27">
        <f t="shared" si="7"/>
        <v>0</v>
      </c>
      <c r="S48" s="22">
        <v>0</v>
      </c>
      <c r="T48" s="11"/>
    </row>
    <row r="49" spans="2:20" x14ac:dyDescent="0.3">
      <c r="B49" t="s">
        <v>9</v>
      </c>
      <c r="C49">
        <v>1</v>
      </c>
      <c r="D49" s="6" t="s">
        <v>36</v>
      </c>
      <c r="E49" s="6">
        <v>882.77</v>
      </c>
      <c r="F49" s="6">
        <f t="shared" si="8"/>
        <v>0.21929558011049721</v>
      </c>
      <c r="G49" s="7">
        <v>-0.16945890076369999</v>
      </c>
      <c r="H49" s="24">
        <f t="shared" si="9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6"/>
        <v>0.47433483502725876</v>
      </c>
      <c r="Q49" s="22">
        <v>7615</v>
      </c>
      <c r="R49" s="27">
        <f t="shared" si="7"/>
        <v>0</v>
      </c>
      <c r="S49" s="22">
        <v>0</v>
      </c>
      <c r="T49" s="11"/>
    </row>
    <row r="50" spans="2:20" x14ac:dyDescent="0.3">
      <c r="C50">
        <v>2</v>
      </c>
      <c r="D50" s="6" t="s">
        <v>35</v>
      </c>
      <c r="E50" s="6">
        <v>1176.95</v>
      </c>
      <c r="F50" s="6">
        <f t="shared" si="8"/>
        <v>0.62562154696132599</v>
      </c>
      <c r="G50" s="7">
        <v>-0.16900539031139999</v>
      </c>
      <c r="H50" s="24">
        <f t="shared" si="9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6"/>
        <v>-5.1655642195917754E-3</v>
      </c>
      <c r="Q50" s="22">
        <v>7615</v>
      </c>
      <c r="R50" s="27">
        <f t="shared" si="7"/>
        <v>0</v>
      </c>
      <c r="S50" s="22">
        <v>0</v>
      </c>
      <c r="T50" s="11"/>
    </row>
    <row r="51" spans="2:20" x14ac:dyDescent="0.3">
      <c r="C51">
        <v>3</v>
      </c>
      <c r="D51" s="6" t="s">
        <v>34</v>
      </c>
      <c r="E51" s="6">
        <v>6265.5</v>
      </c>
      <c r="F51" s="6">
        <f t="shared" si="8"/>
        <v>7.6540055248618781</v>
      </c>
      <c r="G51" s="7">
        <v>-0.1689393095757</v>
      </c>
      <c r="H51" s="24">
        <f t="shared" si="9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6"/>
        <v>0.40730079553632287</v>
      </c>
      <c r="Q51" s="22">
        <v>7615</v>
      </c>
      <c r="R51" s="27">
        <f t="shared" si="7"/>
        <v>0</v>
      </c>
      <c r="S51" s="22">
        <v>0</v>
      </c>
      <c r="T51" s="11"/>
    </row>
    <row r="52" spans="2:20" x14ac:dyDescent="0.3">
      <c r="B52" t="s">
        <v>6</v>
      </c>
      <c r="C52">
        <v>1</v>
      </c>
      <c r="D52" s="18" t="s">
        <v>39</v>
      </c>
      <c r="E52" s="6">
        <v>728.13</v>
      </c>
      <c r="F52" s="6">
        <f t="shared" si="8"/>
        <v>5.7044198895027558E-3</v>
      </c>
      <c r="G52" s="7">
        <v>-0.16945890076369999</v>
      </c>
      <c r="H52" s="24">
        <f t="shared" si="9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6"/>
        <v>-5.153734683214508E-2</v>
      </c>
      <c r="Q52" s="22">
        <v>7615</v>
      </c>
      <c r="R52" s="27">
        <f t="shared" si="7"/>
        <v>0</v>
      </c>
      <c r="S52" s="22">
        <v>0</v>
      </c>
      <c r="T52" s="11"/>
    </row>
    <row r="53" spans="2:20" x14ac:dyDescent="0.3">
      <c r="C53">
        <v>2</v>
      </c>
      <c r="D53" s="6" t="s">
        <v>38</v>
      </c>
      <c r="E53" s="6">
        <v>722.4</v>
      </c>
      <c r="F53" s="6">
        <f t="shared" si="8"/>
        <v>-2.2099447513812469E-3</v>
      </c>
      <c r="G53" s="7">
        <v>-0.16945890076369999</v>
      </c>
      <c r="H53" s="24">
        <f t="shared" si="9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6"/>
        <v>-2.197336382724914E-2</v>
      </c>
      <c r="Q53" s="22">
        <v>7615</v>
      </c>
      <c r="R53" s="27">
        <f t="shared" si="7"/>
        <v>0</v>
      </c>
      <c r="S53" s="22">
        <v>0</v>
      </c>
      <c r="T53" s="11"/>
    </row>
    <row r="54" spans="2:20" x14ac:dyDescent="0.3">
      <c r="C54">
        <v>3</v>
      </c>
      <c r="D54" s="6" t="s">
        <v>37</v>
      </c>
      <c r="E54" s="6">
        <v>726.12</v>
      </c>
      <c r="F54" s="6">
        <f t="shared" si="8"/>
        <v>2.9281767955801168E-3</v>
      </c>
      <c r="G54" s="7">
        <v>-0.16945890076369999</v>
      </c>
      <c r="H54" s="24">
        <f t="shared" si="9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6"/>
        <v>3.6020938279394656E-2</v>
      </c>
      <c r="Q54" s="22">
        <v>7615</v>
      </c>
      <c r="R54" s="27">
        <f t="shared" si="7"/>
        <v>0</v>
      </c>
      <c r="S54" s="22">
        <v>0</v>
      </c>
      <c r="T54" s="11"/>
    </row>
    <row r="55" spans="2:20" x14ac:dyDescent="0.3">
      <c r="B55" t="s">
        <v>1</v>
      </c>
      <c r="C55">
        <v>0</v>
      </c>
      <c r="D55" s="6" t="s">
        <v>40</v>
      </c>
      <c r="E55" s="6">
        <v>728.05</v>
      </c>
      <c r="F55" s="6">
        <f t="shared" si="8"/>
        <v>5.5939226519336385E-3</v>
      </c>
      <c r="G55" s="7">
        <v>-0.16945890076369999</v>
      </c>
      <c r="H55" s="24">
        <f t="shared" si="9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6"/>
        <v>-0.48451809426168713</v>
      </c>
      <c r="Q55" s="22">
        <v>7615</v>
      </c>
      <c r="R55" s="27">
        <f t="shared" si="7"/>
        <v>0</v>
      </c>
      <c r="S55" s="22">
        <v>0</v>
      </c>
      <c r="T55" s="11"/>
    </row>
    <row r="56" spans="2:20" x14ac:dyDescent="0.3">
      <c r="B56" s="6"/>
      <c r="C56" s="6">
        <v>1</v>
      </c>
      <c r="D56" s="6" t="s">
        <v>41</v>
      </c>
      <c r="E56" s="6">
        <v>725.89</v>
      </c>
      <c r="F56" s="6">
        <f t="shared" si="8"/>
        <v>2.6104972375690419E-3</v>
      </c>
      <c r="G56" s="7">
        <v>-0.16945890076369999</v>
      </c>
      <c r="H56" s="24">
        <f t="shared" si="9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6"/>
        <v>0.12312575782967419</v>
      </c>
      <c r="Q56" s="22">
        <v>7615</v>
      </c>
      <c r="R56" s="27">
        <f t="shared" si="7"/>
        <v>0</v>
      </c>
      <c r="S56" s="22">
        <v>0</v>
      </c>
      <c r="T56" s="11"/>
    </row>
    <row r="57" spans="2:20" x14ac:dyDescent="0.3">
      <c r="B57" s="10"/>
      <c r="C57" s="6">
        <v>2</v>
      </c>
      <c r="D57" s="6" t="s">
        <v>42</v>
      </c>
      <c r="E57" s="6">
        <v>729.56</v>
      </c>
      <c r="F57" s="6">
        <f t="shared" si="8"/>
        <v>7.6795580110496486E-3</v>
      </c>
      <c r="G57" s="7">
        <v>-0.16945890076369999</v>
      </c>
      <c r="H57" s="24">
        <f t="shared" si="9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6"/>
        <v>0.39689080352125988</v>
      </c>
      <c r="Q57" s="22">
        <v>7615</v>
      </c>
      <c r="R57" s="27">
        <f t="shared" si="7"/>
        <v>0</v>
      </c>
      <c r="S57" s="22">
        <v>0</v>
      </c>
      <c r="T57" s="11"/>
    </row>
    <row r="58" spans="2:20" x14ac:dyDescent="0.3">
      <c r="B58" s="10"/>
      <c r="C58" s="6">
        <v>3</v>
      </c>
      <c r="D58" s="6" t="s">
        <v>43</v>
      </c>
      <c r="E58" s="6">
        <v>2340.13</v>
      </c>
      <c r="F58" s="6">
        <f t="shared" si="8"/>
        <v>2.2322237569060777</v>
      </c>
      <c r="G58" s="7">
        <v>-0.16867008827400001</v>
      </c>
      <c r="H58" s="24">
        <f t="shared" si="9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6"/>
        <v>6.7004465649986161E-2</v>
      </c>
      <c r="Q58" s="22">
        <v>7615</v>
      </c>
      <c r="R58" s="27">
        <f t="shared" si="7"/>
        <v>0</v>
      </c>
      <c r="S58" s="22">
        <v>0</v>
      </c>
      <c r="T58" s="11"/>
    </row>
    <row r="59" spans="2:20" x14ac:dyDescent="0.3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8"/>
        <v>2.4820441988950313E-2</v>
      </c>
      <c r="G59" s="7">
        <v>-0.16945890076369999</v>
      </c>
      <c r="H59" s="24">
        <f t="shared" si="9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6"/>
        <v>-0.35584231228004187</v>
      </c>
      <c r="Q59" s="22">
        <v>7615</v>
      </c>
      <c r="R59" s="27">
        <f t="shared" si="7"/>
        <v>0</v>
      </c>
      <c r="S59" s="22">
        <v>0</v>
      </c>
      <c r="T59" s="11"/>
    </row>
    <row r="60" spans="2:20" x14ac:dyDescent="0.3">
      <c r="B60" s="10"/>
      <c r="C60" s="6">
        <v>3</v>
      </c>
      <c r="D60" s="6"/>
      <c r="E60" s="6">
        <v>724.95</v>
      </c>
      <c r="F60" s="6">
        <f t="shared" si="8"/>
        <v>1.3121546961326596E-3</v>
      </c>
      <c r="G60" s="7">
        <v>-0.16945890076369999</v>
      </c>
      <c r="H60" s="24">
        <f t="shared" si="9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6"/>
        <v>-0.23712305675220249</v>
      </c>
      <c r="Q60" s="22">
        <v>7614.9999321428304</v>
      </c>
      <c r="R60" s="27">
        <f t="shared" si="7"/>
        <v>-8.9109874717161691E-9</v>
      </c>
      <c r="S60" s="22">
        <v>0</v>
      </c>
      <c r="T60" s="11"/>
    </row>
    <row r="61" spans="2:20" x14ac:dyDescent="0.3">
      <c r="B61" s="10"/>
      <c r="C61" s="6">
        <v>5</v>
      </c>
      <c r="D61" s="6"/>
      <c r="E61" s="6">
        <v>726.26</v>
      </c>
      <c r="F61" s="6">
        <f t="shared" si="8"/>
        <v>3.1215469613259544E-3</v>
      </c>
      <c r="G61" s="7">
        <v>-0.16945890076369999</v>
      </c>
      <c r="H61" s="24">
        <f t="shared" si="9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6"/>
        <v>-9.7938703285653281E-2</v>
      </c>
      <c r="Q61" s="22">
        <v>7615</v>
      </c>
      <c r="R61" s="27">
        <f t="shared" si="7"/>
        <v>0</v>
      </c>
      <c r="S61" s="22">
        <v>0</v>
      </c>
      <c r="T61" s="11"/>
    </row>
    <row r="62" spans="2:20" ht="14.5" thickBot="1" x14ac:dyDescent="0.3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8"/>
        <v>1.4088397790054997E-3</v>
      </c>
      <c r="G62" s="19">
        <v>-0.16945890076369999</v>
      </c>
      <c r="H62" s="24">
        <f t="shared" si="9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6"/>
        <v>-0.1700988752082464</v>
      </c>
      <c r="Q62" s="22">
        <v>7615</v>
      </c>
      <c r="R62" s="27">
        <f t="shared" si="7"/>
        <v>0</v>
      </c>
      <c r="S62" s="22">
        <v>0</v>
      </c>
      <c r="T62" s="14"/>
    </row>
    <row r="63" spans="2:20" ht="14.5" thickBot="1" x14ac:dyDescent="0.35"/>
    <row r="64" spans="2:20" ht="14.5" thickBot="1" x14ac:dyDescent="0.35">
      <c r="B64" s="15" t="s">
        <v>84</v>
      </c>
    </row>
    <row r="65" spans="2:6" x14ac:dyDescent="0.3">
      <c r="E65" s="22">
        <v>312.76</v>
      </c>
    </row>
    <row r="66" spans="2:6" x14ac:dyDescent="0.3">
      <c r="E66" s="22">
        <v>312.14</v>
      </c>
    </row>
    <row r="67" spans="2:6" x14ac:dyDescent="0.3">
      <c r="E67" s="22">
        <v>270.89999999999998</v>
      </c>
    </row>
    <row r="68" spans="2:6" x14ac:dyDescent="0.3">
      <c r="B68" s="5" t="s">
        <v>13</v>
      </c>
      <c r="C68" s="6">
        <v>0</v>
      </c>
      <c r="D68" s="6" t="s">
        <v>25</v>
      </c>
      <c r="E68" s="22">
        <v>90.838489532470703</v>
      </c>
      <c r="F68">
        <f>(E68-$E$65)/$E$65</f>
        <v>-0.70955848084003481</v>
      </c>
    </row>
    <row r="69" spans="2:6" x14ac:dyDescent="0.3">
      <c r="B69" s="10"/>
      <c r="C69" s="6">
        <v>1</v>
      </c>
      <c r="D69" s="6" t="s">
        <v>26</v>
      </c>
      <c r="E69" s="22">
        <v>315.25988197326598</v>
      </c>
      <c r="F69">
        <f t="shared" ref="F69:F92" si="10">(E69-$E$65)/$E$65</f>
        <v>7.9929721616126912E-3</v>
      </c>
    </row>
    <row r="70" spans="2:6" x14ac:dyDescent="0.3">
      <c r="B70" s="10"/>
      <c r="C70" s="6">
        <v>2</v>
      </c>
      <c r="D70" s="6" t="s">
        <v>27</v>
      </c>
      <c r="E70" s="22">
        <v>73.556386947631793</v>
      </c>
      <c r="F70">
        <f t="shared" si="10"/>
        <v>-0.7648152354916492</v>
      </c>
    </row>
    <row r="71" spans="2:6" x14ac:dyDescent="0.3">
      <c r="B71" s="5" t="s">
        <v>3</v>
      </c>
      <c r="C71" s="6">
        <v>-1</v>
      </c>
      <c r="D71" s="6" t="s">
        <v>28</v>
      </c>
      <c r="E71" s="22">
        <v>89.991201400756793</v>
      </c>
      <c r="F71">
        <f t="shared" si="10"/>
        <v>-0.71226754891687949</v>
      </c>
    </row>
    <row r="72" spans="2:6" x14ac:dyDescent="0.3">
      <c r="B72" s="10"/>
      <c r="C72" s="6">
        <v>1</v>
      </c>
      <c r="D72" s="6" t="s">
        <v>29</v>
      </c>
      <c r="E72" s="22">
        <v>131.16611099243099</v>
      </c>
      <c r="F72">
        <f t="shared" si="10"/>
        <v>-0.58061737117140622</v>
      </c>
    </row>
    <row r="73" spans="2:6" ht="14.15" customHeight="1" x14ac:dyDescent="0.3">
      <c r="B73" s="5" t="s">
        <v>5</v>
      </c>
      <c r="C73" s="6">
        <v>0</v>
      </c>
      <c r="D73" s="18" t="s">
        <v>31</v>
      </c>
      <c r="E73" s="22">
        <v>260.66686439514098</v>
      </c>
      <c r="F73">
        <f t="shared" si="10"/>
        <v>-0.16655945646776768</v>
      </c>
    </row>
    <row r="74" spans="2:6" x14ac:dyDescent="0.3">
      <c r="B74" s="10"/>
      <c r="C74" s="6">
        <v>0.1</v>
      </c>
      <c r="D74" s="6"/>
      <c r="E74" s="22">
        <v>100.578533172607</v>
      </c>
      <c r="F74">
        <f t="shared" si="10"/>
        <v>-0.67841625152638763</v>
      </c>
    </row>
    <row r="75" spans="2:6" x14ac:dyDescent="0.3">
      <c r="B75" s="10"/>
      <c r="C75" s="6">
        <v>0.3</v>
      </c>
      <c r="D75" s="6"/>
      <c r="E75" s="22">
        <v>154.760343551635</v>
      </c>
      <c r="F75">
        <f t="shared" si="10"/>
        <v>-0.50517859204618554</v>
      </c>
    </row>
    <row r="76" spans="2:6" x14ac:dyDescent="0.3">
      <c r="B76" s="10"/>
      <c r="C76" s="6">
        <v>0.5</v>
      </c>
      <c r="D76" s="6"/>
      <c r="E76" s="22">
        <v>287.58506584167401</v>
      </c>
      <c r="F76">
        <f t="shared" si="10"/>
        <v>-8.0492819281001354E-2</v>
      </c>
    </row>
    <row r="77" spans="2:6" x14ac:dyDescent="0.3">
      <c r="B77" s="10"/>
      <c r="C77" s="6">
        <v>0.7</v>
      </c>
      <c r="D77" s="6"/>
      <c r="E77" s="22">
        <v>421.61192131042401</v>
      </c>
      <c r="F77">
        <f t="shared" si="10"/>
        <v>0.34803658175733476</v>
      </c>
    </row>
    <row r="78" spans="2:6" x14ac:dyDescent="0.3">
      <c r="B78" s="10"/>
      <c r="C78" s="6">
        <v>1</v>
      </c>
      <c r="D78" s="6"/>
      <c r="E78" s="22">
        <v>457.02123451232899</v>
      </c>
      <c r="F78">
        <f t="shared" si="10"/>
        <v>0.46125218861852219</v>
      </c>
    </row>
    <row r="79" spans="2:6" x14ac:dyDescent="0.3">
      <c r="B79" s="5" t="s">
        <v>9</v>
      </c>
      <c r="C79" s="6">
        <v>1</v>
      </c>
      <c r="D79" s="6" t="s">
        <v>36</v>
      </c>
      <c r="E79" s="22">
        <v>200.856367111206</v>
      </c>
      <c r="F79">
        <f t="shared" si="10"/>
        <v>-0.35779394068549047</v>
      </c>
    </row>
    <row r="80" spans="2:6" x14ac:dyDescent="0.3">
      <c r="B80" s="10"/>
      <c r="C80" s="6">
        <v>2</v>
      </c>
      <c r="D80" s="6" t="s">
        <v>35</v>
      </c>
      <c r="E80" s="22">
        <v>365.24200248718199</v>
      </c>
      <c r="F80">
        <f t="shared" si="10"/>
        <v>0.16780279603268322</v>
      </c>
    </row>
    <row r="81" spans="2:14" x14ac:dyDescent="0.3">
      <c r="B81" s="10"/>
      <c r="C81" s="6">
        <v>3</v>
      </c>
      <c r="D81" s="6" t="s">
        <v>34</v>
      </c>
      <c r="E81" s="22">
        <v>256.265235900878</v>
      </c>
      <c r="F81">
        <f t="shared" si="10"/>
        <v>-0.18063295849572195</v>
      </c>
    </row>
    <row r="82" spans="2:14" x14ac:dyDescent="0.3">
      <c r="B82" s="5" t="s">
        <v>6</v>
      </c>
      <c r="C82" s="6">
        <v>1</v>
      </c>
      <c r="D82" s="18" t="s">
        <v>39</v>
      </c>
      <c r="E82" s="22">
        <v>497.73002433776799</v>
      </c>
      <c r="F82">
        <f t="shared" si="10"/>
        <v>0.59141202307765695</v>
      </c>
    </row>
    <row r="83" spans="2:14" x14ac:dyDescent="0.3">
      <c r="B83" s="10"/>
      <c r="C83" s="6">
        <v>2</v>
      </c>
      <c r="D83" s="6" t="s">
        <v>38</v>
      </c>
      <c r="E83" s="22">
        <v>3600.0623779296802</v>
      </c>
      <c r="F83">
        <f t="shared" si="10"/>
        <v>10.510622771229313</v>
      </c>
    </row>
    <row r="84" spans="2:14" x14ac:dyDescent="0.3">
      <c r="B84" s="10"/>
      <c r="C84" s="6">
        <v>3</v>
      </c>
      <c r="D84" s="6" t="s">
        <v>37</v>
      </c>
      <c r="E84" s="22">
        <v>238.171077728271</v>
      </c>
      <c r="F84">
        <f t="shared" si="10"/>
        <v>-0.23848613080869993</v>
      </c>
    </row>
    <row r="85" spans="2:14" x14ac:dyDescent="0.3">
      <c r="B85" s="10" t="s">
        <v>1</v>
      </c>
      <c r="C85" s="6">
        <v>0</v>
      </c>
      <c r="D85" s="6" t="s">
        <v>40</v>
      </c>
      <c r="E85" s="22">
        <v>1934.511844635</v>
      </c>
      <c r="F85">
        <f t="shared" si="10"/>
        <v>5.1852917401042333</v>
      </c>
    </row>
    <row r="86" spans="2:14" x14ac:dyDescent="0.3">
      <c r="B86" s="10"/>
      <c r="C86" s="6">
        <v>1</v>
      </c>
      <c r="D86" s="6" t="s">
        <v>41</v>
      </c>
      <c r="E86" s="22">
        <v>295.38286781311001</v>
      </c>
      <c r="F86">
        <f t="shared" si="10"/>
        <v>-5.5560596581691969E-2</v>
      </c>
      <c r="M86" s="6"/>
      <c r="N86" s="6"/>
    </row>
    <row r="87" spans="2:14" x14ac:dyDescent="0.3">
      <c r="B87" s="10"/>
      <c r="C87" s="6">
        <v>2</v>
      </c>
      <c r="D87" s="6" t="s">
        <v>42</v>
      </c>
      <c r="E87" s="22">
        <v>314.30330276489201</v>
      </c>
      <c r="F87">
        <f t="shared" si="10"/>
        <v>4.9344633741271867E-3</v>
      </c>
    </row>
    <row r="88" spans="2:14" x14ac:dyDescent="0.3">
      <c r="B88" s="10"/>
      <c r="C88" s="6">
        <v>3</v>
      </c>
      <c r="D88" s="6" t="s">
        <v>43</v>
      </c>
      <c r="E88" s="22">
        <v>453.67033958435002</v>
      </c>
      <c r="F88">
        <f t="shared" si="10"/>
        <v>0.45053823885519256</v>
      </c>
    </row>
    <row r="89" spans="2:14" x14ac:dyDescent="0.3">
      <c r="B89" s="10" t="s">
        <v>7</v>
      </c>
      <c r="C89" s="6">
        <v>1</v>
      </c>
      <c r="D89" s="18" t="s">
        <v>46</v>
      </c>
      <c r="E89" s="22">
        <v>490.14995956420898</v>
      </c>
      <c r="F89">
        <f t="shared" si="10"/>
        <v>0.56717598018995075</v>
      </c>
    </row>
    <row r="90" spans="2:14" x14ac:dyDescent="0.3">
      <c r="B90" s="10"/>
      <c r="C90" s="6">
        <v>3</v>
      </c>
      <c r="D90" s="6"/>
      <c r="E90" s="22">
        <v>285.46447753906199</v>
      </c>
      <c r="F90">
        <f t="shared" si="10"/>
        <v>-8.7273060688508777E-2</v>
      </c>
    </row>
    <row r="91" spans="2:14" x14ac:dyDescent="0.3">
      <c r="B91" s="10"/>
      <c r="C91" s="6">
        <v>5</v>
      </c>
      <c r="D91" s="6"/>
      <c r="E91" s="22">
        <v>184.54610824584901</v>
      </c>
      <c r="F91">
        <f t="shared" si="10"/>
        <v>-0.40994338072052366</v>
      </c>
    </row>
    <row r="92" spans="2:14" ht="14.5" thickBot="1" x14ac:dyDescent="0.35">
      <c r="B92" s="12" t="s">
        <v>8</v>
      </c>
      <c r="C92" s="13">
        <v>0</v>
      </c>
      <c r="D92" s="13" t="s">
        <v>45</v>
      </c>
      <c r="E92" s="22">
        <v>79.6397190093994</v>
      </c>
      <c r="F92">
        <f t="shared" si="10"/>
        <v>-0.74536475569318517</v>
      </c>
    </row>
    <row r="107" spans="4:6" x14ac:dyDescent="0.3">
      <c r="D107">
        <v>0.19735482719160585</v>
      </c>
      <c r="E107">
        <v>6.9490174501052318E-3</v>
      </c>
      <c r="F107">
        <v>0.12663055089719005</v>
      </c>
    </row>
    <row r="108" spans="4:6" x14ac:dyDescent="0.3">
      <c r="D108">
        <v>-0.66982483539292692</v>
      </c>
      <c r="E108">
        <v>-1.5013801587290373E-2</v>
      </c>
      <c r="F108">
        <v>3.3804199759136629E-2</v>
      </c>
    </row>
    <row r="109" spans="4:6" x14ac:dyDescent="0.3">
      <c r="D109">
        <v>0.50312212941969814</v>
      </c>
      <c r="E109">
        <v>7.1585595726718108</v>
      </c>
      <c r="F109">
        <v>5.885136964844186</v>
      </c>
    </row>
    <row r="110" spans="4:6" x14ac:dyDescent="0.3">
      <c r="D110">
        <v>0.14930846501907502</v>
      </c>
      <c r="E110">
        <v>7.3944460326694827E-2</v>
      </c>
      <c r="F110">
        <v>0.53182638183772279</v>
      </c>
    </row>
  </sheetData>
  <phoneticPr fontId="1" type="noConversion"/>
  <conditionalFormatting sqref="F7:F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F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FB58-BB53-4096-A613-F9D70CC90BE7}">
  <dimension ref="B2:M27"/>
  <sheetViews>
    <sheetView tabSelected="1" workbookViewId="0">
      <selection activeCell="P14" sqref="P14"/>
    </sheetView>
  </sheetViews>
  <sheetFormatPr defaultRowHeight="14" x14ac:dyDescent="0.3"/>
  <cols>
    <col min="12" max="12" width="10.08203125" customWidth="1"/>
  </cols>
  <sheetData>
    <row r="2" spans="2:13" x14ac:dyDescent="0.3">
      <c r="C2" t="s">
        <v>83</v>
      </c>
      <c r="J2" t="s">
        <v>81</v>
      </c>
      <c r="K2" t="s">
        <v>82</v>
      </c>
      <c r="L2" t="s">
        <v>80</v>
      </c>
    </row>
    <row r="3" spans="2:13" x14ac:dyDescent="0.3">
      <c r="B3" t="s">
        <v>13</v>
      </c>
      <c r="C3">
        <v>0</v>
      </c>
      <c r="E3">
        <v>0.19735482719160585</v>
      </c>
      <c r="F3">
        <v>-0.66982483539292692</v>
      </c>
      <c r="G3">
        <v>0.50312212941969814</v>
      </c>
      <c r="H3">
        <v>0.14930846501907502</v>
      </c>
      <c r="J3">
        <f>(E3+F3+G3+H3)/4</f>
        <v>4.4990146559363023E-2</v>
      </c>
      <c r="K3">
        <f>STDEV(E3:H3)</f>
        <v>0.50164485432538908</v>
      </c>
      <c r="L3">
        <f>COUNTIF(E3:H3, "&lt;0")</f>
        <v>1</v>
      </c>
      <c r="M3">
        <f>AVERAGE(L3:L5)</f>
        <v>0.66666666666666663</v>
      </c>
    </row>
    <row r="4" spans="2:13" x14ac:dyDescent="0.3">
      <c r="C4">
        <v>1</v>
      </c>
      <c r="E4">
        <v>6.9490174501052318E-3</v>
      </c>
      <c r="F4">
        <v>-1.5013801587290373E-2</v>
      </c>
      <c r="G4">
        <v>7.1585595726718108</v>
      </c>
      <c r="H4">
        <v>7.3944460326694827E-2</v>
      </c>
      <c r="J4">
        <f t="shared" ref="J3:J27" si="0">(E4+F4+G4+H4)/4</f>
        <v>1.8061098122153301</v>
      </c>
      <c r="K4">
        <f t="shared" ref="K4:K27" si="1">STDEV(E4:H4)</f>
        <v>3.5685004332662329</v>
      </c>
      <c r="L4">
        <f t="shared" ref="L4:L27" si="2">COUNTIF(E4:H4, "&lt;0")</f>
        <v>1</v>
      </c>
    </row>
    <row r="5" spans="2:13" x14ac:dyDescent="0.3">
      <c r="C5">
        <v>2</v>
      </c>
      <c r="E5">
        <v>0.12663055089719005</v>
      </c>
      <c r="F5">
        <v>3.3804199759136629E-2</v>
      </c>
      <c r="G5">
        <v>5.885136964844186</v>
      </c>
      <c r="H5">
        <v>0.53182638183772279</v>
      </c>
      <c r="J5">
        <f t="shared" si="0"/>
        <v>1.6443495243345589</v>
      </c>
      <c r="K5">
        <f t="shared" si="1"/>
        <v>2.8354489934293627</v>
      </c>
      <c r="L5">
        <f t="shared" si="2"/>
        <v>0</v>
      </c>
    </row>
    <row r="6" spans="2:13" x14ac:dyDescent="0.3">
      <c r="B6" t="s">
        <v>3</v>
      </c>
      <c r="C6">
        <v>-1</v>
      </c>
      <c r="E6">
        <v>5.4222432946314011E-3</v>
      </c>
      <c r="F6">
        <v>-0.18337378832398712</v>
      </c>
      <c r="G6">
        <v>4.2127071823203788E-3</v>
      </c>
      <c r="H6">
        <v>0.11322837905778105</v>
      </c>
      <c r="J6">
        <f t="shared" si="0"/>
        <v>-1.5127614697313573E-2</v>
      </c>
      <c r="K6">
        <f t="shared" si="1"/>
        <v>0.12325905076541252</v>
      </c>
      <c r="L6">
        <f t="shared" si="2"/>
        <v>1</v>
      </c>
      <c r="M6">
        <f>AVERAGE(L6:L7)</f>
        <v>0.5</v>
      </c>
    </row>
    <row r="7" spans="2:13" x14ac:dyDescent="0.3">
      <c r="C7">
        <v>1</v>
      </c>
      <c r="E7">
        <v>0.13443124492091868</v>
      </c>
      <c r="F7">
        <v>7.428993237724614E-2</v>
      </c>
      <c r="G7">
        <v>5.3867403314916814E-3</v>
      </c>
      <c r="H7">
        <v>8.2461726520837261E-2</v>
      </c>
      <c r="J7">
        <f t="shared" si="0"/>
        <v>7.4142411037623437E-2</v>
      </c>
      <c r="K7">
        <f t="shared" si="1"/>
        <v>5.3013578505613321E-2</v>
      </c>
      <c r="L7">
        <f t="shared" si="2"/>
        <v>0</v>
      </c>
    </row>
    <row r="8" spans="2:13" x14ac:dyDescent="0.3">
      <c r="B8" t="s">
        <v>5</v>
      </c>
      <c r="C8">
        <v>0</v>
      </c>
      <c r="E8">
        <v>2.6583791609473728</v>
      </c>
      <c r="F8">
        <v>0.12112059127923375</v>
      </c>
      <c r="G8">
        <v>22.749116022099447</v>
      </c>
      <c r="H8">
        <v>-7.7325736142190057E-2</v>
      </c>
      <c r="J8">
        <f t="shared" si="0"/>
        <v>6.3628225095459658</v>
      </c>
      <c r="K8">
        <f t="shared" si="1"/>
        <v>10.994966543309161</v>
      </c>
      <c r="L8">
        <f t="shared" si="2"/>
        <v>1</v>
      </c>
      <c r="M8">
        <f>AVERAGE(L8:L13)</f>
        <v>0.66666666666666663</v>
      </c>
    </row>
    <row r="9" spans="2:13" x14ac:dyDescent="0.3">
      <c r="C9">
        <v>0.1</v>
      </c>
      <c r="E9">
        <v>0.37222656352892847</v>
      </c>
      <c r="F9">
        <v>0.25747532149875335</v>
      </c>
      <c r="G9">
        <v>7.4696132596685144E-2</v>
      </c>
      <c r="H9">
        <v>4.1225934286926148E-2</v>
      </c>
      <c r="J9">
        <f t="shared" si="0"/>
        <v>0.18640598797782329</v>
      </c>
      <c r="K9">
        <f t="shared" si="1"/>
        <v>0.15613720061132105</v>
      </c>
      <c r="L9">
        <f t="shared" si="2"/>
        <v>0</v>
      </c>
    </row>
    <row r="10" spans="2:13" x14ac:dyDescent="0.3">
      <c r="C10">
        <v>0.3</v>
      </c>
      <c r="E10">
        <v>-3.8486415612287357E-3</v>
      </c>
      <c r="F10">
        <v>1.640586355735006</v>
      </c>
      <c r="G10">
        <v>0.36639502762430937</v>
      </c>
      <c r="H10">
        <v>5.6673337210792284E-2</v>
      </c>
      <c r="J10">
        <f t="shared" si="0"/>
        <v>0.51495151975221976</v>
      </c>
      <c r="K10">
        <f t="shared" si="1"/>
        <v>0.76774460061135741</v>
      </c>
      <c r="L10">
        <f t="shared" si="2"/>
        <v>1</v>
      </c>
    </row>
    <row r="11" spans="2:13" x14ac:dyDescent="0.3">
      <c r="C11">
        <v>0.5</v>
      </c>
      <c r="E11">
        <v>-1.7608144876720105E-2</v>
      </c>
      <c r="F11">
        <v>0.39665209234360088</v>
      </c>
      <c r="G11">
        <v>0.40360497237569065</v>
      </c>
      <c r="H11">
        <v>4.1708973689141254E-2</v>
      </c>
      <c r="J11">
        <f t="shared" si="0"/>
        <v>0.20608947338292818</v>
      </c>
      <c r="K11">
        <f t="shared" si="1"/>
        <v>0.22537972193768815</v>
      </c>
      <c r="L11">
        <f t="shared" si="2"/>
        <v>1</v>
      </c>
    </row>
    <row r="12" spans="2:13" x14ac:dyDescent="0.3">
      <c r="C12">
        <v>0.7</v>
      </c>
      <c r="E12">
        <v>7.8831300723782194E-2</v>
      </c>
      <c r="F12">
        <v>-0.56403993919550455</v>
      </c>
      <c r="G12">
        <v>0.40628453038674028</v>
      </c>
      <c r="H12">
        <v>9.1688764897822336E-2</v>
      </c>
      <c r="J12">
        <f t="shared" si="0"/>
        <v>3.1911642032100666E-3</v>
      </c>
      <c r="K12">
        <f t="shared" si="1"/>
        <v>0.40734450698217217</v>
      </c>
      <c r="L12">
        <f t="shared" si="2"/>
        <v>1</v>
      </c>
    </row>
    <row r="13" spans="2:13" x14ac:dyDescent="0.3">
      <c r="C13">
        <v>1</v>
      </c>
      <c r="E13">
        <v>0.16277948991109667</v>
      </c>
      <c r="F13">
        <v>1.9819441792900097</v>
      </c>
      <c r="G13">
        <v>0.40052486187845304</v>
      </c>
      <c r="H13">
        <v>9.7751402292960171E-2</v>
      </c>
      <c r="J13">
        <f t="shared" si="0"/>
        <v>0.66074998334312984</v>
      </c>
      <c r="K13">
        <f t="shared" si="1"/>
        <v>0.89035821102866131</v>
      </c>
      <c r="L13">
        <f t="shared" si="2"/>
        <v>0</v>
      </c>
    </row>
    <row r="14" spans="2:13" x14ac:dyDescent="0.3">
      <c r="B14" t="s">
        <v>9</v>
      </c>
      <c r="C14">
        <v>1</v>
      </c>
      <c r="E14">
        <v>0.21656681661247743</v>
      </c>
      <c r="F14">
        <v>-0.25371451456164451</v>
      </c>
      <c r="G14">
        <v>0.21929558011049721</v>
      </c>
      <c r="H14">
        <v>0.47433483502725876</v>
      </c>
      <c r="J14">
        <f t="shared" si="0"/>
        <v>0.16412067929714722</v>
      </c>
      <c r="K14">
        <f t="shared" si="1"/>
        <v>0.30365217966253288</v>
      </c>
      <c r="L14">
        <f t="shared" si="2"/>
        <v>1</v>
      </c>
      <c r="M14">
        <f>AVERAGE(L14:L16)</f>
        <v>1</v>
      </c>
    </row>
    <row r="15" spans="2:13" x14ac:dyDescent="0.3">
      <c r="C15">
        <v>2</v>
      </c>
      <c r="E15">
        <v>1.3443592767870889</v>
      </c>
      <c r="F15">
        <v>-0.29001311976160471</v>
      </c>
      <c r="G15">
        <v>0.62562154696132599</v>
      </c>
      <c r="H15">
        <v>-5.1655642195917754E-3</v>
      </c>
      <c r="J15">
        <f t="shared" si="0"/>
        <v>0.41870053494180459</v>
      </c>
      <c r="K15">
        <f t="shared" si="1"/>
        <v>0.72608491834659383</v>
      </c>
      <c r="L15">
        <f t="shared" si="2"/>
        <v>2</v>
      </c>
    </row>
    <row r="16" spans="2:13" x14ac:dyDescent="0.3">
      <c r="C16">
        <v>3</v>
      </c>
      <c r="E16">
        <v>3.8586343712470996</v>
      </c>
      <c r="F16">
        <v>2.2005026849577284E-2</v>
      </c>
      <c r="G16">
        <v>7.6540055248618781</v>
      </c>
      <c r="H16">
        <v>0.40730079553632287</v>
      </c>
      <c r="J16">
        <f t="shared" si="0"/>
        <v>2.9854864296237196</v>
      </c>
      <c r="K16">
        <f t="shared" si="1"/>
        <v>3.5584041862875968</v>
      </c>
      <c r="L16">
        <f t="shared" si="2"/>
        <v>0</v>
      </c>
    </row>
    <row r="17" spans="2:13" x14ac:dyDescent="0.3">
      <c r="B17" t="s">
        <v>6</v>
      </c>
      <c r="C17">
        <v>1</v>
      </c>
      <c r="E17">
        <v>0.33124462824268874</v>
      </c>
      <c r="F17">
        <v>0.26217740673701162</v>
      </c>
      <c r="G17">
        <v>5.7044198895027558E-3</v>
      </c>
      <c r="H17">
        <v>-5.153734683214508E-2</v>
      </c>
      <c r="J17">
        <f t="shared" si="0"/>
        <v>0.13689727700926452</v>
      </c>
      <c r="K17">
        <f t="shared" si="1"/>
        <v>0.18813574625568355</v>
      </c>
      <c r="L17">
        <f t="shared" si="2"/>
        <v>1</v>
      </c>
      <c r="M17">
        <f>AVERAGE(L17:L19)</f>
        <v>1</v>
      </c>
    </row>
    <row r="18" spans="2:13" x14ac:dyDescent="0.3">
      <c r="C18">
        <v>2</v>
      </c>
      <c r="E18">
        <v>0.55116644569903672</v>
      </c>
      <c r="F18">
        <v>0.29941657252687454</v>
      </c>
      <c r="G18">
        <v>-2.2099447513812469E-3</v>
      </c>
      <c r="H18">
        <v>-2.197336382724914E-2</v>
      </c>
      <c r="J18">
        <f t="shared" si="0"/>
        <v>0.20659992741182023</v>
      </c>
      <c r="K18">
        <f t="shared" si="1"/>
        <v>0.27275650149028624</v>
      </c>
      <c r="L18">
        <f t="shared" si="2"/>
        <v>2</v>
      </c>
    </row>
    <row r="19" spans="2:13" x14ac:dyDescent="0.3">
      <c r="C19">
        <v>3</v>
      </c>
      <c r="E19">
        <v>0.78326245784298787</v>
      </c>
      <c r="F19">
        <v>1.1952224833096177</v>
      </c>
      <c r="G19">
        <v>2.9281767955801168E-3</v>
      </c>
      <c r="H19">
        <v>3.6020938279394656E-2</v>
      </c>
      <c r="J19">
        <f t="shared" si="0"/>
        <v>0.50435851405689514</v>
      </c>
      <c r="K19">
        <f t="shared" si="1"/>
        <v>0.58476573710680768</v>
      </c>
      <c r="L19">
        <f t="shared" si="2"/>
        <v>0</v>
      </c>
    </row>
    <row r="20" spans="2:13" x14ac:dyDescent="0.3">
      <c r="B20" t="s">
        <v>1</v>
      </c>
      <c r="C20">
        <v>0</v>
      </c>
      <c r="E20">
        <v>0.72480115351933816</v>
      </c>
      <c r="F20">
        <v>-0.64848584458106484</v>
      </c>
      <c r="G20">
        <v>5.5939226519336385E-3</v>
      </c>
      <c r="H20">
        <v>-0.48451809426168713</v>
      </c>
      <c r="J20">
        <f t="shared" si="0"/>
        <v>-0.10065221566787004</v>
      </c>
      <c r="K20">
        <f t="shared" si="1"/>
        <v>0.61647822462954505</v>
      </c>
      <c r="L20">
        <f t="shared" si="2"/>
        <v>2</v>
      </c>
      <c r="M20">
        <f>AVERAGE(L20:L23)</f>
        <v>1.25</v>
      </c>
    </row>
    <row r="21" spans="2:13" x14ac:dyDescent="0.3">
      <c r="B21" s="6"/>
      <c r="C21" s="6">
        <v>1</v>
      </c>
      <c r="D21" s="6"/>
      <c r="E21">
        <v>0.54001660427867526</v>
      </c>
      <c r="F21">
        <v>-0.47188294416637117</v>
      </c>
      <c r="G21">
        <v>2.6104972375690419E-3</v>
      </c>
      <c r="H21">
        <v>0.12312575782967419</v>
      </c>
      <c r="J21">
        <f t="shared" si="0"/>
        <v>4.8467478794886831E-2</v>
      </c>
      <c r="K21">
        <f t="shared" si="1"/>
        <v>0.41635794969626061</v>
      </c>
      <c r="L21">
        <f t="shared" si="2"/>
        <v>1</v>
      </c>
    </row>
    <row r="22" spans="2:13" x14ac:dyDescent="0.3">
      <c r="C22">
        <v>2</v>
      </c>
      <c r="E22">
        <v>1.380493582182893</v>
      </c>
      <c r="F22">
        <v>-0.19465872112468219</v>
      </c>
      <c r="G22">
        <v>7.6795580110496486E-3</v>
      </c>
      <c r="H22">
        <v>0.39689080352125988</v>
      </c>
      <c r="J22">
        <f t="shared" si="0"/>
        <v>0.39760130564763008</v>
      </c>
      <c r="K22">
        <f t="shared" si="1"/>
        <v>0.69973534060582465</v>
      </c>
      <c r="L22">
        <f t="shared" si="2"/>
        <v>1</v>
      </c>
    </row>
    <row r="23" spans="2:13" x14ac:dyDescent="0.3">
      <c r="C23">
        <v>3</v>
      </c>
      <c r="E23">
        <v>3.2335135219509259</v>
      </c>
      <c r="F23">
        <v>-0.22832440261304277</v>
      </c>
      <c r="G23">
        <v>2.2322237569060777</v>
      </c>
      <c r="H23">
        <v>6.7004465649986161E-2</v>
      </c>
      <c r="J23">
        <f t="shared" si="0"/>
        <v>1.3261043354734867</v>
      </c>
      <c r="K23">
        <f t="shared" si="1"/>
        <v>1.6793692659780235</v>
      </c>
      <c r="L23">
        <f t="shared" si="2"/>
        <v>1</v>
      </c>
    </row>
    <row r="24" spans="2:13" x14ac:dyDescent="0.3">
      <c r="B24" t="s">
        <v>7</v>
      </c>
      <c r="C24">
        <v>1</v>
      </c>
      <c r="E24">
        <v>0.22689132197179368</v>
      </c>
      <c r="F24">
        <v>-0.60278378661583476</v>
      </c>
      <c r="G24">
        <v>2.4820441988950313E-2</v>
      </c>
      <c r="H24">
        <v>-0.35584231228004187</v>
      </c>
      <c r="J24">
        <f t="shared" si="0"/>
        <v>-0.17672858373378314</v>
      </c>
      <c r="K24">
        <f t="shared" si="1"/>
        <v>0.37288774079615028</v>
      </c>
      <c r="L24">
        <f t="shared" si="2"/>
        <v>2</v>
      </c>
      <c r="M24">
        <f>AVERAGE(L24:L26)</f>
        <v>2</v>
      </c>
    </row>
    <row r="25" spans="2:13" x14ac:dyDescent="0.3">
      <c r="C25">
        <v>3</v>
      </c>
      <c r="E25">
        <v>0.41138612557400417</v>
      </c>
      <c r="F25">
        <v>-0.27872890467215622</v>
      </c>
      <c r="G25">
        <v>1.3121546961326596E-3</v>
      </c>
      <c r="H25">
        <v>-0.23712305675220249</v>
      </c>
      <c r="J25">
        <f t="shared" si="0"/>
        <v>-2.5788420288555471E-2</v>
      </c>
      <c r="K25">
        <f t="shared" si="1"/>
        <v>0.31648972701814954</v>
      </c>
      <c r="L25">
        <f t="shared" si="2"/>
        <v>2</v>
      </c>
    </row>
    <row r="26" spans="2:13" x14ac:dyDescent="0.3">
      <c r="C26">
        <v>5</v>
      </c>
      <c r="E26">
        <v>0.71942476222809693</v>
      </c>
      <c r="F26">
        <v>-0.37220254098490196</v>
      </c>
      <c r="G26">
        <v>3.1215469613259544E-3</v>
      </c>
      <c r="H26">
        <v>-9.7938703285653281E-2</v>
      </c>
      <c r="J26">
        <f t="shared" si="0"/>
        <v>6.3101266229716901E-2</v>
      </c>
      <c r="K26">
        <f t="shared" si="1"/>
        <v>0.46539638104885173</v>
      </c>
      <c r="L26">
        <f t="shared" si="2"/>
        <v>2</v>
      </c>
    </row>
    <row r="27" spans="2:13" x14ac:dyDescent="0.3">
      <c r="B27" t="s">
        <v>8</v>
      </c>
      <c r="C27">
        <v>0</v>
      </c>
      <c r="E27">
        <v>0.44676240955204766</v>
      </c>
      <c r="F27">
        <v>-0.16306220116298026</v>
      </c>
      <c r="G27">
        <v>1.4088397790054997E-3</v>
      </c>
      <c r="H27">
        <v>-0.1700988752082464</v>
      </c>
      <c r="J27">
        <f t="shared" si="0"/>
        <v>2.8752543239956629E-2</v>
      </c>
      <c r="K27">
        <f t="shared" si="1"/>
        <v>0.28972096302157069</v>
      </c>
      <c r="L27">
        <f t="shared" si="2"/>
        <v>2</v>
      </c>
      <c r="M27">
        <f>AVERAGE(L27)</f>
        <v>2</v>
      </c>
    </row>
  </sheetData>
  <phoneticPr fontId="1" type="noConversion"/>
  <conditionalFormatting sqref="E3:I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27">
    <cfRule type="cellIs" dxfId="0" priority="4" operator="lessThan">
      <formula>0</formula>
    </cfRule>
  </conditionalFormatting>
  <conditionalFormatting sqref="K3:K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{73E0E392-3DA2-4B53-AE3B-57A25827F303}</x14:id>
        </ext>
      </extLst>
    </cfRule>
  </conditionalFormatting>
  <conditionalFormatting sqref="M3:M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{D126978F-BE5B-44EC-97CB-7A29D128DFE0}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E0E392-3DA2-4B53-AE3B-57A25827F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K3:K27</xm:sqref>
        </x14:conditionalFormatting>
        <x14:conditionalFormatting xmlns:xm="http://schemas.microsoft.com/office/excel/2006/main">
          <x14:cfRule type="dataBar" id="{D126978F-BE5B-44EC-97CB-7A29D128D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" x14ac:dyDescent="0.3"/>
  <cols>
    <col min="1" max="1" width="13.08203125" customWidth="1"/>
    <col min="4" max="4" width="18.58203125" customWidth="1"/>
  </cols>
  <sheetData>
    <row r="2" spans="2:13" x14ac:dyDescent="0.3">
      <c r="B2" s="22" t="s">
        <v>57</v>
      </c>
      <c r="C2" s="22" t="s">
        <v>58</v>
      </c>
      <c r="D2" s="22" t="s">
        <v>59</v>
      </c>
      <c r="E2" s="22" t="s">
        <v>60</v>
      </c>
      <c r="F2" s="22" t="s">
        <v>61</v>
      </c>
      <c r="G2" s="22" t="s">
        <v>62</v>
      </c>
      <c r="H2" s="22" t="s">
        <v>56</v>
      </c>
      <c r="I2" s="22" t="s">
        <v>63</v>
      </c>
      <c r="J2" s="22" t="s">
        <v>64</v>
      </c>
      <c r="K2" s="22" t="s">
        <v>65</v>
      </c>
      <c r="L2" s="22" t="s">
        <v>66</v>
      </c>
      <c r="M2" s="22" t="s">
        <v>67</v>
      </c>
    </row>
    <row r="3" spans="2:13" x14ac:dyDescent="0.3">
      <c r="B3" s="22" t="s">
        <v>68</v>
      </c>
      <c r="C3" s="22" t="s">
        <v>48</v>
      </c>
      <c r="D3" s="22" t="s">
        <v>78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3">
      <c r="B4" s="22" t="s">
        <v>68</v>
      </c>
      <c r="C4" s="22" t="s">
        <v>69</v>
      </c>
      <c r="D4" s="22" t="s">
        <v>70</v>
      </c>
      <c r="E4" s="22">
        <v>38.101299590000004</v>
      </c>
      <c r="F4" s="22" t="s">
        <v>71</v>
      </c>
      <c r="G4" s="22">
        <v>3.883338213</v>
      </c>
      <c r="H4">
        <f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3">
      <c r="B5" s="22" t="s">
        <v>68</v>
      </c>
      <c r="C5" s="22" t="s">
        <v>72</v>
      </c>
      <c r="D5" s="22" t="s">
        <v>70</v>
      </c>
      <c r="E5" s="22">
        <v>38.101299590000004</v>
      </c>
      <c r="F5" s="22" t="s">
        <v>73</v>
      </c>
      <c r="G5" s="22">
        <v>7.1933777330000002</v>
      </c>
      <c r="H5">
        <f>(G5-$G$3)/$G$3</f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3">
      <c r="B6" s="22" t="s">
        <v>68</v>
      </c>
      <c r="C6" s="22" t="s">
        <v>74</v>
      </c>
      <c r="D6" s="22" t="s">
        <v>70</v>
      </c>
      <c r="E6" s="22">
        <v>38.101332235455601</v>
      </c>
      <c r="F6" s="22" t="s">
        <v>75</v>
      </c>
      <c r="G6" s="22">
        <v>2.5922760963439901</v>
      </c>
      <c r="H6">
        <f>(G6-$G$3)/$G$3</f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3">
      <c r="B7" s="22" t="s">
        <v>68</v>
      </c>
      <c r="C7" s="22" t="s">
        <v>76</v>
      </c>
      <c r="D7" s="22" t="s">
        <v>70</v>
      </c>
      <c r="E7" s="22">
        <v>38.101299590219703</v>
      </c>
      <c r="F7" s="22" t="s">
        <v>77</v>
      </c>
      <c r="G7" s="22">
        <v>4.94592237472534</v>
      </c>
      <c r="H7">
        <f>(G7-$G$3)/$G$3</f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3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gurobi结果</vt:lpstr>
      <vt:lpstr>比较</vt:lpstr>
      <vt:lpstr>gurobi分析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2022-10-31T00:51:04Z</dcterms:modified>
</cp:coreProperties>
</file>