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OM\SAR อนุบาล 2\"/>
    </mc:Choice>
  </mc:AlternateContent>
  <bookViews>
    <workbookView xWindow="-120" yWindow="480" windowWidth="29040" windowHeight="15840" tabRatio="838" activeTab="2"/>
  </bookViews>
  <sheets>
    <sheet name="ปก" sheetId="1" r:id="rId1"/>
    <sheet name="ข้อมูลนักเรียน" sheetId="2" r:id="rId2"/>
    <sheet name="มฐ.1-(1" sheetId="3" r:id="rId3"/>
    <sheet name="มฐ.1-(2" sheetId="4" r:id="rId4"/>
    <sheet name="มฐ.1-(3" sheetId="5" r:id="rId5"/>
    <sheet name="มฐ.1-(4" sheetId="6" r:id="rId6"/>
    <sheet name="สรุปด้านคุณภาพผู้เรียน" sheetId="10" r:id="rId7"/>
  </sheets>
  <definedNames>
    <definedName name="_xlnm.Print_Area" localSheetId="3">'มฐ.1-(2'!$A$1:$N$52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3" l="1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B30" i="6" l="1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0" i="3"/>
  <c r="N31" i="6" l="1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L14" i="10" l="1"/>
  <c r="L12" i="10"/>
  <c r="L10" i="10"/>
  <c r="L8" i="10"/>
  <c r="M9" i="6"/>
  <c r="M9" i="5"/>
  <c r="M9" i="4"/>
  <c r="L9" i="3"/>
  <c r="A3" i="6"/>
  <c r="M49" i="6"/>
  <c r="L49" i="6"/>
  <c r="B49" i="6"/>
  <c r="A49" i="6"/>
  <c r="M48" i="6"/>
  <c r="L48" i="6"/>
  <c r="B48" i="6"/>
  <c r="A48" i="6"/>
  <c r="M47" i="6"/>
  <c r="L47" i="6"/>
  <c r="B47" i="6"/>
  <c r="A47" i="6"/>
  <c r="M46" i="6"/>
  <c r="L46" i="6"/>
  <c r="B46" i="6"/>
  <c r="A46" i="6"/>
  <c r="M45" i="6"/>
  <c r="L45" i="6"/>
  <c r="B45" i="6"/>
  <c r="A45" i="6"/>
  <c r="M44" i="6"/>
  <c r="L44" i="6"/>
  <c r="B44" i="6"/>
  <c r="A44" i="6"/>
  <c r="M43" i="6"/>
  <c r="L43" i="6"/>
  <c r="B43" i="6"/>
  <c r="A43" i="6"/>
  <c r="M42" i="6"/>
  <c r="L42" i="6"/>
  <c r="B42" i="6"/>
  <c r="A42" i="6"/>
  <c r="M41" i="6"/>
  <c r="L41" i="6"/>
  <c r="B41" i="6"/>
  <c r="A41" i="6"/>
  <c r="M40" i="6"/>
  <c r="L40" i="6"/>
  <c r="B40" i="6"/>
  <c r="A40" i="6"/>
  <c r="M39" i="6"/>
  <c r="L39" i="6"/>
  <c r="B39" i="6"/>
  <c r="A39" i="6"/>
  <c r="M38" i="6"/>
  <c r="L38" i="6"/>
  <c r="B38" i="6"/>
  <c r="A38" i="6"/>
  <c r="M37" i="6"/>
  <c r="L37" i="6"/>
  <c r="B37" i="6"/>
  <c r="A37" i="6"/>
  <c r="M36" i="6"/>
  <c r="L36" i="6"/>
  <c r="B36" i="6"/>
  <c r="A36" i="6"/>
  <c r="M35" i="6"/>
  <c r="L35" i="6"/>
  <c r="B35" i="6"/>
  <c r="A35" i="6"/>
  <c r="M34" i="6"/>
  <c r="L34" i="6"/>
  <c r="B34" i="6"/>
  <c r="M33" i="6"/>
  <c r="L33" i="6"/>
  <c r="B33" i="6"/>
  <c r="M32" i="6"/>
  <c r="L32" i="6"/>
  <c r="B32" i="6"/>
  <c r="M31" i="6"/>
  <c r="L31" i="6"/>
  <c r="B31" i="6"/>
  <c r="L30" i="6"/>
  <c r="A30" i="6"/>
  <c r="L29" i="6"/>
  <c r="A29" i="6"/>
  <c r="L28" i="6"/>
  <c r="M28" i="6" s="1"/>
  <c r="N28" i="6" s="1"/>
  <c r="A28" i="6"/>
  <c r="L27" i="6"/>
  <c r="M27" i="6" s="1"/>
  <c r="N27" i="6" s="1"/>
  <c r="A27" i="6"/>
  <c r="L26" i="6"/>
  <c r="A26" i="6"/>
  <c r="L25" i="6"/>
  <c r="A25" i="6"/>
  <c r="L24" i="6"/>
  <c r="M24" i="6" s="1"/>
  <c r="N24" i="6" s="1"/>
  <c r="A24" i="6"/>
  <c r="L23" i="6"/>
  <c r="M23" i="6" s="1"/>
  <c r="N23" i="6" s="1"/>
  <c r="A23" i="6"/>
  <c r="L22" i="6"/>
  <c r="A22" i="6"/>
  <c r="L21" i="6"/>
  <c r="A21" i="6"/>
  <c r="L20" i="6"/>
  <c r="M20" i="6" s="1"/>
  <c r="N20" i="6" s="1"/>
  <c r="A20" i="6"/>
  <c r="L19" i="6"/>
  <c r="M19" i="6" s="1"/>
  <c r="N19" i="6" s="1"/>
  <c r="A19" i="6"/>
  <c r="L18" i="6"/>
  <c r="A18" i="6"/>
  <c r="L17" i="6"/>
  <c r="A17" i="6"/>
  <c r="L16" i="6"/>
  <c r="M16" i="6" s="1"/>
  <c r="N16" i="6" s="1"/>
  <c r="A16" i="6"/>
  <c r="L15" i="6"/>
  <c r="M15" i="6" s="1"/>
  <c r="N15" i="6" s="1"/>
  <c r="A15" i="6"/>
  <c r="L14" i="6"/>
  <c r="A14" i="6"/>
  <c r="L13" i="6"/>
  <c r="A13" i="6"/>
  <c r="L12" i="6"/>
  <c r="M12" i="6" s="1"/>
  <c r="N12" i="6" s="1"/>
  <c r="A12" i="6"/>
  <c r="L11" i="6"/>
  <c r="M11" i="6" s="1"/>
  <c r="N11" i="6" s="1"/>
  <c r="A11" i="6"/>
  <c r="L10" i="6"/>
  <c r="A10" i="6"/>
  <c r="A5" i="6"/>
  <c r="B4" i="6"/>
  <c r="A2" i="6"/>
  <c r="A1" i="6"/>
  <c r="M13" i="6" l="1"/>
  <c r="N13" i="6" s="1"/>
  <c r="M17" i="6"/>
  <c r="N17" i="6" s="1"/>
  <c r="M21" i="6"/>
  <c r="N21" i="6" s="1"/>
  <c r="M25" i="6"/>
  <c r="N25" i="6" s="1"/>
  <c r="M29" i="6"/>
  <c r="N29" i="6" s="1"/>
  <c r="M10" i="6"/>
  <c r="N10" i="6" s="1"/>
  <c r="M22" i="6"/>
  <c r="N22" i="6" s="1"/>
  <c r="M30" i="6"/>
  <c r="N30" i="6" s="1"/>
  <c r="M14" i="6"/>
  <c r="N14" i="6" s="1"/>
  <c r="M18" i="6"/>
  <c r="N18" i="6" s="1"/>
  <c r="M26" i="6"/>
  <c r="N26" i="6" s="1"/>
  <c r="A50" i="6"/>
  <c r="L7" i="10"/>
  <c r="J50" i="6"/>
  <c r="A14" i="10"/>
  <c r="A12" i="10"/>
  <c r="A10" i="10"/>
  <c r="A8" i="10"/>
  <c r="A3" i="4"/>
  <c r="A3" i="5"/>
  <c r="M49" i="5"/>
  <c r="L49" i="5"/>
  <c r="B49" i="5"/>
  <c r="A49" i="5"/>
  <c r="M48" i="5"/>
  <c r="L48" i="5"/>
  <c r="B48" i="5"/>
  <c r="A48" i="5"/>
  <c r="M47" i="5"/>
  <c r="L47" i="5"/>
  <c r="B47" i="5"/>
  <c r="A47" i="5"/>
  <c r="M46" i="5"/>
  <c r="L46" i="5"/>
  <c r="B46" i="5"/>
  <c r="A46" i="5"/>
  <c r="M45" i="5"/>
  <c r="L45" i="5"/>
  <c r="B45" i="5"/>
  <c r="A45" i="5"/>
  <c r="M44" i="5"/>
  <c r="L44" i="5"/>
  <c r="B44" i="5"/>
  <c r="A44" i="5"/>
  <c r="M43" i="5"/>
  <c r="L43" i="5"/>
  <c r="B43" i="5"/>
  <c r="A43" i="5"/>
  <c r="M42" i="5"/>
  <c r="L42" i="5"/>
  <c r="B42" i="5"/>
  <c r="A42" i="5"/>
  <c r="M41" i="5"/>
  <c r="L41" i="5"/>
  <c r="B41" i="5"/>
  <c r="A41" i="5"/>
  <c r="M40" i="5"/>
  <c r="L40" i="5"/>
  <c r="B40" i="5"/>
  <c r="A40" i="5"/>
  <c r="M39" i="5"/>
  <c r="L39" i="5"/>
  <c r="B39" i="5"/>
  <c r="A39" i="5"/>
  <c r="M38" i="5"/>
  <c r="L38" i="5"/>
  <c r="B38" i="5"/>
  <c r="A38" i="5"/>
  <c r="M37" i="5"/>
  <c r="L37" i="5"/>
  <c r="B37" i="5"/>
  <c r="A37" i="5"/>
  <c r="M36" i="5"/>
  <c r="L36" i="5"/>
  <c r="B36" i="5"/>
  <c r="A36" i="5"/>
  <c r="M35" i="5"/>
  <c r="L35" i="5"/>
  <c r="B35" i="5"/>
  <c r="A35" i="5"/>
  <c r="M34" i="5"/>
  <c r="L34" i="5"/>
  <c r="B34" i="5"/>
  <c r="A34" i="5"/>
  <c r="M33" i="5"/>
  <c r="L33" i="5"/>
  <c r="B33" i="5"/>
  <c r="A33" i="5"/>
  <c r="M32" i="5"/>
  <c r="L32" i="5"/>
  <c r="B32" i="5"/>
  <c r="A32" i="5"/>
  <c r="M31" i="5"/>
  <c r="L31" i="5"/>
  <c r="B31" i="5"/>
  <c r="A31" i="5"/>
  <c r="L30" i="5"/>
  <c r="M30" i="5" s="1"/>
  <c r="N30" i="5" s="1"/>
  <c r="A30" i="5"/>
  <c r="L29" i="5"/>
  <c r="M29" i="5" s="1"/>
  <c r="N29" i="5" s="1"/>
  <c r="A29" i="5"/>
  <c r="L28" i="5"/>
  <c r="M28" i="5" s="1"/>
  <c r="N28" i="5" s="1"/>
  <c r="A28" i="5"/>
  <c r="L27" i="5"/>
  <c r="M27" i="5" s="1"/>
  <c r="N27" i="5" s="1"/>
  <c r="A27" i="5"/>
  <c r="L26" i="5"/>
  <c r="M26" i="5" s="1"/>
  <c r="N26" i="5" s="1"/>
  <c r="A26" i="5"/>
  <c r="L25" i="5"/>
  <c r="M25" i="5" s="1"/>
  <c r="N25" i="5" s="1"/>
  <c r="A25" i="5"/>
  <c r="L24" i="5"/>
  <c r="M24" i="5" s="1"/>
  <c r="N24" i="5" s="1"/>
  <c r="A24" i="5"/>
  <c r="L23" i="5"/>
  <c r="M23" i="5" s="1"/>
  <c r="N23" i="5" s="1"/>
  <c r="A23" i="5"/>
  <c r="L22" i="5"/>
  <c r="M22" i="5" s="1"/>
  <c r="N22" i="5" s="1"/>
  <c r="A22" i="5"/>
  <c r="L21" i="5"/>
  <c r="M21" i="5" s="1"/>
  <c r="N21" i="5" s="1"/>
  <c r="A21" i="5"/>
  <c r="L20" i="5"/>
  <c r="M20" i="5" s="1"/>
  <c r="N20" i="5" s="1"/>
  <c r="A20" i="5"/>
  <c r="L19" i="5"/>
  <c r="M19" i="5" s="1"/>
  <c r="N19" i="5" s="1"/>
  <c r="A19" i="5"/>
  <c r="L18" i="5"/>
  <c r="M18" i="5" s="1"/>
  <c r="N18" i="5" s="1"/>
  <c r="A18" i="5"/>
  <c r="L17" i="5"/>
  <c r="M17" i="5" s="1"/>
  <c r="N17" i="5" s="1"/>
  <c r="A17" i="5"/>
  <c r="L16" i="5"/>
  <c r="M16" i="5" s="1"/>
  <c r="N16" i="5" s="1"/>
  <c r="A16" i="5"/>
  <c r="L15" i="5"/>
  <c r="M15" i="5" s="1"/>
  <c r="N15" i="5" s="1"/>
  <c r="A15" i="5"/>
  <c r="L14" i="5"/>
  <c r="M14" i="5" s="1"/>
  <c r="N14" i="5" s="1"/>
  <c r="A14" i="5"/>
  <c r="L13" i="5"/>
  <c r="M13" i="5" s="1"/>
  <c r="N13" i="5" s="1"/>
  <c r="A13" i="5"/>
  <c r="L12" i="5"/>
  <c r="M12" i="5" s="1"/>
  <c r="N12" i="5" s="1"/>
  <c r="A12" i="5"/>
  <c r="L11" i="5"/>
  <c r="M11" i="5" s="1"/>
  <c r="N11" i="5" s="1"/>
  <c r="A11" i="5"/>
  <c r="L10" i="5"/>
  <c r="M10" i="5" s="1"/>
  <c r="N10" i="5" s="1"/>
  <c r="A10" i="5"/>
  <c r="A5" i="5"/>
  <c r="B4" i="5"/>
  <c r="A2" i="5"/>
  <c r="A1" i="5"/>
  <c r="A3" i="3"/>
  <c r="A50" i="5" l="1"/>
  <c r="M50" i="6"/>
  <c r="J51" i="6" s="1"/>
  <c r="I14" i="10"/>
  <c r="J50" i="5"/>
  <c r="H11" i="1"/>
  <c r="M50" i="5" l="1"/>
  <c r="J51" i="5" s="1"/>
  <c r="I12" i="10"/>
  <c r="M51" i="6"/>
  <c r="M14" i="10"/>
  <c r="B4" i="3"/>
  <c r="B4" i="4"/>
  <c r="M51" i="5" l="1"/>
  <c r="M12" i="10"/>
  <c r="O14" i="10"/>
  <c r="N14" i="10"/>
  <c r="A7" i="10"/>
  <c r="A5" i="3"/>
  <c r="N12" i="10" l="1"/>
  <c r="O12" i="10"/>
  <c r="A2" i="10"/>
  <c r="A2" i="3" l="1"/>
  <c r="A3" i="10"/>
  <c r="A5" i="4"/>
  <c r="A2" i="4"/>
  <c r="A1" i="4"/>
  <c r="A2" i="2"/>
  <c r="A1" i="3"/>
  <c r="L11" i="4" l="1"/>
  <c r="M11" i="4" s="1"/>
  <c r="N11" i="4" s="1"/>
  <c r="L12" i="4"/>
  <c r="M12" i="4" s="1"/>
  <c r="N12" i="4" s="1"/>
  <c r="L13" i="4"/>
  <c r="M13" i="4" s="1"/>
  <c r="N13" i="4" s="1"/>
  <c r="L14" i="4"/>
  <c r="M14" i="4" s="1"/>
  <c r="N14" i="4" s="1"/>
  <c r="L15" i="4"/>
  <c r="M15" i="4" s="1"/>
  <c r="N15" i="4" s="1"/>
  <c r="L16" i="4"/>
  <c r="M16" i="4" s="1"/>
  <c r="N16" i="4" s="1"/>
  <c r="L17" i="4"/>
  <c r="M17" i="4" s="1"/>
  <c r="N17" i="4" s="1"/>
  <c r="L18" i="4"/>
  <c r="M18" i="4" s="1"/>
  <c r="N18" i="4" s="1"/>
  <c r="L19" i="4"/>
  <c r="M19" i="4" s="1"/>
  <c r="N19" i="4" s="1"/>
  <c r="L20" i="4"/>
  <c r="M20" i="4" s="1"/>
  <c r="N20" i="4" s="1"/>
  <c r="L21" i="4"/>
  <c r="M21" i="4" s="1"/>
  <c r="N21" i="4" s="1"/>
  <c r="L22" i="4"/>
  <c r="M22" i="4" s="1"/>
  <c r="N22" i="4" s="1"/>
  <c r="L23" i="4"/>
  <c r="M23" i="4" s="1"/>
  <c r="N23" i="4" s="1"/>
  <c r="L24" i="4"/>
  <c r="M24" i="4" s="1"/>
  <c r="N24" i="4" s="1"/>
  <c r="L25" i="4"/>
  <c r="M25" i="4" s="1"/>
  <c r="N25" i="4" s="1"/>
  <c r="L26" i="4"/>
  <c r="M26" i="4" s="1"/>
  <c r="N26" i="4" s="1"/>
  <c r="L27" i="4"/>
  <c r="M27" i="4" s="1"/>
  <c r="N27" i="4" s="1"/>
  <c r="L28" i="4"/>
  <c r="M28" i="4" s="1"/>
  <c r="N28" i="4" s="1"/>
  <c r="L29" i="4"/>
  <c r="M29" i="4" s="1"/>
  <c r="N29" i="4" s="1"/>
  <c r="L30" i="4"/>
  <c r="M30" i="4" s="1"/>
  <c r="N30" i="4" s="1"/>
  <c r="L31" i="4"/>
  <c r="M31" i="4"/>
  <c r="L32" i="4"/>
  <c r="M32" i="4"/>
  <c r="L33" i="4"/>
  <c r="M33" i="4"/>
  <c r="L34" i="4"/>
  <c r="M34" i="4"/>
  <c r="L35" i="4"/>
  <c r="M35" i="4"/>
  <c r="L36" i="4"/>
  <c r="M36" i="4"/>
  <c r="L37" i="4"/>
  <c r="M37" i="4"/>
  <c r="L38" i="4"/>
  <c r="M38" i="4"/>
  <c r="L39" i="4"/>
  <c r="M39" i="4"/>
  <c r="L40" i="4"/>
  <c r="M40" i="4"/>
  <c r="L41" i="4"/>
  <c r="M41" i="4"/>
  <c r="L42" i="4"/>
  <c r="M42" i="4"/>
  <c r="L43" i="4"/>
  <c r="M43" i="4"/>
  <c r="L44" i="4"/>
  <c r="M44" i="4"/>
  <c r="L45" i="4"/>
  <c r="M45" i="4"/>
  <c r="L46" i="4"/>
  <c r="M46" i="4"/>
  <c r="L47" i="4"/>
  <c r="M47" i="4"/>
  <c r="L48" i="4"/>
  <c r="M48" i="4"/>
  <c r="L49" i="4"/>
  <c r="M49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B33" i="4"/>
  <c r="B32" i="4"/>
  <c r="B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L10" i="4"/>
  <c r="M10" i="4" s="1"/>
  <c r="N10" i="4" s="1"/>
  <c r="A10" i="4"/>
  <c r="K11" i="3"/>
  <c r="L11" i="3" s="1"/>
  <c r="M11" i="3" s="1"/>
  <c r="K12" i="3"/>
  <c r="L12" i="3" s="1"/>
  <c r="M12" i="3" s="1"/>
  <c r="K13" i="3"/>
  <c r="L13" i="3" s="1"/>
  <c r="M13" i="3" s="1"/>
  <c r="K14" i="3"/>
  <c r="L14" i="3" s="1"/>
  <c r="M14" i="3" s="1"/>
  <c r="K15" i="3"/>
  <c r="L15" i="3" s="1"/>
  <c r="M15" i="3" s="1"/>
  <c r="K16" i="3"/>
  <c r="L16" i="3" s="1"/>
  <c r="M16" i="3" s="1"/>
  <c r="K17" i="3"/>
  <c r="L17" i="3" s="1"/>
  <c r="M17" i="3" s="1"/>
  <c r="K18" i="3"/>
  <c r="L18" i="3" s="1"/>
  <c r="M18" i="3" s="1"/>
  <c r="K19" i="3"/>
  <c r="L19" i="3" s="1"/>
  <c r="M19" i="3" s="1"/>
  <c r="K20" i="3"/>
  <c r="L20" i="3" s="1"/>
  <c r="M20" i="3" s="1"/>
  <c r="K21" i="3"/>
  <c r="L21" i="3" s="1"/>
  <c r="M21" i="3" s="1"/>
  <c r="K22" i="3"/>
  <c r="L22" i="3" s="1"/>
  <c r="M22" i="3" s="1"/>
  <c r="K23" i="3"/>
  <c r="L23" i="3" s="1"/>
  <c r="M23" i="3" s="1"/>
  <c r="K24" i="3"/>
  <c r="L24" i="3" s="1"/>
  <c r="M24" i="3" s="1"/>
  <c r="K25" i="3"/>
  <c r="L25" i="3" s="1"/>
  <c r="M25" i="3" s="1"/>
  <c r="K26" i="3"/>
  <c r="L26" i="3" s="1"/>
  <c r="M26" i="3" s="1"/>
  <c r="K27" i="3"/>
  <c r="L27" i="3" s="1"/>
  <c r="M27" i="3" s="1"/>
  <c r="K28" i="3"/>
  <c r="L28" i="3" s="1"/>
  <c r="M28" i="3" s="1"/>
  <c r="K29" i="3"/>
  <c r="L29" i="3" s="1"/>
  <c r="M29" i="3" s="1"/>
  <c r="K30" i="3"/>
  <c r="L30" i="3" s="1"/>
  <c r="M30" i="3" s="1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10" i="3"/>
  <c r="L10" i="3" s="1"/>
  <c r="M10" i="3" s="1"/>
  <c r="B48" i="3"/>
  <c r="B49" i="3"/>
  <c r="J50" i="4" l="1"/>
  <c r="I50" i="3"/>
  <c r="A50" i="4"/>
  <c r="M50" i="4" l="1"/>
  <c r="J51" i="4" s="1"/>
  <c r="I10" i="10"/>
  <c r="I8" i="10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10" i="3"/>
  <c r="M51" i="4" l="1"/>
  <c r="M10" i="10"/>
  <c r="A50" i="3"/>
  <c r="J8" i="10" l="1"/>
  <c r="K8" i="10" s="1"/>
  <c r="L50" i="3"/>
  <c r="I51" i="3" s="1"/>
  <c r="N10" i="10"/>
  <c r="O10" i="10"/>
  <c r="J10" i="10"/>
  <c r="J12" i="10" s="1"/>
  <c r="K12" i="10" s="1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M8" i="10" l="1"/>
  <c r="L51" i="3"/>
  <c r="K10" i="10"/>
  <c r="J14" i="10"/>
  <c r="K14" i="10" s="1"/>
  <c r="N8" i="10" l="1"/>
  <c r="O8" i="10"/>
  <c r="M7" i="10"/>
  <c r="O7" i="10" l="1"/>
  <c r="N7" i="10"/>
</calcChain>
</file>

<file path=xl/comments1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 xml:space="preserve">1. เด็กมีน้ำหนัก ส่วนสูงตามเกณฑ์มาตรฐาน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2. เคลื่อนไหวร่างกายคล่องแคล่ว ทรงตัวได้ดี ใช้มือและตาประสานสัมพันธ์ได้ดี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3. ดูแลรักษาสุขภาพอนามัยส่วนตนและปฏิบัติจนเป็นนิสัย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 xml:space="preserve">4. ปฏิบัติตนตามข้อตกลงเกี่ยวกับความปลอดภัย หลีกเลี่ยงสภาวะที่เสี่ยงต่อโรค สิ่งเสพติด และระวังภัยจากบุคคล สิ่งแวดล้อม และสถานการณ์ที่เสี่ยงอันตราย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 เด็กร่าเริงแจ่มใส แสดงอารมณ์ความรู้สึกได้เหมาะสม รู้จักยับยั้งชั่งใจ อดทนในการรอคอย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2. ยอมรับและพอใจในความสามารถ และผลงานของตนเองและผู้อื่น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3. มีจิตสานึกและค่านิยมที่ดี มีความมั่นใจ กล้าพูด กล้าแสดงออก ช่วยเหลือแบ่งปัน 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4. เคารพสิทธิ รู้หน้าที่รับผิดชอบ อดทนอดกลั้น ซื่อสัตย์สุจริต มีคุณธรรม จริยธรรมตามที่สถานศึกษากาหนด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5. ชื่นชมและมีความสุขกับศิลปะ ดนตรี และการเคลื่อนไหว</t>
        </r>
      </text>
    </comment>
  </commentList>
</comments>
</file>

<file path=xl/comments3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 เด็กช่วยเหลือตนเองในการปฏิบัติกิจวัตรประจำวัน มีวินัยในตนเอง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2. ประหยัดและพอเพียง มีส่วนร่วมดูแลรักษาสิ่งแวดล้อมในและนอกห้องเรียน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3. มีมารยาทตามวัฒนธรรมไทย เช่น การไหว้ การยิ้มทักทาย และมีสัมมาคารวะกับผู้ใหญ่ เป็นต้น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4. ยอมรับหรือเคารพความแตกต่างระหว่างบุคคล เช่น ความคิด พฤติกรรม พื้นฐานครอบครัว เชื้อชาติ ศาสนา วัฒนธรรม เป็นต้น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5. เล่นและทางานร่วมกับผู้อื่นได้ แก้ไขข้อขัดแย้ง โดยปราศจากการใช้ความรุนแรง</t>
        </r>
      </text>
    </comment>
  </commentList>
</comments>
</file>

<file path=xl/comments4.xml><?xml version="1.0" encoding="utf-8"?>
<comments xmlns="http://schemas.openxmlformats.org/spreadsheetml/2006/main">
  <authors>
    <author>vutisak</author>
    <author>user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1. เด็กสนทนาโต้ตอบและเล่าเรื่องให้ผู้อื่นเข้าใจ ตั้งคำถามในสิ่งที่ตนเองสนใจหรือสงสัย และพยายามค้นหาคำตอบ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2. อ่านนิทานและเล่าเรื่องที่ตนเองอ่านได้เหมาะสมกับวัย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3. มีความสามารถในการคิด รวบยอด การคิดเชิงเหตุผลทางคณิตศาสตร์และวิทยาศาสตร์ การคิดแก้ปัญหาและสามารถตัดสินใจในเรื่องง่ายๆ ได้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4. สร้างสรรค์ผลงานตามความคิดและจินตนาการ เช่น งานศิลปะ การเคลื่อนไหวท่าทาง การเล่นอิสระ เป็นต้น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5. ใช้สื่อเทคโนโลยี เช่น แว่นขยาย แม่เหล็ก กล้องดิจิตอล เป็นต้น เป็นเครื่องมือในการเรียนรู้และแสวงหาความรู้ได้</t>
        </r>
      </text>
    </comment>
  </commentList>
</comments>
</file>

<file path=xl/sharedStrings.xml><?xml version="1.0" encoding="utf-8"?>
<sst xmlns="http://schemas.openxmlformats.org/spreadsheetml/2006/main" count="129" uniqueCount="94">
  <si>
    <t xml:space="preserve">ระดับชั้นที่ </t>
  </si>
  <si>
    <t>ชื่อโรงเรียน</t>
  </si>
  <si>
    <t>ตำบล</t>
  </si>
  <si>
    <t>อำเภอ</t>
  </si>
  <si>
    <t>จังหวัด</t>
  </si>
  <si>
    <t>สำนักงานเขตพื้นที่การศึกษาประถมศึกษา</t>
  </si>
  <si>
    <t>ปีการศึกษา</t>
  </si>
  <si>
    <t>คะแนน</t>
  </si>
  <si>
    <t>ระดับคะแนน</t>
  </si>
  <si>
    <t>ความหมาย</t>
  </si>
  <si>
    <t>ดี</t>
  </si>
  <si>
    <t>โปรแกรมประเมินมาตรฐานการศึกษาขั้นพื้นฐานเพื่อการประกันคุณภาพภายใน</t>
  </si>
  <si>
    <t>ปรับปรุง</t>
  </si>
  <si>
    <t xml:space="preserve">ระดับคุณภาพ  </t>
  </si>
  <si>
    <t>ข้อมูลนักเรียน</t>
  </si>
  <si>
    <t>เลขที่</t>
  </si>
  <si>
    <t>ชื่อ - สกุล</t>
  </si>
  <si>
    <t>เลขประจำตัว</t>
  </si>
  <si>
    <t>วันเดือนปีเกิด</t>
  </si>
  <si>
    <t>เลขประชาชน</t>
  </si>
  <si>
    <t>อายุ ปี/เดือน</t>
  </si>
  <si>
    <t>ที่</t>
  </si>
  <si>
    <t>ตัวบ่งชี้</t>
  </si>
  <si>
    <t>แปลผล</t>
  </si>
  <si>
    <t>คะแนนที่ได้</t>
  </si>
  <si>
    <t>ค่าน้ำหนัก</t>
  </si>
  <si>
    <t>ร้อยละ/ระดับที่ได้</t>
  </si>
  <si>
    <t>จำนวนนักเรียน/จำนวนครูทั้งหมด</t>
  </si>
  <si>
    <t>รวมเฉลี่ย</t>
  </si>
  <si>
    <t>ผลการประเมิน</t>
  </si>
  <si>
    <t>ผ่าน/ไม่ผ่าน</t>
  </si>
  <si>
    <t>คะแนนรายตัวชี้วัด</t>
  </si>
  <si>
    <t>จำนวนนักเรียนที่ผ่านตัวชี้วัด</t>
  </si>
  <si>
    <t>คิดเป็นร้อยละ</t>
  </si>
  <si>
    <t>เทียบระดับคุณภาพ</t>
  </si>
  <si>
    <t>ยอดเยี่ยม</t>
  </si>
  <si>
    <t>ดีเลิศ</t>
  </si>
  <si>
    <t>กำลังพัฒนา</t>
  </si>
  <si>
    <r>
      <t xml:space="preserve">จำนวนนักเรียน/ครูที่อยู่ในระดับ </t>
    </r>
    <r>
      <rPr>
        <b/>
        <sz val="11"/>
        <color rgb="FFFF0000"/>
        <rFont val="TH SarabunPSK"/>
        <family val="2"/>
      </rPr>
      <t>3</t>
    </r>
    <r>
      <rPr>
        <b/>
        <sz val="11"/>
        <color theme="1"/>
        <rFont val="TH SarabunPSK"/>
        <family val="2"/>
      </rPr>
      <t xml:space="preserve"> ขึ้นไป</t>
    </r>
  </si>
  <si>
    <t>มาตรฐานที่ 1 คุณภาพของเด็ก</t>
  </si>
  <si>
    <t>1.1 มีพัฒนาการด้านร่างกาย แข็งแรง มีสุขนิสัยที่ดี และดูแลความปลอดภัยของตนเองได้</t>
  </si>
  <si>
    <t>1.2 มีพัฒนาการด้านอารมณ์ จิตใจ ควบคุม และแสดงออกทางอารมณ์ได้</t>
  </si>
  <si>
    <t>1.3 มีพัฒนาการด้านสังคม ช่วยเหลือตนเอง และเป็นสมาชิกที่ดีของสังคม</t>
  </si>
  <si>
    <t>1.4 มีพัฒนาการด้านสติปัญญา สื่อสารได้ มีทักษะการคิดพื้นฐาน และแสวงหาความรู้ได้</t>
  </si>
  <si>
    <t>ชั้นอนุบาล 2/1</t>
  </si>
  <si>
    <t>ชั้นอนุบาล 2/2</t>
  </si>
  <si>
    <t>ชั้นอนุบาล 3/1</t>
  </si>
  <si>
    <t>ชั้นอนุบาล 3/2</t>
  </si>
  <si>
    <t xml:space="preserve">1. เด็กมีน้ำหนัก ส่วนสูงตามเกณฑ์มาตรฐาน
</t>
  </si>
  <si>
    <t xml:space="preserve">2. เคลื่อนไหวร่างกายคล่องแคล่ว ทรงตัวได้ดี ใช้มือและตาประสานสัมพันธ์ได้ดี
</t>
  </si>
  <si>
    <t xml:space="preserve">3. ดูแลรักษาสุขภาพอนามัยส่วนตนและปฏิบัติจนเป็นนิสัย
</t>
  </si>
  <si>
    <t xml:space="preserve">4. ปฏิบัติตนตามข้อตกลงเกี่ยวกับความปลอดภัย หลีกเลี่ยงสภาวะที่เสี่ยงต่อโรค สิ่งเสพติด และระวังภัยจากบุคคล สิ่งแวดล้อม และสถานการณ์ที่เสี่ยงอันตราย
</t>
  </si>
  <si>
    <t>1. เด็กร่าเริงแจ่มใส แสดงอารมณ์ความรู้สึกได้เหมาะสม รู้จักยับยั้งชั่งใจ อดทนในการรอคอย</t>
  </si>
  <si>
    <t xml:space="preserve">2. ยอมรับและพอใจในความสามารถ และผลงานของตนเองและผู้อื่น
</t>
  </si>
  <si>
    <t xml:space="preserve">3. มีจิตสานึกและค่านิยมที่ดี มีความมั่นใจ กล้าพูด กล้าแสดงออก ช่วยเหลือแบ่งปัน
</t>
  </si>
  <si>
    <t xml:space="preserve">4. เคารพสิทธิ รู้หน้าที่รับผิดชอบ อดทนอดกลั้น ซื่อสัตย์สุจริต มีคุณธรรม จริยธรรมตามที่สถานศึกษากาหนด
</t>
  </si>
  <si>
    <t xml:space="preserve">5. ชื่นชมและมีความสุขกับศิลปะ ดนตรี และการเคลื่อนไหว
</t>
  </si>
  <si>
    <t>1. เด็กช่วยเหลือตนเองในการปฏิบัติกิจวัตรประจำวัน มีวินัยในตนเอง</t>
  </si>
  <si>
    <t xml:space="preserve">2. ประหยัดและพอเพียง มีส่วนร่วมดูแลรักษาสิ่งแวดล้อมในและนอกห้องเรียน
</t>
  </si>
  <si>
    <t xml:space="preserve">3. มีมารยาทตามวัฒนธรรมไทย เช่น การไหว้ การยิ้มทักทาย และมีสัมมาคารวะกับผู้ใหญ่ เป็นต้น
</t>
  </si>
  <si>
    <t xml:space="preserve">4. ยอมรับหรือเคารพความแตกต่างระหว่างบุคคล เช่น ความคิด พฤติกรรม พื้นฐานครอบครัว เชื้อชาติ ศาสนา วัฒนธรรม เป็นต้น
</t>
  </si>
  <si>
    <t xml:space="preserve">5. เล่นและทางานร่วมกับผู้อื่นได้ แก้ไขข้อขัดแย้ง โดยปราศจากการใช้ความรุนแรง
</t>
  </si>
  <si>
    <t>1. เด็กสนทนาโต้ตอบและเล่าเรื่องให้ผู้อื่นเข้าใจ ตั้งคำถามในสิ่งที่ตนเองสนใจหรือสงสัย และพยายามค้นหาคำตอบ</t>
  </si>
  <si>
    <t xml:space="preserve">2. อ่านนิทานและเล่าเรื่องที่ตนเองอ่านได้เหมาะสมกับวัย
</t>
  </si>
  <si>
    <t xml:space="preserve">3. มีความสามารถในการคิด รวบยอด การคิดเชิงเหตุผลทางคณิตศาสตร์และวิทยาศาสตร์ การคิดแก้ปัญหาและสามารถตัดสินใจในเรื่องง่ายๆ ได้
</t>
  </si>
  <si>
    <t xml:space="preserve">4. สร้างสรรค์ผลงานตามความคิดและจินตนาการ เช่น งานศิลปะ การเคลื่อนไหวท่าทาง การเล่นอิสระ เป็นต้น
</t>
  </si>
  <si>
    <t>5. ใช้สื่อเทคโนโลยี เช่น แว่นขยาย แม่เหล็ก กล้องดิจิตอล เป็นต้น เป็นเครื่องมือในการเรียนรู้และแสวงหาความรู้ได้</t>
  </si>
  <si>
    <t>มาตราฐานการศึกษาปฐมวัย</t>
  </si>
  <si>
    <t>แบบสรุปผลการประเมินคุณภาพการศึกษาตามมาตรฐานการศึกษาปฐมวัย (รายห้องเรียน)</t>
  </si>
  <si>
    <t>ประจวบคีรีขันธ์</t>
  </si>
  <si>
    <t>ประจวบคีรีขันธ์ เขต 2</t>
  </si>
  <si>
    <t>เด็กชายชอสันเพชร  เผ่าพงษา</t>
  </si>
  <si>
    <t>เด็กชายณฐพงศ์  แสนมนตรี</t>
  </si>
  <si>
    <t>เด็กชายตะวันทอง  แก้วศรี</t>
  </si>
  <si>
    <t>เด็กชายวันชนะ  จุฬา</t>
  </si>
  <si>
    <t>เด็กชายสิทธิศักดิ์  ปริวันตัง</t>
  </si>
  <si>
    <t>เด็กชายสุทาเทพ  สังข์ชัย</t>
  </si>
  <si>
    <t>เด็กชายปิยังกูร  มุ่ยอ่อน</t>
  </si>
  <si>
    <t>เด็กชายณัตรทวัฒน์  ตรวจมรรคา</t>
  </si>
  <si>
    <t>เด็กชายมงคล  ศรีทอง</t>
  </si>
  <si>
    <t>เด็กหญิงมนตรา  นที</t>
  </si>
  <si>
    <t>เด็กหญิงศิรินภา  พึ่งแตง</t>
  </si>
  <si>
    <t>เด็กหญิงกัญญาภัค  จันทสิทธิ์</t>
  </si>
  <si>
    <t>เด็กหญิงกัลยกร     สนิท</t>
  </si>
  <si>
    <t>เด็กหญิงปัทมวรรณ  สินทรัพย์</t>
  </si>
  <si>
    <t>เด็กหญิงปาริชาติ  ภารชมพู</t>
  </si>
  <si>
    <t>เด็กหญิงภัครนันท์  สง่า</t>
  </si>
  <si>
    <t>เด็กหญิงมนัสวีร์  ขุนสงคราม</t>
  </si>
  <si>
    <t>เด็กหญิงวนารี  สินธุรักษ์</t>
  </si>
  <si>
    <t>เด็กหญิงสุชัญญา  ประดิษฐ์</t>
  </si>
  <si>
    <t>เด็กหญิงชลิตา  จันต๊ะ</t>
  </si>
  <si>
    <t>เด็กหญิงสุภาพร  คล้ายปลื้ม</t>
  </si>
  <si>
    <t>หัวหิน</t>
  </si>
  <si>
    <t>บ้านหนองเหียง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</si>
</sst>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7041E]d\ mmmm\ yyyy;@"/>
    <numFmt numFmtId="165" formatCode="[$-1000000]0\ 0000\ 00000\ 00\ 0"/>
    <numFmt numFmtId="166" formatCode="[$-D00041E]0.##"/>
  </numFmts>
  <fonts count="40"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4"/>
      <color theme="1"/>
      <name val="TH SarabunPSK"/>
      <family val="2"/>
    </font>
    <font>
      <b/>
      <sz val="11"/>
      <color theme="1"/>
      <name val="TH SarabunPSK"/>
      <family val="2"/>
    </font>
    <font>
      <sz val="16"/>
      <color theme="1"/>
      <name val="TH SarabunPSK"/>
      <family val="2"/>
    </font>
    <font>
      <sz val="11"/>
      <color theme="1"/>
      <name val="TH SarabunPS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FFFF00"/>
      <name val="TH Sarabun New"/>
      <family val="2"/>
    </font>
    <font>
      <sz val="11"/>
      <color theme="1"/>
      <name val="TH Sarabun New"/>
      <family val="2"/>
    </font>
    <font>
      <b/>
      <sz val="22"/>
      <color theme="1"/>
      <name val="TH Sarabun New"/>
      <family val="2"/>
    </font>
    <font>
      <b/>
      <sz val="20"/>
      <color theme="3"/>
      <name val="TH Sarabun New"/>
      <family val="2"/>
    </font>
    <font>
      <b/>
      <sz val="20"/>
      <color rgb="FFFF0000"/>
      <name val="TH Sarabun New"/>
      <family val="2"/>
    </font>
    <font>
      <b/>
      <sz val="20"/>
      <color theme="7" tint="-0.499984740745262"/>
      <name val="TH Sarabun New"/>
      <family val="2"/>
    </font>
    <font>
      <b/>
      <sz val="18"/>
      <color theme="1"/>
      <name val="TH Sarabun New"/>
      <family val="2"/>
    </font>
    <font>
      <b/>
      <sz val="20"/>
      <color theme="0"/>
      <name val="TH Sarabun New"/>
      <family val="2"/>
    </font>
    <font>
      <b/>
      <sz val="20"/>
      <color rgb="FF002060"/>
      <name val="TH Sarabun New"/>
      <family val="2"/>
    </font>
    <font>
      <b/>
      <sz val="20"/>
      <color rgb="FF7030A0"/>
      <name val="TH Sarabun New"/>
      <family val="2"/>
    </font>
    <font>
      <sz val="18"/>
      <name val="TH Sarabun New"/>
      <family val="2"/>
    </font>
    <font>
      <b/>
      <sz val="18"/>
      <name val="TH Sarabun New"/>
      <family val="2"/>
    </font>
    <font>
      <b/>
      <sz val="22"/>
      <color rgb="FFFF0000"/>
      <name val="TH Sarabun New"/>
      <family val="2"/>
    </font>
    <font>
      <b/>
      <sz val="18"/>
      <color rgb="FFC00000"/>
      <name val="TH Sarabun New"/>
      <family val="2"/>
    </font>
    <font>
      <sz val="12"/>
      <name val="TH Sarabun New"/>
      <family val="2"/>
    </font>
    <font>
      <b/>
      <sz val="16"/>
      <name val="TH Sarabun New"/>
      <family val="2"/>
    </font>
    <font>
      <sz val="16"/>
      <name val="TH Sarabun New"/>
      <family val="2"/>
    </font>
    <font>
      <b/>
      <sz val="16"/>
      <color theme="0"/>
      <name val="TH Sarabun New"/>
      <family val="2"/>
    </font>
    <font>
      <sz val="16"/>
      <color theme="1"/>
      <name val="TH Sarabun New"/>
      <family val="2"/>
    </font>
    <font>
      <b/>
      <sz val="16"/>
      <color theme="3" tint="-0.499984740745262"/>
      <name val="TH Sarabun New"/>
      <family val="2"/>
    </font>
    <font>
      <b/>
      <sz val="16"/>
      <color theme="1"/>
      <name val="TH Sarabun New"/>
      <family val="2"/>
    </font>
    <font>
      <b/>
      <sz val="14"/>
      <color theme="1"/>
      <name val="TH Sarabun New"/>
      <family val="2"/>
    </font>
    <font>
      <b/>
      <sz val="11"/>
      <color theme="1"/>
      <name val="TH Sarabun New"/>
      <family val="2"/>
    </font>
    <font>
      <sz val="8"/>
      <color theme="1"/>
      <name val="TH Sarabun New"/>
      <family val="2"/>
    </font>
    <font>
      <sz val="14"/>
      <color theme="1"/>
      <name val="TH Sarabun New"/>
      <family val="2"/>
    </font>
    <font>
      <b/>
      <sz val="10"/>
      <color theme="1"/>
      <name val="TH Sarabun New"/>
      <family val="2"/>
    </font>
    <font>
      <b/>
      <sz val="11"/>
      <color rgb="FFFF0000"/>
      <name val="TH SarabunPSK"/>
      <family val="2"/>
    </font>
    <font>
      <sz val="9"/>
      <color theme="1"/>
      <name val="TH Sarabun New"/>
      <family val="2"/>
    </font>
    <font>
      <sz val="11"/>
      <color theme="0"/>
      <name val="TH Sarabun New"/>
      <family val="2"/>
    </font>
    <font>
      <sz val="11"/>
      <color rgb="FFFF0000"/>
      <name val="TH Sarabun New"/>
      <family val="2"/>
    </font>
    <font>
      <sz val="16"/>
      <name val="TH SarabunPSK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6" fillId="0" borderId="0" xfId="0" applyFont="1"/>
    <xf numFmtId="0" fontId="11" fillId="4" borderId="0" xfId="0" applyFont="1" applyFill="1" applyAlignment="1" applyProtection="1">
      <alignment vertical="center"/>
      <protection locked="0"/>
    </xf>
    <xf numFmtId="0" fontId="22" fillId="9" borderId="1" xfId="0" applyFont="1" applyFill="1" applyBorder="1" applyAlignment="1" applyProtection="1">
      <alignment horizontal="center" vertical="center"/>
      <protection hidden="1"/>
    </xf>
    <xf numFmtId="0" fontId="20" fillId="23" borderId="0" xfId="0" applyFont="1" applyFill="1" applyAlignment="1" applyProtection="1">
      <alignment horizontal="right" vertical="center"/>
      <protection hidden="1"/>
    </xf>
    <xf numFmtId="0" fontId="20" fillId="23" borderId="0" xfId="0" applyFont="1" applyFill="1" applyAlignment="1" applyProtection="1">
      <alignment horizontal="left" vertical="center"/>
      <protection hidden="1"/>
    </xf>
    <xf numFmtId="0" fontId="27" fillId="0" borderId="0" xfId="0" applyFont="1" applyAlignment="1" applyProtection="1">
      <alignment vertical="center"/>
      <protection locked="0"/>
    </xf>
    <xf numFmtId="0" fontId="29" fillId="4" borderId="1" xfId="0" applyFont="1" applyFill="1" applyBorder="1" applyAlignment="1" applyProtection="1">
      <alignment horizontal="center" vertical="center"/>
      <protection hidden="1"/>
    </xf>
    <xf numFmtId="0" fontId="29" fillId="2" borderId="1" xfId="0" applyFont="1" applyFill="1" applyBorder="1" applyAlignment="1" applyProtection="1">
      <alignment horizontal="center" vertical="center" shrinkToFit="1"/>
      <protection hidden="1"/>
    </xf>
    <xf numFmtId="0" fontId="29" fillId="11" borderId="1" xfId="0" applyFont="1" applyFill="1" applyBorder="1" applyAlignment="1" applyProtection="1">
      <alignment horizontal="center" vertical="center" shrinkToFit="1"/>
      <protection hidden="1"/>
    </xf>
    <xf numFmtId="164" fontId="29" fillId="18" borderId="1" xfId="0" applyNumberFormat="1" applyFont="1" applyFill="1" applyBorder="1" applyAlignment="1" applyProtection="1">
      <alignment horizontal="center" vertical="center" shrinkToFit="1"/>
      <protection hidden="1"/>
    </xf>
    <xf numFmtId="49" fontId="29" fillId="19" borderId="1" xfId="0" applyNumberFormat="1" applyFont="1" applyFill="1" applyBorder="1" applyAlignment="1" applyProtection="1">
      <alignment horizontal="center" vertical="center" shrinkToFit="1"/>
      <protection hidden="1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14" borderId="1" xfId="0" applyFont="1" applyFill="1" applyBorder="1" applyAlignment="1" applyProtection="1">
      <alignment horizontal="center" vertical="center" shrinkToFit="1"/>
      <protection locked="0"/>
    </xf>
    <xf numFmtId="164" fontId="25" fillId="20" borderId="1" xfId="0" applyNumberFormat="1" applyFont="1" applyFill="1" applyBorder="1" applyAlignment="1" applyProtection="1">
      <alignment horizontal="left" vertical="center" shrinkToFit="1"/>
      <protection locked="0"/>
    </xf>
    <xf numFmtId="0" fontId="25" fillId="21" borderId="1" xfId="0" applyFont="1" applyFill="1" applyBorder="1" applyAlignment="1" applyProtection="1">
      <alignment horizontal="center" vertical="center" shrinkToFit="1"/>
      <protection locked="0"/>
    </xf>
    <xf numFmtId="49" fontId="2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5" fillId="15" borderId="1" xfId="0" applyFont="1" applyFill="1" applyBorder="1" applyAlignment="1" applyProtection="1">
      <alignment vertical="center" shrinkToFit="1"/>
      <protection locked="0"/>
    </xf>
    <xf numFmtId="0" fontId="30" fillId="0" borderId="0" xfId="0" applyFont="1" applyAlignment="1" applyProtection="1">
      <alignment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30" fillId="13" borderId="1" xfId="0" applyFont="1" applyFill="1" applyBorder="1" applyAlignment="1" applyProtection="1">
      <alignment horizontal="center" vertical="center"/>
      <protection hidden="1"/>
    </xf>
    <xf numFmtId="0" fontId="33" fillId="0" borderId="1" xfId="0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10" fillId="4" borderId="0" xfId="0" applyFont="1" applyFill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5" fillId="4" borderId="0" xfId="0" applyFont="1" applyFill="1" applyAlignment="1" applyProtection="1">
      <alignment vertical="center"/>
      <protection locked="0"/>
    </xf>
    <xf numFmtId="0" fontId="19" fillId="23" borderId="0" xfId="0" applyFont="1" applyFill="1" applyAlignment="1" applyProtection="1">
      <alignment vertical="center"/>
      <protection hidden="1"/>
    </xf>
    <xf numFmtId="0" fontId="10" fillId="23" borderId="0" xfId="0" applyFont="1" applyFill="1" applyAlignment="1" applyProtection="1">
      <alignment vertical="center"/>
      <protection hidden="1"/>
    </xf>
    <xf numFmtId="0" fontId="23" fillId="11" borderId="0" xfId="0" applyFont="1" applyFill="1" applyAlignment="1" applyProtection="1">
      <alignment vertical="center"/>
      <protection hidden="1"/>
    </xf>
    <xf numFmtId="0" fontId="10" fillId="11" borderId="0" xfId="0" applyFont="1" applyFill="1" applyAlignment="1" applyProtection="1">
      <alignment vertical="center"/>
      <protection hidden="1"/>
    </xf>
    <xf numFmtId="0" fontId="10" fillId="11" borderId="0" xfId="0" applyFont="1" applyFill="1" applyBorder="1" applyAlignment="1" applyProtection="1">
      <alignment vertical="center"/>
      <protection hidden="1"/>
    </xf>
    <xf numFmtId="2" fontId="33" fillId="16" borderId="1" xfId="0" applyNumberFormat="1" applyFont="1" applyFill="1" applyBorder="1" applyAlignment="1" applyProtection="1">
      <alignment horizontal="center" vertical="center"/>
      <protection locked="0"/>
    </xf>
    <xf numFmtId="0" fontId="33" fillId="0" borderId="11" xfId="0" applyFont="1" applyBorder="1" applyAlignment="1" applyProtection="1">
      <alignment horizontal="center" vertical="center"/>
      <protection locked="0"/>
    </xf>
    <xf numFmtId="0" fontId="30" fillId="0" borderId="28" xfId="0" applyFont="1" applyBorder="1" applyAlignment="1" applyProtection="1">
      <alignment horizontal="center" vertical="center"/>
      <protection hidden="1"/>
    </xf>
    <xf numFmtId="2" fontId="30" fillId="2" borderId="29" xfId="0" applyNumberFormat="1" applyFont="1" applyFill="1" applyBorder="1" applyAlignment="1" applyProtection="1">
      <alignment horizontal="center" vertical="center"/>
      <protection hidden="1"/>
    </xf>
    <xf numFmtId="2" fontId="30" fillId="2" borderId="25" xfId="0" applyNumberFormat="1" applyFont="1" applyFill="1" applyBorder="1" applyAlignment="1" applyProtection="1">
      <alignment horizontal="center" vertical="center"/>
      <protection hidden="1"/>
    </xf>
    <xf numFmtId="0" fontId="30" fillId="13" borderId="23" xfId="0" applyFont="1" applyFill="1" applyBorder="1" applyAlignment="1" applyProtection="1">
      <alignment horizontal="center" vertical="center" shrinkToFit="1"/>
      <protection hidden="1"/>
    </xf>
    <xf numFmtId="0" fontId="33" fillId="0" borderId="32" xfId="0" applyFont="1" applyBorder="1" applyAlignment="1" applyProtection="1">
      <alignment horizontal="center" vertical="center"/>
      <protection locked="0"/>
    </xf>
    <xf numFmtId="0" fontId="33" fillId="16" borderId="23" xfId="0" applyFont="1" applyFill="1" applyBorder="1" applyAlignment="1" applyProtection="1">
      <alignment horizontal="center" vertical="center"/>
      <protection locked="0"/>
    </xf>
    <xf numFmtId="0" fontId="33" fillId="0" borderId="33" xfId="0" applyFont="1" applyBorder="1" applyAlignment="1" applyProtection="1">
      <alignment horizontal="center" vertical="center"/>
      <protection locked="0"/>
    </xf>
    <xf numFmtId="0" fontId="30" fillId="13" borderId="2" xfId="0" applyFont="1" applyFill="1" applyBorder="1" applyAlignment="1" applyProtection="1">
      <alignment horizontal="center" vertical="center"/>
      <protection hidden="1"/>
    </xf>
    <xf numFmtId="0" fontId="33" fillId="0" borderId="2" xfId="0" applyFont="1" applyBorder="1" applyAlignment="1" applyProtection="1">
      <alignment horizontal="center" vertical="center"/>
      <protection locked="0"/>
    </xf>
    <xf numFmtId="0" fontId="33" fillId="0" borderId="27" xfId="0" applyFont="1" applyBorder="1" applyAlignment="1" applyProtection="1">
      <alignment horizontal="center" vertical="center"/>
      <protection locked="0"/>
    </xf>
    <xf numFmtId="0" fontId="30" fillId="13" borderId="32" xfId="0" applyFont="1" applyFill="1" applyBorder="1" applyAlignment="1" applyProtection="1">
      <alignment horizontal="center" vertical="center"/>
      <protection hidden="1"/>
    </xf>
    <xf numFmtId="2" fontId="33" fillId="16" borderId="32" xfId="0" applyNumberFormat="1" applyFont="1" applyFill="1" applyBorder="1" applyAlignment="1" applyProtection="1">
      <alignment horizontal="center" vertical="center"/>
      <protection locked="0"/>
    </xf>
    <xf numFmtId="2" fontId="33" fillId="16" borderId="33" xfId="0" applyNumberFormat="1" applyFont="1" applyFill="1" applyBorder="1" applyAlignment="1" applyProtection="1">
      <alignment horizontal="center" vertical="center"/>
      <protection locked="0"/>
    </xf>
    <xf numFmtId="2" fontId="33" fillId="16" borderId="11" xfId="0" applyNumberFormat="1" applyFont="1" applyFill="1" applyBorder="1" applyAlignment="1" applyProtection="1">
      <alignment horizontal="center" vertical="center"/>
      <protection locked="0"/>
    </xf>
    <xf numFmtId="2" fontId="1" fillId="7" borderId="42" xfId="0" applyNumberFormat="1" applyFont="1" applyFill="1" applyBorder="1" applyAlignment="1" applyProtection="1">
      <alignment horizontal="center" vertical="center" shrinkToFit="1"/>
      <protection hidden="1"/>
    </xf>
    <xf numFmtId="2" fontId="1" fillId="20" borderId="22" xfId="0" applyNumberFormat="1" applyFont="1" applyFill="1" applyBorder="1" applyAlignment="1" applyProtection="1">
      <alignment horizontal="center" vertical="center" shrinkToFit="1"/>
      <protection hidden="1"/>
    </xf>
    <xf numFmtId="0" fontId="37" fillId="15" borderId="0" xfId="0" applyFont="1" applyFill="1" applyAlignment="1" applyProtection="1">
      <alignment vertical="center"/>
      <protection locked="0"/>
    </xf>
    <xf numFmtId="0" fontId="13" fillId="10" borderId="10" xfId="0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30" fillId="13" borderId="1" xfId="0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30" fillId="13" borderId="1" xfId="0" applyFont="1" applyFill="1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vertical="center"/>
      <protection locked="0"/>
    </xf>
    <xf numFmtId="166" fontId="30" fillId="0" borderId="0" xfId="0" applyNumberFormat="1" applyFont="1" applyAlignment="1" applyProtection="1">
      <alignment vertical="center"/>
      <protection hidden="1"/>
    </xf>
    <xf numFmtId="2" fontId="30" fillId="0" borderId="0" xfId="0" applyNumberFormat="1" applyFont="1" applyAlignment="1" applyProtection="1">
      <alignment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vertical="center" wrapText="1"/>
    </xf>
    <xf numFmtId="0" fontId="39" fillId="0" borderId="1" xfId="0" applyFont="1" applyBorder="1" applyAlignment="1">
      <alignment horizontal="center" vertical="center" wrapText="1" shrinkToFit="1"/>
    </xf>
    <xf numFmtId="0" fontId="39" fillId="0" borderId="1" xfId="0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0" fontId="20" fillId="4" borderId="12" xfId="0" applyFont="1" applyFill="1" applyBorder="1" applyAlignment="1" applyProtection="1">
      <alignment horizontal="center" vertical="center"/>
      <protection hidden="1"/>
    </xf>
    <xf numFmtId="0" fontId="20" fillId="4" borderId="13" xfId="0" applyFont="1" applyFill="1" applyBorder="1" applyAlignment="1" applyProtection="1">
      <alignment horizontal="center" vertical="center"/>
      <protection hidden="1"/>
    </xf>
    <xf numFmtId="0" fontId="20" fillId="4" borderId="14" xfId="0" applyFont="1" applyFill="1" applyBorder="1" applyAlignment="1" applyProtection="1">
      <alignment horizontal="center" vertical="center"/>
      <protection hidden="1"/>
    </xf>
    <xf numFmtId="0" fontId="25" fillId="17" borderId="2" xfId="0" applyFont="1" applyFill="1" applyBorder="1" applyAlignment="1" applyProtection="1">
      <alignment horizontal="center" vertical="center"/>
      <protection hidden="1"/>
    </xf>
    <xf numFmtId="0" fontId="25" fillId="17" borderId="4" xfId="0" applyFont="1" applyFill="1" applyBorder="1" applyAlignment="1" applyProtection="1">
      <alignment horizontal="center" vertical="center"/>
      <protection hidden="1"/>
    </xf>
    <xf numFmtId="0" fontId="24" fillId="4" borderId="2" xfId="0" applyFont="1" applyFill="1" applyBorder="1" applyAlignment="1" applyProtection="1">
      <alignment horizontal="center" vertical="center"/>
      <protection hidden="1"/>
    </xf>
    <xf numFmtId="0" fontId="24" fillId="4" borderId="4" xfId="0" applyFont="1" applyFill="1" applyBorder="1" applyAlignment="1" applyProtection="1">
      <alignment horizontal="center" vertical="center"/>
      <protection hidden="1"/>
    </xf>
    <xf numFmtId="0" fontId="25" fillId="13" borderId="2" xfId="0" applyFont="1" applyFill="1" applyBorder="1" applyAlignment="1" applyProtection="1">
      <alignment horizontal="center" vertical="center"/>
      <protection hidden="1"/>
    </xf>
    <xf numFmtId="0" fontId="25" fillId="13" borderId="4" xfId="0" applyFont="1" applyFill="1" applyBorder="1" applyAlignment="1" applyProtection="1">
      <alignment horizontal="center" vertical="center"/>
      <protection hidden="1"/>
    </xf>
    <xf numFmtId="0" fontId="9" fillId="12" borderId="16" xfId="0" applyFont="1" applyFill="1" applyBorder="1" applyAlignment="1" applyProtection="1">
      <alignment horizontal="center" vertical="center" shrinkToFit="1"/>
      <protection hidden="1"/>
    </xf>
    <xf numFmtId="0" fontId="9" fillId="12" borderId="15" xfId="0" applyFont="1" applyFill="1" applyBorder="1" applyAlignment="1" applyProtection="1">
      <alignment horizontal="center" vertical="center" shrinkToFit="1"/>
      <protection hidden="1"/>
    </xf>
    <xf numFmtId="0" fontId="9" fillId="12" borderId="5" xfId="0" applyFont="1" applyFill="1" applyBorder="1" applyAlignment="1" applyProtection="1">
      <alignment horizontal="center" vertical="center" shrinkToFit="1"/>
      <protection hidden="1"/>
    </xf>
    <xf numFmtId="0" fontId="21" fillId="10" borderId="1" xfId="0" applyFont="1" applyFill="1" applyBorder="1" applyAlignment="1" applyProtection="1">
      <alignment horizontal="center" vertical="center"/>
      <protection hidden="1"/>
    </xf>
    <xf numFmtId="0" fontId="13" fillId="4" borderId="24" xfId="0" applyFont="1" applyFill="1" applyBorder="1" applyAlignment="1" applyProtection="1">
      <alignment horizontal="right" vertical="center"/>
      <protection hidden="1"/>
    </xf>
    <xf numFmtId="0" fontId="13" fillId="4" borderId="19" xfId="0" applyFont="1" applyFill="1" applyBorder="1" applyAlignment="1" applyProtection="1">
      <alignment horizontal="right" vertical="center"/>
      <protection hidden="1"/>
    </xf>
    <xf numFmtId="0" fontId="13" fillId="3" borderId="25" xfId="0" applyFont="1" applyFill="1" applyBorder="1" applyAlignment="1" applyProtection="1">
      <alignment horizontal="left" vertical="center"/>
      <protection locked="0"/>
    </xf>
    <xf numFmtId="0" fontId="13" fillId="3" borderId="26" xfId="0" applyFont="1" applyFill="1" applyBorder="1" applyAlignment="1" applyProtection="1">
      <alignment horizontal="left" vertical="center"/>
      <protection locked="0"/>
    </xf>
    <xf numFmtId="0" fontId="17" fillId="7" borderId="17" xfId="0" applyFont="1" applyFill="1" applyBorder="1" applyAlignment="1" applyProtection="1">
      <alignment horizontal="right" vertical="center"/>
      <protection hidden="1"/>
    </xf>
    <xf numFmtId="0" fontId="17" fillId="7" borderId="0" xfId="0" applyFont="1" applyFill="1" applyBorder="1" applyAlignment="1" applyProtection="1">
      <alignment horizontal="right" vertical="center"/>
      <protection hidden="1"/>
    </xf>
    <xf numFmtId="0" fontId="13" fillId="3" borderId="1" xfId="0" applyFont="1" applyFill="1" applyBorder="1" applyAlignment="1" applyProtection="1">
      <alignment horizontal="left" vertical="center"/>
      <protection locked="0"/>
    </xf>
    <xf numFmtId="0" fontId="13" fillId="3" borderId="23" xfId="0" applyFont="1" applyFill="1" applyBorder="1" applyAlignment="1" applyProtection="1">
      <alignment horizontal="left" vertical="center"/>
      <protection locked="0"/>
    </xf>
    <xf numFmtId="0" fontId="18" fillId="8" borderId="17" xfId="0" applyFont="1" applyFill="1" applyBorder="1" applyAlignment="1" applyProtection="1">
      <alignment horizontal="right" vertical="center"/>
      <protection hidden="1"/>
    </xf>
    <xf numFmtId="0" fontId="18" fillId="8" borderId="0" xfId="0" applyFont="1" applyFill="1" applyBorder="1" applyAlignment="1" applyProtection="1">
      <alignment horizontal="right" vertical="center"/>
      <protection hidden="1"/>
    </xf>
    <xf numFmtId="0" fontId="12" fillId="2" borderId="17" xfId="0" applyFont="1" applyFill="1" applyBorder="1" applyAlignment="1" applyProtection="1">
      <alignment horizontal="right" vertical="center"/>
      <protection hidden="1"/>
    </xf>
    <xf numFmtId="0" fontId="12" fillId="2" borderId="0" xfId="0" applyFont="1" applyFill="1" applyBorder="1" applyAlignment="1" applyProtection="1">
      <alignment horizontal="right" vertical="center"/>
      <protection hidden="1"/>
    </xf>
    <xf numFmtId="0" fontId="14" fillId="5" borderId="17" xfId="0" applyFont="1" applyFill="1" applyBorder="1" applyAlignment="1" applyProtection="1">
      <alignment horizontal="right" vertical="center"/>
      <protection hidden="1"/>
    </xf>
    <xf numFmtId="0" fontId="14" fillId="5" borderId="0" xfId="0" applyFont="1" applyFill="1" applyBorder="1" applyAlignment="1" applyProtection="1">
      <alignment horizontal="right" vertical="center"/>
      <protection hidden="1"/>
    </xf>
    <xf numFmtId="0" fontId="16" fillId="6" borderId="17" xfId="0" applyFont="1" applyFill="1" applyBorder="1" applyAlignment="1" applyProtection="1">
      <alignment horizontal="right" vertical="center"/>
      <protection hidden="1"/>
    </xf>
    <xf numFmtId="0" fontId="16" fillId="6" borderId="0" xfId="0" applyFont="1" applyFill="1" applyBorder="1" applyAlignment="1" applyProtection="1">
      <alignment horizontal="right" vertical="center"/>
      <protection hidden="1"/>
    </xf>
    <xf numFmtId="0" fontId="24" fillId="4" borderId="2" xfId="0" applyFont="1" applyFill="1" applyBorder="1" applyAlignment="1" applyProtection="1">
      <alignment horizontal="left" vertical="center" shrinkToFit="1"/>
      <protection hidden="1"/>
    </xf>
    <xf numFmtId="0" fontId="24" fillId="4" borderId="3" xfId="0" applyFont="1" applyFill="1" applyBorder="1" applyAlignment="1" applyProtection="1">
      <alignment horizontal="left" vertical="center" shrinkToFit="1"/>
      <protection hidden="1"/>
    </xf>
    <xf numFmtId="0" fontId="24" fillId="4" borderId="4" xfId="0" applyFont="1" applyFill="1" applyBorder="1" applyAlignment="1" applyProtection="1">
      <alignment horizontal="left" vertical="center" shrinkToFit="1"/>
      <protection hidden="1"/>
    </xf>
    <xf numFmtId="0" fontId="24" fillId="12" borderId="2" xfId="0" applyFont="1" applyFill="1" applyBorder="1" applyAlignment="1" applyProtection="1">
      <alignment horizontal="left" vertical="center"/>
      <protection hidden="1"/>
    </xf>
    <xf numFmtId="0" fontId="24" fillId="12" borderId="3" xfId="0" applyFont="1" applyFill="1" applyBorder="1" applyAlignment="1" applyProtection="1">
      <alignment horizontal="left" vertical="center"/>
      <protection hidden="1"/>
    </xf>
    <xf numFmtId="0" fontId="24" fillId="12" borderId="4" xfId="0" applyFont="1" applyFill="1" applyBorder="1" applyAlignment="1" applyProtection="1">
      <alignment horizontal="left" vertical="center"/>
      <protection hidden="1"/>
    </xf>
    <xf numFmtId="0" fontId="9" fillId="9" borderId="17" xfId="0" applyFont="1" applyFill="1" applyBorder="1" applyAlignment="1" applyProtection="1">
      <alignment horizontal="right" vertical="center"/>
      <protection hidden="1"/>
    </xf>
    <xf numFmtId="0" fontId="9" fillId="9" borderId="0" xfId="0" applyFont="1" applyFill="1" applyBorder="1" applyAlignment="1" applyProtection="1">
      <alignment horizontal="right" vertical="center"/>
      <protection hidden="1"/>
    </xf>
    <xf numFmtId="0" fontId="26" fillId="3" borderId="7" xfId="0" applyFont="1" applyFill="1" applyBorder="1" applyAlignment="1" applyProtection="1">
      <alignment horizontal="center" vertical="center"/>
      <protection hidden="1"/>
    </xf>
    <xf numFmtId="0" fontId="26" fillId="3" borderId="0" xfId="0" applyFont="1" applyFill="1" applyBorder="1" applyAlignment="1" applyProtection="1">
      <alignment horizontal="center" vertical="center"/>
      <protection hidden="1"/>
    </xf>
    <xf numFmtId="0" fontId="29" fillId="15" borderId="2" xfId="0" applyFont="1" applyFill="1" applyBorder="1" applyAlignment="1" applyProtection="1">
      <alignment horizontal="center" vertical="center" shrinkToFit="1"/>
      <protection hidden="1"/>
    </xf>
    <xf numFmtId="0" fontId="29" fillId="15" borderId="4" xfId="0" applyFont="1" applyFill="1" applyBorder="1" applyAlignment="1" applyProtection="1">
      <alignment horizontal="center" vertical="center" shrinkToFit="1"/>
      <protection hidden="1"/>
    </xf>
    <xf numFmtId="0" fontId="28" fillId="11" borderId="12" xfId="0" applyFont="1" applyFill="1" applyBorder="1" applyAlignment="1" applyProtection="1">
      <alignment horizontal="center" vertical="center"/>
      <protection hidden="1"/>
    </xf>
    <xf numFmtId="0" fontId="28" fillId="11" borderId="13" xfId="0" applyFont="1" applyFill="1" applyBorder="1" applyAlignment="1" applyProtection="1">
      <alignment horizontal="center" vertical="center"/>
      <protection hidden="1"/>
    </xf>
    <xf numFmtId="2" fontId="30" fillId="5" borderId="0" xfId="0" applyNumberFormat="1" applyFont="1" applyFill="1" applyBorder="1" applyAlignment="1" applyProtection="1">
      <alignment horizontal="center" vertical="center"/>
      <protection hidden="1"/>
    </xf>
    <xf numFmtId="2" fontId="30" fillId="8" borderId="25" xfId="0" applyNumberFormat="1" applyFont="1" applyFill="1" applyBorder="1" applyAlignment="1" applyProtection="1">
      <alignment horizontal="center" vertical="center"/>
      <protection hidden="1"/>
    </xf>
    <xf numFmtId="2" fontId="30" fillId="8" borderId="26" xfId="0" applyNumberFormat="1" applyFont="1" applyFill="1" applyBorder="1" applyAlignment="1" applyProtection="1">
      <alignment horizontal="center" vertical="center"/>
      <protection hidden="1"/>
    </xf>
    <xf numFmtId="2" fontId="30" fillId="5" borderId="29" xfId="0" applyNumberFormat="1" applyFont="1" applyFill="1" applyBorder="1" applyAlignment="1" applyProtection="1">
      <alignment horizontal="center" vertical="center"/>
      <protection hidden="1"/>
    </xf>
    <xf numFmtId="2" fontId="30" fillId="5" borderId="30" xfId="0" applyNumberFormat="1" applyFont="1" applyFill="1" applyBorder="1" applyAlignment="1" applyProtection="1">
      <alignment horizontal="center" vertical="center"/>
      <protection hidden="1"/>
    </xf>
    <xf numFmtId="0" fontId="30" fillId="16" borderId="35" xfId="0" applyFont="1" applyFill="1" applyBorder="1" applyAlignment="1" applyProtection="1">
      <alignment horizontal="center" vertical="center"/>
      <protection hidden="1"/>
    </xf>
    <xf numFmtId="0" fontId="30" fillId="16" borderId="36" xfId="0" applyFont="1" applyFill="1" applyBorder="1" applyAlignment="1" applyProtection="1">
      <alignment horizontal="center" vertical="center"/>
      <protection hidden="1"/>
    </xf>
    <xf numFmtId="0" fontId="30" fillId="16" borderId="37" xfId="0" applyFont="1" applyFill="1" applyBorder="1" applyAlignment="1" applyProtection="1">
      <alignment horizontal="center" vertical="center"/>
      <protection hidden="1"/>
    </xf>
    <xf numFmtId="0" fontId="30" fillId="12" borderId="34" xfId="0" applyFont="1" applyFill="1" applyBorder="1" applyAlignment="1" applyProtection="1">
      <alignment horizontal="center" vertical="center"/>
      <protection hidden="1"/>
    </xf>
    <xf numFmtId="0" fontId="30" fillId="12" borderId="38" xfId="0" applyFont="1" applyFill="1" applyBorder="1" applyAlignment="1" applyProtection="1">
      <alignment horizontal="center" vertical="center"/>
      <protection hidden="1"/>
    </xf>
    <xf numFmtId="0" fontId="30" fillId="12" borderId="39" xfId="0" applyFont="1" applyFill="1" applyBorder="1" applyAlignment="1" applyProtection="1">
      <alignment horizontal="center" vertical="center"/>
      <protection hidden="1"/>
    </xf>
    <xf numFmtId="2" fontId="30" fillId="7" borderId="25" xfId="0" applyNumberFormat="1" applyFont="1" applyFill="1" applyBorder="1" applyAlignment="1" applyProtection="1">
      <alignment horizontal="center" vertical="center"/>
      <protection hidden="1"/>
    </xf>
    <xf numFmtId="2" fontId="30" fillId="7" borderId="29" xfId="0" applyNumberFormat="1" applyFont="1" applyFill="1" applyBorder="1" applyAlignment="1" applyProtection="1">
      <alignment horizontal="center" vertical="center"/>
      <protection hidden="1"/>
    </xf>
    <xf numFmtId="0" fontId="33" fillId="0" borderId="1" xfId="0" applyFont="1" applyBorder="1" applyAlignment="1" applyProtection="1">
      <alignment horizontal="left" vertical="center" shrinkToFit="1"/>
      <protection locked="0"/>
    </xf>
    <xf numFmtId="0" fontId="33" fillId="0" borderId="11" xfId="0" applyFont="1" applyBorder="1" applyAlignment="1" applyProtection="1">
      <alignment horizontal="left" vertical="center" shrinkToFit="1"/>
      <protection locked="0"/>
    </xf>
    <xf numFmtId="0" fontId="36" fillId="22" borderId="29" xfId="0" applyFont="1" applyFill="1" applyBorder="1" applyAlignment="1" applyProtection="1">
      <alignment horizontal="left" vertical="top" wrapText="1"/>
      <protection hidden="1"/>
    </xf>
    <xf numFmtId="0" fontId="36" fillId="22" borderId="1" xfId="0" applyFont="1" applyFill="1" applyBorder="1" applyAlignment="1" applyProtection="1">
      <alignment horizontal="left" vertical="top" wrapText="1"/>
      <protection hidden="1"/>
    </xf>
    <xf numFmtId="0" fontId="31" fillId="22" borderId="28" xfId="0" applyFont="1" applyFill="1" applyBorder="1" applyAlignment="1" applyProtection="1">
      <alignment horizontal="center" vertical="center" wrapText="1" shrinkToFit="1"/>
      <protection hidden="1"/>
    </xf>
    <xf numFmtId="0" fontId="31" fillId="22" borderId="32" xfId="0" applyFont="1" applyFill="1" applyBorder="1" applyAlignment="1" applyProtection="1">
      <alignment horizontal="center" vertical="center" wrapText="1" shrinkToFit="1"/>
      <protection hidden="1"/>
    </xf>
    <xf numFmtId="0" fontId="30" fillId="0" borderId="0" xfId="0" applyFont="1" applyAlignment="1" applyProtection="1">
      <alignment horizontal="center" vertical="center"/>
      <protection hidden="1"/>
    </xf>
    <xf numFmtId="0" fontId="30" fillId="13" borderId="29" xfId="0" applyFont="1" applyFill="1" applyBorder="1" applyAlignment="1" applyProtection="1">
      <alignment horizontal="center" vertical="center"/>
      <protection hidden="1"/>
    </xf>
    <xf numFmtId="0" fontId="30" fillId="13" borderId="1" xfId="0" applyFont="1" applyFill="1" applyBorder="1" applyAlignment="1" applyProtection="1">
      <alignment horizontal="center" vertical="center"/>
      <protection hidden="1"/>
    </xf>
    <xf numFmtId="0" fontId="30" fillId="17" borderId="28" xfId="0" applyFont="1" applyFill="1" applyBorder="1" applyAlignment="1" applyProtection="1">
      <alignment horizontal="center" vertical="center"/>
      <protection hidden="1"/>
    </xf>
    <xf numFmtId="0" fontId="30" fillId="17" borderId="32" xfId="0" applyFont="1" applyFill="1" applyBorder="1" applyAlignment="1" applyProtection="1">
      <alignment horizontal="center" vertical="center"/>
      <protection hidden="1"/>
    </xf>
    <xf numFmtId="0" fontId="31" fillId="22" borderId="30" xfId="0" applyFont="1" applyFill="1" applyBorder="1" applyAlignment="1" applyProtection="1">
      <alignment horizontal="center" vertical="center" wrapText="1" shrinkToFit="1"/>
      <protection hidden="1"/>
    </xf>
    <xf numFmtId="0" fontId="31" fillId="22" borderId="23" xfId="0" applyFont="1" applyFill="1" applyBorder="1" applyAlignment="1" applyProtection="1">
      <alignment horizontal="center" vertical="center" wrapText="1" shrinkToFit="1"/>
      <protection hidden="1"/>
    </xf>
    <xf numFmtId="0" fontId="34" fillId="22" borderId="29" xfId="0" applyFont="1" applyFill="1" applyBorder="1" applyAlignment="1" applyProtection="1">
      <alignment horizontal="center" vertical="center" wrapText="1" shrinkToFit="1"/>
      <protection hidden="1"/>
    </xf>
    <xf numFmtId="0" fontId="34" fillId="22" borderId="1" xfId="0" applyFont="1" applyFill="1" applyBorder="1" applyAlignment="1" applyProtection="1">
      <alignment horizontal="center" vertical="center" wrapText="1" shrinkToFit="1"/>
      <protection hidden="1"/>
    </xf>
    <xf numFmtId="0" fontId="30" fillId="0" borderId="19" xfId="0" applyFont="1" applyBorder="1" applyAlignment="1" applyProtection="1">
      <alignment horizontal="center" vertical="center"/>
      <protection hidden="1"/>
    </xf>
    <xf numFmtId="0" fontId="30" fillId="12" borderId="29" xfId="0" applyFont="1" applyFill="1" applyBorder="1" applyAlignment="1" applyProtection="1">
      <alignment horizontal="center" vertical="center"/>
      <protection hidden="1"/>
    </xf>
    <xf numFmtId="0" fontId="30" fillId="16" borderId="31" xfId="0" applyFont="1" applyFill="1" applyBorder="1" applyAlignment="1" applyProtection="1">
      <alignment horizontal="center" vertical="center"/>
      <protection hidden="1"/>
    </xf>
    <xf numFmtId="0" fontId="30" fillId="16" borderId="25" xfId="0" applyFont="1" applyFill="1" applyBorder="1" applyAlignment="1" applyProtection="1">
      <alignment horizontal="center" vertical="center"/>
      <protection hidden="1"/>
    </xf>
    <xf numFmtId="0" fontId="30" fillId="0" borderId="0" xfId="0" applyFont="1" applyAlignment="1" applyProtection="1">
      <alignment horizontal="left" vertical="center" shrinkToFit="1"/>
      <protection hidden="1"/>
    </xf>
    <xf numFmtId="0" fontId="36" fillId="22" borderId="29" xfId="0" applyFont="1" applyFill="1" applyBorder="1" applyAlignment="1" applyProtection="1">
      <alignment horizontal="center" vertical="top" wrapText="1"/>
      <protection hidden="1"/>
    </xf>
    <xf numFmtId="0" fontId="36" fillId="22" borderId="1" xfId="0" applyFont="1" applyFill="1" applyBorder="1" applyAlignment="1" applyProtection="1">
      <alignment horizontal="center" vertical="top" wrapText="1"/>
      <protection hidden="1"/>
    </xf>
    <xf numFmtId="0" fontId="32" fillId="22" borderId="29" xfId="0" applyFont="1" applyFill="1" applyBorder="1" applyAlignment="1" applyProtection="1">
      <alignment horizontal="center" vertical="top" wrapText="1"/>
      <protection hidden="1"/>
    </xf>
    <xf numFmtId="0" fontId="32" fillId="22" borderId="1" xfId="0" applyFont="1" applyFill="1" applyBorder="1" applyAlignment="1" applyProtection="1">
      <alignment horizontal="center" vertical="top" wrapText="1"/>
      <protection hidden="1"/>
    </xf>
    <xf numFmtId="0" fontId="32" fillId="22" borderId="34" xfId="0" applyFont="1" applyFill="1" applyBorder="1" applyAlignment="1" applyProtection="1">
      <alignment horizontal="center" vertical="top" wrapText="1"/>
      <protection hidden="1"/>
    </xf>
    <xf numFmtId="0" fontId="32" fillId="22" borderId="2" xfId="0" applyFont="1" applyFill="1" applyBorder="1" applyAlignment="1" applyProtection="1">
      <alignment horizontal="center" vertical="top" wrapText="1"/>
      <protection hidden="1"/>
    </xf>
    <xf numFmtId="0" fontId="2" fillId="4" borderId="0" xfId="0" applyFont="1" applyFill="1" applyAlignment="1">
      <alignment horizontal="center" vertical="center"/>
    </xf>
    <xf numFmtId="1" fontId="1" fillId="8" borderId="1" xfId="0" applyNumberFormat="1" applyFont="1" applyFill="1" applyBorder="1" applyAlignment="1" applyProtection="1">
      <alignment horizontal="center" vertical="center" shrinkToFit="1"/>
      <protection hidden="1"/>
    </xf>
    <xf numFmtId="2" fontId="1" fillId="8" borderId="1" xfId="0" applyNumberFormat="1" applyFont="1" applyFill="1" applyBorder="1" applyAlignment="1" applyProtection="1">
      <alignment horizontal="center" vertical="center" shrinkToFit="1"/>
      <protection hidden="1"/>
    </xf>
    <xf numFmtId="0" fontId="1" fillId="21" borderId="1" xfId="0" applyFont="1" applyFill="1" applyBorder="1" applyAlignment="1" applyProtection="1">
      <alignment horizontal="center" vertical="center" shrinkToFit="1"/>
      <protection hidden="1"/>
    </xf>
    <xf numFmtId="2" fontId="1" fillId="21" borderId="1" xfId="0" applyNumberFormat="1" applyFont="1" applyFill="1" applyBorder="1" applyAlignment="1" applyProtection="1">
      <alignment horizontal="center" vertical="center" shrinkToFit="1"/>
      <protection hidden="1"/>
    </xf>
    <xf numFmtId="0" fontId="5" fillId="22" borderId="1" xfId="0" applyFont="1" applyFill="1" applyBorder="1" applyAlignment="1" applyProtection="1">
      <alignment horizontal="left" vertical="top" wrapText="1"/>
      <protection hidden="1"/>
    </xf>
    <xf numFmtId="1" fontId="1" fillId="14" borderId="1" xfId="0" applyNumberFormat="1" applyFont="1" applyFill="1" applyBorder="1" applyAlignment="1" applyProtection="1">
      <alignment horizontal="center" vertical="center" shrinkToFit="1"/>
      <protection hidden="1"/>
    </xf>
    <xf numFmtId="2" fontId="1" fillId="14" borderId="1" xfId="0" applyNumberFormat="1" applyFont="1" applyFill="1" applyBorder="1" applyAlignment="1" applyProtection="1">
      <alignment horizontal="center" vertical="center" shrinkToFit="1"/>
      <protection hidden="1"/>
    </xf>
    <xf numFmtId="0" fontId="4" fillId="13" borderId="11" xfId="0" applyFont="1" applyFill="1" applyBorder="1" applyAlignment="1" applyProtection="1">
      <alignment horizontal="center" vertical="center" wrapText="1"/>
      <protection hidden="1"/>
    </xf>
    <xf numFmtId="0" fontId="4" fillId="13" borderId="8" xfId="0" applyFont="1" applyFill="1" applyBorder="1" applyAlignment="1" applyProtection="1">
      <alignment horizontal="center" vertical="center" wrapText="1"/>
      <protection hidden="1"/>
    </xf>
    <xf numFmtId="0" fontId="4" fillId="13" borderId="20" xfId="0" applyFont="1" applyFill="1" applyBorder="1" applyAlignment="1" applyProtection="1">
      <alignment horizontal="center" vertical="center" wrapText="1"/>
      <protection hidden="1"/>
    </xf>
    <xf numFmtId="0" fontId="4" fillId="13" borderId="21" xfId="0" applyFont="1" applyFill="1" applyBorder="1" applyAlignment="1" applyProtection="1">
      <alignment horizontal="center" vertical="center" wrapText="1"/>
      <protection hidden="1"/>
    </xf>
    <xf numFmtId="0" fontId="2" fillId="11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 vertical="center"/>
    </xf>
    <xf numFmtId="0" fontId="2" fillId="4" borderId="40" xfId="0" applyFont="1" applyFill="1" applyBorder="1" applyAlignment="1" applyProtection="1">
      <alignment horizontal="left" vertical="center"/>
      <protection hidden="1"/>
    </xf>
    <xf numFmtId="0" fontId="2" fillId="4" borderId="41" xfId="0" applyFont="1" applyFill="1" applyBorder="1" applyAlignment="1" applyProtection="1">
      <alignment horizontal="left" vertical="center"/>
      <protection hidden="1"/>
    </xf>
    <xf numFmtId="0" fontId="2" fillId="4" borderId="43" xfId="0" applyFont="1" applyFill="1" applyBorder="1" applyAlignment="1" applyProtection="1">
      <alignment horizontal="left" vertical="center"/>
      <protection hidden="1"/>
    </xf>
    <xf numFmtId="0" fontId="3" fillId="20" borderId="18" xfId="0" applyFont="1" applyFill="1" applyBorder="1" applyAlignment="1" applyProtection="1">
      <alignment horizontal="center" vertical="center"/>
      <protection hidden="1"/>
    </xf>
    <xf numFmtId="0" fontId="3" fillId="20" borderId="9" xfId="0" applyFont="1" applyFill="1" applyBorder="1" applyAlignment="1" applyProtection="1">
      <alignment horizontal="center" vertical="center"/>
      <protection hidden="1"/>
    </xf>
    <xf numFmtId="0" fontId="3" fillId="20" borderId="10" xfId="0" applyFont="1" applyFill="1" applyBorder="1" applyAlignment="1" applyProtection="1">
      <alignment horizontal="center" vertical="center"/>
      <protection hidden="1"/>
    </xf>
    <xf numFmtId="0" fontId="3" fillId="20" borderId="17" xfId="0" applyFont="1" applyFill="1" applyBorder="1" applyAlignment="1" applyProtection="1">
      <alignment horizontal="center" vertical="center"/>
      <protection hidden="1"/>
    </xf>
    <xf numFmtId="0" fontId="3" fillId="20" borderId="0" xfId="0" applyFont="1" applyFill="1" applyBorder="1" applyAlignment="1" applyProtection="1">
      <alignment horizontal="center" vertical="center"/>
      <protection hidden="1"/>
    </xf>
    <xf numFmtId="0" fontId="3" fillId="20" borderId="6" xfId="0" applyFont="1" applyFill="1" applyBorder="1" applyAlignment="1" applyProtection="1">
      <alignment horizontal="center" vertical="center"/>
      <protection hidden="1"/>
    </xf>
    <xf numFmtId="0" fontId="4" fillId="20" borderId="11" xfId="0" applyFont="1" applyFill="1" applyBorder="1" applyAlignment="1" applyProtection="1">
      <alignment horizontal="center" vertical="center" wrapText="1"/>
      <protection hidden="1"/>
    </xf>
    <xf numFmtId="0" fontId="4" fillId="20" borderId="8" xfId="0" applyFont="1" applyFill="1" applyBorder="1" applyAlignment="1" applyProtection="1">
      <alignment horizontal="center" vertical="center" wrapText="1"/>
      <protection hidden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48"/>
  <sheetViews>
    <sheetView view="pageBreakPreview" zoomScaleNormal="100" zoomScaleSheetLayoutView="100" workbookViewId="0">
      <selection activeCell="F2" sqref="F2:H2"/>
    </sheetView>
  </sheetViews>
  <sheetFormatPr defaultColWidth="9" defaultRowHeight="21.6" customHeight="1"/>
  <cols>
    <col min="1" max="1" width="11.140625" style="25" customWidth="1"/>
    <col min="2" max="6" width="9" style="25"/>
    <col min="7" max="7" width="14.42578125" style="25" customWidth="1"/>
    <col min="8" max="8" width="9" style="25"/>
    <col min="9" max="9" width="8.5703125" style="25" customWidth="1"/>
    <col min="10" max="13" width="7.85546875" style="25" hidden="1" customWidth="1"/>
    <col min="14" max="14" width="6.7109375" style="25" hidden="1" customWidth="1"/>
    <col min="15" max="15" width="0.140625" style="59" hidden="1" customWidth="1"/>
    <col min="16" max="16" width="0.140625" style="56" hidden="1" customWidth="1"/>
    <col min="17" max="18" width="6.7109375" style="25" hidden="1" customWidth="1"/>
    <col min="19" max="20" width="6.7109375" style="25" customWidth="1"/>
    <col min="21" max="16384" width="9" style="25"/>
  </cols>
  <sheetData>
    <row r="1" spans="1:16" ht="21.6" customHeight="1">
      <c r="A1" s="74" t="s">
        <v>11</v>
      </c>
      <c r="B1" s="75"/>
      <c r="C1" s="75"/>
      <c r="D1" s="75"/>
      <c r="E1" s="75"/>
      <c r="F1" s="75"/>
      <c r="G1" s="75"/>
      <c r="H1" s="76"/>
      <c r="I1" s="24"/>
      <c r="J1" s="2"/>
      <c r="K1" s="2"/>
      <c r="L1" s="2"/>
      <c r="M1" s="2"/>
      <c r="N1" s="2"/>
      <c r="P1" s="50"/>
    </row>
    <row r="2" spans="1:16" ht="21.6" customHeight="1">
      <c r="A2" s="88" t="s">
        <v>0</v>
      </c>
      <c r="B2" s="89"/>
      <c r="C2" s="89"/>
      <c r="D2" s="89"/>
      <c r="E2" s="89"/>
      <c r="F2" s="84" t="s">
        <v>44</v>
      </c>
      <c r="G2" s="84"/>
      <c r="H2" s="85"/>
      <c r="I2" s="24"/>
      <c r="J2" s="2"/>
      <c r="K2" s="2"/>
      <c r="L2" s="2"/>
      <c r="M2" s="2"/>
      <c r="N2" s="2"/>
      <c r="O2" s="59" t="s">
        <v>44</v>
      </c>
      <c r="P2" s="50"/>
    </row>
    <row r="3" spans="1:16" ht="21.6" customHeight="1">
      <c r="A3" s="90" t="s">
        <v>1</v>
      </c>
      <c r="B3" s="91"/>
      <c r="C3" s="91"/>
      <c r="D3" s="91"/>
      <c r="E3" s="91"/>
      <c r="F3" s="84" t="s">
        <v>93</v>
      </c>
      <c r="G3" s="84"/>
      <c r="H3" s="85"/>
      <c r="I3" s="24"/>
      <c r="J3" s="26"/>
      <c r="K3" s="26"/>
      <c r="L3" s="26"/>
      <c r="M3" s="26"/>
      <c r="N3" s="26"/>
      <c r="O3" s="59" t="s">
        <v>45</v>
      </c>
      <c r="P3" s="50"/>
    </row>
    <row r="4" spans="1:16" ht="21.6" customHeight="1">
      <c r="A4" s="92" t="s">
        <v>2</v>
      </c>
      <c r="B4" s="93"/>
      <c r="C4" s="93"/>
      <c r="D4" s="93"/>
      <c r="E4" s="93"/>
      <c r="F4" s="84" t="s">
        <v>92</v>
      </c>
      <c r="G4" s="84"/>
      <c r="H4" s="85"/>
      <c r="I4" s="24"/>
      <c r="J4" s="26"/>
      <c r="K4" s="26"/>
      <c r="L4" s="26"/>
      <c r="M4" s="26"/>
      <c r="N4" s="26"/>
      <c r="O4" s="59" t="s">
        <v>46</v>
      </c>
      <c r="P4" s="50"/>
    </row>
    <row r="5" spans="1:16" ht="21.6" customHeight="1">
      <c r="A5" s="82" t="s">
        <v>3</v>
      </c>
      <c r="B5" s="83"/>
      <c r="C5" s="83"/>
      <c r="D5" s="83"/>
      <c r="E5" s="83"/>
      <c r="F5" s="84" t="s">
        <v>92</v>
      </c>
      <c r="G5" s="84"/>
      <c r="H5" s="85"/>
      <c r="I5" s="24"/>
      <c r="J5" s="2"/>
      <c r="K5" s="2"/>
      <c r="L5" s="2"/>
      <c r="M5" s="2"/>
      <c r="N5" s="2"/>
      <c r="O5" s="59" t="s">
        <v>47</v>
      </c>
      <c r="P5" s="50"/>
    </row>
    <row r="6" spans="1:16" ht="21.6" customHeight="1">
      <c r="A6" s="86" t="s">
        <v>4</v>
      </c>
      <c r="B6" s="87"/>
      <c r="C6" s="87"/>
      <c r="D6" s="87"/>
      <c r="E6" s="87"/>
      <c r="F6" s="84" t="s">
        <v>69</v>
      </c>
      <c r="G6" s="84"/>
      <c r="H6" s="85"/>
      <c r="I6" s="24"/>
      <c r="J6" s="2"/>
      <c r="K6" s="2"/>
      <c r="L6" s="2"/>
      <c r="M6" s="2"/>
      <c r="N6" s="2"/>
      <c r="P6" s="50"/>
    </row>
    <row r="7" spans="1:16" ht="21.6" customHeight="1">
      <c r="A7" s="100" t="s">
        <v>5</v>
      </c>
      <c r="B7" s="101"/>
      <c r="C7" s="101"/>
      <c r="D7" s="101"/>
      <c r="E7" s="101"/>
      <c r="F7" s="84" t="s">
        <v>70</v>
      </c>
      <c r="G7" s="84"/>
      <c r="H7" s="85"/>
      <c r="I7" s="24"/>
      <c r="J7" s="2"/>
      <c r="K7" s="2"/>
      <c r="L7" s="2"/>
      <c r="M7" s="2"/>
      <c r="N7" s="2"/>
      <c r="P7" s="50"/>
    </row>
    <row r="8" spans="1:16" ht="21.6" customHeight="1" thickBot="1">
      <c r="A8" s="78" t="s">
        <v>6</v>
      </c>
      <c r="B8" s="79"/>
      <c r="C8" s="79"/>
      <c r="D8" s="79"/>
      <c r="E8" s="79"/>
      <c r="F8" s="80">
        <v>2561</v>
      </c>
      <c r="G8" s="80"/>
      <c r="H8" s="81"/>
      <c r="I8" s="24"/>
      <c r="J8" s="2"/>
      <c r="K8" s="2"/>
      <c r="L8" s="2"/>
      <c r="M8" s="2"/>
      <c r="N8" s="2"/>
      <c r="P8" s="50"/>
    </row>
    <row r="9" spans="1:16" ht="21.6" customHeight="1">
      <c r="A9" s="27"/>
      <c r="B9" s="27"/>
      <c r="C9" s="4"/>
      <c r="D9" s="4"/>
      <c r="E9" s="5"/>
      <c r="F9" s="27"/>
      <c r="G9" s="27"/>
      <c r="H9" s="28"/>
      <c r="I9" s="24"/>
      <c r="J9" s="2"/>
      <c r="K9" s="2"/>
      <c r="L9" s="2"/>
      <c r="M9" s="2"/>
      <c r="N9" s="2"/>
      <c r="P9" s="50"/>
    </row>
    <row r="10" spans="1:16" ht="21.6" customHeight="1">
      <c r="A10" s="77" t="s">
        <v>67</v>
      </c>
      <c r="B10" s="77"/>
      <c r="C10" s="77"/>
      <c r="D10" s="77"/>
      <c r="E10" s="77"/>
      <c r="F10" s="77"/>
      <c r="G10" s="77"/>
      <c r="H10" s="51" t="s">
        <v>7</v>
      </c>
      <c r="I10" s="24"/>
      <c r="J10" s="2"/>
      <c r="K10" s="2"/>
      <c r="L10" s="2"/>
      <c r="M10" s="2"/>
      <c r="N10" s="2"/>
      <c r="P10" s="50"/>
    </row>
    <row r="11" spans="1:16" ht="21.6" customHeight="1">
      <c r="A11" s="97" t="s">
        <v>39</v>
      </c>
      <c r="B11" s="98"/>
      <c r="C11" s="98"/>
      <c r="D11" s="98"/>
      <c r="E11" s="98"/>
      <c r="F11" s="98"/>
      <c r="G11" s="99"/>
      <c r="H11" s="3">
        <f>SUM(H12:H15)</f>
        <v>50</v>
      </c>
      <c r="I11" s="24"/>
      <c r="J11" s="2"/>
      <c r="K11" s="2"/>
      <c r="L11" s="2"/>
      <c r="M11" s="2"/>
      <c r="N11" s="2"/>
      <c r="P11" s="50"/>
    </row>
    <row r="12" spans="1:16" ht="21.6" customHeight="1">
      <c r="A12" s="94" t="s">
        <v>40</v>
      </c>
      <c r="B12" s="95"/>
      <c r="C12" s="95"/>
      <c r="D12" s="95"/>
      <c r="E12" s="95"/>
      <c r="F12" s="95"/>
      <c r="G12" s="96"/>
      <c r="H12" s="3">
        <v>12</v>
      </c>
      <c r="I12" s="24"/>
      <c r="J12" s="2"/>
      <c r="K12" s="2"/>
      <c r="L12" s="2"/>
      <c r="M12" s="2"/>
      <c r="N12" s="2"/>
      <c r="P12" s="50"/>
    </row>
    <row r="13" spans="1:16" ht="21.6" customHeight="1">
      <c r="A13" s="94" t="s">
        <v>41</v>
      </c>
      <c r="B13" s="95"/>
      <c r="C13" s="95"/>
      <c r="D13" s="95"/>
      <c r="E13" s="95"/>
      <c r="F13" s="95"/>
      <c r="G13" s="96"/>
      <c r="H13" s="3">
        <v>12</v>
      </c>
      <c r="I13" s="24"/>
      <c r="J13" s="2"/>
      <c r="K13" s="2"/>
      <c r="L13" s="2"/>
      <c r="M13" s="2"/>
      <c r="N13" s="2"/>
      <c r="P13" s="50"/>
    </row>
    <row r="14" spans="1:16" ht="21.6" customHeight="1">
      <c r="A14" s="94" t="s">
        <v>42</v>
      </c>
      <c r="B14" s="95"/>
      <c r="C14" s="95"/>
      <c r="D14" s="95"/>
      <c r="E14" s="95"/>
      <c r="F14" s="95"/>
      <c r="G14" s="96"/>
      <c r="H14" s="3">
        <v>12</v>
      </c>
      <c r="I14" s="24"/>
      <c r="J14" s="2"/>
      <c r="K14" s="2"/>
      <c r="L14" s="2"/>
      <c r="M14" s="2"/>
      <c r="N14" s="2"/>
      <c r="P14" s="50"/>
    </row>
    <row r="15" spans="1:16" ht="21.6" customHeight="1">
      <c r="A15" s="94" t="s">
        <v>43</v>
      </c>
      <c r="B15" s="95"/>
      <c r="C15" s="95"/>
      <c r="D15" s="95"/>
      <c r="E15" s="95"/>
      <c r="F15" s="95"/>
      <c r="G15" s="96"/>
      <c r="H15" s="3">
        <v>14</v>
      </c>
      <c r="I15" s="24"/>
      <c r="J15" s="2"/>
      <c r="K15" s="2"/>
      <c r="L15" s="2"/>
      <c r="M15" s="2"/>
      <c r="N15" s="2"/>
      <c r="P15" s="50"/>
    </row>
    <row r="16" spans="1:16" ht="21.6" customHeight="1">
      <c r="A16" s="29"/>
      <c r="B16" s="65" t="s">
        <v>13</v>
      </c>
      <c r="C16" s="66"/>
      <c r="D16" s="66"/>
      <c r="E16" s="67"/>
      <c r="F16" s="30"/>
      <c r="G16" s="31"/>
      <c r="H16" s="30"/>
      <c r="I16" s="24"/>
      <c r="J16" s="24"/>
      <c r="K16" s="24"/>
      <c r="L16" s="24"/>
      <c r="M16" s="24"/>
      <c r="N16" s="24"/>
      <c r="O16" s="59">
        <v>2562</v>
      </c>
      <c r="P16" s="50"/>
    </row>
    <row r="17" spans="1:16" ht="21.6" customHeight="1">
      <c r="A17" s="29"/>
      <c r="B17" s="70" t="s">
        <v>8</v>
      </c>
      <c r="C17" s="71"/>
      <c r="D17" s="70" t="s">
        <v>9</v>
      </c>
      <c r="E17" s="71"/>
      <c r="F17" s="30"/>
      <c r="G17" s="29"/>
      <c r="H17" s="30"/>
      <c r="I17" s="24"/>
      <c r="J17" s="24"/>
      <c r="K17" s="24"/>
      <c r="L17" s="24"/>
      <c r="M17" s="24"/>
      <c r="N17" s="24"/>
      <c r="O17" s="59">
        <v>2563</v>
      </c>
      <c r="P17" s="50"/>
    </row>
    <row r="18" spans="1:16" ht="21.6" customHeight="1">
      <c r="A18" s="29"/>
      <c r="B18" s="72">
        <v>5</v>
      </c>
      <c r="C18" s="73"/>
      <c r="D18" s="68" t="s">
        <v>35</v>
      </c>
      <c r="E18" s="69"/>
      <c r="F18" s="30"/>
      <c r="G18" s="29"/>
      <c r="H18" s="30"/>
      <c r="I18" s="24"/>
      <c r="J18" s="24"/>
      <c r="K18" s="24"/>
      <c r="L18" s="24"/>
      <c r="M18" s="24"/>
      <c r="N18" s="24"/>
      <c r="O18" s="59">
        <v>2564</v>
      </c>
      <c r="P18" s="50"/>
    </row>
    <row r="19" spans="1:16" ht="21.6" customHeight="1">
      <c r="A19" s="29"/>
      <c r="B19" s="72">
        <v>4</v>
      </c>
      <c r="C19" s="73"/>
      <c r="D19" s="68" t="s">
        <v>36</v>
      </c>
      <c r="E19" s="69"/>
      <c r="F19" s="30"/>
      <c r="G19" s="29"/>
      <c r="H19" s="30"/>
      <c r="I19" s="24"/>
      <c r="J19" s="24"/>
      <c r="K19" s="24"/>
      <c r="L19" s="24"/>
      <c r="M19" s="24"/>
      <c r="N19" s="24"/>
      <c r="O19" s="59">
        <v>2565</v>
      </c>
      <c r="P19" s="50"/>
    </row>
    <row r="20" spans="1:16" ht="21.6" customHeight="1">
      <c r="A20" s="29"/>
      <c r="B20" s="72">
        <v>3</v>
      </c>
      <c r="C20" s="73"/>
      <c r="D20" s="68" t="s">
        <v>10</v>
      </c>
      <c r="E20" s="69"/>
      <c r="F20" s="30"/>
      <c r="G20" s="29"/>
      <c r="H20" s="30"/>
      <c r="I20" s="24"/>
      <c r="J20" s="24"/>
      <c r="K20" s="24"/>
      <c r="L20" s="24"/>
      <c r="M20" s="24"/>
      <c r="N20" s="24"/>
      <c r="P20" s="50"/>
    </row>
    <row r="21" spans="1:16" ht="21.6" customHeight="1">
      <c r="A21" s="29"/>
      <c r="B21" s="72">
        <v>2</v>
      </c>
      <c r="C21" s="73"/>
      <c r="D21" s="68" t="s">
        <v>12</v>
      </c>
      <c r="E21" s="69"/>
      <c r="F21" s="30"/>
      <c r="G21" s="29"/>
      <c r="H21" s="30"/>
      <c r="I21" s="24"/>
      <c r="J21" s="24"/>
      <c r="K21" s="24"/>
      <c r="L21" s="24"/>
      <c r="M21" s="24"/>
      <c r="N21" s="24"/>
      <c r="P21" s="50"/>
    </row>
    <row r="22" spans="1:16" ht="21.6" customHeight="1">
      <c r="A22" s="29"/>
      <c r="B22" s="72">
        <v>1</v>
      </c>
      <c r="C22" s="73"/>
      <c r="D22" s="68" t="s">
        <v>37</v>
      </c>
      <c r="E22" s="69"/>
      <c r="F22" s="30"/>
      <c r="G22" s="29"/>
      <c r="H22" s="30"/>
      <c r="I22" s="24"/>
      <c r="J22" s="24"/>
      <c r="K22" s="24"/>
      <c r="L22" s="24"/>
      <c r="M22" s="24"/>
      <c r="N22" s="24"/>
      <c r="P22" s="50"/>
    </row>
    <row r="48" spans="1:1" ht="21.6" customHeight="1">
      <c r="A48" s="25">
        <v>5</v>
      </c>
    </row>
  </sheetData>
  <dataConsolidate/>
  <mergeCells count="34">
    <mergeCell ref="A13:G13"/>
    <mergeCell ref="A14:G14"/>
    <mergeCell ref="A15:G15"/>
    <mergeCell ref="A11:G11"/>
    <mergeCell ref="F6:H6"/>
    <mergeCell ref="A7:E7"/>
    <mergeCell ref="F7:H7"/>
    <mergeCell ref="A12:G12"/>
    <mergeCell ref="A1:H1"/>
    <mergeCell ref="A10:G10"/>
    <mergeCell ref="A8:E8"/>
    <mergeCell ref="F8:H8"/>
    <mergeCell ref="A5:E5"/>
    <mergeCell ref="F5:H5"/>
    <mergeCell ref="A6:E6"/>
    <mergeCell ref="A2:E2"/>
    <mergeCell ref="F2:H2"/>
    <mergeCell ref="A3:E3"/>
    <mergeCell ref="F3:H3"/>
    <mergeCell ref="A4:E4"/>
    <mergeCell ref="F4:H4"/>
    <mergeCell ref="B16:E16"/>
    <mergeCell ref="D22:E22"/>
    <mergeCell ref="D19:E19"/>
    <mergeCell ref="B17:C17"/>
    <mergeCell ref="D17:E17"/>
    <mergeCell ref="B22:C22"/>
    <mergeCell ref="B20:C20"/>
    <mergeCell ref="D20:E20"/>
    <mergeCell ref="B21:C21"/>
    <mergeCell ref="D21:E21"/>
    <mergeCell ref="B19:C19"/>
    <mergeCell ref="B18:C18"/>
    <mergeCell ref="D18:E18"/>
  </mergeCells>
  <dataValidations count="2">
    <dataValidation type="list" allowBlank="1" showInputMessage="1" showErrorMessage="1" sqref="F2:H2">
      <formula1>$O$2:$O$15</formula1>
    </dataValidation>
    <dataValidation type="list" allowBlank="1" showInputMessage="1" showErrorMessage="1" sqref="F8:H8">
      <formula1>$O$16:$O$19</formula1>
    </dataValidation>
  </dataValidations>
  <pageMargins left="0.43307086614173229" right="0.23622047244094491" top="0.15748031496062992" bottom="0.15748031496062992" header="0.31496062992125984" footer="0.31496062992125984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6"/>
  <sheetViews>
    <sheetView view="pageBreakPreview" zoomScaleNormal="100" zoomScaleSheetLayoutView="100" workbookViewId="0">
      <selection activeCell="A25" sqref="A25:A28"/>
    </sheetView>
  </sheetViews>
  <sheetFormatPr defaultColWidth="9" defaultRowHeight="16.149999999999999" customHeight="1"/>
  <cols>
    <col min="1" max="1" width="5.42578125" style="6" customWidth="1"/>
    <col min="2" max="2" width="23.85546875" style="6" customWidth="1"/>
    <col min="3" max="3" width="10.42578125" style="6" customWidth="1"/>
    <col min="4" max="4" width="12.42578125" style="6" customWidth="1"/>
    <col min="5" max="5" width="16.5703125" style="6" customWidth="1"/>
    <col min="6" max="7" width="6.140625" style="6" customWidth="1"/>
    <col min="8" max="16384" width="9" style="6"/>
  </cols>
  <sheetData>
    <row r="1" spans="1:7" ht="16.149999999999999" customHeight="1">
      <c r="A1" s="102" t="s">
        <v>14</v>
      </c>
      <c r="B1" s="103"/>
      <c r="C1" s="103"/>
      <c r="D1" s="103"/>
      <c r="E1" s="103"/>
      <c r="F1" s="103"/>
      <c r="G1" s="103"/>
    </row>
    <row r="2" spans="1:7" ht="16.149999999999999" customHeight="1">
      <c r="A2" s="106" t="str">
        <f>"ระดับ"&amp;"  "&amp;ปก!F2&amp;""</f>
        <v>ระดับ  ชั้นอนุบาล 2/1</v>
      </c>
      <c r="B2" s="107"/>
      <c r="C2" s="107"/>
      <c r="D2" s="107"/>
      <c r="E2" s="107"/>
      <c r="F2" s="107"/>
      <c r="G2" s="107"/>
    </row>
    <row r="3" spans="1:7" ht="16.149999999999999" customHeight="1">
      <c r="A3" s="7" t="s">
        <v>15</v>
      </c>
      <c r="B3" s="8" t="s">
        <v>16</v>
      </c>
      <c r="C3" s="9" t="s">
        <v>17</v>
      </c>
      <c r="D3" s="10" t="s">
        <v>18</v>
      </c>
      <c r="E3" s="11" t="s">
        <v>19</v>
      </c>
      <c r="F3" s="104" t="s">
        <v>20</v>
      </c>
      <c r="G3" s="105"/>
    </row>
    <row r="4" spans="1:7" ht="16.149999999999999" customHeight="1">
      <c r="A4" s="12">
        <v>1</v>
      </c>
      <c r="B4" t="s">
        <v>71</v>
      </c>
      <c r="C4" s="62"/>
      <c r="D4" s="14"/>
      <c r="E4" s="64"/>
      <c r="F4" s="15" t="str">
        <f ca="1">DATEDIF(D4,TODAY(),"y")&amp;"  "</f>
        <v xml:space="preserve">119  </v>
      </c>
      <c r="G4" s="15" t="str">
        <f ca="1">DATEDIF(D4,TODAY(),"ym")&amp;" "</f>
        <v xml:space="preserve">4 </v>
      </c>
    </row>
    <row r="5" spans="1:7" ht="16.149999999999999" customHeight="1">
      <c r="A5" s="12">
        <v>2</v>
      </c>
      <c r="B5" t="s">
        <v>72</v>
      </c>
      <c r="C5" s="63"/>
      <c r="D5" s="14"/>
      <c r="E5" s="64"/>
      <c r="F5" s="15" t="str">
        <f ca="1">DATEDIF(D5,TODAY(),"y")&amp;"  "</f>
        <v xml:space="preserve">119  </v>
      </c>
      <c r="G5" s="15" t="str">
        <f ca="1">DATEDIF(D5,TODAY(),"ym")&amp;" "</f>
        <v xml:space="preserve">4 </v>
      </c>
    </row>
    <row r="6" spans="1:7" ht="16.149999999999999" customHeight="1">
      <c r="A6" s="12">
        <v>3</v>
      </c>
      <c r="B6" t="s">
        <v>73</v>
      </c>
      <c r="C6" s="63"/>
      <c r="D6" s="14"/>
      <c r="E6" s="64"/>
      <c r="F6" s="15" t="str">
        <f t="shared" ref="F6:F43" ca="1" si="0">DATEDIF(D6,TODAY(),"y")&amp;"  "</f>
        <v xml:space="preserve">119  </v>
      </c>
      <c r="G6" s="15" t="str">
        <f t="shared" ref="G6:G43" ca="1" si="1">DATEDIF(D6,TODAY(),"ym")&amp;" "</f>
        <v xml:space="preserve">4 </v>
      </c>
    </row>
    <row r="7" spans="1:7" ht="16.149999999999999" customHeight="1">
      <c r="A7" s="12">
        <v>4</v>
      </c>
      <c r="B7" t="s">
        <v>74</v>
      </c>
      <c r="C7" s="63"/>
      <c r="D7" s="14"/>
      <c r="E7" s="64"/>
      <c r="F7" s="15" t="str">
        <f t="shared" ca="1" si="0"/>
        <v xml:space="preserve">119  </v>
      </c>
      <c r="G7" s="15" t="str">
        <f t="shared" ca="1" si="1"/>
        <v xml:space="preserve">4 </v>
      </c>
    </row>
    <row r="8" spans="1:7" ht="16.149999999999999" customHeight="1">
      <c r="A8" s="12">
        <v>5</v>
      </c>
      <c r="B8" t="s">
        <v>75</v>
      </c>
      <c r="C8" s="63"/>
      <c r="D8" s="14"/>
      <c r="E8" s="64"/>
      <c r="F8" s="15" t="str">
        <f t="shared" ca="1" si="0"/>
        <v xml:space="preserve">119  </v>
      </c>
      <c r="G8" s="15" t="str">
        <f t="shared" ca="1" si="1"/>
        <v xml:space="preserve">4 </v>
      </c>
    </row>
    <row r="9" spans="1:7" ht="16.149999999999999" customHeight="1">
      <c r="A9" s="12">
        <v>6</v>
      </c>
      <c r="B9" t="s">
        <v>76</v>
      </c>
      <c r="C9" s="63"/>
      <c r="D9" s="14"/>
      <c r="E9" s="64"/>
      <c r="F9" s="15" t="str">
        <f t="shared" ca="1" si="0"/>
        <v xml:space="preserve">119  </v>
      </c>
      <c r="G9" s="15" t="str">
        <f t="shared" ca="1" si="1"/>
        <v xml:space="preserve">4 </v>
      </c>
    </row>
    <row r="10" spans="1:7" ht="16.149999999999999" customHeight="1">
      <c r="A10" s="12">
        <v>7</v>
      </c>
      <c r="B10" t="s">
        <v>77</v>
      </c>
      <c r="C10" s="63"/>
      <c r="D10" s="14"/>
      <c r="E10" s="64"/>
      <c r="F10" s="15" t="str">
        <f t="shared" ca="1" si="0"/>
        <v xml:space="preserve">119  </v>
      </c>
      <c r="G10" s="15" t="str">
        <f t="shared" ca="1" si="1"/>
        <v xml:space="preserve">4 </v>
      </c>
    </row>
    <row r="11" spans="1:7" ht="16.149999999999999" customHeight="1">
      <c r="A11" s="12">
        <v>8</v>
      </c>
      <c r="B11" t="s">
        <v>78</v>
      </c>
      <c r="C11" s="63"/>
      <c r="D11" s="14"/>
      <c r="E11" s="64"/>
      <c r="F11" s="15" t="str">
        <f t="shared" ca="1" si="0"/>
        <v xml:space="preserve">119  </v>
      </c>
      <c r="G11" s="15" t="str">
        <f t="shared" ca="1" si="1"/>
        <v xml:space="preserve">4 </v>
      </c>
    </row>
    <row r="12" spans="1:7" ht="16.149999999999999" customHeight="1">
      <c r="A12" s="12">
        <v>9</v>
      </c>
      <c r="B12" t="s">
        <v>79</v>
      </c>
      <c r="C12" s="63"/>
      <c r="D12" s="14"/>
      <c r="E12" s="64"/>
      <c r="F12" s="15" t="str">
        <f t="shared" ca="1" si="0"/>
        <v xml:space="preserve">119  </v>
      </c>
      <c r="G12" s="15" t="str">
        <f t="shared" ca="1" si="1"/>
        <v xml:space="preserve">4 </v>
      </c>
    </row>
    <row r="13" spans="1:7" ht="16.149999999999999" customHeight="1">
      <c r="A13" s="12">
        <v>10</v>
      </c>
      <c r="B13" t="s">
        <v>80</v>
      </c>
      <c r="C13" s="63"/>
      <c r="D13" s="14"/>
      <c r="E13" s="64"/>
      <c r="F13" s="15" t="str">
        <f ca="1">DATEDIF(D13,TODAY(),"y")&amp;"  "</f>
        <v xml:space="preserve">119  </v>
      </c>
      <c r="G13" s="15" t="str">
        <f ca="1">DATEDIF(D13,TODAY(),"ym")&amp;" "</f>
        <v xml:space="preserve">4 </v>
      </c>
    </row>
    <row r="14" spans="1:7" ht="16.149999999999999" customHeight="1">
      <c r="A14" s="12">
        <v>11</v>
      </c>
      <c r="B14" t="s">
        <v>81</v>
      </c>
      <c r="C14" s="63"/>
      <c r="D14" s="14"/>
      <c r="E14" s="64"/>
      <c r="F14" s="15" t="str">
        <f t="shared" ca="1" si="0"/>
        <v xml:space="preserve">119  </v>
      </c>
      <c r="G14" s="15" t="str">
        <f t="shared" ca="1" si="1"/>
        <v xml:space="preserve">4 </v>
      </c>
    </row>
    <row r="15" spans="1:7" ht="16.149999999999999" customHeight="1">
      <c r="A15" s="12">
        <v>12</v>
      </c>
      <c r="B15" t="s">
        <v>82</v>
      </c>
      <c r="C15" s="63"/>
      <c r="D15" s="14"/>
      <c r="E15" s="64"/>
      <c r="F15" s="15" t="str">
        <f ca="1">DATEDIF(D15,TODAY(),"y")&amp;"  "</f>
        <v xml:space="preserve">119  </v>
      </c>
      <c r="G15" s="15" t="str">
        <f ca="1">DATEDIF(D15,TODAY(),"ym")&amp;" "</f>
        <v xml:space="preserve">4 </v>
      </c>
    </row>
    <row r="16" spans="1:7" ht="16.149999999999999" customHeight="1">
      <c r="A16" s="12">
        <v>13</v>
      </c>
      <c r="B16" t="s">
        <v>83</v>
      </c>
      <c r="C16" s="63"/>
      <c r="D16" s="14"/>
      <c r="E16" s="64"/>
      <c r="F16" s="15" t="str">
        <f t="shared" ca="1" si="0"/>
        <v xml:space="preserve">119  </v>
      </c>
      <c r="G16" s="15" t="str">
        <f t="shared" ca="1" si="1"/>
        <v xml:space="preserve">4 </v>
      </c>
    </row>
    <row r="17" spans="1:7" ht="16.149999999999999" customHeight="1">
      <c r="A17" s="12">
        <v>14</v>
      </c>
      <c r="B17" t="s">
        <v>84</v>
      </c>
      <c r="C17" s="63"/>
      <c r="D17" s="14"/>
      <c r="E17" s="64"/>
      <c r="F17" s="15" t="str">
        <f t="shared" ca="1" si="0"/>
        <v xml:space="preserve">119  </v>
      </c>
      <c r="G17" s="15" t="str">
        <f t="shared" ca="1" si="1"/>
        <v xml:space="preserve">4 </v>
      </c>
    </row>
    <row r="18" spans="1:7" ht="16.149999999999999" customHeight="1">
      <c r="A18" s="12">
        <v>15</v>
      </c>
      <c r="B18" t="s">
        <v>85</v>
      </c>
      <c r="C18" s="63"/>
      <c r="D18" s="14"/>
      <c r="E18" s="64"/>
      <c r="F18" s="15" t="str">
        <f t="shared" ca="1" si="0"/>
        <v xml:space="preserve">119  </v>
      </c>
      <c r="G18" s="15" t="str">
        <f t="shared" ca="1" si="1"/>
        <v xml:space="preserve">4 </v>
      </c>
    </row>
    <row r="19" spans="1:7" ht="16.149999999999999" customHeight="1">
      <c r="A19" s="12">
        <v>16</v>
      </c>
      <c r="B19" t="s">
        <v>86</v>
      </c>
      <c r="C19" s="63"/>
      <c r="D19" s="14"/>
      <c r="E19" s="64"/>
      <c r="F19" s="15" t="str">
        <f t="shared" ca="1" si="0"/>
        <v xml:space="preserve">119  </v>
      </c>
      <c r="G19" s="15" t="str">
        <f t="shared" ca="1" si="1"/>
        <v xml:space="preserve">4 </v>
      </c>
    </row>
    <row r="20" spans="1:7" ht="16.149999999999999" customHeight="1">
      <c r="A20" s="12">
        <v>17</v>
      </c>
      <c r="B20" t="s">
        <v>87</v>
      </c>
      <c r="C20" s="63"/>
      <c r="D20" s="14"/>
      <c r="E20" s="64"/>
      <c r="F20" s="15" t="str">
        <f t="shared" ca="1" si="0"/>
        <v xml:space="preserve">119  </v>
      </c>
      <c r="G20" s="15" t="str">
        <f t="shared" ca="1" si="1"/>
        <v xml:space="preserve">4 </v>
      </c>
    </row>
    <row r="21" spans="1:7" ht="16.149999999999999" customHeight="1">
      <c r="A21" s="12">
        <v>18</v>
      </c>
      <c r="B21" t="s">
        <v>88</v>
      </c>
      <c r="C21" s="63"/>
      <c r="D21" s="14"/>
      <c r="E21" s="64"/>
      <c r="F21" s="15" t="str">
        <f t="shared" ca="1" si="0"/>
        <v xml:space="preserve">119  </v>
      </c>
      <c r="G21" s="15" t="str">
        <f t="shared" ca="1" si="1"/>
        <v xml:space="preserve">4 </v>
      </c>
    </row>
    <row r="22" spans="1:7" ht="16.149999999999999" customHeight="1">
      <c r="A22" s="12">
        <v>19</v>
      </c>
      <c r="B22" t="s">
        <v>89</v>
      </c>
      <c r="C22" s="63"/>
      <c r="D22" s="14"/>
      <c r="E22" s="64"/>
      <c r="F22" s="15" t="str">
        <f t="shared" ca="1" si="0"/>
        <v xml:space="preserve">119  </v>
      </c>
      <c r="G22" s="15" t="str">
        <f t="shared" ca="1" si="1"/>
        <v xml:space="preserve">4 </v>
      </c>
    </row>
    <row r="23" spans="1:7" ht="16.149999999999999" customHeight="1">
      <c r="A23" s="12">
        <v>20</v>
      </c>
      <c r="B23" t="s">
        <v>90</v>
      </c>
      <c r="C23" s="63"/>
      <c r="D23" s="14"/>
      <c r="E23" s="64"/>
      <c r="F23" s="15" t="str">
        <f t="shared" ca="1" si="0"/>
        <v xml:space="preserve">119  </v>
      </c>
      <c r="G23" s="15" t="str">
        <f t="shared" ca="1" si="1"/>
        <v xml:space="preserve">4 </v>
      </c>
    </row>
    <row r="24" spans="1:7" ht="16.149999999999999" customHeight="1">
      <c r="A24" s="12">
        <v>21</v>
      </c>
      <c r="B24" t="s">
        <v>91</v>
      </c>
      <c r="C24" s="63"/>
      <c r="D24" s="14"/>
      <c r="E24" s="64"/>
      <c r="F24" s="15" t="str">
        <f t="shared" ca="1" si="0"/>
        <v xml:space="preserve">119  </v>
      </c>
      <c r="G24" s="15" t="str">
        <f t="shared" ca="1" si="1"/>
        <v xml:space="preserve">4 </v>
      </c>
    </row>
    <row r="25" spans="1:7" ht="16.149999999999999" customHeight="1">
      <c r="A25" s="12"/>
      <c r="B25" s="60"/>
      <c r="C25" s="63"/>
      <c r="D25" s="14"/>
      <c r="E25" s="64"/>
      <c r="F25" s="15" t="str">
        <f t="shared" ca="1" si="0"/>
        <v xml:space="preserve">119  </v>
      </c>
      <c r="G25" s="15" t="str">
        <f t="shared" ca="1" si="1"/>
        <v xml:space="preserve">4 </v>
      </c>
    </row>
    <row r="26" spans="1:7" ht="16.149999999999999" customHeight="1">
      <c r="A26" s="12"/>
      <c r="B26" s="60"/>
      <c r="C26" s="63"/>
      <c r="D26" s="14"/>
      <c r="E26" s="64"/>
      <c r="F26" s="15" t="str">
        <f t="shared" ca="1" si="0"/>
        <v xml:space="preserve">119  </v>
      </c>
      <c r="G26" s="15" t="str">
        <f t="shared" ca="1" si="1"/>
        <v xml:space="preserve">4 </v>
      </c>
    </row>
    <row r="27" spans="1:7" ht="16.149999999999999" customHeight="1">
      <c r="A27" s="12"/>
      <c r="B27" s="61"/>
      <c r="C27" s="63"/>
      <c r="D27" s="14"/>
      <c r="E27" s="64"/>
      <c r="F27" s="15" t="str">
        <f t="shared" ca="1" si="0"/>
        <v xml:space="preserve">119  </v>
      </c>
      <c r="G27" s="15" t="str">
        <f t="shared" ca="1" si="1"/>
        <v xml:space="preserve">4 </v>
      </c>
    </row>
    <row r="28" spans="1:7" ht="16.149999999999999" customHeight="1">
      <c r="A28" s="12"/>
      <c r="B28" s="60"/>
      <c r="C28" s="63"/>
      <c r="D28" s="14"/>
      <c r="E28" s="64"/>
      <c r="F28" s="15" t="str">
        <f t="shared" ca="1" si="0"/>
        <v xml:space="preserve">119  </v>
      </c>
      <c r="G28" s="15" t="str">
        <f t="shared" ca="1" si="1"/>
        <v xml:space="preserve">4 </v>
      </c>
    </row>
    <row r="29" spans="1:7" ht="15.75" hidden="1" customHeight="1">
      <c r="A29" s="12"/>
      <c r="B29" s="17"/>
      <c r="C29" s="13"/>
      <c r="D29" s="14"/>
      <c r="E29" s="16"/>
      <c r="F29" s="15" t="str">
        <f t="shared" ca="1" si="0"/>
        <v xml:space="preserve">119  </v>
      </c>
      <c r="G29" s="15" t="str">
        <f t="shared" ca="1" si="1"/>
        <v xml:space="preserve">4 </v>
      </c>
    </row>
    <row r="30" spans="1:7" ht="15.75" hidden="1" customHeight="1">
      <c r="A30" s="12"/>
      <c r="B30" s="17"/>
      <c r="C30" s="13"/>
      <c r="D30" s="14"/>
      <c r="E30" s="16"/>
      <c r="F30" s="15" t="str">
        <f t="shared" ca="1" si="0"/>
        <v xml:space="preserve">119  </v>
      </c>
      <c r="G30" s="15" t="str">
        <f t="shared" ca="1" si="1"/>
        <v xml:space="preserve">4 </v>
      </c>
    </row>
    <row r="31" spans="1:7" ht="15.75" hidden="1" customHeight="1">
      <c r="A31" s="12"/>
      <c r="B31" s="17"/>
      <c r="C31" s="13"/>
      <c r="D31" s="14"/>
      <c r="E31" s="16"/>
      <c r="F31" s="15" t="str">
        <f t="shared" ca="1" si="0"/>
        <v xml:space="preserve">119  </v>
      </c>
      <c r="G31" s="15" t="str">
        <f t="shared" ca="1" si="1"/>
        <v xml:space="preserve">4 </v>
      </c>
    </row>
    <row r="32" spans="1:7" ht="15.75" hidden="1" customHeight="1">
      <c r="A32" s="12"/>
      <c r="B32" s="17"/>
      <c r="C32" s="13"/>
      <c r="D32" s="14"/>
      <c r="E32" s="16"/>
      <c r="F32" s="15" t="str">
        <f t="shared" ca="1" si="0"/>
        <v xml:space="preserve">119  </v>
      </c>
      <c r="G32" s="15" t="str">
        <f t="shared" ca="1" si="1"/>
        <v xml:space="preserve">4 </v>
      </c>
    </row>
    <row r="33" spans="1:7" ht="15.75" hidden="1" customHeight="1">
      <c r="A33" s="12"/>
      <c r="B33" s="17"/>
      <c r="C33" s="13"/>
      <c r="D33" s="14"/>
      <c r="E33" s="16"/>
      <c r="F33" s="15" t="str">
        <f t="shared" ca="1" si="0"/>
        <v xml:space="preserve">119  </v>
      </c>
      <c r="G33" s="15" t="str">
        <f t="shared" ca="1" si="1"/>
        <v xml:space="preserve">4 </v>
      </c>
    </row>
    <row r="34" spans="1:7" ht="15.75" hidden="1" customHeight="1">
      <c r="A34" s="12"/>
      <c r="B34" s="17"/>
      <c r="C34" s="13"/>
      <c r="D34" s="14"/>
      <c r="E34" s="16"/>
      <c r="F34" s="15" t="str">
        <f t="shared" ca="1" si="0"/>
        <v xml:space="preserve">119  </v>
      </c>
      <c r="G34" s="15" t="str">
        <f t="shared" ca="1" si="1"/>
        <v xml:space="preserve">4 </v>
      </c>
    </row>
    <row r="35" spans="1:7" ht="15.75" hidden="1" customHeight="1">
      <c r="A35" s="12"/>
      <c r="B35" s="17"/>
      <c r="C35" s="13"/>
      <c r="D35" s="14"/>
      <c r="E35" s="16"/>
      <c r="F35" s="15" t="str">
        <f t="shared" ca="1" si="0"/>
        <v xml:space="preserve">119  </v>
      </c>
      <c r="G35" s="15" t="str">
        <f t="shared" ca="1" si="1"/>
        <v xml:space="preserve">4 </v>
      </c>
    </row>
    <row r="36" spans="1:7" ht="15.75" hidden="1" customHeight="1">
      <c r="A36" s="12"/>
      <c r="B36" s="17"/>
      <c r="C36" s="13"/>
      <c r="D36" s="14"/>
      <c r="E36" s="16"/>
      <c r="F36" s="15" t="str">
        <f t="shared" ca="1" si="0"/>
        <v xml:space="preserve">119  </v>
      </c>
      <c r="G36" s="15" t="str">
        <f t="shared" ca="1" si="1"/>
        <v xml:space="preserve">4 </v>
      </c>
    </row>
    <row r="37" spans="1:7" ht="15.75" hidden="1" customHeight="1">
      <c r="A37" s="12"/>
      <c r="B37" s="17"/>
      <c r="C37" s="13"/>
      <c r="D37" s="14"/>
      <c r="E37" s="16"/>
      <c r="F37" s="15" t="str">
        <f t="shared" ca="1" si="0"/>
        <v xml:space="preserve">119  </v>
      </c>
      <c r="G37" s="15" t="str">
        <f t="shared" ca="1" si="1"/>
        <v xml:space="preserve">4 </v>
      </c>
    </row>
    <row r="38" spans="1:7" ht="15.75" hidden="1" customHeight="1">
      <c r="A38" s="12"/>
      <c r="B38" s="17"/>
      <c r="C38" s="13"/>
      <c r="D38" s="14"/>
      <c r="E38" s="16"/>
      <c r="F38" s="15" t="str">
        <f t="shared" ca="1" si="0"/>
        <v xml:space="preserve">119  </v>
      </c>
      <c r="G38" s="15" t="str">
        <f t="shared" ca="1" si="1"/>
        <v xml:space="preserve">4 </v>
      </c>
    </row>
    <row r="39" spans="1:7" ht="15.75" hidden="1" customHeight="1">
      <c r="A39" s="12"/>
      <c r="B39" s="17"/>
      <c r="C39" s="13"/>
      <c r="D39" s="14"/>
      <c r="E39" s="16"/>
      <c r="F39" s="15" t="str">
        <f t="shared" ca="1" si="0"/>
        <v xml:space="preserve">119  </v>
      </c>
      <c r="G39" s="15" t="str">
        <f t="shared" ca="1" si="1"/>
        <v xml:space="preserve">4 </v>
      </c>
    </row>
    <row r="40" spans="1:7" ht="15.75" hidden="1" customHeight="1">
      <c r="A40" s="12"/>
      <c r="B40" s="17"/>
      <c r="C40" s="13"/>
      <c r="D40" s="14"/>
      <c r="E40" s="16"/>
      <c r="F40" s="15" t="str">
        <f t="shared" ca="1" si="0"/>
        <v xml:space="preserve">119  </v>
      </c>
      <c r="G40" s="15" t="str">
        <f t="shared" ca="1" si="1"/>
        <v xml:space="preserve">4 </v>
      </c>
    </row>
    <row r="41" spans="1:7" ht="15.75" hidden="1" customHeight="1">
      <c r="A41" s="12"/>
      <c r="B41" s="17"/>
      <c r="C41" s="13"/>
      <c r="D41" s="14"/>
      <c r="E41" s="16"/>
      <c r="F41" s="15" t="str">
        <f t="shared" ca="1" si="0"/>
        <v xml:space="preserve">119  </v>
      </c>
      <c r="G41" s="15" t="str">
        <f t="shared" ca="1" si="1"/>
        <v xml:space="preserve">4 </v>
      </c>
    </row>
    <row r="42" spans="1:7" ht="15.75" hidden="1" customHeight="1">
      <c r="A42" s="12"/>
      <c r="B42" s="17"/>
      <c r="C42" s="13"/>
      <c r="D42" s="14"/>
      <c r="E42" s="16"/>
      <c r="F42" s="15" t="str">
        <f t="shared" ca="1" si="0"/>
        <v xml:space="preserve">119  </v>
      </c>
      <c r="G42" s="15" t="str">
        <f t="shared" ca="1" si="1"/>
        <v xml:space="preserve">4 </v>
      </c>
    </row>
    <row r="43" spans="1:7" ht="15.75" hidden="1" customHeight="1">
      <c r="A43" s="12"/>
      <c r="B43" s="17"/>
      <c r="C43" s="13"/>
      <c r="D43" s="14"/>
      <c r="E43" s="16"/>
      <c r="F43" s="15" t="str">
        <f t="shared" ca="1" si="0"/>
        <v xml:space="preserve">119  </v>
      </c>
      <c r="G43" s="15" t="str">
        <f t="shared" ca="1" si="1"/>
        <v xml:space="preserve">4 </v>
      </c>
    </row>
    <row r="56" spans="1:1" ht="16.149999999999999" customHeight="1">
      <c r="A56" s="6">
        <v>5</v>
      </c>
    </row>
  </sheetData>
  <mergeCells count="3">
    <mergeCell ref="A1:G1"/>
    <mergeCell ref="F3:G3"/>
    <mergeCell ref="A2:G2"/>
  </mergeCells>
  <pageMargins left="0.43307086614173229" right="0.23622047244094491" top="0.15748031496062992" bottom="0.15748031496062992" header="0.31496062992125984" footer="0.31496062992125984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56"/>
  <sheetViews>
    <sheetView tabSelected="1" view="pageBreakPreview" zoomScale="120" zoomScaleNormal="70" zoomScaleSheetLayoutView="120" workbookViewId="0">
      <selection activeCell="J13" sqref="J13"/>
    </sheetView>
  </sheetViews>
  <sheetFormatPr defaultColWidth="7.28515625" defaultRowHeight="15.6" customHeight="1"/>
  <cols>
    <col min="1" max="1" width="4.28515625" style="22" customWidth="1"/>
    <col min="2" max="6" width="4.140625" style="22" customWidth="1"/>
    <col min="7" max="10" width="11.42578125" style="22" customWidth="1"/>
    <col min="11" max="11" width="6.5703125" style="22" customWidth="1"/>
    <col min="12" max="12" width="7" style="22" customWidth="1"/>
    <col min="13" max="13" width="8" style="22" customWidth="1"/>
    <col min="14" max="16384" width="7.28515625" style="22"/>
  </cols>
  <sheetData>
    <row r="1" spans="1:13" s="18" customFormat="1" ht="15.6" customHeight="1">
      <c r="A1" s="127" t="str">
        <f>ปก!A1</f>
        <v>โปรแกรมประเมินมาตรฐานการศึกษาขั้นพื้นฐานเพื่อการประกันคุณภาพภายใน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s="18" customFormat="1" ht="15.6" customHeight="1">
      <c r="A2" s="18" t="str">
        <f>""&amp;ปก!A11&amp;"  "&amp;ปก!B11</f>
        <v xml:space="preserve">มาตรฐานที่ 1 คุณภาพของเด็ก  </v>
      </c>
    </row>
    <row r="3" spans="1:13" s="18" customFormat="1" ht="15.6" customHeight="1">
      <c r="A3" s="18" t="str">
        <f>"  "&amp;ปก!A12</f>
        <v xml:space="preserve">  1.1 มีพัฒนาการด้านร่างกาย แข็งแรง มีสุขนิสัยที่ดี และดูแลความปลอดภัยของตนเองได้</v>
      </c>
    </row>
    <row r="4" spans="1:13" s="18" customFormat="1" ht="15.6" customHeight="1">
      <c r="B4" s="18" t="str">
        <f>""&amp;ปก!B13</f>
        <v/>
      </c>
    </row>
    <row r="5" spans="1:13" s="18" customFormat="1" ht="15.6" customHeight="1" thickBot="1">
      <c r="A5" s="136" t="str">
        <f>"โรงเรียน"&amp;"  "&amp;ปก!F3&amp;"      "&amp;"ระดับ"&amp;"  "&amp;ปก!F2&amp;"        "&amp;"ปีการศึกษา"&amp;" "&amp;ปก!F8</f>
        <v>โรงเรียน  บ้านหนองเหียง      ระดับ  ชั้นอนุบาล 2/1        ปีการศึกษา 2561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</row>
    <row r="6" spans="1:13" s="18" customFormat="1" ht="15.6" customHeight="1">
      <c r="A6" s="130" t="s">
        <v>21</v>
      </c>
      <c r="B6" s="128" t="s">
        <v>16</v>
      </c>
      <c r="C6" s="128"/>
      <c r="D6" s="128"/>
      <c r="E6" s="128"/>
      <c r="F6" s="128"/>
      <c r="G6" s="123" t="s">
        <v>48</v>
      </c>
      <c r="H6" s="123" t="s">
        <v>49</v>
      </c>
      <c r="I6" s="123" t="s">
        <v>50</v>
      </c>
      <c r="J6" s="123" t="s">
        <v>51</v>
      </c>
      <c r="K6" s="125" t="s">
        <v>28</v>
      </c>
      <c r="L6" s="134" t="s">
        <v>31</v>
      </c>
      <c r="M6" s="132" t="s">
        <v>29</v>
      </c>
    </row>
    <row r="7" spans="1:13" s="18" customFormat="1" ht="15.6" customHeight="1">
      <c r="A7" s="131"/>
      <c r="B7" s="129"/>
      <c r="C7" s="129"/>
      <c r="D7" s="129"/>
      <c r="E7" s="129"/>
      <c r="F7" s="129"/>
      <c r="G7" s="124"/>
      <c r="H7" s="124"/>
      <c r="I7" s="124"/>
      <c r="J7" s="124"/>
      <c r="K7" s="126"/>
      <c r="L7" s="135"/>
      <c r="M7" s="133"/>
    </row>
    <row r="8" spans="1:13" s="18" customFormat="1" ht="15.6" customHeight="1">
      <c r="A8" s="131"/>
      <c r="B8" s="129"/>
      <c r="C8" s="129"/>
      <c r="D8" s="129"/>
      <c r="E8" s="129"/>
      <c r="F8" s="129"/>
      <c r="G8" s="124"/>
      <c r="H8" s="124"/>
      <c r="I8" s="124"/>
      <c r="J8" s="124"/>
      <c r="K8" s="126"/>
      <c r="L8" s="135"/>
      <c r="M8" s="133"/>
    </row>
    <row r="9" spans="1:13" s="18" customFormat="1" ht="15.6" customHeight="1">
      <c r="A9" s="131"/>
      <c r="B9" s="129"/>
      <c r="C9" s="129"/>
      <c r="D9" s="129"/>
      <c r="E9" s="129"/>
      <c r="F9" s="129"/>
      <c r="G9" s="20">
        <v>5</v>
      </c>
      <c r="H9" s="20">
        <v>5</v>
      </c>
      <c r="I9" s="20">
        <v>5</v>
      </c>
      <c r="J9" s="20">
        <v>5</v>
      </c>
      <c r="K9" s="44">
        <v>5</v>
      </c>
      <c r="L9" s="20">
        <f>ปก!H12</f>
        <v>12</v>
      </c>
      <c r="M9" s="37" t="s">
        <v>30</v>
      </c>
    </row>
    <row r="10" spans="1:13" ht="15.6" customHeight="1">
      <c r="A10" s="38">
        <f>IF(ข้อมูลนักเรียน!A4=0,"",ข้อมูลนักเรียน!A4)</f>
        <v>1</v>
      </c>
      <c r="B10" t="str">
        <f>IF(ข้อมูลนักเรียน!B4=0,"",ข้อมูลนักเรียน!B4)</f>
        <v>เด็กชายชอสันเพชร  เผ่าพงษา</v>
      </c>
      <c r="C10"/>
      <c r="D10"/>
      <c r="E10"/>
      <c r="F10"/>
      <c r="G10" s="21">
        <v>3</v>
      </c>
      <c r="H10" s="21">
        <v>3</v>
      </c>
      <c r="I10" s="21">
        <v>4</v>
      </c>
      <c r="J10" s="21">
        <v>4</v>
      </c>
      <c r="K10" s="45">
        <f t="shared" ref="K10:K49" si="0">IF(SUM(G10:J10)=0,"",AVERAGE(G10:J10))</f>
        <v>3.5</v>
      </c>
      <c r="L10" s="32">
        <f t="shared" ref="L10:L49" si="1">IF(SUM(G10:J10)=0,"",K10/K$9*L$9)</f>
        <v>8.3999999999999986</v>
      </c>
      <c r="M10" s="39" t="str">
        <f>IF(SUM(G10:J10)=0,"",IF(L10&lt;(L$9/2),"ไม่ผ่าน","ผ่าน"))</f>
        <v>ผ่าน</v>
      </c>
    </row>
    <row r="11" spans="1:13" ht="15.6" customHeight="1">
      <c r="A11" s="38">
        <f>IF(ข้อมูลนักเรียน!A5=0,"",ข้อมูลนักเรียน!A5)</f>
        <v>2</v>
      </c>
      <c r="B11" t="str">
        <f>IF(ข้อมูลนักเรียน!B5=0,"",ข้อมูลนักเรียน!B5)</f>
        <v>เด็กชายณฐพงศ์  แสนมนตรี</v>
      </c>
      <c r="C11"/>
      <c r="D11"/>
      <c r="E11"/>
      <c r="F11"/>
      <c r="G11" s="21">
        <v>4</v>
      </c>
      <c r="H11" s="21">
        <v>3</v>
      </c>
      <c r="I11" s="21">
        <v>3</v>
      </c>
      <c r="J11" s="21">
        <v>3</v>
      </c>
      <c r="K11" s="45">
        <f t="shared" si="0"/>
        <v>3.25</v>
      </c>
      <c r="L11" s="32">
        <f t="shared" si="1"/>
        <v>7.8000000000000007</v>
      </c>
      <c r="M11" s="39" t="str">
        <f t="shared" ref="M11:M49" si="2">IF(SUM(G11:J11)=0,"",IF(L11&lt;(L$9/2),"ไม่ผ่าน","ผ่าน"))</f>
        <v>ผ่าน</v>
      </c>
    </row>
    <row r="12" spans="1:13" ht="15.6" customHeight="1">
      <c r="A12" s="38">
        <f>IF(ข้อมูลนักเรียน!A6=0,"",ข้อมูลนักเรียน!A6)</f>
        <v>3</v>
      </c>
      <c r="B12" t="str">
        <f>IF(ข้อมูลนักเรียน!B6=0,"",ข้อมูลนักเรียน!B6)</f>
        <v>เด็กชายตะวันทอง  แก้วศรี</v>
      </c>
      <c r="C12"/>
      <c r="D12"/>
      <c r="E12"/>
      <c r="F12"/>
      <c r="G12" s="21">
        <v>2</v>
      </c>
      <c r="H12" s="21">
        <v>2</v>
      </c>
      <c r="I12" s="21">
        <v>3</v>
      </c>
      <c r="J12" s="21">
        <v>2</v>
      </c>
      <c r="K12" s="45">
        <f t="shared" si="0"/>
        <v>2.25</v>
      </c>
      <c r="L12" s="32">
        <f t="shared" si="1"/>
        <v>5.4</v>
      </c>
      <c r="M12" s="39" t="str">
        <f t="shared" si="2"/>
        <v>ไม่ผ่าน</v>
      </c>
    </row>
    <row r="13" spans="1:13" ht="15.6" customHeight="1">
      <c r="A13" s="38">
        <f>IF(ข้อมูลนักเรียน!A7=0,"",ข้อมูลนักเรียน!A7)</f>
        <v>4</v>
      </c>
      <c r="B13" t="str">
        <f>IF(ข้อมูลนักเรียน!B7=0,"",ข้อมูลนักเรียน!B7)</f>
        <v>เด็กชายวันชนะ  จุฬา</v>
      </c>
      <c r="C13"/>
      <c r="D13"/>
      <c r="E13"/>
      <c r="F13"/>
      <c r="G13" s="21">
        <v>5</v>
      </c>
      <c r="H13" s="21">
        <v>5</v>
      </c>
      <c r="I13" s="21">
        <v>4</v>
      </c>
      <c r="J13" s="21">
        <v>3</v>
      </c>
      <c r="K13" s="45">
        <f t="shared" si="0"/>
        <v>4.25</v>
      </c>
      <c r="L13" s="32">
        <f t="shared" si="1"/>
        <v>10.199999999999999</v>
      </c>
      <c r="M13" s="39" t="str">
        <f t="shared" si="2"/>
        <v>ผ่าน</v>
      </c>
    </row>
    <row r="14" spans="1:13" ht="15.6" customHeight="1">
      <c r="A14" s="38">
        <f>IF(ข้อมูลนักเรียน!A8=0,"",ข้อมูลนักเรียน!A8)</f>
        <v>5</v>
      </c>
      <c r="B14" t="str">
        <f>IF(ข้อมูลนักเรียน!B8=0,"",ข้อมูลนักเรียน!B8)</f>
        <v>เด็กชายสิทธิศักดิ์  ปริวันตัง</v>
      </c>
      <c r="C14"/>
      <c r="D14"/>
      <c r="E14"/>
      <c r="F14"/>
      <c r="G14" s="21">
        <v>4</v>
      </c>
      <c r="H14" s="21">
        <v>5</v>
      </c>
      <c r="I14" s="21">
        <v>3</v>
      </c>
      <c r="J14" s="21">
        <v>3</v>
      </c>
      <c r="K14" s="45">
        <f t="shared" si="0"/>
        <v>3.75</v>
      </c>
      <c r="L14" s="32">
        <f t="shared" si="1"/>
        <v>9</v>
      </c>
      <c r="M14" s="39" t="str">
        <f t="shared" si="2"/>
        <v>ผ่าน</v>
      </c>
    </row>
    <row r="15" spans="1:13" ht="15.6" customHeight="1">
      <c r="A15" s="38">
        <f>IF(ข้อมูลนักเรียน!A9=0,"",ข้อมูลนักเรียน!A9)</f>
        <v>6</v>
      </c>
      <c r="B15" t="str">
        <f>IF(ข้อมูลนักเรียน!B9=0,"",ข้อมูลนักเรียน!B9)</f>
        <v>เด็กชายสุทาเทพ  สังข์ชัย</v>
      </c>
      <c r="C15"/>
      <c r="D15"/>
      <c r="E15"/>
      <c r="F15"/>
      <c r="G15" s="21">
        <v>5</v>
      </c>
      <c r="H15" s="21">
        <v>5</v>
      </c>
      <c r="I15" s="21">
        <v>4</v>
      </c>
      <c r="J15" s="21">
        <v>4</v>
      </c>
      <c r="K15" s="45">
        <f t="shared" si="0"/>
        <v>4.5</v>
      </c>
      <c r="L15" s="32">
        <f t="shared" si="1"/>
        <v>10.8</v>
      </c>
      <c r="M15" s="39" t="str">
        <f t="shared" si="2"/>
        <v>ผ่าน</v>
      </c>
    </row>
    <row r="16" spans="1:13" ht="15.6" customHeight="1">
      <c r="A16" s="38">
        <f>IF(ข้อมูลนักเรียน!A10=0,"",ข้อมูลนักเรียน!A10)</f>
        <v>7</v>
      </c>
      <c r="B16" t="str">
        <f>IF(ข้อมูลนักเรียน!B10=0,"",ข้อมูลนักเรียน!B10)</f>
        <v>เด็กชายปิยังกูร  มุ่ยอ่อน</v>
      </c>
      <c r="C16"/>
      <c r="D16"/>
      <c r="E16"/>
      <c r="F16"/>
      <c r="G16" s="21">
        <v>5</v>
      </c>
      <c r="H16" s="21">
        <v>5</v>
      </c>
      <c r="I16" s="21">
        <v>5</v>
      </c>
      <c r="J16" s="21">
        <v>5</v>
      </c>
      <c r="K16" s="45">
        <f t="shared" si="0"/>
        <v>5</v>
      </c>
      <c r="L16" s="32">
        <f t="shared" si="1"/>
        <v>12</v>
      </c>
      <c r="M16" s="39" t="str">
        <f t="shared" si="2"/>
        <v>ผ่าน</v>
      </c>
    </row>
    <row r="17" spans="1:13" ht="15.6" customHeight="1">
      <c r="A17" s="38">
        <f>IF(ข้อมูลนักเรียน!A11=0,"",ข้อมูลนักเรียน!A11)</f>
        <v>8</v>
      </c>
      <c r="B17" t="str">
        <f>IF(ข้อมูลนักเรียน!B11=0,"",ข้อมูลนักเรียน!B11)</f>
        <v>เด็กชายณัตรทวัฒน์  ตรวจมรรคา</v>
      </c>
      <c r="C17"/>
      <c r="D17"/>
      <c r="E17"/>
      <c r="F17"/>
      <c r="G17" s="21">
        <v>5</v>
      </c>
      <c r="H17" s="21">
        <v>5</v>
      </c>
      <c r="I17" s="21">
        <v>5</v>
      </c>
      <c r="J17" s="21">
        <v>4</v>
      </c>
      <c r="K17" s="45">
        <f t="shared" si="0"/>
        <v>4.75</v>
      </c>
      <c r="L17" s="32">
        <f t="shared" si="1"/>
        <v>11.399999999999999</v>
      </c>
      <c r="M17" s="39" t="str">
        <f t="shared" si="2"/>
        <v>ผ่าน</v>
      </c>
    </row>
    <row r="18" spans="1:13" ht="15.6" customHeight="1">
      <c r="A18" s="38">
        <f>IF(ข้อมูลนักเรียน!A12=0,"",ข้อมูลนักเรียน!A12)</f>
        <v>9</v>
      </c>
      <c r="B18" t="str">
        <f>IF(ข้อมูลนักเรียน!B12=0,"",ข้อมูลนักเรียน!B12)</f>
        <v>เด็กชายมงคล  ศรีทอง</v>
      </c>
      <c r="C18"/>
      <c r="D18"/>
      <c r="E18"/>
      <c r="F18"/>
      <c r="G18" s="21">
        <v>3</v>
      </c>
      <c r="H18" s="21">
        <v>3</v>
      </c>
      <c r="I18" s="21">
        <v>3</v>
      </c>
      <c r="J18" s="21">
        <v>5</v>
      </c>
      <c r="K18" s="45">
        <f t="shared" si="0"/>
        <v>3.5</v>
      </c>
      <c r="L18" s="32">
        <f t="shared" si="1"/>
        <v>8.3999999999999986</v>
      </c>
      <c r="M18" s="39" t="str">
        <f t="shared" si="2"/>
        <v>ผ่าน</v>
      </c>
    </row>
    <row r="19" spans="1:13" ht="15.6" customHeight="1">
      <c r="A19" s="38">
        <f>IF(ข้อมูลนักเรียน!A13=0,"",ข้อมูลนักเรียน!A13)</f>
        <v>10</v>
      </c>
      <c r="B19" t="str">
        <f>IF(ข้อมูลนักเรียน!B13=0,"",ข้อมูลนักเรียน!B13)</f>
        <v>เด็กหญิงมนตรา  นที</v>
      </c>
      <c r="C19"/>
      <c r="D19"/>
      <c r="E19"/>
      <c r="F19"/>
      <c r="G19" s="21">
        <v>4</v>
      </c>
      <c r="H19" s="21">
        <v>5</v>
      </c>
      <c r="I19" s="21">
        <v>4</v>
      </c>
      <c r="J19" s="21">
        <v>5</v>
      </c>
      <c r="K19" s="45">
        <f t="shared" si="0"/>
        <v>4.5</v>
      </c>
      <c r="L19" s="32">
        <f t="shared" si="1"/>
        <v>10.8</v>
      </c>
      <c r="M19" s="39" t="str">
        <f t="shared" si="2"/>
        <v>ผ่าน</v>
      </c>
    </row>
    <row r="20" spans="1:13" ht="15.6" customHeight="1">
      <c r="A20" s="38">
        <f>IF(ข้อมูลนักเรียน!A14=0,"",ข้อมูลนักเรียน!A14)</f>
        <v>11</v>
      </c>
      <c r="B20" t="str">
        <f>IF(ข้อมูลนักเรียน!B14=0,"",ข้อมูลนักเรียน!B14)</f>
        <v>เด็กหญิงศิรินภา  พึ่งแตง</v>
      </c>
      <c r="C20"/>
      <c r="D20"/>
      <c r="E20"/>
      <c r="F20"/>
      <c r="G20" s="21">
        <v>5</v>
      </c>
      <c r="H20" s="21">
        <v>5</v>
      </c>
      <c r="I20" s="21">
        <v>3</v>
      </c>
      <c r="J20" s="21">
        <v>4</v>
      </c>
      <c r="K20" s="45">
        <f t="shared" si="0"/>
        <v>4.25</v>
      </c>
      <c r="L20" s="32">
        <f t="shared" si="1"/>
        <v>10.199999999999999</v>
      </c>
      <c r="M20" s="39" t="str">
        <f t="shared" si="2"/>
        <v>ผ่าน</v>
      </c>
    </row>
    <row r="21" spans="1:13" ht="15.6" customHeight="1">
      <c r="A21" s="38">
        <f>IF(ข้อมูลนักเรียน!A15=0,"",ข้อมูลนักเรียน!A15)</f>
        <v>12</v>
      </c>
      <c r="B21" t="str">
        <f>IF(ข้อมูลนักเรียน!B15=0,"",ข้อมูลนักเรียน!B15)</f>
        <v>เด็กหญิงกัญญาภัค  จันทสิทธิ์</v>
      </c>
      <c r="C21"/>
      <c r="D21"/>
      <c r="E21"/>
      <c r="F21"/>
      <c r="G21" s="21">
        <v>4</v>
      </c>
      <c r="H21" s="21">
        <v>4</v>
      </c>
      <c r="I21" s="21">
        <v>4</v>
      </c>
      <c r="J21" s="21">
        <v>5</v>
      </c>
      <c r="K21" s="45">
        <f t="shared" si="0"/>
        <v>4.25</v>
      </c>
      <c r="L21" s="32">
        <f t="shared" si="1"/>
        <v>10.199999999999999</v>
      </c>
      <c r="M21" s="39" t="str">
        <f t="shared" si="2"/>
        <v>ผ่าน</v>
      </c>
    </row>
    <row r="22" spans="1:13" ht="15.6" customHeight="1">
      <c r="A22" s="38">
        <f>IF(ข้อมูลนักเรียน!A16=0,"",ข้อมูลนักเรียน!A16)</f>
        <v>13</v>
      </c>
      <c r="B22" t="str">
        <f>IF(ข้อมูลนักเรียน!B16=0,"",ข้อมูลนักเรียน!B16)</f>
        <v>เด็กหญิงกัลยกร     สนิท</v>
      </c>
      <c r="C22"/>
      <c r="D22"/>
      <c r="E22"/>
      <c r="F22"/>
      <c r="G22" s="21">
        <v>5</v>
      </c>
      <c r="H22" s="21">
        <v>4</v>
      </c>
      <c r="I22" s="21">
        <v>4</v>
      </c>
      <c r="J22" s="21">
        <v>5</v>
      </c>
      <c r="K22" s="45">
        <f t="shared" si="0"/>
        <v>4.5</v>
      </c>
      <c r="L22" s="32">
        <f t="shared" si="1"/>
        <v>10.8</v>
      </c>
      <c r="M22" s="39" t="str">
        <f t="shared" si="2"/>
        <v>ผ่าน</v>
      </c>
    </row>
    <row r="23" spans="1:13" ht="15.6" customHeight="1">
      <c r="A23" s="38">
        <f>IF(ข้อมูลนักเรียน!A17=0,"",ข้อมูลนักเรียน!A17)</f>
        <v>14</v>
      </c>
      <c r="B23" t="str">
        <f>IF(ข้อมูลนักเรียน!B17=0,"",ข้อมูลนักเรียน!B17)</f>
        <v>เด็กหญิงปัทมวรรณ  สินทรัพย์</v>
      </c>
      <c r="C23"/>
      <c r="D23"/>
      <c r="E23"/>
      <c r="F23"/>
      <c r="G23" s="21">
        <v>4</v>
      </c>
      <c r="H23" s="21">
        <v>5</v>
      </c>
      <c r="I23" s="21">
        <v>4</v>
      </c>
      <c r="J23" s="21">
        <v>4</v>
      </c>
      <c r="K23" s="45">
        <f t="shared" si="0"/>
        <v>4.25</v>
      </c>
      <c r="L23" s="32">
        <f t="shared" si="1"/>
        <v>10.199999999999999</v>
      </c>
      <c r="M23" s="39" t="str">
        <f t="shared" si="2"/>
        <v>ผ่าน</v>
      </c>
    </row>
    <row r="24" spans="1:13" ht="15.6" customHeight="1">
      <c r="A24" s="38">
        <f>IF(ข้อมูลนักเรียน!A18=0,"",ข้อมูลนักเรียน!A18)</f>
        <v>15</v>
      </c>
      <c r="B24" t="str">
        <f>IF(ข้อมูลนักเรียน!B18=0,"",ข้อมูลนักเรียน!B18)</f>
        <v>เด็กหญิงปาริชาติ  ภารชมพู</v>
      </c>
      <c r="C24"/>
      <c r="D24"/>
      <c r="E24"/>
      <c r="F24"/>
      <c r="G24" s="21">
        <v>4</v>
      </c>
      <c r="H24" s="21">
        <v>4</v>
      </c>
      <c r="I24" s="21">
        <v>4</v>
      </c>
      <c r="J24" s="21">
        <v>4</v>
      </c>
      <c r="K24" s="45">
        <f t="shared" si="0"/>
        <v>4</v>
      </c>
      <c r="L24" s="32">
        <f t="shared" si="1"/>
        <v>9.6000000000000014</v>
      </c>
      <c r="M24" s="39" t="str">
        <f t="shared" si="2"/>
        <v>ผ่าน</v>
      </c>
    </row>
    <row r="25" spans="1:13" ht="15.6" customHeight="1">
      <c r="A25" s="38">
        <f>IF(ข้อมูลนักเรียน!A19=0,"",ข้อมูลนักเรียน!A19)</f>
        <v>16</v>
      </c>
      <c r="B25" t="str">
        <f>IF(ข้อมูลนักเรียน!B19=0,"",ข้อมูลนักเรียน!B19)</f>
        <v>เด็กหญิงภัครนันท์  สง่า</v>
      </c>
      <c r="C25"/>
      <c r="D25"/>
      <c r="E25"/>
      <c r="F25"/>
      <c r="G25" s="21">
        <v>4</v>
      </c>
      <c r="H25" s="21">
        <v>3</v>
      </c>
      <c r="I25" s="21">
        <v>3</v>
      </c>
      <c r="J25" s="21">
        <v>4</v>
      </c>
      <c r="K25" s="45">
        <f t="shared" si="0"/>
        <v>3.5</v>
      </c>
      <c r="L25" s="32">
        <f t="shared" si="1"/>
        <v>8.3999999999999986</v>
      </c>
      <c r="M25" s="39" t="str">
        <f t="shared" si="2"/>
        <v>ผ่าน</v>
      </c>
    </row>
    <row r="26" spans="1:13" ht="15.6" customHeight="1">
      <c r="A26" s="38">
        <f>IF(ข้อมูลนักเรียน!A20=0,"",ข้อมูลนักเรียน!A20)</f>
        <v>17</v>
      </c>
      <c r="B26" t="str">
        <f>IF(ข้อมูลนักเรียน!B20=0,"",ข้อมูลนักเรียน!B20)</f>
        <v>เด็กหญิงมนัสวีร์  ขุนสงคราม</v>
      </c>
      <c r="C26"/>
      <c r="D26"/>
      <c r="E26"/>
      <c r="F26"/>
      <c r="G26" s="21">
        <v>5</v>
      </c>
      <c r="H26" s="21">
        <v>5</v>
      </c>
      <c r="I26" s="21">
        <v>5</v>
      </c>
      <c r="J26" s="21">
        <v>5</v>
      </c>
      <c r="K26" s="45">
        <f t="shared" si="0"/>
        <v>5</v>
      </c>
      <c r="L26" s="32">
        <f t="shared" si="1"/>
        <v>12</v>
      </c>
      <c r="M26" s="39" t="str">
        <f t="shared" si="2"/>
        <v>ผ่าน</v>
      </c>
    </row>
    <row r="27" spans="1:13" ht="15.6" customHeight="1">
      <c r="A27" s="38">
        <f>IF(ข้อมูลนักเรียน!A21=0,"",ข้อมูลนักเรียน!A21)</f>
        <v>18</v>
      </c>
      <c r="B27" t="str">
        <f>IF(ข้อมูลนักเรียน!B21=0,"",ข้อมูลนักเรียน!B21)</f>
        <v>เด็กหญิงวนารี  สินธุรักษ์</v>
      </c>
      <c r="C27"/>
      <c r="D27"/>
      <c r="E27"/>
      <c r="F27"/>
      <c r="G27" s="21">
        <v>3</v>
      </c>
      <c r="H27" s="21">
        <v>4</v>
      </c>
      <c r="I27" s="21">
        <v>3</v>
      </c>
      <c r="J27" s="21">
        <v>5</v>
      </c>
      <c r="K27" s="45">
        <f t="shared" si="0"/>
        <v>3.75</v>
      </c>
      <c r="L27" s="32">
        <f t="shared" si="1"/>
        <v>9</v>
      </c>
      <c r="M27" s="39" t="str">
        <f t="shared" si="2"/>
        <v>ผ่าน</v>
      </c>
    </row>
    <row r="28" spans="1:13" ht="15.6" customHeight="1">
      <c r="A28" s="38">
        <f>IF(ข้อมูลนักเรียน!A22=0,"",ข้อมูลนักเรียน!A22)</f>
        <v>19</v>
      </c>
      <c r="B28" t="str">
        <f>IF(ข้อมูลนักเรียน!B22=0,"",ข้อมูลนักเรียน!B22)</f>
        <v>เด็กหญิงสุชัญญา  ประดิษฐ์</v>
      </c>
      <c r="C28"/>
      <c r="D28"/>
      <c r="E28"/>
      <c r="F28"/>
      <c r="G28" s="21">
        <v>4</v>
      </c>
      <c r="H28" s="21">
        <v>3</v>
      </c>
      <c r="I28" s="21">
        <v>3</v>
      </c>
      <c r="J28" s="21">
        <v>4</v>
      </c>
      <c r="K28" s="45">
        <f t="shared" si="0"/>
        <v>3.5</v>
      </c>
      <c r="L28" s="32">
        <f t="shared" si="1"/>
        <v>8.3999999999999986</v>
      </c>
      <c r="M28" s="39" t="str">
        <f t="shared" si="2"/>
        <v>ผ่าน</v>
      </c>
    </row>
    <row r="29" spans="1:13" ht="15.6" customHeight="1">
      <c r="A29" s="38">
        <f>IF(ข้อมูลนักเรียน!A23=0,"",ข้อมูลนักเรียน!A23)</f>
        <v>20</v>
      </c>
      <c r="B29" t="str">
        <f>IF(ข้อมูลนักเรียน!B23=0,"",ข้อมูลนักเรียน!B23)</f>
        <v>เด็กหญิงชลิตา  จันต๊ะ</v>
      </c>
      <c r="C29"/>
      <c r="D29"/>
      <c r="E29"/>
      <c r="F29"/>
      <c r="G29" s="21">
        <v>4</v>
      </c>
      <c r="H29" s="21">
        <v>3</v>
      </c>
      <c r="I29" s="21">
        <v>3</v>
      </c>
      <c r="J29" s="21">
        <v>4</v>
      </c>
      <c r="K29" s="45">
        <f t="shared" si="0"/>
        <v>3.5</v>
      </c>
      <c r="L29" s="32">
        <f t="shared" si="1"/>
        <v>8.3999999999999986</v>
      </c>
      <c r="M29" s="39" t="str">
        <f t="shared" si="2"/>
        <v>ผ่าน</v>
      </c>
    </row>
    <row r="30" spans="1:13" ht="15.6" customHeight="1">
      <c r="A30" s="38">
        <f>IF(ข้อมูลนักเรียน!A24=0,"",ข้อมูลนักเรียน!A24)</f>
        <v>21</v>
      </c>
      <c r="B30" t="str">
        <f>IF(ข้อมูลนักเรียน!B24=0,"",ข้อมูลนักเรียน!B24)</f>
        <v>เด็กหญิงสุภาพร  คล้ายปลื้ม</v>
      </c>
      <c r="C30"/>
      <c r="D30"/>
      <c r="E30"/>
      <c r="F30"/>
      <c r="G30" s="21">
        <v>5</v>
      </c>
      <c r="H30" s="21">
        <v>4</v>
      </c>
      <c r="I30" s="21">
        <v>4</v>
      </c>
      <c r="J30" s="21">
        <v>3</v>
      </c>
      <c r="K30" s="45">
        <f t="shared" si="0"/>
        <v>4</v>
      </c>
      <c r="L30" s="32">
        <f t="shared" si="1"/>
        <v>9.6000000000000014</v>
      </c>
      <c r="M30" s="39" t="str">
        <f t="shared" si="2"/>
        <v>ผ่าน</v>
      </c>
    </row>
    <row r="31" spans="1:13" ht="15.6" customHeight="1">
      <c r="A31" s="38" t="str">
        <f>IF(ข้อมูลนักเรียน!A25=0,"",ข้อมูลนักเรียน!A25)</f>
        <v/>
      </c>
      <c r="B31" s="121" t="str">
        <f>IF(ข้อมูลนักเรียน!B25=0,"",ข้อมูลนักเรียน!B25)</f>
        <v/>
      </c>
      <c r="C31" s="121"/>
      <c r="D31" s="121"/>
      <c r="E31" s="121"/>
      <c r="F31" s="121"/>
      <c r="G31" s="21"/>
      <c r="H31" s="21"/>
      <c r="I31" s="21"/>
      <c r="J31" s="21"/>
      <c r="K31" s="45" t="str">
        <f t="shared" si="0"/>
        <v/>
      </c>
      <c r="L31" s="32" t="str">
        <f t="shared" si="1"/>
        <v/>
      </c>
      <c r="M31" s="39" t="str">
        <f t="shared" si="2"/>
        <v/>
      </c>
    </row>
    <row r="32" spans="1:13" ht="15.6" customHeight="1">
      <c r="A32" s="38" t="str">
        <f>IF(ข้อมูลนักเรียน!A26=0,"",ข้อมูลนักเรียน!A26)</f>
        <v/>
      </c>
      <c r="B32" s="121" t="str">
        <f>IF(ข้อมูลนักเรียน!B26=0,"",ข้อมูลนักเรียน!B26)</f>
        <v/>
      </c>
      <c r="C32" s="121"/>
      <c r="D32" s="121"/>
      <c r="E32" s="121"/>
      <c r="F32" s="121"/>
      <c r="G32" s="21"/>
      <c r="H32" s="21"/>
      <c r="I32" s="21"/>
      <c r="J32" s="21"/>
      <c r="K32" s="45" t="str">
        <f t="shared" si="0"/>
        <v/>
      </c>
      <c r="L32" s="32" t="str">
        <f t="shared" si="1"/>
        <v/>
      </c>
      <c r="M32" s="39" t="str">
        <f t="shared" si="2"/>
        <v/>
      </c>
    </row>
    <row r="33" spans="1:13" ht="15.6" customHeight="1">
      <c r="A33" s="38" t="str">
        <f>IF(ข้อมูลนักเรียน!A27=0,"",ข้อมูลนักเรียน!A27)</f>
        <v/>
      </c>
      <c r="B33" s="121" t="str">
        <f>IF(ข้อมูลนักเรียน!B27=0,"",ข้อมูลนักเรียน!B27)</f>
        <v/>
      </c>
      <c r="C33" s="121"/>
      <c r="D33" s="121"/>
      <c r="E33" s="121"/>
      <c r="F33" s="121"/>
      <c r="G33" s="21"/>
      <c r="H33" s="21"/>
      <c r="I33" s="21"/>
      <c r="J33" s="21"/>
      <c r="K33" s="45" t="str">
        <f t="shared" si="0"/>
        <v/>
      </c>
      <c r="L33" s="32" t="str">
        <f t="shared" si="1"/>
        <v/>
      </c>
      <c r="M33" s="39" t="str">
        <f t="shared" si="2"/>
        <v/>
      </c>
    </row>
    <row r="34" spans="1:13" ht="15.6" customHeight="1">
      <c r="A34" s="38" t="str">
        <f>IF(ข้อมูลนักเรียน!A28=0,"",ข้อมูลนักเรียน!A28)</f>
        <v/>
      </c>
      <c r="B34" s="121" t="str">
        <f>IF(ข้อมูลนักเรียน!B28=0,"",ข้อมูลนักเรียน!B28)</f>
        <v/>
      </c>
      <c r="C34" s="121"/>
      <c r="D34" s="121"/>
      <c r="E34" s="121"/>
      <c r="F34" s="121"/>
      <c r="G34" s="21"/>
      <c r="H34" s="21"/>
      <c r="I34" s="21"/>
      <c r="J34" s="21"/>
      <c r="K34" s="45" t="str">
        <f t="shared" si="0"/>
        <v/>
      </c>
      <c r="L34" s="32" t="str">
        <f t="shared" si="1"/>
        <v/>
      </c>
      <c r="M34" s="39" t="str">
        <f t="shared" si="2"/>
        <v/>
      </c>
    </row>
    <row r="35" spans="1:13" ht="15.6" customHeight="1">
      <c r="A35" s="38" t="str">
        <f>IF(ข้อมูลนักเรียน!A29=0,"",ข้อมูลนักเรียน!A29)</f>
        <v/>
      </c>
      <c r="B35" s="121" t="str">
        <f>IF(ข้อมูลนักเรียน!B29=0,"",ข้อมูลนักเรียน!B29)</f>
        <v/>
      </c>
      <c r="C35" s="121"/>
      <c r="D35" s="121"/>
      <c r="E35" s="121"/>
      <c r="F35" s="121"/>
      <c r="G35" s="21"/>
      <c r="H35" s="21"/>
      <c r="I35" s="21"/>
      <c r="J35" s="21"/>
      <c r="K35" s="45" t="str">
        <f t="shared" si="0"/>
        <v/>
      </c>
      <c r="L35" s="32" t="str">
        <f t="shared" si="1"/>
        <v/>
      </c>
      <c r="M35" s="39" t="str">
        <f t="shared" si="2"/>
        <v/>
      </c>
    </row>
    <row r="36" spans="1:13" ht="15.6" customHeight="1">
      <c r="A36" s="38" t="str">
        <f>IF(ข้อมูลนักเรียน!A30=0,"",ข้อมูลนักเรียน!A30)</f>
        <v/>
      </c>
      <c r="B36" s="121" t="str">
        <f>IF(ข้อมูลนักเรียน!B30=0,"",ข้อมูลนักเรียน!B30)</f>
        <v/>
      </c>
      <c r="C36" s="121"/>
      <c r="D36" s="121"/>
      <c r="E36" s="121"/>
      <c r="F36" s="121"/>
      <c r="G36" s="21"/>
      <c r="H36" s="21"/>
      <c r="I36" s="21"/>
      <c r="J36" s="21"/>
      <c r="K36" s="45" t="str">
        <f t="shared" si="0"/>
        <v/>
      </c>
      <c r="L36" s="32" t="str">
        <f t="shared" si="1"/>
        <v/>
      </c>
      <c r="M36" s="39" t="str">
        <f t="shared" si="2"/>
        <v/>
      </c>
    </row>
    <row r="37" spans="1:13" ht="15.6" customHeight="1">
      <c r="A37" s="38" t="str">
        <f>IF(ข้อมูลนักเรียน!A31=0,"",ข้อมูลนักเรียน!A31)</f>
        <v/>
      </c>
      <c r="B37" s="121" t="str">
        <f>IF(ข้อมูลนักเรียน!B31=0,"",ข้อมูลนักเรียน!B31)</f>
        <v/>
      </c>
      <c r="C37" s="121"/>
      <c r="D37" s="121"/>
      <c r="E37" s="121"/>
      <c r="F37" s="121"/>
      <c r="G37" s="21"/>
      <c r="H37" s="21"/>
      <c r="I37" s="21"/>
      <c r="J37" s="21"/>
      <c r="K37" s="45" t="str">
        <f t="shared" si="0"/>
        <v/>
      </c>
      <c r="L37" s="32" t="str">
        <f t="shared" si="1"/>
        <v/>
      </c>
      <c r="M37" s="39" t="str">
        <f t="shared" si="2"/>
        <v/>
      </c>
    </row>
    <row r="38" spans="1:13" ht="15.6" customHeight="1">
      <c r="A38" s="38" t="str">
        <f>IF(ข้อมูลนักเรียน!A32=0,"",ข้อมูลนักเรียน!A32)</f>
        <v/>
      </c>
      <c r="B38" s="121" t="str">
        <f>IF(ข้อมูลนักเรียน!B32=0,"",ข้อมูลนักเรียน!B32)</f>
        <v/>
      </c>
      <c r="C38" s="121"/>
      <c r="D38" s="121"/>
      <c r="E38" s="121"/>
      <c r="F38" s="121"/>
      <c r="G38" s="21"/>
      <c r="H38" s="21"/>
      <c r="I38" s="21"/>
      <c r="J38" s="21"/>
      <c r="K38" s="45" t="str">
        <f t="shared" si="0"/>
        <v/>
      </c>
      <c r="L38" s="32" t="str">
        <f t="shared" si="1"/>
        <v/>
      </c>
      <c r="M38" s="39" t="str">
        <f t="shared" si="2"/>
        <v/>
      </c>
    </row>
    <row r="39" spans="1:13" ht="15.6" customHeight="1">
      <c r="A39" s="38" t="str">
        <f>IF(ข้อมูลนักเรียน!A33=0,"",ข้อมูลนักเรียน!A33)</f>
        <v/>
      </c>
      <c r="B39" s="121" t="str">
        <f>IF(ข้อมูลนักเรียน!B33=0,"",ข้อมูลนักเรียน!B33)</f>
        <v/>
      </c>
      <c r="C39" s="121"/>
      <c r="D39" s="121"/>
      <c r="E39" s="121"/>
      <c r="F39" s="121"/>
      <c r="G39" s="21"/>
      <c r="H39" s="21"/>
      <c r="I39" s="21"/>
      <c r="J39" s="21"/>
      <c r="K39" s="45" t="str">
        <f t="shared" si="0"/>
        <v/>
      </c>
      <c r="L39" s="32" t="str">
        <f t="shared" si="1"/>
        <v/>
      </c>
      <c r="M39" s="39" t="str">
        <f t="shared" si="2"/>
        <v/>
      </c>
    </row>
    <row r="40" spans="1:13" ht="15.6" customHeight="1">
      <c r="A40" s="38" t="str">
        <f>IF(ข้อมูลนักเรียน!A34=0,"",ข้อมูลนักเรียน!A34)</f>
        <v/>
      </c>
      <c r="B40" s="121" t="str">
        <f>IF(ข้อมูลนักเรียน!B34=0,"",ข้อมูลนักเรียน!B34)</f>
        <v/>
      </c>
      <c r="C40" s="121"/>
      <c r="D40" s="121"/>
      <c r="E40" s="121"/>
      <c r="F40" s="121"/>
      <c r="G40" s="21"/>
      <c r="H40" s="21"/>
      <c r="I40" s="21"/>
      <c r="J40" s="21"/>
      <c r="K40" s="45" t="str">
        <f t="shared" si="0"/>
        <v/>
      </c>
      <c r="L40" s="32" t="str">
        <f t="shared" si="1"/>
        <v/>
      </c>
      <c r="M40" s="39" t="str">
        <f t="shared" si="2"/>
        <v/>
      </c>
    </row>
    <row r="41" spans="1:13" ht="15.6" customHeight="1">
      <c r="A41" s="38" t="str">
        <f>IF(ข้อมูลนักเรียน!A35=0,"",ข้อมูลนักเรียน!A35)</f>
        <v/>
      </c>
      <c r="B41" s="121" t="str">
        <f>IF(ข้อมูลนักเรียน!B35=0,"",ข้อมูลนักเรียน!B35)</f>
        <v/>
      </c>
      <c r="C41" s="121"/>
      <c r="D41" s="121"/>
      <c r="E41" s="121"/>
      <c r="F41" s="121"/>
      <c r="G41" s="21"/>
      <c r="H41" s="21"/>
      <c r="I41" s="21"/>
      <c r="J41" s="21"/>
      <c r="K41" s="45" t="str">
        <f t="shared" si="0"/>
        <v/>
      </c>
      <c r="L41" s="32" t="str">
        <f t="shared" si="1"/>
        <v/>
      </c>
      <c r="M41" s="39" t="str">
        <f t="shared" si="2"/>
        <v/>
      </c>
    </row>
    <row r="42" spans="1:13" ht="15.6" customHeight="1">
      <c r="A42" s="38" t="str">
        <f>IF(ข้อมูลนักเรียน!A36=0,"",ข้อมูลนักเรียน!A36)</f>
        <v/>
      </c>
      <c r="B42" s="121" t="str">
        <f>IF(ข้อมูลนักเรียน!B36=0,"",ข้อมูลนักเรียน!B36)</f>
        <v/>
      </c>
      <c r="C42" s="121"/>
      <c r="D42" s="121"/>
      <c r="E42" s="121"/>
      <c r="F42" s="121"/>
      <c r="G42" s="21"/>
      <c r="H42" s="21"/>
      <c r="I42" s="21"/>
      <c r="J42" s="21"/>
      <c r="K42" s="45" t="str">
        <f t="shared" si="0"/>
        <v/>
      </c>
      <c r="L42" s="32" t="str">
        <f t="shared" si="1"/>
        <v/>
      </c>
      <c r="M42" s="39" t="str">
        <f t="shared" si="2"/>
        <v/>
      </c>
    </row>
    <row r="43" spans="1:13" ht="15.6" customHeight="1">
      <c r="A43" s="38" t="str">
        <f>IF(ข้อมูลนักเรียน!A37=0,"",ข้อมูลนักเรียน!A37)</f>
        <v/>
      </c>
      <c r="B43" s="121" t="str">
        <f>IF(ข้อมูลนักเรียน!B37=0,"",ข้อมูลนักเรียน!B37)</f>
        <v/>
      </c>
      <c r="C43" s="121"/>
      <c r="D43" s="121"/>
      <c r="E43" s="121"/>
      <c r="F43" s="121"/>
      <c r="G43" s="21"/>
      <c r="H43" s="21"/>
      <c r="I43" s="21"/>
      <c r="J43" s="21"/>
      <c r="K43" s="45" t="str">
        <f t="shared" si="0"/>
        <v/>
      </c>
      <c r="L43" s="32" t="str">
        <f t="shared" si="1"/>
        <v/>
      </c>
      <c r="M43" s="39" t="str">
        <f t="shared" si="2"/>
        <v/>
      </c>
    </row>
    <row r="44" spans="1:13" ht="15.6" customHeight="1">
      <c r="A44" s="38" t="str">
        <f>IF(ข้อมูลนักเรียน!A38=0,"",ข้อมูลนักเรียน!A38)</f>
        <v/>
      </c>
      <c r="B44" s="121" t="str">
        <f>IF(ข้อมูลนักเรียน!B38=0,"",ข้อมูลนักเรียน!B38)</f>
        <v/>
      </c>
      <c r="C44" s="121"/>
      <c r="D44" s="121"/>
      <c r="E44" s="121"/>
      <c r="F44" s="121"/>
      <c r="G44" s="21"/>
      <c r="H44" s="21"/>
      <c r="I44" s="21"/>
      <c r="J44" s="21"/>
      <c r="K44" s="45" t="str">
        <f t="shared" si="0"/>
        <v/>
      </c>
      <c r="L44" s="32" t="str">
        <f t="shared" si="1"/>
        <v/>
      </c>
      <c r="M44" s="39" t="str">
        <f t="shared" si="2"/>
        <v/>
      </c>
    </row>
    <row r="45" spans="1:13" ht="15.6" customHeight="1">
      <c r="A45" s="38" t="str">
        <f>IF(ข้อมูลนักเรียน!A39=0,"",ข้อมูลนักเรียน!A39)</f>
        <v/>
      </c>
      <c r="B45" s="121" t="str">
        <f>IF(ข้อมูลนักเรียน!B39=0,"",ข้อมูลนักเรียน!B39)</f>
        <v/>
      </c>
      <c r="C45" s="121"/>
      <c r="D45" s="121"/>
      <c r="E45" s="121"/>
      <c r="F45" s="121"/>
      <c r="G45" s="21"/>
      <c r="H45" s="21"/>
      <c r="I45" s="21"/>
      <c r="J45" s="21"/>
      <c r="K45" s="45" t="str">
        <f t="shared" si="0"/>
        <v/>
      </c>
      <c r="L45" s="32" t="str">
        <f t="shared" si="1"/>
        <v/>
      </c>
      <c r="M45" s="39" t="str">
        <f t="shared" si="2"/>
        <v/>
      </c>
    </row>
    <row r="46" spans="1:13" ht="15.6" customHeight="1">
      <c r="A46" s="38" t="str">
        <f>IF(ข้อมูลนักเรียน!A40=0,"",ข้อมูลนักเรียน!A40)</f>
        <v/>
      </c>
      <c r="B46" s="121" t="str">
        <f>IF(ข้อมูลนักเรียน!B40=0,"",ข้อมูลนักเรียน!B40)</f>
        <v/>
      </c>
      <c r="C46" s="121"/>
      <c r="D46" s="121"/>
      <c r="E46" s="121"/>
      <c r="F46" s="121"/>
      <c r="G46" s="21"/>
      <c r="H46" s="21"/>
      <c r="I46" s="21"/>
      <c r="J46" s="21"/>
      <c r="K46" s="45" t="str">
        <f t="shared" si="0"/>
        <v/>
      </c>
      <c r="L46" s="32" t="str">
        <f t="shared" si="1"/>
        <v/>
      </c>
      <c r="M46" s="39" t="str">
        <f t="shared" si="2"/>
        <v/>
      </c>
    </row>
    <row r="47" spans="1:13" ht="15.6" customHeight="1">
      <c r="A47" s="38" t="str">
        <f>IF(ข้อมูลนักเรียน!A41=0,"",ข้อมูลนักเรียน!A41)</f>
        <v/>
      </c>
      <c r="B47" s="121" t="str">
        <f>IF(ข้อมูลนักเรียน!B41=0,"",ข้อมูลนักเรียน!B41)</f>
        <v/>
      </c>
      <c r="C47" s="121"/>
      <c r="D47" s="121"/>
      <c r="E47" s="121"/>
      <c r="F47" s="121"/>
      <c r="G47" s="21"/>
      <c r="H47" s="21"/>
      <c r="I47" s="21"/>
      <c r="J47" s="21"/>
      <c r="K47" s="45" t="str">
        <f t="shared" si="0"/>
        <v/>
      </c>
      <c r="L47" s="32" t="str">
        <f t="shared" si="1"/>
        <v/>
      </c>
      <c r="M47" s="39" t="str">
        <f t="shared" si="2"/>
        <v/>
      </c>
    </row>
    <row r="48" spans="1:13" ht="15.6" customHeight="1">
      <c r="A48" s="38" t="str">
        <f>IF(ข้อมูลนักเรียน!A42=0,"",ข้อมูลนักเรียน!A42)</f>
        <v/>
      </c>
      <c r="B48" s="121" t="str">
        <f>IF(ข้อมูลนักเรียน!B42=0,"",ข้อมูลนักเรียน!B42)</f>
        <v/>
      </c>
      <c r="C48" s="121"/>
      <c r="D48" s="121"/>
      <c r="E48" s="121"/>
      <c r="F48" s="121"/>
      <c r="G48" s="21"/>
      <c r="H48" s="21"/>
      <c r="I48" s="21"/>
      <c r="J48" s="21"/>
      <c r="K48" s="45" t="str">
        <f t="shared" si="0"/>
        <v/>
      </c>
      <c r="L48" s="32" t="str">
        <f t="shared" si="1"/>
        <v/>
      </c>
      <c r="M48" s="39" t="str">
        <f t="shared" si="2"/>
        <v/>
      </c>
    </row>
    <row r="49" spans="1:13" ht="15.6" customHeight="1" thickBot="1">
      <c r="A49" s="38" t="str">
        <f>IF(ข้อมูลนักเรียน!A43=0,"",ข้อมูลนักเรียน!A43)</f>
        <v/>
      </c>
      <c r="B49" s="122" t="str">
        <f>IF(ข้อมูลนักเรียน!B43=0,"",ข้อมูลนักเรียน!B43)</f>
        <v/>
      </c>
      <c r="C49" s="122"/>
      <c r="D49" s="122"/>
      <c r="E49" s="122"/>
      <c r="F49" s="122"/>
      <c r="G49" s="33"/>
      <c r="H49" s="33"/>
      <c r="I49" s="33"/>
      <c r="J49" s="33"/>
      <c r="K49" s="46" t="str">
        <f t="shared" si="0"/>
        <v/>
      </c>
      <c r="L49" s="47" t="str">
        <f t="shared" si="1"/>
        <v/>
      </c>
      <c r="M49" s="39" t="str">
        <f t="shared" si="2"/>
        <v/>
      </c>
    </row>
    <row r="50" spans="1:13" s="18" customFormat="1" ht="15.6" customHeight="1">
      <c r="A50" s="34">
        <f>COUNT(A10:A49)</f>
        <v>21</v>
      </c>
      <c r="B50" s="116" t="s">
        <v>32</v>
      </c>
      <c r="C50" s="117"/>
      <c r="D50" s="117"/>
      <c r="E50" s="117"/>
      <c r="F50" s="117"/>
      <c r="G50" s="117"/>
      <c r="H50" s="118"/>
      <c r="I50" s="35">
        <f>COUNTIF($M$10:$M$49,"ผ่าน")</f>
        <v>20</v>
      </c>
      <c r="J50" s="120" t="s">
        <v>33</v>
      </c>
      <c r="K50" s="120"/>
      <c r="L50" s="111">
        <f>(I50/A$50)*100</f>
        <v>95.238095238095227</v>
      </c>
      <c r="M50" s="112"/>
    </row>
    <row r="51" spans="1:13" s="18" customFormat="1" ht="15.6" customHeight="1" thickBot="1">
      <c r="A51" s="113" t="s">
        <v>31</v>
      </c>
      <c r="B51" s="114"/>
      <c r="C51" s="114"/>
      <c r="D51" s="114"/>
      <c r="E51" s="114"/>
      <c r="F51" s="114"/>
      <c r="G51" s="114"/>
      <c r="H51" s="115"/>
      <c r="I51" s="36">
        <f>L50/100*L$9</f>
        <v>11.428571428571427</v>
      </c>
      <c r="J51" s="119" t="s">
        <v>23</v>
      </c>
      <c r="K51" s="119"/>
      <c r="L51" s="109" t="str">
        <f>IF(I51&lt;5.99,"กำลังพัฒนา",IF(I51&lt;=7.49,"ปรับปรุง",IF(I51&lt;=8.99,"ดี",IF(I51&lt;=10.49,"ดีเลิศ","ยอดเยี่ยม"))))</f>
        <v>ยอดเยี่ยม</v>
      </c>
      <c r="M51" s="110"/>
    </row>
    <row r="52" spans="1:13" s="18" customFormat="1" ht="15.6" hidden="1" customHeight="1">
      <c r="A52" s="19">
        <v>1</v>
      </c>
    </row>
    <row r="53" spans="1:13" ht="15.6" hidden="1" customHeight="1">
      <c r="A53" s="23">
        <v>2</v>
      </c>
    </row>
    <row r="54" spans="1:13" ht="15.6" hidden="1" customHeight="1">
      <c r="A54" s="23">
        <v>3</v>
      </c>
      <c r="L54" s="108"/>
      <c r="M54" s="108"/>
    </row>
    <row r="55" spans="1:13" ht="15.6" hidden="1" customHeight="1">
      <c r="A55" s="23">
        <v>4</v>
      </c>
    </row>
    <row r="56" spans="1:13" ht="15.6" hidden="1" customHeight="1">
      <c r="A56" s="23">
        <v>5</v>
      </c>
    </row>
  </sheetData>
  <mergeCells count="37">
    <mergeCell ref="G6:G8"/>
    <mergeCell ref="H6:H8"/>
    <mergeCell ref="K6:K8"/>
    <mergeCell ref="A1:M1"/>
    <mergeCell ref="J6:J8"/>
    <mergeCell ref="B6:F9"/>
    <mergeCell ref="A6:A9"/>
    <mergeCell ref="M6:M8"/>
    <mergeCell ref="I6:I8"/>
    <mergeCell ref="L6:L8"/>
    <mergeCell ref="A5:M5"/>
    <mergeCell ref="B37:F37"/>
    <mergeCell ref="B38:F38"/>
    <mergeCell ref="B31:F31"/>
    <mergeCell ref="B32:F32"/>
    <mergeCell ref="B33:F33"/>
    <mergeCell ref="B34:F34"/>
    <mergeCell ref="B35:F35"/>
    <mergeCell ref="B36:F36"/>
    <mergeCell ref="B39:F39"/>
    <mergeCell ref="B40:F40"/>
    <mergeCell ref="B44:F44"/>
    <mergeCell ref="B48:F48"/>
    <mergeCell ref="B49:F49"/>
    <mergeCell ref="B41:F41"/>
    <mergeCell ref="B47:F47"/>
    <mergeCell ref="B45:F45"/>
    <mergeCell ref="B46:F46"/>
    <mergeCell ref="B42:F42"/>
    <mergeCell ref="B43:F43"/>
    <mergeCell ref="L54:M54"/>
    <mergeCell ref="L51:M51"/>
    <mergeCell ref="L50:M50"/>
    <mergeCell ref="A51:H51"/>
    <mergeCell ref="B50:H50"/>
    <mergeCell ref="J51:K51"/>
    <mergeCell ref="J50:K50"/>
  </mergeCells>
  <dataValidations count="1">
    <dataValidation type="list" allowBlank="1" showInputMessage="1" showErrorMessage="1" sqref="G10:J49">
      <formula1>$A$52:$A$56</formula1>
    </dataValidation>
  </dataValidations>
  <pageMargins left="0.43307086614173229" right="0.12" top="0.15748031496062992" bottom="0.15748031496062992" header="0.31496062992125984" footer="0.31496062992125984"/>
  <pageSetup paperSize="9"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56"/>
  <sheetViews>
    <sheetView view="pageBreakPreview" topLeftCell="A22" zoomScale="120" zoomScaleNormal="70" zoomScaleSheetLayoutView="120" workbookViewId="0">
      <selection activeCell="K29" sqref="K29"/>
    </sheetView>
  </sheetViews>
  <sheetFormatPr defaultColWidth="7.28515625" defaultRowHeight="15.6" customHeight="1"/>
  <cols>
    <col min="1" max="1" width="4.28515625" style="22" customWidth="1"/>
    <col min="2" max="6" width="4.140625" style="22" customWidth="1"/>
    <col min="7" max="10" width="9.5703125" style="22" customWidth="1"/>
    <col min="11" max="11" width="8" style="22" customWidth="1"/>
    <col min="12" max="12" width="6" style="22" customWidth="1"/>
    <col min="13" max="14" width="6.85546875" style="22" customWidth="1"/>
    <col min="15" max="16384" width="7.28515625" style="22"/>
  </cols>
  <sheetData>
    <row r="1" spans="1:14" s="18" customFormat="1" ht="15.6" customHeight="1">
      <c r="A1" s="127" t="str">
        <f>ปก!A1</f>
        <v>โปรแกรมประเมินมาตรฐานการศึกษาขั้นพื้นฐานเพื่อการประกันคุณภาพภายใน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s="18" customFormat="1" ht="15.6" customHeight="1">
      <c r="A2" s="18" t="str">
        <f>""&amp;ปก!A11&amp;"  "&amp;ปก!B11</f>
        <v xml:space="preserve">มาตรฐานที่ 1 คุณภาพของเด็ก  </v>
      </c>
    </row>
    <row r="3" spans="1:14" s="18" customFormat="1" ht="15.6" customHeight="1">
      <c r="A3" s="18" t="str">
        <f>"  "&amp;ปก!A13</f>
        <v xml:space="preserve">  1.2 มีพัฒนาการด้านอารมณ์ จิตใจ ควบคุม และแสดงออกทางอารมณ์ได้</v>
      </c>
    </row>
    <row r="4" spans="1:14" s="18" customFormat="1" ht="15.6" customHeight="1">
      <c r="B4" s="140" t="str">
        <f>""&amp;ปก!B14</f>
        <v/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</row>
    <row r="5" spans="1:14" s="18" customFormat="1" ht="15.6" customHeight="1" thickBot="1">
      <c r="A5" s="136" t="str">
        <f>"โรงเรียน"&amp;"  "&amp;ปก!F3&amp;"      "&amp;"ระดับ"&amp;"  "&amp;ปก!F2&amp;"        "&amp;"ปีการศึกษา"&amp;" "&amp;ปก!F8</f>
        <v>โรงเรียน  บ้านหนองเหียง      ระดับ  ชั้นอนุบาล 2/1        ปีการศึกษา 2561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</row>
    <row r="6" spans="1:14" s="18" customFormat="1" ht="15.6" customHeight="1">
      <c r="A6" s="130" t="s">
        <v>21</v>
      </c>
      <c r="B6" s="128" t="s">
        <v>16</v>
      </c>
      <c r="C6" s="128"/>
      <c r="D6" s="128"/>
      <c r="E6" s="128"/>
      <c r="F6" s="128"/>
      <c r="G6" s="141" t="s">
        <v>52</v>
      </c>
      <c r="H6" s="143" t="s">
        <v>53</v>
      </c>
      <c r="I6" s="143" t="s">
        <v>54</v>
      </c>
      <c r="J6" s="143" t="s">
        <v>55</v>
      </c>
      <c r="K6" s="145" t="s">
        <v>56</v>
      </c>
      <c r="L6" s="125" t="s">
        <v>28</v>
      </c>
      <c r="M6" s="134" t="s">
        <v>31</v>
      </c>
      <c r="N6" s="132" t="s">
        <v>29</v>
      </c>
    </row>
    <row r="7" spans="1:14" s="18" customFormat="1" ht="15.6" customHeight="1">
      <c r="A7" s="131"/>
      <c r="B7" s="129"/>
      <c r="C7" s="129"/>
      <c r="D7" s="129"/>
      <c r="E7" s="129"/>
      <c r="F7" s="129"/>
      <c r="G7" s="142"/>
      <c r="H7" s="144"/>
      <c r="I7" s="144"/>
      <c r="J7" s="144"/>
      <c r="K7" s="146"/>
      <c r="L7" s="126"/>
      <c r="M7" s="135"/>
      <c r="N7" s="133"/>
    </row>
    <row r="8" spans="1:14" s="18" customFormat="1" ht="15.6" customHeight="1">
      <c r="A8" s="131"/>
      <c r="B8" s="129"/>
      <c r="C8" s="129"/>
      <c r="D8" s="129"/>
      <c r="E8" s="129"/>
      <c r="F8" s="129"/>
      <c r="G8" s="142"/>
      <c r="H8" s="144"/>
      <c r="I8" s="144"/>
      <c r="J8" s="144"/>
      <c r="K8" s="146"/>
      <c r="L8" s="126"/>
      <c r="M8" s="135"/>
      <c r="N8" s="133"/>
    </row>
    <row r="9" spans="1:14" s="18" customFormat="1" ht="15.6" customHeight="1">
      <c r="A9" s="131"/>
      <c r="B9" s="129"/>
      <c r="C9" s="129"/>
      <c r="D9" s="129"/>
      <c r="E9" s="129"/>
      <c r="F9" s="129"/>
      <c r="G9" s="20">
        <v>5</v>
      </c>
      <c r="H9" s="20">
        <v>5</v>
      </c>
      <c r="I9" s="20">
        <v>5</v>
      </c>
      <c r="J9" s="20">
        <v>5</v>
      </c>
      <c r="K9" s="41">
        <v>5</v>
      </c>
      <c r="L9" s="44">
        <v>5</v>
      </c>
      <c r="M9" s="20">
        <f>ปก!H13</f>
        <v>12</v>
      </c>
      <c r="N9" s="37" t="s">
        <v>30</v>
      </c>
    </row>
    <row r="10" spans="1:14" ht="15.6" customHeight="1">
      <c r="A10" s="38">
        <f>IF(ข้อมูลนักเรียน!A4=0,"",ข้อมูลนักเรียน!A4)</f>
        <v>1</v>
      </c>
      <c r="B10" t="str">
        <f>IF(ข้อมูลนักเรียน!B4=0,"",ข้อมูลนักเรียน!B4)</f>
        <v>เด็กชายชอสันเพชร  เผ่าพงษา</v>
      </c>
      <c r="C10"/>
      <c r="D10"/>
      <c r="E10"/>
      <c r="F10"/>
      <c r="G10" s="21">
        <v>5</v>
      </c>
      <c r="H10" s="21">
        <v>4</v>
      </c>
      <c r="I10" s="21">
        <v>4</v>
      </c>
      <c r="J10" s="21">
        <v>4</v>
      </c>
      <c r="K10" s="42">
        <v>5</v>
      </c>
      <c r="L10" s="45">
        <f>IF(SUM(G10:K10)=0,"",AVERAGE(G10:K10))</f>
        <v>4.4000000000000004</v>
      </c>
      <c r="M10" s="32">
        <f>IF(SUM(G10:K10)=0,"",L10/L$9*M$9)</f>
        <v>10.560000000000002</v>
      </c>
      <c r="N10" s="39" t="str">
        <f>IF(SUM(G10:K10)=0,"",IF(M10&lt;(M$9/2),"ไม่ผ่าน","ผ่าน"))</f>
        <v>ผ่าน</v>
      </c>
    </row>
    <row r="11" spans="1:14" ht="15.6" customHeight="1">
      <c r="A11" s="38">
        <f>IF(ข้อมูลนักเรียน!A5=0,"",ข้อมูลนักเรียน!A5)</f>
        <v>2</v>
      </c>
      <c r="B11" t="str">
        <f>IF(ข้อมูลนักเรียน!B5=0,"",ข้อมูลนักเรียน!B5)</f>
        <v>เด็กชายณฐพงศ์  แสนมนตรี</v>
      </c>
      <c r="C11"/>
      <c r="D11"/>
      <c r="E11"/>
      <c r="F11"/>
      <c r="G11" s="21">
        <v>3</v>
      </c>
      <c r="H11" s="21">
        <v>4</v>
      </c>
      <c r="I11" s="21">
        <v>3</v>
      </c>
      <c r="J11" s="21">
        <v>3</v>
      </c>
      <c r="K11" s="42">
        <v>4</v>
      </c>
      <c r="L11" s="45">
        <f t="shared" ref="L11:L49" si="0">IF(SUM(G11:K11)=0,"",AVERAGE(G11:K11))</f>
        <v>3.4</v>
      </c>
      <c r="M11" s="32">
        <f t="shared" ref="M11:M49" si="1">IF(SUM(G11:K11)=0,"",L11/L$9*M$9)</f>
        <v>8.16</v>
      </c>
      <c r="N11" s="39" t="str">
        <f t="shared" ref="N11:N49" si="2">IF(SUM(G11:K11)=0,"",IF(M11&lt;(M$9/2),"ไม่ผ่าน","ผ่าน"))</f>
        <v>ผ่าน</v>
      </c>
    </row>
    <row r="12" spans="1:14" ht="15.6" customHeight="1">
      <c r="A12" s="38">
        <f>IF(ข้อมูลนักเรียน!A6=0,"",ข้อมูลนักเรียน!A6)</f>
        <v>3</v>
      </c>
      <c r="B12" t="str">
        <f>IF(ข้อมูลนักเรียน!B6=0,"",ข้อมูลนักเรียน!B6)</f>
        <v>เด็กชายตะวันทอง  แก้วศรี</v>
      </c>
      <c r="C12"/>
      <c r="D12"/>
      <c r="E12"/>
      <c r="F12"/>
      <c r="G12" s="21">
        <v>5</v>
      </c>
      <c r="H12" s="21">
        <v>3</v>
      </c>
      <c r="I12" s="21">
        <v>4</v>
      </c>
      <c r="J12" s="21">
        <v>4</v>
      </c>
      <c r="K12" s="42">
        <v>4</v>
      </c>
      <c r="L12" s="45">
        <f t="shared" si="0"/>
        <v>4</v>
      </c>
      <c r="M12" s="32">
        <f t="shared" si="1"/>
        <v>9.6000000000000014</v>
      </c>
      <c r="N12" s="39" t="str">
        <f t="shared" si="2"/>
        <v>ผ่าน</v>
      </c>
    </row>
    <row r="13" spans="1:14" ht="15.6" customHeight="1">
      <c r="A13" s="38">
        <f>IF(ข้อมูลนักเรียน!A7=0,"",ข้อมูลนักเรียน!A7)</f>
        <v>4</v>
      </c>
      <c r="B13" t="str">
        <f>IF(ข้อมูลนักเรียน!B7=0,"",ข้อมูลนักเรียน!B7)</f>
        <v>เด็กชายวันชนะ  จุฬา</v>
      </c>
      <c r="C13"/>
      <c r="D13"/>
      <c r="E13"/>
      <c r="F13"/>
      <c r="G13" s="21">
        <v>4</v>
      </c>
      <c r="H13" s="21">
        <v>3</v>
      </c>
      <c r="I13" s="21">
        <v>4</v>
      </c>
      <c r="J13" s="21">
        <v>4</v>
      </c>
      <c r="K13" s="42">
        <v>4</v>
      </c>
      <c r="L13" s="45">
        <f t="shared" si="0"/>
        <v>3.8</v>
      </c>
      <c r="M13" s="32">
        <f t="shared" si="1"/>
        <v>9.120000000000001</v>
      </c>
      <c r="N13" s="39" t="str">
        <f t="shared" si="2"/>
        <v>ผ่าน</v>
      </c>
    </row>
    <row r="14" spans="1:14" ht="15.6" customHeight="1">
      <c r="A14" s="38">
        <f>IF(ข้อมูลนักเรียน!A8=0,"",ข้อมูลนักเรียน!A8)</f>
        <v>5</v>
      </c>
      <c r="B14" t="str">
        <f>IF(ข้อมูลนักเรียน!B8=0,"",ข้อมูลนักเรียน!B8)</f>
        <v>เด็กชายสิทธิศักดิ์  ปริวันตัง</v>
      </c>
      <c r="C14"/>
      <c r="D14"/>
      <c r="E14"/>
      <c r="F14"/>
      <c r="G14" s="21">
        <v>4</v>
      </c>
      <c r="H14" s="21">
        <v>3</v>
      </c>
      <c r="I14" s="21">
        <v>4</v>
      </c>
      <c r="J14" s="21">
        <v>3</v>
      </c>
      <c r="K14" s="42">
        <v>3</v>
      </c>
      <c r="L14" s="45">
        <f t="shared" si="0"/>
        <v>3.4</v>
      </c>
      <c r="M14" s="32">
        <f t="shared" si="1"/>
        <v>8.16</v>
      </c>
      <c r="N14" s="39" t="str">
        <f t="shared" si="2"/>
        <v>ผ่าน</v>
      </c>
    </row>
    <row r="15" spans="1:14" ht="15.6" customHeight="1">
      <c r="A15" s="38">
        <f>IF(ข้อมูลนักเรียน!A9=0,"",ข้อมูลนักเรียน!A9)</f>
        <v>6</v>
      </c>
      <c r="B15" t="str">
        <f>IF(ข้อมูลนักเรียน!B9=0,"",ข้อมูลนักเรียน!B9)</f>
        <v>เด็กชายสุทาเทพ  สังข์ชัย</v>
      </c>
      <c r="C15"/>
      <c r="D15"/>
      <c r="E15"/>
      <c r="F15"/>
      <c r="G15" s="21">
        <v>5</v>
      </c>
      <c r="H15" s="21">
        <v>3</v>
      </c>
      <c r="I15" s="21">
        <v>5</v>
      </c>
      <c r="J15" s="21">
        <v>4</v>
      </c>
      <c r="K15" s="42">
        <v>4</v>
      </c>
      <c r="L15" s="45">
        <f t="shared" si="0"/>
        <v>4.2</v>
      </c>
      <c r="M15" s="32">
        <f t="shared" si="1"/>
        <v>10.080000000000002</v>
      </c>
      <c r="N15" s="39" t="str">
        <f t="shared" si="2"/>
        <v>ผ่าน</v>
      </c>
    </row>
    <row r="16" spans="1:14" ht="15.6" customHeight="1">
      <c r="A16" s="38">
        <f>IF(ข้อมูลนักเรียน!A10=0,"",ข้อมูลนักเรียน!A10)</f>
        <v>7</v>
      </c>
      <c r="B16" t="str">
        <f>IF(ข้อมูลนักเรียน!B10=0,"",ข้อมูลนักเรียน!B10)</f>
        <v>เด็กชายปิยังกูร  มุ่ยอ่อน</v>
      </c>
      <c r="C16"/>
      <c r="D16"/>
      <c r="E16"/>
      <c r="F16"/>
      <c r="G16" s="21">
        <v>4</v>
      </c>
      <c r="H16" s="21">
        <v>5</v>
      </c>
      <c r="I16" s="21">
        <v>5</v>
      </c>
      <c r="J16" s="21">
        <v>4</v>
      </c>
      <c r="K16" s="42">
        <v>5</v>
      </c>
      <c r="L16" s="45">
        <f t="shared" si="0"/>
        <v>4.5999999999999996</v>
      </c>
      <c r="M16" s="32">
        <f t="shared" si="1"/>
        <v>11.04</v>
      </c>
      <c r="N16" s="39" t="str">
        <f t="shared" si="2"/>
        <v>ผ่าน</v>
      </c>
    </row>
    <row r="17" spans="1:14" ht="15.6" customHeight="1">
      <c r="A17" s="38">
        <f>IF(ข้อมูลนักเรียน!A11=0,"",ข้อมูลนักเรียน!A11)</f>
        <v>8</v>
      </c>
      <c r="B17" t="str">
        <f>IF(ข้อมูลนักเรียน!B11=0,"",ข้อมูลนักเรียน!B11)</f>
        <v>เด็กชายณัตรทวัฒน์  ตรวจมรรคา</v>
      </c>
      <c r="C17"/>
      <c r="D17"/>
      <c r="E17"/>
      <c r="F17"/>
      <c r="G17" s="21">
        <v>4</v>
      </c>
      <c r="H17" s="21">
        <v>4</v>
      </c>
      <c r="I17" s="21">
        <v>5</v>
      </c>
      <c r="J17" s="21">
        <v>4</v>
      </c>
      <c r="K17" s="42">
        <v>5</v>
      </c>
      <c r="L17" s="45">
        <f t="shared" si="0"/>
        <v>4.4000000000000004</v>
      </c>
      <c r="M17" s="32">
        <f t="shared" si="1"/>
        <v>10.560000000000002</v>
      </c>
      <c r="N17" s="39" t="str">
        <f t="shared" si="2"/>
        <v>ผ่าน</v>
      </c>
    </row>
    <row r="18" spans="1:14" ht="15.6" customHeight="1">
      <c r="A18" s="38">
        <f>IF(ข้อมูลนักเรียน!A12=0,"",ข้อมูลนักเรียน!A12)</f>
        <v>9</v>
      </c>
      <c r="B18" t="str">
        <f>IF(ข้อมูลนักเรียน!B12=0,"",ข้อมูลนักเรียน!B12)</f>
        <v>เด็กชายมงคล  ศรีทอง</v>
      </c>
      <c r="C18"/>
      <c r="D18"/>
      <c r="E18"/>
      <c r="F18"/>
      <c r="G18" s="21">
        <v>3</v>
      </c>
      <c r="H18" s="21">
        <v>2</v>
      </c>
      <c r="I18" s="21">
        <v>2</v>
      </c>
      <c r="J18" s="21">
        <v>3</v>
      </c>
      <c r="K18" s="42">
        <v>2</v>
      </c>
      <c r="L18" s="45">
        <f t="shared" si="0"/>
        <v>2.4</v>
      </c>
      <c r="M18" s="32">
        <f t="shared" si="1"/>
        <v>5.76</v>
      </c>
      <c r="N18" s="39" t="str">
        <f t="shared" si="2"/>
        <v>ไม่ผ่าน</v>
      </c>
    </row>
    <row r="19" spans="1:14" ht="15.6" customHeight="1">
      <c r="A19" s="38">
        <f>IF(ข้อมูลนักเรียน!A13=0,"",ข้อมูลนักเรียน!A13)</f>
        <v>10</v>
      </c>
      <c r="B19" t="str">
        <f>IF(ข้อมูลนักเรียน!B13=0,"",ข้อมูลนักเรียน!B13)</f>
        <v>เด็กหญิงมนตรา  นที</v>
      </c>
      <c r="C19"/>
      <c r="D19"/>
      <c r="E19"/>
      <c r="F19"/>
      <c r="G19" s="21">
        <v>5</v>
      </c>
      <c r="H19" s="21">
        <v>4</v>
      </c>
      <c r="I19" s="21">
        <v>4</v>
      </c>
      <c r="J19" s="21">
        <v>4</v>
      </c>
      <c r="K19" s="42">
        <v>5</v>
      </c>
      <c r="L19" s="45">
        <f t="shared" si="0"/>
        <v>4.4000000000000004</v>
      </c>
      <c r="M19" s="32">
        <f t="shared" si="1"/>
        <v>10.560000000000002</v>
      </c>
      <c r="N19" s="39" t="str">
        <f t="shared" si="2"/>
        <v>ผ่าน</v>
      </c>
    </row>
    <row r="20" spans="1:14" ht="15.6" customHeight="1">
      <c r="A20" s="38">
        <f>IF(ข้อมูลนักเรียน!A14=0,"",ข้อมูลนักเรียน!A14)</f>
        <v>11</v>
      </c>
      <c r="B20" t="str">
        <f>IF(ข้อมูลนักเรียน!B14=0,"",ข้อมูลนักเรียน!B14)</f>
        <v>เด็กหญิงศิรินภา  พึ่งแตง</v>
      </c>
      <c r="C20"/>
      <c r="D20"/>
      <c r="E20"/>
      <c r="F20"/>
      <c r="G20" s="21">
        <v>3</v>
      </c>
      <c r="H20" s="21">
        <v>3</v>
      </c>
      <c r="I20" s="21">
        <v>4</v>
      </c>
      <c r="J20" s="21">
        <v>3</v>
      </c>
      <c r="K20" s="42">
        <v>3</v>
      </c>
      <c r="L20" s="45">
        <f t="shared" si="0"/>
        <v>3.2</v>
      </c>
      <c r="M20" s="32">
        <f t="shared" si="1"/>
        <v>7.68</v>
      </c>
      <c r="N20" s="39" t="str">
        <f t="shared" si="2"/>
        <v>ผ่าน</v>
      </c>
    </row>
    <row r="21" spans="1:14" ht="15.6" customHeight="1">
      <c r="A21" s="38">
        <f>IF(ข้อมูลนักเรียน!A15=0,"",ข้อมูลนักเรียน!A15)</f>
        <v>12</v>
      </c>
      <c r="B21" t="str">
        <f>IF(ข้อมูลนักเรียน!B15=0,"",ข้อมูลนักเรียน!B15)</f>
        <v>เด็กหญิงกัญญาภัค  จันทสิทธิ์</v>
      </c>
      <c r="C21"/>
      <c r="D21"/>
      <c r="E21"/>
      <c r="F21"/>
      <c r="G21" s="21">
        <v>4</v>
      </c>
      <c r="H21" s="21">
        <v>5</v>
      </c>
      <c r="I21" s="21">
        <v>3</v>
      </c>
      <c r="J21" s="21">
        <v>4</v>
      </c>
      <c r="K21" s="42">
        <v>4</v>
      </c>
      <c r="L21" s="45">
        <f t="shared" si="0"/>
        <v>4</v>
      </c>
      <c r="M21" s="32">
        <f t="shared" si="1"/>
        <v>9.6000000000000014</v>
      </c>
      <c r="N21" s="39" t="str">
        <f t="shared" si="2"/>
        <v>ผ่าน</v>
      </c>
    </row>
    <row r="22" spans="1:14" ht="15.6" customHeight="1">
      <c r="A22" s="38">
        <f>IF(ข้อมูลนักเรียน!A16=0,"",ข้อมูลนักเรียน!A16)</f>
        <v>13</v>
      </c>
      <c r="B22" t="str">
        <f>IF(ข้อมูลนักเรียน!B16=0,"",ข้อมูลนักเรียน!B16)</f>
        <v>เด็กหญิงกัลยกร     สนิท</v>
      </c>
      <c r="C22"/>
      <c r="D22"/>
      <c r="E22"/>
      <c r="F22"/>
      <c r="G22" s="21">
        <v>4</v>
      </c>
      <c r="H22" s="21">
        <v>3</v>
      </c>
      <c r="I22" s="21">
        <v>3</v>
      </c>
      <c r="J22" s="21">
        <v>4</v>
      </c>
      <c r="K22" s="42">
        <v>4</v>
      </c>
      <c r="L22" s="45">
        <f t="shared" si="0"/>
        <v>3.6</v>
      </c>
      <c r="M22" s="32">
        <f t="shared" si="1"/>
        <v>8.64</v>
      </c>
      <c r="N22" s="39" t="str">
        <f t="shared" si="2"/>
        <v>ผ่าน</v>
      </c>
    </row>
    <row r="23" spans="1:14" ht="15.6" customHeight="1">
      <c r="A23" s="38">
        <f>IF(ข้อมูลนักเรียน!A17=0,"",ข้อมูลนักเรียน!A17)</f>
        <v>14</v>
      </c>
      <c r="B23" t="str">
        <f>IF(ข้อมูลนักเรียน!B17=0,"",ข้อมูลนักเรียน!B17)</f>
        <v>เด็กหญิงปัทมวรรณ  สินทรัพย์</v>
      </c>
      <c r="C23"/>
      <c r="D23"/>
      <c r="E23"/>
      <c r="F23"/>
      <c r="G23" s="21">
        <v>4</v>
      </c>
      <c r="H23" s="21">
        <v>5</v>
      </c>
      <c r="I23" s="21">
        <v>4</v>
      </c>
      <c r="J23" s="21">
        <v>5</v>
      </c>
      <c r="K23" s="42">
        <v>4</v>
      </c>
      <c r="L23" s="45">
        <f t="shared" si="0"/>
        <v>4.4000000000000004</v>
      </c>
      <c r="M23" s="32">
        <f t="shared" si="1"/>
        <v>10.560000000000002</v>
      </c>
      <c r="N23" s="39" t="str">
        <f t="shared" si="2"/>
        <v>ผ่าน</v>
      </c>
    </row>
    <row r="24" spans="1:14" ht="15.6" customHeight="1">
      <c r="A24" s="38">
        <f>IF(ข้อมูลนักเรียน!A18=0,"",ข้อมูลนักเรียน!A18)</f>
        <v>15</v>
      </c>
      <c r="B24" t="str">
        <f>IF(ข้อมูลนักเรียน!B18=0,"",ข้อมูลนักเรียน!B18)</f>
        <v>เด็กหญิงปาริชาติ  ภารชมพู</v>
      </c>
      <c r="C24"/>
      <c r="D24"/>
      <c r="E24"/>
      <c r="F24"/>
      <c r="G24" s="21">
        <v>3</v>
      </c>
      <c r="H24" s="21">
        <v>4</v>
      </c>
      <c r="I24" s="21">
        <v>3</v>
      </c>
      <c r="J24" s="21">
        <v>3</v>
      </c>
      <c r="K24" s="42">
        <v>4</v>
      </c>
      <c r="L24" s="45">
        <f t="shared" si="0"/>
        <v>3.4</v>
      </c>
      <c r="M24" s="32">
        <f t="shared" si="1"/>
        <v>8.16</v>
      </c>
      <c r="N24" s="39" t="str">
        <f t="shared" si="2"/>
        <v>ผ่าน</v>
      </c>
    </row>
    <row r="25" spans="1:14" ht="15.6" customHeight="1">
      <c r="A25" s="38">
        <f>IF(ข้อมูลนักเรียน!A19=0,"",ข้อมูลนักเรียน!A19)</f>
        <v>16</v>
      </c>
      <c r="B25" t="str">
        <f>IF(ข้อมูลนักเรียน!B19=0,"",ข้อมูลนักเรียน!B19)</f>
        <v>เด็กหญิงภัครนันท์  สง่า</v>
      </c>
      <c r="C25"/>
      <c r="D25"/>
      <c r="E25"/>
      <c r="F25"/>
      <c r="G25" s="21">
        <v>4</v>
      </c>
      <c r="H25" s="21">
        <v>3</v>
      </c>
      <c r="I25" s="21">
        <v>3</v>
      </c>
      <c r="J25" s="21">
        <v>3</v>
      </c>
      <c r="K25" s="42">
        <v>3</v>
      </c>
      <c r="L25" s="45">
        <f t="shared" si="0"/>
        <v>3.2</v>
      </c>
      <c r="M25" s="32">
        <f t="shared" si="1"/>
        <v>7.68</v>
      </c>
      <c r="N25" s="39" t="str">
        <f t="shared" si="2"/>
        <v>ผ่าน</v>
      </c>
    </row>
    <row r="26" spans="1:14" ht="15.6" customHeight="1">
      <c r="A26" s="38">
        <f>IF(ข้อมูลนักเรียน!A20=0,"",ข้อมูลนักเรียน!A20)</f>
        <v>17</v>
      </c>
      <c r="B26" t="str">
        <f>IF(ข้อมูลนักเรียน!B20=0,"",ข้อมูลนักเรียน!B20)</f>
        <v>เด็กหญิงมนัสวีร์  ขุนสงคราม</v>
      </c>
      <c r="C26"/>
      <c r="D26"/>
      <c r="E26"/>
      <c r="F26"/>
      <c r="G26" s="21">
        <v>4</v>
      </c>
      <c r="H26" s="21">
        <v>5</v>
      </c>
      <c r="I26" s="21">
        <v>5</v>
      </c>
      <c r="J26" s="21">
        <v>5</v>
      </c>
      <c r="K26" s="42">
        <v>4</v>
      </c>
      <c r="L26" s="45">
        <f t="shared" si="0"/>
        <v>4.5999999999999996</v>
      </c>
      <c r="M26" s="32">
        <f t="shared" si="1"/>
        <v>11.04</v>
      </c>
      <c r="N26" s="39" t="str">
        <f t="shared" si="2"/>
        <v>ผ่าน</v>
      </c>
    </row>
    <row r="27" spans="1:14" ht="15.6" customHeight="1">
      <c r="A27" s="38">
        <f>IF(ข้อมูลนักเรียน!A21=0,"",ข้อมูลนักเรียน!A21)</f>
        <v>18</v>
      </c>
      <c r="B27" t="str">
        <f>IF(ข้อมูลนักเรียน!B21=0,"",ข้อมูลนักเรียน!B21)</f>
        <v>เด็กหญิงวนารี  สินธุรักษ์</v>
      </c>
      <c r="C27"/>
      <c r="D27"/>
      <c r="E27"/>
      <c r="F27"/>
      <c r="G27" s="21">
        <v>5</v>
      </c>
      <c r="H27" s="21">
        <v>4</v>
      </c>
      <c r="I27" s="21">
        <v>4</v>
      </c>
      <c r="J27" s="21">
        <v>5</v>
      </c>
      <c r="K27" s="42">
        <v>4</v>
      </c>
      <c r="L27" s="45">
        <f t="shared" si="0"/>
        <v>4.4000000000000004</v>
      </c>
      <c r="M27" s="32">
        <f t="shared" si="1"/>
        <v>10.560000000000002</v>
      </c>
      <c r="N27" s="39" t="str">
        <f t="shared" si="2"/>
        <v>ผ่าน</v>
      </c>
    </row>
    <row r="28" spans="1:14" ht="15.6" customHeight="1">
      <c r="A28" s="38">
        <f>IF(ข้อมูลนักเรียน!A22=0,"",ข้อมูลนักเรียน!A22)</f>
        <v>19</v>
      </c>
      <c r="B28" t="str">
        <f>IF(ข้อมูลนักเรียน!B22=0,"",ข้อมูลนักเรียน!B22)</f>
        <v>เด็กหญิงสุชัญญา  ประดิษฐ์</v>
      </c>
      <c r="C28"/>
      <c r="D28"/>
      <c r="E28"/>
      <c r="F28"/>
      <c r="G28" s="21">
        <v>3</v>
      </c>
      <c r="H28" s="21">
        <v>2</v>
      </c>
      <c r="I28" s="21">
        <v>2</v>
      </c>
      <c r="J28" s="21">
        <v>3</v>
      </c>
      <c r="K28" s="42">
        <v>2</v>
      </c>
      <c r="L28" s="45">
        <f t="shared" si="0"/>
        <v>2.4</v>
      </c>
      <c r="M28" s="32">
        <f t="shared" si="1"/>
        <v>5.76</v>
      </c>
      <c r="N28" s="39" t="str">
        <f t="shared" si="2"/>
        <v>ไม่ผ่าน</v>
      </c>
    </row>
    <row r="29" spans="1:14" ht="15.6" customHeight="1">
      <c r="A29" s="38">
        <f>IF(ข้อมูลนักเรียน!A23=0,"",ข้อมูลนักเรียน!A23)</f>
        <v>20</v>
      </c>
      <c r="B29" t="str">
        <f>IF(ข้อมูลนักเรียน!B23=0,"",ข้อมูลนักเรียน!B23)</f>
        <v>เด็กหญิงชลิตา  จันต๊ะ</v>
      </c>
      <c r="C29"/>
      <c r="D29"/>
      <c r="E29"/>
      <c r="F29"/>
      <c r="G29" s="21">
        <v>4</v>
      </c>
      <c r="H29" s="21">
        <v>5</v>
      </c>
      <c r="I29" s="21">
        <v>4</v>
      </c>
      <c r="J29" s="21">
        <v>4</v>
      </c>
      <c r="K29" s="42">
        <v>4</v>
      </c>
      <c r="L29" s="45">
        <f t="shared" si="0"/>
        <v>4.2</v>
      </c>
      <c r="M29" s="32">
        <f t="shared" si="1"/>
        <v>10.080000000000002</v>
      </c>
      <c r="N29" s="39" t="str">
        <f t="shared" si="2"/>
        <v>ผ่าน</v>
      </c>
    </row>
    <row r="30" spans="1:14" ht="15.6" customHeight="1">
      <c r="A30" s="38">
        <f>IF(ข้อมูลนักเรียน!A24=0,"",ข้อมูลนักเรียน!A24)</f>
        <v>21</v>
      </c>
      <c r="B30" t="str">
        <f>IF(ข้อมูลนักเรียน!B24=0,"",ข้อมูลนักเรียน!B24)</f>
        <v>เด็กหญิงสุภาพร  คล้ายปลื้ม</v>
      </c>
      <c r="C30"/>
      <c r="D30"/>
      <c r="E30"/>
      <c r="F30"/>
      <c r="G30" s="21">
        <v>4</v>
      </c>
      <c r="H30" s="21">
        <v>4</v>
      </c>
      <c r="I30" s="21">
        <v>3</v>
      </c>
      <c r="J30" s="21">
        <v>4</v>
      </c>
      <c r="K30" s="42">
        <v>5</v>
      </c>
      <c r="L30" s="45">
        <f t="shared" si="0"/>
        <v>4</v>
      </c>
      <c r="M30" s="32">
        <f t="shared" si="1"/>
        <v>9.6000000000000014</v>
      </c>
      <c r="N30" s="39" t="str">
        <f t="shared" si="2"/>
        <v>ผ่าน</v>
      </c>
    </row>
    <row r="31" spans="1:14" ht="15.6" customHeight="1">
      <c r="A31" s="38"/>
      <c r="B31" s="121" t="str">
        <f>IF(ข้อมูลนักเรียน!B25=0,"",ข้อมูลนักเรียน!B25)</f>
        <v/>
      </c>
      <c r="C31" s="121"/>
      <c r="D31" s="121"/>
      <c r="E31" s="121"/>
      <c r="F31" s="121"/>
      <c r="G31" s="21"/>
      <c r="H31" s="21"/>
      <c r="I31" s="21"/>
      <c r="J31" s="21"/>
      <c r="K31" s="42"/>
      <c r="L31" s="45" t="str">
        <f t="shared" si="0"/>
        <v/>
      </c>
      <c r="M31" s="32" t="str">
        <f t="shared" si="1"/>
        <v/>
      </c>
      <c r="N31" s="39" t="str">
        <f t="shared" si="2"/>
        <v/>
      </c>
    </row>
    <row r="32" spans="1:14" ht="15.6" customHeight="1">
      <c r="A32" s="38"/>
      <c r="B32" s="121" t="str">
        <f>IF(ข้อมูลนักเรียน!B26=0,"",ข้อมูลนักเรียน!B26)</f>
        <v/>
      </c>
      <c r="C32" s="121"/>
      <c r="D32" s="121"/>
      <c r="E32" s="121"/>
      <c r="F32" s="121"/>
      <c r="G32" s="21"/>
      <c r="H32" s="21"/>
      <c r="I32" s="21"/>
      <c r="J32" s="21"/>
      <c r="K32" s="42"/>
      <c r="L32" s="45" t="str">
        <f t="shared" si="0"/>
        <v/>
      </c>
      <c r="M32" s="32" t="str">
        <f t="shared" si="1"/>
        <v/>
      </c>
      <c r="N32" s="39" t="str">
        <f t="shared" si="2"/>
        <v/>
      </c>
    </row>
    <row r="33" spans="1:14" ht="15.6" customHeight="1">
      <c r="A33" s="38"/>
      <c r="B33" s="121" t="str">
        <f>IF(ข้อมูลนักเรียน!B27=0,"",ข้อมูลนักเรียน!B27)</f>
        <v/>
      </c>
      <c r="C33" s="121"/>
      <c r="D33" s="121"/>
      <c r="E33" s="121"/>
      <c r="F33" s="121"/>
      <c r="G33" s="21"/>
      <c r="H33" s="21"/>
      <c r="I33" s="21"/>
      <c r="J33" s="21"/>
      <c r="K33" s="42"/>
      <c r="L33" s="45" t="str">
        <f t="shared" si="0"/>
        <v/>
      </c>
      <c r="M33" s="32" t="str">
        <f t="shared" si="1"/>
        <v/>
      </c>
      <c r="N33" s="39" t="str">
        <f t="shared" si="2"/>
        <v/>
      </c>
    </row>
    <row r="34" spans="1:14" ht="15.6" customHeight="1">
      <c r="A34" s="38"/>
      <c r="B34" s="121" t="str">
        <f>IF(ข้อมูลนักเรียน!B28=0,"",ข้อมูลนักเรียน!B28)</f>
        <v/>
      </c>
      <c r="C34" s="121"/>
      <c r="D34" s="121"/>
      <c r="E34" s="121"/>
      <c r="F34" s="121"/>
      <c r="G34" s="21"/>
      <c r="H34" s="21"/>
      <c r="I34" s="21"/>
      <c r="J34" s="21"/>
      <c r="K34" s="42"/>
      <c r="L34" s="45" t="str">
        <f t="shared" si="0"/>
        <v/>
      </c>
      <c r="M34" s="32" t="str">
        <f t="shared" si="1"/>
        <v/>
      </c>
      <c r="N34" s="39" t="str">
        <f t="shared" si="2"/>
        <v/>
      </c>
    </row>
    <row r="35" spans="1:14" ht="15.6" customHeight="1">
      <c r="A35" s="38" t="str">
        <f>IF(ข้อมูลนักเรียน!A29=0,"",ข้อมูลนักเรียน!A29)</f>
        <v/>
      </c>
      <c r="B35" s="121" t="str">
        <f>IF(ข้อมูลนักเรียน!B29=0,"",ข้อมูลนักเรียน!B29)</f>
        <v/>
      </c>
      <c r="C35" s="121"/>
      <c r="D35" s="121"/>
      <c r="E35" s="121"/>
      <c r="F35" s="121"/>
      <c r="G35" s="21"/>
      <c r="H35" s="21"/>
      <c r="I35" s="21"/>
      <c r="J35" s="21"/>
      <c r="K35" s="42"/>
      <c r="L35" s="45" t="str">
        <f t="shared" si="0"/>
        <v/>
      </c>
      <c r="M35" s="32" t="str">
        <f t="shared" si="1"/>
        <v/>
      </c>
      <c r="N35" s="39" t="str">
        <f t="shared" si="2"/>
        <v/>
      </c>
    </row>
    <row r="36" spans="1:14" ht="15.6" customHeight="1">
      <c r="A36" s="38" t="str">
        <f>IF(ข้อมูลนักเรียน!A30=0,"",ข้อมูลนักเรียน!A30)</f>
        <v/>
      </c>
      <c r="B36" s="121" t="str">
        <f>IF(ข้อมูลนักเรียน!B30=0,"",ข้อมูลนักเรียน!B30)</f>
        <v/>
      </c>
      <c r="C36" s="121"/>
      <c r="D36" s="121"/>
      <c r="E36" s="121"/>
      <c r="F36" s="121"/>
      <c r="G36" s="21"/>
      <c r="H36" s="21"/>
      <c r="I36" s="21"/>
      <c r="J36" s="21"/>
      <c r="K36" s="42"/>
      <c r="L36" s="45" t="str">
        <f t="shared" si="0"/>
        <v/>
      </c>
      <c r="M36" s="32" t="str">
        <f t="shared" si="1"/>
        <v/>
      </c>
      <c r="N36" s="39" t="str">
        <f t="shared" si="2"/>
        <v/>
      </c>
    </row>
    <row r="37" spans="1:14" ht="15.6" customHeight="1">
      <c r="A37" s="38" t="str">
        <f>IF(ข้อมูลนักเรียน!A31=0,"",ข้อมูลนักเรียน!A31)</f>
        <v/>
      </c>
      <c r="B37" s="121" t="str">
        <f>IF(ข้อมูลนักเรียน!B31=0,"",ข้อมูลนักเรียน!B31)</f>
        <v/>
      </c>
      <c r="C37" s="121"/>
      <c r="D37" s="121"/>
      <c r="E37" s="121"/>
      <c r="F37" s="121"/>
      <c r="G37" s="21"/>
      <c r="H37" s="21"/>
      <c r="I37" s="21"/>
      <c r="J37" s="21"/>
      <c r="K37" s="42"/>
      <c r="L37" s="45" t="str">
        <f t="shared" si="0"/>
        <v/>
      </c>
      <c r="M37" s="32" t="str">
        <f t="shared" si="1"/>
        <v/>
      </c>
      <c r="N37" s="39" t="str">
        <f t="shared" si="2"/>
        <v/>
      </c>
    </row>
    <row r="38" spans="1:14" ht="15.6" customHeight="1">
      <c r="A38" s="38" t="str">
        <f>IF(ข้อมูลนักเรียน!A32=0,"",ข้อมูลนักเรียน!A32)</f>
        <v/>
      </c>
      <c r="B38" s="121" t="str">
        <f>IF(ข้อมูลนักเรียน!B32=0,"",ข้อมูลนักเรียน!B32)</f>
        <v/>
      </c>
      <c r="C38" s="121"/>
      <c r="D38" s="121"/>
      <c r="E38" s="121"/>
      <c r="F38" s="121"/>
      <c r="G38" s="21"/>
      <c r="H38" s="21"/>
      <c r="I38" s="21"/>
      <c r="J38" s="21"/>
      <c r="K38" s="42"/>
      <c r="L38" s="45" t="str">
        <f t="shared" si="0"/>
        <v/>
      </c>
      <c r="M38" s="32" t="str">
        <f t="shared" si="1"/>
        <v/>
      </c>
      <c r="N38" s="39" t="str">
        <f t="shared" si="2"/>
        <v/>
      </c>
    </row>
    <row r="39" spans="1:14" ht="15.6" customHeight="1">
      <c r="A39" s="38" t="str">
        <f>IF(ข้อมูลนักเรียน!A33=0,"",ข้อมูลนักเรียน!A33)</f>
        <v/>
      </c>
      <c r="B39" s="121" t="str">
        <f>IF(ข้อมูลนักเรียน!B33=0,"",ข้อมูลนักเรียน!B33)</f>
        <v/>
      </c>
      <c r="C39" s="121"/>
      <c r="D39" s="121"/>
      <c r="E39" s="121"/>
      <c r="F39" s="121"/>
      <c r="G39" s="21"/>
      <c r="H39" s="21"/>
      <c r="I39" s="21"/>
      <c r="J39" s="21"/>
      <c r="K39" s="42"/>
      <c r="L39" s="45" t="str">
        <f t="shared" si="0"/>
        <v/>
      </c>
      <c r="M39" s="32" t="str">
        <f t="shared" si="1"/>
        <v/>
      </c>
      <c r="N39" s="39" t="str">
        <f t="shared" si="2"/>
        <v/>
      </c>
    </row>
    <row r="40" spans="1:14" ht="15.6" customHeight="1">
      <c r="A40" s="38" t="str">
        <f>IF(ข้อมูลนักเรียน!A34=0,"",ข้อมูลนักเรียน!A34)</f>
        <v/>
      </c>
      <c r="B40" s="121" t="str">
        <f>IF(ข้อมูลนักเรียน!B34=0,"",ข้อมูลนักเรียน!B34)</f>
        <v/>
      </c>
      <c r="C40" s="121"/>
      <c r="D40" s="121"/>
      <c r="E40" s="121"/>
      <c r="F40" s="121"/>
      <c r="G40" s="21"/>
      <c r="H40" s="21"/>
      <c r="I40" s="21"/>
      <c r="J40" s="21"/>
      <c r="K40" s="42"/>
      <c r="L40" s="45" t="str">
        <f t="shared" si="0"/>
        <v/>
      </c>
      <c r="M40" s="32" t="str">
        <f t="shared" si="1"/>
        <v/>
      </c>
      <c r="N40" s="39" t="str">
        <f t="shared" si="2"/>
        <v/>
      </c>
    </row>
    <row r="41" spans="1:14" ht="15.6" customHeight="1">
      <c r="A41" s="38" t="str">
        <f>IF(ข้อมูลนักเรียน!A35=0,"",ข้อมูลนักเรียน!A35)</f>
        <v/>
      </c>
      <c r="B41" s="121" t="str">
        <f>IF(ข้อมูลนักเรียน!B35=0,"",ข้อมูลนักเรียน!B35)</f>
        <v/>
      </c>
      <c r="C41" s="121"/>
      <c r="D41" s="121"/>
      <c r="E41" s="121"/>
      <c r="F41" s="121"/>
      <c r="G41" s="21"/>
      <c r="H41" s="21"/>
      <c r="I41" s="21"/>
      <c r="J41" s="21"/>
      <c r="K41" s="42"/>
      <c r="L41" s="45" t="str">
        <f t="shared" si="0"/>
        <v/>
      </c>
      <c r="M41" s="32" t="str">
        <f t="shared" si="1"/>
        <v/>
      </c>
      <c r="N41" s="39" t="str">
        <f t="shared" si="2"/>
        <v/>
      </c>
    </row>
    <row r="42" spans="1:14" ht="15.6" customHeight="1">
      <c r="A42" s="38" t="str">
        <f>IF(ข้อมูลนักเรียน!A36=0,"",ข้อมูลนักเรียน!A36)</f>
        <v/>
      </c>
      <c r="B42" s="121" t="str">
        <f>IF(ข้อมูลนักเรียน!B36=0,"",ข้อมูลนักเรียน!B36)</f>
        <v/>
      </c>
      <c r="C42" s="121"/>
      <c r="D42" s="121"/>
      <c r="E42" s="121"/>
      <c r="F42" s="121"/>
      <c r="G42" s="21"/>
      <c r="H42" s="21"/>
      <c r="I42" s="21"/>
      <c r="J42" s="21"/>
      <c r="K42" s="42"/>
      <c r="L42" s="45" t="str">
        <f t="shared" si="0"/>
        <v/>
      </c>
      <c r="M42" s="32" t="str">
        <f t="shared" si="1"/>
        <v/>
      </c>
      <c r="N42" s="39" t="str">
        <f t="shared" si="2"/>
        <v/>
      </c>
    </row>
    <row r="43" spans="1:14" ht="15.6" customHeight="1">
      <c r="A43" s="38" t="str">
        <f>IF(ข้อมูลนักเรียน!A37=0,"",ข้อมูลนักเรียน!A37)</f>
        <v/>
      </c>
      <c r="B43" s="121" t="str">
        <f>IF(ข้อมูลนักเรียน!B37=0,"",ข้อมูลนักเรียน!B37)</f>
        <v/>
      </c>
      <c r="C43" s="121"/>
      <c r="D43" s="121"/>
      <c r="E43" s="121"/>
      <c r="F43" s="121"/>
      <c r="G43" s="21"/>
      <c r="H43" s="21"/>
      <c r="I43" s="21"/>
      <c r="J43" s="21"/>
      <c r="K43" s="42"/>
      <c r="L43" s="45" t="str">
        <f t="shared" si="0"/>
        <v/>
      </c>
      <c r="M43" s="32" t="str">
        <f t="shared" si="1"/>
        <v/>
      </c>
      <c r="N43" s="39" t="str">
        <f t="shared" si="2"/>
        <v/>
      </c>
    </row>
    <row r="44" spans="1:14" ht="15.6" customHeight="1">
      <c r="A44" s="38" t="str">
        <f>IF(ข้อมูลนักเรียน!A38=0,"",ข้อมูลนักเรียน!A38)</f>
        <v/>
      </c>
      <c r="B44" s="121" t="str">
        <f>IF(ข้อมูลนักเรียน!B38=0,"",ข้อมูลนักเรียน!B38)</f>
        <v/>
      </c>
      <c r="C44" s="121"/>
      <c r="D44" s="121"/>
      <c r="E44" s="121"/>
      <c r="F44" s="121"/>
      <c r="G44" s="21"/>
      <c r="H44" s="21"/>
      <c r="I44" s="21"/>
      <c r="J44" s="21"/>
      <c r="K44" s="42"/>
      <c r="L44" s="45" t="str">
        <f t="shared" si="0"/>
        <v/>
      </c>
      <c r="M44" s="32" t="str">
        <f t="shared" si="1"/>
        <v/>
      </c>
      <c r="N44" s="39" t="str">
        <f t="shared" si="2"/>
        <v/>
      </c>
    </row>
    <row r="45" spans="1:14" ht="15.6" customHeight="1">
      <c r="A45" s="38" t="str">
        <f>IF(ข้อมูลนักเรียน!A39=0,"",ข้อมูลนักเรียน!A39)</f>
        <v/>
      </c>
      <c r="B45" s="121" t="str">
        <f>IF(ข้อมูลนักเรียน!B39=0,"",ข้อมูลนักเรียน!B39)</f>
        <v/>
      </c>
      <c r="C45" s="121"/>
      <c r="D45" s="121"/>
      <c r="E45" s="121"/>
      <c r="F45" s="121"/>
      <c r="G45" s="21"/>
      <c r="H45" s="21"/>
      <c r="I45" s="21"/>
      <c r="J45" s="21"/>
      <c r="K45" s="42"/>
      <c r="L45" s="45" t="str">
        <f t="shared" si="0"/>
        <v/>
      </c>
      <c r="M45" s="32" t="str">
        <f t="shared" si="1"/>
        <v/>
      </c>
      <c r="N45" s="39" t="str">
        <f t="shared" si="2"/>
        <v/>
      </c>
    </row>
    <row r="46" spans="1:14" ht="15.6" customHeight="1">
      <c r="A46" s="38" t="str">
        <f>IF(ข้อมูลนักเรียน!A40=0,"",ข้อมูลนักเรียน!A40)</f>
        <v/>
      </c>
      <c r="B46" s="121" t="str">
        <f>IF(ข้อมูลนักเรียน!B40=0,"",ข้อมูลนักเรียน!B40)</f>
        <v/>
      </c>
      <c r="C46" s="121"/>
      <c r="D46" s="121"/>
      <c r="E46" s="121"/>
      <c r="F46" s="121"/>
      <c r="G46" s="21"/>
      <c r="H46" s="21"/>
      <c r="I46" s="21"/>
      <c r="J46" s="21"/>
      <c r="K46" s="42"/>
      <c r="L46" s="45" t="str">
        <f t="shared" si="0"/>
        <v/>
      </c>
      <c r="M46" s="32" t="str">
        <f t="shared" si="1"/>
        <v/>
      </c>
      <c r="N46" s="39" t="str">
        <f t="shared" si="2"/>
        <v/>
      </c>
    </row>
    <row r="47" spans="1:14" ht="15.6" customHeight="1">
      <c r="A47" s="38" t="str">
        <f>IF(ข้อมูลนักเรียน!A41=0,"",ข้อมูลนักเรียน!A41)</f>
        <v/>
      </c>
      <c r="B47" s="121" t="str">
        <f>IF(ข้อมูลนักเรียน!B41=0,"",ข้อมูลนักเรียน!B41)</f>
        <v/>
      </c>
      <c r="C47" s="121"/>
      <c r="D47" s="121"/>
      <c r="E47" s="121"/>
      <c r="F47" s="121"/>
      <c r="G47" s="21"/>
      <c r="H47" s="21"/>
      <c r="I47" s="21"/>
      <c r="J47" s="21"/>
      <c r="K47" s="42"/>
      <c r="L47" s="45" t="str">
        <f t="shared" si="0"/>
        <v/>
      </c>
      <c r="M47" s="32" t="str">
        <f t="shared" si="1"/>
        <v/>
      </c>
      <c r="N47" s="39" t="str">
        <f t="shared" si="2"/>
        <v/>
      </c>
    </row>
    <row r="48" spans="1:14" ht="15.6" customHeight="1">
      <c r="A48" s="38" t="str">
        <f>IF(ข้อมูลนักเรียน!A42=0,"",ข้อมูลนักเรียน!A42)</f>
        <v/>
      </c>
      <c r="B48" s="121" t="str">
        <f>IF(ข้อมูลนักเรียน!B42=0,"",ข้อมูลนักเรียน!B42)</f>
        <v/>
      </c>
      <c r="C48" s="121"/>
      <c r="D48" s="121"/>
      <c r="E48" s="121"/>
      <c r="F48" s="121"/>
      <c r="G48" s="21"/>
      <c r="H48" s="21"/>
      <c r="I48" s="21"/>
      <c r="J48" s="21"/>
      <c r="K48" s="42"/>
      <c r="L48" s="45" t="str">
        <f t="shared" si="0"/>
        <v/>
      </c>
      <c r="M48" s="32" t="str">
        <f t="shared" si="1"/>
        <v/>
      </c>
      <c r="N48" s="39" t="str">
        <f t="shared" si="2"/>
        <v/>
      </c>
    </row>
    <row r="49" spans="1:14" ht="15.6" customHeight="1" thickBot="1">
      <c r="A49" s="40" t="str">
        <f>IF(ข้อมูลนักเรียน!A43=0,"",ข้อมูลนักเรียน!A43)</f>
        <v/>
      </c>
      <c r="B49" s="122" t="str">
        <f>IF(ข้อมูลนักเรียน!B43=0,"",ข้อมูลนักเรียน!B43)</f>
        <v/>
      </c>
      <c r="C49" s="122"/>
      <c r="D49" s="122"/>
      <c r="E49" s="122"/>
      <c r="F49" s="122"/>
      <c r="G49" s="33"/>
      <c r="H49" s="33"/>
      <c r="I49" s="33"/>
      <c r="J49" s="33"/>
      <c r="K49" s="43"/>
      <c r="L49" s="45" t="str">
        <f t="shared" si="0"/>
        <v/>
      </c>
      <c r="M49" s="32" t="str">
        <f t="shared" si="1"/>
        <v/>
      </c>
      <c r="N49" s="39" t="str">
        <f t="shared" si="2"/>
        <v/>
      </c>
    </row>
    <row r="50" spans="1:14" s="18" customFormat="1" ht="15.6" customHeight="1">
      <c r="A50" s="34">
        <f>COUNT(A10:A49)</f>
        <v>21</v>
      </c>
      <c r="B50" s="137" t="s">
        <v>32</v>
      </c>
      <c r="C50" s="137"/>
      <c r="D50" s="137"/>
      <c r="E50" s="137"/>
      <c r="F50" s="137"/>
      <c r="G50" s="137"/>
      <c r="H50" s="137"/>
      <c r="I50" s="137"/>
      <c r="J50" s="35">
        <f>COUNTIF($N$10:$N$49,"ผ่าน")</f>
        <v>19</v>
      </c>
      <c r="K50" s="120" t="s">
        <v>33</v>
      </c>
      <c r="L50" s="120"/>
      <c r="M50" s="111">
        <f>J50/A50*100</f>
        <v>90.476190476190482</v>
      </c>
      <c r="N50" s="112"/>
    </row>
    <row r="51" spans="1:14" s="18" customFormat="1" ht="15.6" customHeight="1" thickBot="1">
      <c r="A51" s="138" t="s">
        <v>31</v>
      </c>
      <c r="B51" s="139"/>
      <c r="C51" s="139"/>
      <c r="D51" s="139"/>
      <c r="E51" s="139"/>
      <c r="F51" s="139"/>
      <c r="G51" s="139"/>
      <c r="H51" s="139"/>
      <c r="I51" s="139"/>
      <c r="J51" s="36">
        <f>(M50/100)*M$9</f>
        <v>10.857142857142858</v>
      </c>
      <c r="K51" s="119" t="s">
        <v>23</v>
      </c>
      <c r="L51" s="119"/>
      <c r="M51" s="109" t="str">
        <f>IF(J51&lt;5.99,"กำลังพัฒนา",IF(J51&lt;=7.49,"ปรับปรุง",IF(J51&lt;=8.99,"ดี",IF(J51&lt;=10.49,"ดีเลิศ","ยอดเยี่ยม"))))</f>
        <v>ยอดเยี่ยม</v>
      </c>
      <c r="N51" s="110"/>
    </row>
    <row r="52" spans="1:14" s="18" customFormat="1" ht="15.6" hidden="1" customHeight="1">
      <c r="A52" s="19">
        <v>1</v>
      </c>
    </row>
    <row r="53" spans="1:14" ht="15.6" hidden="1" customHeight="1">
      <c r="A53" s="23">
        <v>2</v>
      </c>
    </row>
    <row r="54" spans="1:14" ht="15.6" hidden="1" customHeight="1">
      <c r="A54" s="23">
        <v>3</v>
      </c>
    </row>
    <row r="55" spans="1:14" ht="15.6" hidden="1" customHeight="1">
      <c r="A55" s="23">
        <v>4</v>
      </c>
    </row>
    <row r="56" spans="1:14" ht="15.6" hidden="1" customHeight="1">
      <c r="A56" s="23">
        <v>5</v>
      </c>
    </row>
  </sheetData>
  <mergeCells count="38">
    <mergeCell ref="B49:F49"/>
    <mergeCell ref="B47:F47"/>
    <mergeCell ref="B46:F46"/>
    <mergeCell ref="B43:F43"/>
    <mergeCell ref="B42:F42"/>
    <mergeCell ref="B48:F48"/>
    <mergeCell ref="B45:F45"/>
    <mergeCell ref="B44:F44"/>
    <mergeCell ref="B39:F39"/>
    <mergeCell ref="B31:F31"/>
    <mergeCell ref="B40:F40"/>
    <mergeCell ref="B32:F32"/>
    <mergeCell ref="B33:F33"/>
    <mergeCell ref="B34:F34"/>
    <mergeCell ref="B35:F35"/>
    <mergeCell ref="B36:F36"/>
    <mergeCell ref="B41:F41"/>
    <mergeCell ref="B4:N4"/>
    <mergeCell ref="A1:N1"/>
    <mergeCell ref="A6:A9"/>
    <mergeCell ref="B6:F9"/>
    <mergeCell ref="G6:G8"/>
    <mergeCell ref="H6:H8"/>
    <mergeCell ref="I6:I8"/>
    <mergeCell ref="J6:J8"/>
    <mergeCell ref="K6:K8"/>
    <mergeCell ref="L6:L8"/>
    <mergeCell ref="M6:M8"/>
    <mergeCell ref="N6:N8"/>
    <mergeCell ref="A5:N5"/>
    <mergeCell ref="B37:F37"/>
    <mergeCell ref="B38:F38"/>
    <mergeCell ref="B50:I50"/>
    <mergeCell ref="K50:L50"/>
    <mergeCell ref="M50:N50"/>
    <mergeCell ref="A51:I51"/>
    <mergeCell ref="K51:L51"/>
    <mergeCell ref="M51:N51"/>
  </mergeCells>
  <dataValidations count="1">
    <dataValidation type="list" allowBlank="1" showInputMessage="1" showErrorMessage="1" sqref="G10:K49">
      <formula1>$A$52:$A$56</formula1>
    </dataValidation>
  </dataValidations>
  <pageMargins left="0.43307086614173229" right="0.12" top="0.15748031496062992" bottom="0.15748031496062992" header="0.31496062992125984" footer="0.31496062992125984"/>
  <pageSetup paperSize="9"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N56"/>
  <sheetViews>
    <sheetView view="pageBreakPreview" topLeftCell="A4" zoomScale="110" zoomScaleNormal="96" zoomScaleSheetLayoutView="110" workbookViewId="0">
      <selection activeCell="B10" sqref="B10:B30"/>
    </sheetView>
  </sheetViews>
  <sheetFormatPr defaultColWidth="7.28515625" defaultRowHeight="15.6" customHeight="1"/>
  <cols>
    <col min="1" max="1" width="3.85546875" style="22" customWidth="1"/>
    <col min="2" max="6" width="4.140625" style="22" customWidth="1"/>
    <col min="7" max="11" width="9.5703125" style="22" customWidth="1"/>
    <col min="12" max="12" width="5.85546875" style="22" customWidth="1"/>
    <col min="13" max="14" width="6.85546875" style="22" customWidth="1"/>
    <col min="15" max="16384" width="7.28515625" style="22"/>
  </cols>
  <sheetData>
    <row r="1" spans="1:14" s="18" customFormat="1" ht="15.6" customHeight="1">
      <c r="A1" s="127" t="str">
        <f>ปก!A1</f>
        <v>โปรแกรมประเมินมาตรฐานการศึกษาขั้นพื้นฐานเพื่อการประกันคุณภาพภายใน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4" s="18" customFormat="1" ht="15.6" customHeight="1">
      <c r="A2" s="18" t="str">
        <f>""&amp;ปก!A11&amp;"  "&amp;ปก!B11</f>
        <v xml:space="preserve">มาตรฐานที่ 1 คุณภาพของเด็ก  </v>
      </c>
    </row>
    <row r="3" spans="1:14" s="18" customFormat="1" ht="15.6" customHeight="1">
      <c r="A3" s="18" t="str">
        <f>"  "&amp;ปก!A14</f>
        <v xml:space="preserve">  1.3 มีพัฒนาการด้านสังคม ช่วยเหลือตนเอง และเป็นสมาชิกที่ดีของสังคม</v>
      </c>
    </row>
    <row r="4" spans="1:14" s="18" customFormat="1" ht="15.6" customHeight="1">
      <c r="B4" s="140" t="str">
        <f>""&amp;ปก!B14</f>
        <v/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</row>
    <row r="5" spans="1:14" s="18" customFormat="1" ht="15.6" customHeight="1" thickBot="1">
      <c r="A5" s="136" t="str">
        <f>"โรงเรียน"&amp;"  "&amp;ปก!F3&amp;"      "&amp;"ระดับ"&amp;"  "&amp;ปก!F2&amp;"        "&amp;"ปีการศึกษา"&amp;" "&amp;ปก!F8</f>
        <v>โรงเรียน  บ้านหนองเหียง      ระดับ  ชั้นอนุบาล 2/1        ปีการศึกษา 2561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</row>
    <row r="6" spans="1:14" s="18" customFormat="1" ht="15.6" customHeight="1">
      <c r="A6" s="130" t="s">
        <v>21</v>
      </c>
      <c r="B6" s="128" t="s">
        <v>16</v>
      </c>
      <c r="C6" s="128"/>
      <c r="D6" s="128"/>
      <c r="E6" s="128"/>
      <c r="F6" s="128"/>
      <c r="G6" s="141" t="s">
        <v>57</v>
      </c>
      <c r="H6" s="143" t="s">
        <v>58</v>
      </c>
      <c r="I6" s="143" t="s">
        <v>59</v>
      </c>
      <c r="J6" s="143" t="s">
        <v>60</v>
      </c>
      <c r="K6" s="145" t="s">
        <v>61</v>
      </c>
      <c r="L6" s="125" t="s">
        <v>28</v>
      </c>
      <c r="M6" s="134" t="s">
        <v>31</v>
      </c>
      <c r="N6" s="132" t="s">
        <v>29</v>
      </c>
    </row>
    <row r="7" spans="1:14" s="18" customFormat="1" ht="15.6" customHeight="1">
      <c r="A7" s="131"/>
      <c r="B7" s="129"/>
      <c r="C7" s="129"/>
      <c r="D7" s="129"/>
      <c r="E7" s="129"/>
      <c r="F7" s="129"/>
      <c r="G7" s="142"/>
      <c r="H7" s="144"/>
      <c r="I7" s="144"/>
      <c r="J7" s="144"/>
      <c r="K7" s="146"/>
      <c r="L7" s="126"/>
      <c r="M7" s="135"/>
      <c r="N7" s="133"/>
    </row>
    <row r="8" spans="1:14" s="18" customFormat="1" ht="15.6" customHeight="1">
      <c r="A8" s="131"/>
      <c r="B8" s="129"/>
      <c r="C8" s="129"/>
      <c r="D8" s="129"/>
      <c r="E8" s="129"/>
      <c r="F8" s="129"/>
      <c r="G8" s="142"/>
      <c r="H8" s="144"/>
      <c r="I8" s="144"/>
      <c r="J8" s="144"/>
      <c r="K8" s="146"/>
      <c r="L8" s="126"/>
      <c r="M8" s="135"/>
      <c r="N8" s="133"/>
    </row>
    <row r="9" spans="1:14" s="18" customFormat="1" ht="15.6" customHeight="1">
      <c r="A9" s="131"/>
      <c r="B9" s="129"/>
      <c r="C9" s="129"/>
      <c r="D9" s="129"/>
      <c r="E9" s="129"/>
      <c r="F9" s="129"/>
      <c r="G9" s="53">
        <v>5</v>
      </c>
      <c r="H9" s="53">
        <v>5</v>
      </c>
      <c r="I9" s="53">
        <v>5</v>
      </c>
      <c r="J9" s="53">
        <v>5</v>
      </c>
      <c r="K9" s="41">
        <v>5</v>
      </c>
      <c r="L9" s="44">
        <v>5</v>
      </c>
      <c r="M9" s="53">
        <f>ปก!H14</f>
        <v>12</v>
      </c>
      <c r="N9" s="37" t="s">
        <v>30</v>
      </c>
    </row>
    <row r="10" spans="1:14" ht="15.6" customHeight="1">
      <c r="A10" s="38">
        <f>IF(ข้อมูลนักเรียน!A4=0,"",ข้อมูลนักเรียน!A4)</f>
        <v>1</v>
      </c>
      <c r="B10" t="str">
        <f>IF(ข้อมูลนักเรียน!B4=0,"",ข้อมูลนักเรียน!B4)</f>
        <v>เด็กชายชอสันเพชร  เผ่าพงษา</v>
      </c>
      <c r="C10"/>
      <c r="D10"/>
      <c r="E10"/>
      <c r="F10"/>
      <c r="G10" s="21">
        <v>3</v>
      </c>
      <c r="H10" s="21">
        <v>5</v>
      </c>
      <c r="I10" s="21">
        <v>4</v>
      </c>
      <c r="J10" s="21">
        <v>4</v>
      </c>
      <c r="K10" s="42">
        <v>5</v>
      </c>
      <c r="L10" s="45">
        <f>IF(SUM(G10:K10)=0,"",AVERAGE(G10:K10))</f>
        <v>4.2</v>
      </c>
      <c r="M10" s="32">
        <f>IF(SUM(G10:K10)=0,"",L10/L$9*M$9)</f>
        <v>10.080000000000002</v>
      </c>
      <c r="N10" s="39" t="str">
        <f>IF(SUM(G10:K10)=0,"",IF(M10&lt;(M$9/2),"ไม่ผ่าน","ผ่าน"))</f>
        <v>ผ่าน</v>
      </c>
    </row>
    <row r="11" spans="1:14" ht="15.6" customHeight="1">
      <c r="A11" s="38">
        <f>IF(ข้อมูลนักเรียน!A5=0,"",ข้อมูลนักเรียน!A5)</f>
        <v>2</v>
      </c>
      <c r="B11" t="str">
        <f>IF(ข้อมูลนักเรียน!B5=0,"",ข้อมูลนักเรียน!B5)</f>
        <v>เด็กชายณฐพงศ์  แสนมนตรี</v>
      </c>
      <c r="C11"/>
      <c r="D11"/>
      <c r="E11"/>
      <c r="F11"/>
      <c r="G11" s="21">
        <v>4</v>
      </c>
      <c r="H11" s="21">
        <v>4</v>
      </c>
      <c r="I11" s="21">
        <v>3</v>
      </c>
      <c r="J11" s="21">
        <v>4</v>
      </c>
      <c r="K11" s="42">
        <v>5</v>
      </c>
      <c r="L11" s="45">
        <f t="shared" ref="L11:L49" si="0">IF(SUM(G11:K11)=0,"",AVERAGE(G11:K11))</f>
        <v>4</v>
      </c>
      <c r="M11" s="32">
        <f t="shared" ref="M11:M49" si="1">IF(SUM(G11:K11)=0,"",L11/L$9*M$9)</f>
        <v>9.6000000000000014</v>
      </c>
      <c r="N11" s="39" t="str">
        <f>IF(SUM(G11:K11)=0,"",IF(M11&lt;(M$9/2),"ไม่ผ่าน","ผ่าน"))</f>
        <v>ผ่าน</v>
      </c>
    </row>
    <row r="12" spans="1:14" ht="15.6" customHeight="1">
      <c r="A12" s="38">
        <f>IF(ข้อมูลนักเรียน!A6=0,"",ข้อมูลนักเรียน!A6)</f>
        <v>3</v>
      </c>
      <c r="B12" t="str">
        <f>IF(ข้อมูลนักเรียน!B6=0,"",ข้อมูลนักเรียน!B6)</f>
        <v>เด็กชายตะวันทอง  แก้วศรี</v>
      </c>
      <c r="C12"/>
      <c r="D12"/>
      <c r="E12"/>
      <c r="F12"/>
      <c r="G12" s="21">
        <v>5</v>
      </c>
      <c r="H12" s="21">
        <v>4</v>
      </c>
      <c r="I12" s="21">
        <v>4</v>
      </c>
      <c r="J12" s="21">
        <v>3</v>
      </c>
      <c r="K12" s="42">
        <v>5</v>
      </c>
      <c r="L12" s="45">
        <f t="shared" si="0"/>
        <v>4.2</v>
      </c>
      <c r="M12" s="32">
        <f t="shared" si="1"/>
        <v>10.080000000000002</v>
      </c>
      <c r="N12" s="39" t="str">
        <f t="shared" ref="N12:N49" si="2">IF(SUM(G12:K12)=0,"",IF(M12&lt;(M$9/2),"ไม่ผ่าน","ผ่าน"))</f>
        <v>ผ่าน</v>
      </c>
    </row>
    <row r="13" spans="1:14" ht="15.6" customHeight="1">
      <c r="A13" s="38">
        <f>IF(ข้อมูลนักเรียน!A7=0,"",ข้อมูลนักเรียน!A7)</f>
        <v>4</v>
      </c>
      <c r="B13" t="str">
        <f>IF(ข้อมูลนักเรียน!B7=0,"",ข้อมูลนักเรียน!B7)</f>
        <v>เด็กชายวันชนะ  จุฬา</v>
      </c>
      <c r="C13"/>
      <c r="D13"/>
      <c r="E13"/>
      <c r="F13"/>
      <c r="G13" s="21">
        <v>4</v>
      </c>
      <c r="H13" s="21">
        <v>4</v>
      </c>
      <c r="I13" s="21">
        <v>3</v>
      </c>
      <c r="J13" s="21">
        <v>4</v>
      </c>
      <c r="K13" s="42">
        <v>3</v>
      </c>
      <c r="L13" s="45">
        <f t="shared" si="0"/>
        <v>3.6</v>
      </c>
      <c r="M13" s="32">
        <f t="shared" si="1"/>
        <v>8.64</v>
      </c>
      <c r="N13" s="39" t="str">
        <f t="shared" si="2"/>
        <v>ผ่าน</v>
      </c>
    </row>
    <row r="14" spans="1:14" ht="15.6" customHeight="1">
      <c r="A14" s="38">
        <f>IF(ข้อมูลนักเรียน!A8=0,"",ข้อมูลนักเรียน!A8)</f>
        <v>5</v>
      </c>
      <c r="B14" t="str">
        <f>IF(ข้อมูลนักเรียน!B8=0,"",ข้อมูลนักเรียน!B8)</f>
        <v>เด็กชายสิทธิศักดิ์  ปริวันตัง</v>
      </c>
      <c r="C14"/>
      <c r="D14"/>
      <c r="E14"/>
      <c r="F14"/>
      <c r="G14" s="21">
        <v>3</v>
      </c>
      <c r="H14" s="21">
        <v>3</v>
      </c>
      <c r="I14" s="21">
        <v>4</v>
      </c>
      <c r="J14" s="21">
        <v>4</v>
      </c>
      <c r="K14" s="42">
        <v>3</v>
      </c>
      <c r="L14" s="45">
        <f t="shared" si="0"/>
        <v>3.4</v>
      </c>
      <c r="M14" s="32">
        <f t="shared" si="1"/>
        <v>8.16</v>
      </c>
      <c r="N14" s="39" t="str">
        <f t="shared" si="2"/>
        <v>ผ่าน</v>
      </c>
    </row>
    <row r="15" spans="1:14" ht="15.6" customHeight="1">
      <c r="A15" s="38">
        <f>IF(ข้อมูลนักเรียน!A9=0,"",ข้อมูลนักเรียน!A9)</f>
        <v>6</v>
      </c>
      <c r="B15" t="str">
        <f>IF(ข้อมูลนักเรียน!B9=0,"",ข้อมูลนักเรียน!B9)</f>
        <v>เด็กชายสุทาเทพ  สังข์ชัย</v>
      </c>
      <c r="C15"/>
      <c r="D15"/>
      <c r="E15"/>
      <c r="F15"/>
      <c r="G15" s="21">
        <v>4</v>
      </c>
      <c r="H15" s="21">
        <v>4</v>
      </c>
      <c r="I15" s="21">
        <v>5</v>
      </c>
      <c r="J15" s="21">
        <v>4</v>
      </c>
      <c r="K15" s="42">
        <v>3</v>
      </c>
      <c r="L15" s="45">
        <f t="shared" si="0"/>
        <v>4</v>
      </c>
      <c r="M15" s="32">
        <f t="shared" si="1"/>
        <v>9.6000000000000014</v>
      </c>
      <c r="N15" s="39" t="str">
        <f t="shared" si="2"/>
        <v>ผ่าน</v>
      </c>
    </row>
    <row r="16" spans="1:14" ht="15.6" customHeight="1">
      <c r="A16" s="38">
        <f>IF(ข้อมูลนักเรียน!A10=0,"",ข้อมูลนักเรียน!A10)</f>
        <v>7</v>
      </c>
      <c r="B16" t="str">
        <f>IF(ข้อมูลนักเรียน!B10=0,"",ข้อมูลนักเรียน!B10)</f>
        <v>เด็กชายปิยังกูร  มุ่ยอ่อน</v>
      </c>
      <c r="C16"/>
      <c r="D16"/>
      <c r="E16"/>
      <c r="F16"/>
      <c r="G16" s="21">
        <v>4</v>
      </c>
      <c r="H16" s="21">
        <v>5</v>
      </c>
      <c r="I16" s="21">
        <v>5</v>
      </c>
      <c r="J16" s="21">
        <v>4</v>
      </c>
      <c r="K16" s="42">
        <v>5</v>
      </c>
      <c r="L16" s="45">
        <f t="shared" si="0"/>
        <v>4.5999999999999996</v>
      </c>
      <c r="M16" s="32">
        <f t="shared" si="1"/>
        <v>11.04</v>
      </c>
      <c r="N16" s="39" t="str">
        <f t="shared" si="2"/>
        <v>ผ่าน</v>
      </c>
    </row>
    <row r="17" spans="1:14" ht="15.6" customHeight="1">
      <c r="A17" s="38">
        <f>IF(ข้อมูลนักเรียน!A11=0,"",ข้อมูลนักเรียน!A11)</f>
        <v>8</v>
      </c>
      <c r="B17" t="str">
        <f>IF(ข้อมูลนักเรียน!B11=0,"",ข้อมูลนักเรียน!B11)</f>
        <v>เด็กชายณัตรทวัฒน์  ตรวจมรรคา</v>
      </c>
      <c r="C17"/>
      <c r="D17"/>
      <c r="E17"/>
      <c r="F17"/>
      <c r="G17" s="21">
        <v>5</v>
      </c>
      <c r="H17" s="21">
        <v>5</v>
      </c>
      <c r="I17" s="21">
        <v>4</v>
      </c>
      <c r="J17" s="21">
        <v>4</v>
      </c>
      <c r="K17" s="42">
        <v>5</v>
      </c>
      <c r="L17" s="45">
        <f t="shared" si="0"/>
        <v>4.5999999999999996</v>
      </c>
      <c r="M17" s="32">
        <f t="shared" si="1"/>
        <v>11.04</v>
      </c>
      <c r="N17" s="39" t="str">
        <f t="shared" si="2"/>
        <v>ผ่าน</v>
      </c>
    </row>
    <row r="18" spans="1:14" ht="15.6" customHeight="1">
      <c r="A18" s="38">
        <f>IF(ข้อมูลนักเรียน!A12=0,"",ข้อมูลนักเรียน!A12)</f>
        <v>9</v>
      </c>
      <c r="B18" t="str">
        <f>IF(ข้อมูลนักเรียน!B12=0,"",ข้อมูลนักเรียน!B12)</f>
        <v>เด็กชายมงคล  ศรีทอง</v>
      </c>
      <c r="C18"/>
      <c r="D18"/>
      <c r="E18"/>
      <c r="F18"/>
      <c r="G18" s="21">
        <v>2</v>
      </c>
      <c r="H18" s="21">
        <v>4</v>
      </c>
      <c r="I18" s="21">
        <v>4</v>
      </c>
      <c r="J18" s="21">
        <v>4</v>
      </c>
      <c r="K18" s="42">
        <v>4</v>
      </c>
      <c r="L18" s="45">
        <f t="shared" si="0"/>
        <v>3.6</v>
      </c>
      <c r="M18" s="32">
        <f t="shared" si="1"/>
        <v>8.64</v>
      </c>
      <c r="N18" s="39" t="str">
        <f t="shared" si="2"/>
        <v>ผ่าน</v>
      </c>
    </row>
    <row r="19" spans="1:14" ht="15.6" customHeight="1">
      <c r="A19" s="38">
        <f>IF(ข้อมูลนักเรียน!A13=0,"",ข้อมูลนักเรียน!A13)</f>
        <v>10</v>
      </c>
      <c r="B19" t="str">
        <f>IF(ข้อมูลนักเรียน!B13=0,"",ข้อมูลนักเรียน!B13)</f>
        <v>เด็กหญิงมนตรา  นที</v>
      </c>
      <c r="C19"/>
      <c r="D19"/>
      <c r="E19"/>
      <c r="F19"/>
      <c r="G19" s="21">
        <v>5</v>
      </c>
      <c r="H19" s="21">
        <v>4</v>
      </c>
      <c r="I19" s="21">
        <v>4</v>
      </c>
      <c r="J19" s="21">
        <v>5</v>
      </c>
      <c r="K19" s="42">
        <v>4</v>
      </c>
      <c r="L19" s="45">
        <f t="shared" si="0"/>
        <v>4.4000000000000004</v>
      </c>
      <c r="M19" s="32">
        <f t="shared" si="1"/>
        <v>10.560000000000002</v>
      </c>
      <c r="N19" s="39" t="str">
        <f t="shared" si="2"/>
        <v>ผ่าน</v>
      </c>
    </row>
    <row r="20" spans="1:14" ht="15.6" customHeight="1">
      <c r="A20" s="38">
        <f>IF(ข้อมูลนักเรียน!A14=0,"",ข้อมูลนักเรียน!A14)</f>
        <v>11</v>
      </c>
      <c r="B20" t="str">
        <f>IF(ข้อมูลนักเรียน!B14=0,"",ข้อมูลนักเรียน!B14)</f>
        <v>เด็กหญิงศิรินภา  พึ่งแตง</v>
      </c>
      <c r="C20"/>
      <c r="D20"/>
      <c r="E20"/>
      <c r="F20"/>
      <c r="G20" s="21">
        <v>5</v>
      </c>
      <c r="H20" s="21">
        <v>3</v>
      </c>
      <c r="I20" s="21">
        <v>3</v>
      </c>
      <c r="J20" s="21">
        <v>4</v>
      </c>
      <c r="K20" s="42">
        <v>3</v>
      </c>
      <c r="L20" s="45">
        <f t="shared" si="0"/>
        <v>3.6</v>
      </c>
      <c r="M20" s="32">
        <f t="shared" si="1"/>
        <v>8.64</v>
      </c>
      <c r="N20" s="39" t="str">
        <f t="shared" si="2"/>
        <v>ผ่าน</v>
      </c>
    </row>
    <row r="21" spans="1:14" ht="15.6" customHeight="1">
      <c r="A21" s="38">
        <f>IF(ข้อมูลนักเรียน!A15=0,"",ข้อมูลนักเรียน!A15)</f>
        <v>12</v>
      </c>
      <c r="B21" t="str">
        <f>IF(ข้อมูลนักเรียน!B15=0,"",ข้อมูลนักเรียน!B15)</f>
        <v>เด็กหญิงกัญญาภัค  จันทสิทธิ์</v>
      </c>
      <c r="C21"/>
      <c r="D21"/>
      <c r="E21"/>
      <c r="F21"/>
      <c r="G21" s="21">
        <v>3</v>
      </c>
      <c r="H21" s="21">
        <v>4</v>
      </c>
      <c r="I21" s="21">
        <v>4</v>
      </c>
      <c r="J21" s="21">
        <v>4</v>
      </c>
      <c r="K21" s="42">
        <v>5</v>
      </c>
      <c r="L21" s="45">
        <f t="shared" si="0"/>
        <v>4</v>
      </c>
      <c r="M21" s="32">
        <f t="shared" si="1"/>
        <v>9.6000000000000014</v>
      </c>
      <c r="N21" s="39" t="str">
        <f t="shared" si="2"/>
        <v>ผ่าน</v>
      </c>
    </row>
    <row r="22" spans="1:14" ht="15.6" customHeight="1">
      <c r="A22" s="38">
        <f>IF(ข้อมูลนักเรียน!A16=0,"",ข้อมูลนักเรียน!A16)</f>
        <v>13</v>
      </c>
      <c r="B22" t="str">
        <f>IF(ข้อมูลนักเรียน!B16=0,"",ข้อมูลนักเรียน!B16)</f>
        <v>เด็กหญิงกัลยกร     สนิท</v>
      </c>
      <c r="C22"/>
      <c r="D22"/>
      <c r="E22"/>
      <c r="F22"/>
      <c r="G22" s="21">
        <v>4</v>
      </c>
      <c r="H22" s="21">
        <v>4</v>
      </c>
      <c r="I22" s="21">
        <v>3</v>
      </c>
      <c r="J22" s="21">
        <v>3</v>
      </c>
      <c r="K22" s="42">
        <v>3</v>
      </c>
      <c r="L22" s="45">
        <f t="shared" si="0"/>
        <v>3.4</v>
      </c>
      <c r="M22" s="32">
        <f t="shared" si="1"/>
        <v>8.16</v>
      </c>
      <c r="N22" s="39" t="str">
        <f t="shared" si="2"/>
        <v>ผ่าน</v>
      </c>
    </row>
    <row r="23" spans="1:14" ht="15.6" customHeight="1">
      <c r="A23" s="38">
        <f>IF(ข้อมูลนักเรียน!A17=0,"",ข้อมูลนักเรียน!A17)</f>
        <v>14</v>
      </c>
      <c r="B23" t="str">
        <f>IF(ข้อมูลนักเรียน!B17=0,"",ข้อมูลนักเรียน!B17)</f>
        <v>เด็กหญิงปัทมวรรณ  สินทรัพย์</v>
      </c>
      <c r="C23"/>
      <c r="D23"/>
      <c r="E23"/>
      <c r="F23"/>
      <c r="G23" s="21">
        <v>4</v>
      </c>
      <c r="H23" s="21">
        <v>5</v>
      </c>
      <c r="I23" s="21">
        <v>4</v>
      </c>
      <c r="J23" s="21">
        <v>4</v>
      </c>
      <c r="K23" s="42">
        <v>4</v>
      </c>
      <c r="L23" s="45">
        <f t="shared" si="0"/>
        <v>4.2</v>
      </c>
      <c r="M23" s="32">
        <f t="shared" si="1"/>
        <v>10.080000000000002</v>
      </c>
      <c r="N23" s="39" t="str">
        <f t="shared" si="2"/>
        <v>ผ่าน</v>
      </c>
    </row>
    <row r="24" spans="1:14" ht="15.6" customHeight="1">
      <c r="A24" s="38">
        <f>IF(ข้อมูลนักเรียน!A18=0,"",ข้อมูลนักเรียน!A18)</f>
        <v>15</v>
      </c>
      <c r="B24" t="str">
        <f>IF(ข้อมูลนักเรียน!B18=0,"",ข้อมูลนักเรียน!B18)</f>
        <v>เด็กหญิงปาริชาติ  ภารชมพู</v>
      </c>
      <c r="C24"/>
      <c r="D24"/>
      <c r="E24"/>
      <c r="F24"/>
      <c r="G24" s="21">
        <v>5</v>
      </c>
      <c r="H24" s="21">
        <v>4</v>
      </c>
      <c r="I24" s="21">
        <v>3</v>
      </c>
      <c r="J24" s="21">
        <v>5</v>
      </c>
      <c r="K24" s="42">
        <v>4</v>
      </c>
      <c r="L24" s="45">
        <f t="shared" si="0"/>
        <v>4.2</v>
      </c>
      <c r="M24" s="32">
        <f t="shared" si="1"/>
        <v>10.080000000000002</v>
      </c>
      <c r="N24" s="39" t="str">
        <f t="shared" si="2"/>
        <v>ผ่าน</v>
      </c>
    </row>
    <row r="25" spans="1:14" ht="15.6" customHeight="1">
      <c r="A25" s="38">
        <f>IF(ข้อมูลนักเรียน!A19=0,"",ข้อมูลนักเรียน!A19)</f>
        <v>16</v>
      </c>
      <c r="B25" t="str">
        <f>IF(ข้อมูลนักเรียน!B19=0,"",ข้อมูลนักเรียน!B19)</f>
        <v>เด็กหญิงภัครนันท์  สง่า</v>
      </c>
      <c r="C25"/>
      <c r="D25"/>
      <c r="E25"/>
      <c r="F25"/>
      <c r="G25" s="21">
        <v>3</v>
      </c>
      <c r="H25" s="21">
        <v>4</v>
      </c>
      <c r="I25" s="21">
        <v>4</v>
      </c>
      <c r="J25" s="21">
        <v>3</v>
      </c>
      <c r="K25" s="42">
        <v>4</v>
      </c>
      <c r="L25" s="45">
        <f t="shared" si="0"/>
        <v>3.6</v>
      </c>
      <c r="M25" s="32">
        <f t="shared" si="1"/>
        <v>8.64</v>
      </c>
      <c r="N25" s="39" t="str">
        <f t="shared" si="2"/>
        <v>ผ่าน</v>
      </c>
    </row>
    <row r="26" spans="1:14" ht="15.6" customHeight="1">
      <c r="A26" s="38">
        <f>IF(ข้อมูลนักเรียน!A20=0,"",ข้อมูลนักเรียน!A20)</f>
        <v>17</v>
      </c>
      <c r="B26" t="str">
        <f>IF(ข้อมูลนักเรียน!B20=0,"",ข้อมูลนักเรียน!B20)</f>
        <v>เด็กหญิงมนัสวีร์  ขุนสงคราม</v>
      </c>
      <c r="C26"/>
      <c r="D26"/>
      <c r="E26"/>
      <c r="F26"/>
      <c r="G26" s="21">
        <v>4</v>
      </c>
      <c r="H26" s="21">
        <v>5</v>
      </c>
      <c r="I26" s="21">
        <v>4</v>
      </c>
      <c r="J26" s="21">
        <v>4</v>
      </c>
      <c r="K26" s="42">
        <v>5</v>
      </c>
      <c r="L26" s="45">
        <f t="shared" si="0"/>
        <v>4.4000000000000004</v>
      </c>
      <c r="M26" s="32">
        <f t="shared" si="1"/>
        <v>10.560000000000002</v>
      </c>
      <c r="N26" s="39" t="str">
        <f t="shared" si="2"/>
        <v>ผ่าน</v>
      </c>
    </row>
    <row r="27" spans="1:14" ht="15.6" customHeight="1">
      <c r="A27" s="38">
        <f>IF(ข้อมูลนักเรียน!A21=0,"",ข้อมูลนักเรียน!A21)</f>
        <v>18</v>
      </c>
      <c r="B27" t="str">
        <f>IF(ข้อมูลนักเรียน!B21=0,"",ข้อมูลนักเรียน!B21)</f>
        <v>เด็กหญิงวนารี  สินธุรักษ์</v>
      </c>
      <c r="C27"/>
      <c r="D27"/>
      <c r="E27"/>
      <c r="F27"/>
      <c r="G27" s="21">
        <v>3</v>
      </c>
      <c r="H27" s="21">
        <v>3</v>
      </c>
      <c r="I27" s="21">
        <v>4</v>
      </c>
      <c r="J27" s="21">
        <v>4</v>
      </c>
      <c r="K27" s="42">
        <v>4</v>
      </c>
      <c r="L27" s="45">
        <f t="shared" si="0"/>
        <v>3.6</v>
      </c>
      <c r="M27" s="32">
        <f t="shared" si="1"/>
        <v>8.64</v>
      </c>
      <c r="N27" s="39" t="str">
        <f t="shared" si="2"/>
        <v>ผ่าน</v>
      </c>
    </row>
    <row r="28" spans="1:14" ht="15.6" customHeight="1">
      <c r="A28" s="38">
        <f>IF(ข้อมูลนักเรียน!A22=0,"",ข้อมูลนักเรียน!A22)</f>
        <v>19</v>
      </c>
      <c r="B28" t="str">
        <f>IF(ข้อมูลนักเรียน!B22=0,"",ข้อมูลนักเรียน!B22)</f>
        <v>เด็กหญิงสุชัญญา  ประดิษฐ์</v>
      </c>
      <c r="C28"/>
      <c r="D28"/>
      <c r="E28"/>
      <c r="F28"/>
      <c r="G28" s="21">
        <v>4</v>
      </c>
      <c r="H28" s="21">
        <v>4</v>
      </c>
      <c r="I28" s="21">
        <v>3</v>
      </c>
      <c r="J28" s="21">
        <v>4</v>
      </c>
      <c r="K28" s="42">
        <v>2</v>
      </c>
      <c r="L28" s="45">
        <f t="shared" si="0"/>
        <v>3.4</v>
      </c>
      <c r="M28" s="32">
        <f t="shared" si="1"/>
        <v>8.16</v>
      </c>
      <c r="N28" s="39" t="str">
        <f t="shared" si="2"/>
        <v>ผ่าน</v>
      </c>
    </row>
    <row r="29" spans="1:14" ht="15.6" customHeight="1">
      <c r="A29" s="38">
        <f>IF(ข้อมูลนักเรียน!A23=0,"",ข้อมูลนักเรียน!A23)</f>
        <v>20</v>
      </c>
      <c r="B29" t="str">
        <f>IF(ข้อมูลนักเรียน!B23=0,"",ข้อมูลนักเรียน!B23)</f>
        <v>เด็กหญิงชลิตา  จันต๊ะ</v>
      </c>
      <c r="C29"/>
      <c r="D29"/>
      <c r="E29"/>
      <c r="F29"/>
      <c r="G29" s="21">
        <v>5</v>
      </c>
      <c r="H29" s="21">
        <v>5</v>
      </c>
      <c r="I29" s="21">
        <v>4</v>
      </c>
      <c r="J29" s="21">
        <v>4</v>
      </c>
      <c r="K29" s="42">
        <v>4</v>
      </c>
      <c r="L29" s="45">
        <f t="shared" si="0"/>
        <v>4.4000000000000004</v>
      </c>
      <c r="M29" s="32">
        <f t="shared" si="1"/>
        <v>10.560000000000002</v>
      </c>
      <c r="N29" s="39" t="str">
        <f t="shared" si="2"/>
        <v>ผ่าน</v>
      </c>
    </row>
    <row r="30" spans="1:14" ht="15.6" customHeight="1">
      <c r="A30" s="38">
        <f>IF(ข้อมูลนักเรียน!A24=0,"",ข้อมูลนักเรียน!A24)</f>
        <v>21</v>
      </c>
      <c r="B30" t="str">
        <f>IF(ข้อมูลนักเรียน!B24=0,"",ข้อมูลนักเรียน!B24)</f>
        <v>เด็กหญิงสุภาพร  คล้ายปลื้ม</v>
      </c>
      <c r="C30"/>
      <c r="D30"/>
      <c r="E30"/>
      <c r="F30"/>
      <c r="G30" s="21">
        <v>5</v>
      </c>
      <c r="H30" s="21">
        <v>5</v>
      </c>
      <c r="I30" s="21">
        <v>4</v>
      </c>
      <c r="J30" s="21">
        <v>4</v>
      </c>
      <c r="K30" s="42">
        <v>5</v>
      </c>
      <c r="L30" s="45">
        <f t="shared" si="0"/>
        <v>4.5999999999999996</v>
      </c>
      <c r="M30" s="32">
        <f t="shared" si="1"/>
        <v>11.04</v>
      </c>
      <c r="N30" s="39" t="str">
        <f t="shared" si="2"/>
        <v>ผ่าน</v>
      </c>
    </row>
    <row r="31" spans="1:14" ht="15.6" customHeight="1">
      <c r="A31" s="38" t="str">
        <f>IF(ข้อมูลนักเรียน!A25=0,"",ข้อมูลนักเรียน!A25)</f>
        <v/>
      </c>
      <c r="B31" s="121" t="str">
        <f>IF(ข้อมูลนักเรียน!B25=0,"",ข้อมูลนักเรียน!B25)</f>
        <v/>
      </c>
      <c r="C31" s="121"/>
      <c r="D31" s="121"/>
      <c r="E31" s="121"/>
      <c r="F31" s="121"/>
      <c r="G31" s="21"/>
      <c r="H31" s="21"/>
      <c r="I31" s="21"/>
      <c r="J31" s="21"/>
      <c r="K31" s="42"/>
      <c r="L31" s="45" t="str">
        <f t="shared" si="0"/>
        <v/>
      </c>
      <c r="M31" s="32" t="str">
        <f t="shared" si="1"/>
        <v/>
      </c>
      <c r="N31" s="39" t="str">
        <f t="shared" si="2"/>
        <v/>
      </c>
    </row>
    <row r="32" spans="1:14" ht="15.6" customHeight="1">
      <c r="A32" s="38" t="str">
        <f>IF(ข้อมูลนักเรียน!A26=0,"",ข้อมูลนักเรียน!A26)</f>
        <v/>
      </c>
      <c r="B32" s="121" t="str">
        <f>IF(ข้อมูลนักเรียน!B26=0,"",ข้อมูลนักเรียน!B26)</f>
        <v/>
      </c>
      <c r="C32" s="121"/>
      <c r="D32" s="121"/>
      <c r="E32" s="121"/>
      <c r="F32" s="121"/>
      <c r="G32" s="21"/>
      <c r="H32" s="21"/>
      <c r="I32" s="21"/>
      <c r="J32" s="21"/>
      <c r="K32" s="42"/>
      <c r="L32" s="45" t="str">
        <f t="shared" si="0"/>
        <v/>
      </c>
      <c r="M32" s="32" t="str">
        <f t="shared" si="1"/>
        <v/>
      </c>
      <c r="N32" s="39" t="str">
        <f t="shared" si="2"/>
        <v/>
      </c>
    </row>
    <row r="33" spans="1:14" ht="15.6" customHeight="1">
      <c r="A33" s="38" t="str">
        <f>IF(ข้อมูลนักเรียน!A27=0,"",ข้อมูลนักเรียน!A27)</f>
        <v/>
      </c>
      <c r="B33" s="121" t="str">
        <f>IF(ข้อมูลนักเรียน!B27=0,"",ข้อมูลนักเรียน!B27)</f>
        <v/>
      </c>
      <c r="C33" s="121"/>
      <c r="D33" s="121"/>
      <c r="E33" s="121"/>
      <c r="F33" s="121"/>
      <c r="G33" s="21"/>
      <c r="H33" s="21"/>
      <c r="I33" s="21"/>
      <c r="J33" s="21"/>
      <c r="K33" s="42"/>
      <c r="L33" s="45" t="str">
        <f t="shared" si="0"/>
        <v/>
      </c>
      <c r="M33" s="32" t="str">
        <f t="shared" si="1"/>
        <v/>
      </c>
      <c r="N33" s="39" t="str">
        <f t="shared" si="2"/>
        <v/>
      </c>
    </row>
    <row r="34" spans="1:14" ht="15.6" customHeight="1">
      <c r="A34" s="38" t="str">
        <f>IF(ข้อมูลนักเรียน!A28=0,"",ข้อมูลนักเรียน!A28)</f>
        <v/>
      </c>
      <c r="B34" s="121" t="str">
        <f>IF(ข้อมูลนักเรียน!B28=0,"",ข้อมูลนักเรียน!B28)</f>
        <v/>
      </c>
      <c r="C34" s="121"/>
      <c r="D34" s="121"/>
      <c r="E34" s="121"/>
      <c r="F34" s="121"/>
      <c r="G34" s="21"/>
      <c r="H34" s="21"/>
      <c r="I34" s="21"/>
      <c r="J34" s="21"/>
      <c r="K34" s="42"/>
      <c r="L34" s="45" t="str">
        <f t="shared" si="0"/>
        <v/>
      </c>
      <c r="M34" s="32" t="str">
        <f t="shared" si="1"/>
        <v/>
      </c>
      <c r="N34" s="39" t="str">
        <f t="shared" si="2"/>
        <v/>
      </c>
    </row>
    <row r="35" spans="1:14" ht="15.6" customHeight="1">
      <c r="A35" s="38" t="str">
        <f>IF(ข้อมูลนักเรียน!A29=0,"",ข้อมูลนักเรียน!A29)</f>
        <v/>
      </c>
      <c r="B35" s="121" t="str">
        <f>IF(ข้อมูลนักเรียน!B29=0,"",ข้อมูลนักเรียน!B29)</f>
        <v/>
      </c>
      <c r="C35" s="121"/>
      <c r="D35" s="121"/>
      <c r="E35" s="121"/>
      <c r="F35" s="121"/>
      <c r="G35" s="21"/>
      <c r="H35" s="21"/>
      <c r="I35" s="21"/>
      <c r="J35" s="21"/>
      <c r="K35" s="42"/>
      <c r="L35" s="45" t="str">
        <f t="shared" si="0"/>
        <v/>
      </c>
      <c r="M35" s="32" t="str">
        <f t="shared" si="1"/>
        <v/>
      </c>
      <c r="N35" s="39" t="str">
        <f t="shared" si="2"/>
        <v/>
      </c>
    </row>
    <row r="36" spans="1:14" ht="15.6" customHeight="1">
      <c r="A36" s="38" t="str">
        <f>IF(ข้อมูลนักเรียน!A30=0,"",ข้อมูลนักเรียน!A30)</f>
        <v/>
      </c>
      <c r="B36" s="121" t="str">
        <f>IF(ข้อมูลนักเรียน!B30=0,"",ข้อมูลนักเรียน!B30)</f>
        <v/>
      </c>
      <c r="C36" s="121"/>
      <c r="D36" s="121"/>
      <c r="E36" s="121"/>
      <c r="F36" s="121"/>
      <c r="G36" s="21"/>
      <c r="H36" s="21"/>
      <c r="I36" s="21"/>
      <c r="J36" s="21"/>
      <c r="K36" s="42"/>
      <c r="L36" s="45" t="str">
        <f t="shared" si="0"/>
        <v/>
      </c>
      <c r="M36" s="32" t="str">
        <f t="shared" si="1"/>
        <v/>
      </c>
      <c r="N36" s="39" t="str">
        <f t="shared" si="2"/>
        <v/>
      </c>
    </row>
    <row r="37" spans="1:14" ht="15.6" customHeight="1">
      <c r="A37" s="38" t="str">
        <f>IF(ข้อมูลนักเรียน!A31=0,"",ข้อมูลนักเรียน!A31)</f>
        <v/>
      </c>
      <c r="B37" s="121" t="str">
        <f>IF(ข้อมูลนักเรียน!B31=0,"",ข้อมูลนักเรียน!B31)</f>
        <v/>
      </c>
      <c r="C37" s="121"/>
      <c r="D37" s="121"/>
      <c r="E37" s="121"/>
      <c r="F37" s="121"/>
      <c r="G37" s="21"/>
      <c r="H37" s="21"/>
      <c r="I37" s="21"/>
      <c r="J37" s="21"/>
      <c r="K37" s="42"/>
      <c r="L37" s="45" t="str">
        <f t="shared" si="0"/>
        <v/>
      </c>
      <c r="M37" s="32" t="str">
        <f t="shared" si="1"/>
        <v/>
      </c>
      <c r="N37" s="39" t="str">
        <f t="shared" si="2"/>
        <v/>
      </c>
    </row>
    <row r="38" spans="1:14" ht="15.6" customHeight="1">
      <c r="A38" s="38" t="str">
        <f>IF(ข้อมูลนักเรียน!A32=0,"",ข้อมูลนักเรียน!A32)</f>
        <v/>
      </c>
      <c r="B38" s="121" t="str">
        <f>IF(ข้อมูลนักเรียน!B32=0,"",ข้อมูลนักเรียน!B32)</f>
        <v/>
      </c>
      <c r="C38" s="121"/>
      <c r="D38" s="121"/>
      <c r="E38" s="121"/>
      <c r="F38" s="121"/>
      <c r="G38" s="21"/>
      <c r="H38" s="21"/>
      <c r="I38" s="21"/>
      <c r="J38" s="21"/>
      <c r="K38" s="42"/>
      <c r="L38" s="45" t="str">
        <f t="shared" si="0"/>
        <v/>
      </c>
      <c r="M38" s="32" t="str">
        <f t="shared" si="1"/>
        <v/>
      </c>
      <c r="N38" s="39" t="str">
        <f t="shared" si="2"/>
        <v/>
      </c>
    </row>
    <row r="39" spans="1:14" ht="15.6" customHeight="1">
      <c r="A39" s="38" t="str">
        <f>IF(ข้อมูลนักเรียน!A33=0,"",ข้อมูลนักเรียน!A33)</f>
        <v/>
      </c>
      <c r="B39" s="121" t="str">
        <f>IF(ข้อมูลนักเรียน!B33=0,"",ข้อมูลนักเรียน!B33)</f>
        <v/>
      </c>
      <c r="C39" s="121"/>
      <c r="D39" s="121"/>
      <c r="E39" s="121"/>
      <c r="F39" s="121"/>
      <c r="G39" s="21"/>
      <c r="H39" s="21"/>
      <c r="I39" s="21"/>
      <c r="J39" s="21"/>
      <c r="K39" s="42"/>
      <c r="L39" s="45" t="str">
        <f t="shared" si="0"/>
        <v/>
      </c>
      <c r="M39" s="32" t="str">
        <f t="shared" si="1"/>
        <v/>
      </c>
      <c r="N39" s="39" t="str">
        <f t="shared" si="2"/>
        <v/>
      </c>
    </row>
    <row r="40" spans="1:14" ht="15.6" customHeight="1">
      <c r="A40" s="38" t="str">
        <f>IF(ข้อมูลนักเรียน!A34=0,"",ข้อมูลนักเรียน!A34)</f>
        <v/>
      </c>
      <c r="B40" s="121" t="str">
        <f>IF(ข้อมูลนักเรียน!B34=0,"",ข้อมูลนักเรียน!B34)</f>
        <v/>
      </c>
      <c r="C40" s="121"/>
      <c r="D40" s="121"/>
      <c r="E40" s="121"/>
      <c r="F40" s="121"/>
      <c r="G40" s="21"/>
      <c r="H40" s="21"/>
      <c r="I40" s="21"/>
      <c r="J40" s="21"/>
      <c r="K40" s="42"/>
      <c r="L40" s="45" t="str">
        <f t="shared" si="0"/>
        <v/>
      </c>
      <c r="M40" s="32" t="str">
        <f t="shared" si="1"/>
        <v/>
      </c>
      <c r="N40" s="39" t="str">
        <f t="shared" si="2"/>
        <v/>
      </c>
    </row>
    <row r="41" spans="1:14" ht="15.6" customHeight="1">
      <c r="A41" s="38" t="str">
        <f>IF(ข้อมูลนักเรียน!A35=0,"",ข้อมูลนักเรียน!A35)</f>
        <v/>
      </c>
      <c r="B41" s="121" t="str">
        <f>IF(ข้อมูลนักเรียน!B35=0,"",ข้อมูลนักเรียน!B35)</f>
        <v/>
      </c>
      <c r="C41" s="121"/>
      <c r="D41" s="121"/>
      <c r="E41" s="121"/>
      <c r="F41" s="121"/>
      <c r="G41" s="21"/>
      <c r="H41" s="21"/>
      <c r="I41" s="21"/>
      <c r="J41" s="21"/>
      <c r="K41" s="42"/>
      <c r="L41" s="45" t="str">
        <f t="shared" si="0"/>
        <v/>
      </c>
      <c r="M41" s="32" t="str">
        <f t="shared" si="1"/>
        <v/>
      </c>
      <c r="N41" s="39" t="str">
        <f t="shared" si="2"/>
        <v/>
      </c>
    </row>
    <row r="42" spans="1:14" ht="15.6" customHeight="1">
      <c r="A42" s="38" t="str">
        <f>IF(ข้อมูลนักเรียน!A36=0,"",ข้อมูลนักเรียน!A36)</f>
        <v/>
      </c>
      <c r="B42" s="121" t="str">
        <f>IF(ข้อมูลนักเรียน!B36=0,"",ข้อมูลนักเรียน!B36)</f>
        <v/>
      </c>
      <c r="C42" s="121"/>
      <c r="D42" s="121"/>
      <c r="E42" s="121"/>
      <c r="F42" s="121"/>
      <c r="G42" s="21"/>
      <c r="H42" s="21"/>
      <c r="I42" s="21"/>
      <c r="J42" s="21"/>
      <c r="K42" s="42"/>
      <c r="L42" s="45" t="str">
        <f t="shared" si="0"/>
        <v/>
      </c>
      <c r="M42" s="32" t="str">
        <f t="shared" si="1"/>
        <v/>
      </c>
      <c r="N42" s="39" t="str">
        <f t="shared" si="2"/>
        <v/>
      </c>
    </row>
    <row r="43" spans="1:14" ht="15.6" customHeight="1">
      <c r="A43" s="38" t="str">
        <f>IF(ข้อมูลนักเรียน!A37=0,"",ข้อมูลนักเรียน!A37)</f>
        <v/>
      </c>
      <c r="B43" s="121" t="str">
        <f>IF(ข้อมูลนักเรียน!B37=0,"",ข้อมูลนักเรียน!B37)</f>
        <v/>
      </c>
      <c r="C43" s="121"/>
      <c r="D43" s="121"/>
      <c r="E43" s="121"/>
      <c r="F43" s="121"/>
      <c r="G43" s="21"/>
      <c r="H43" s="21"/>
      <c r="I43" s="21"/>
      <c r="J43" s="21"/>
      <c r="K43" s="42"/>
      <c r="L43" s="45" t="str">
        <f t="shared" si="0"/>
        <v/>
      </c>
      <c r="M43" s="32" t="str">
        <f t="shared" si="1"/>
        <v/>
      </c>
      <c r="N43" s="39" t="str">
        <f t="shared" si="2"/>
        <v/>
      </c>
    </row>
    <row r="44" spans="1:14" ht="15.6" customHeight="1">
      <c r="A44" s="38" t="str">
        <f>IF(ข้อมูลนักเรียน!A38=0,"",ข้อมูลนักเรียน!A38)</f>
        <v/>
      </c>
      <c r="B44" s="121" t="str">
        <f>IF(ข้อมูลนักเรียน!B38=0,"",ข้อมูลนักเรียน!B38)</f>
        <v/>
      </c>
      <c r="C44" s="121"/>
      <c r="D44" s="121"/>
      <c r="E44" s="121"/>
      <c r="F44" s="121"/>
      <c r="G44" s="21"/>
      <c r="H44" s="21"/>
      <c r="I44" s="21"/>
      <c r="J44" s="21"/>
      <c r="K44" s="42"/>
      <c r="L44" s="45" t="str">
        <f t="shared" si="0"/>
        <v/>
      </c>
      <c r="M44" s="32" t="str">
        <f t="shared" si="1"/>
        <v/>
      </c>
      <c r="N44" s="39" t="str">
        <f t="shared" si="2"/>
        <v/>
      </c>
    </row>
    <row r="45" spans="1:14" ht="15.6" customHeight="1">
      <c r="A45" s="38" t="str">
        <f>IF(ข้อมูลนักเรียน!A39=0,"",ข้อมูลนักเรียน!A39)</f>
        <v/>
      </c>
      <c r="B45" s="121" t="str">
        <f>IF(ข้อมูลนักเรียน!B39=0,"",ข้อมูลนักเรียน!B39)</f>
        <v/>
      </c>
      <c r="C45" s="121"/>
      <c r="D45" s="121"/>
      <c r="E45" s="121"/>
      <c r="F45" s="121"/>
      <c r="G45" s="21"/>
      <c r="H45" s="21"/>
      <c r="I45" s="21"/>
      <c r="J45" s="21"/>
      <c r="K45" s="42"/>
      <c r="L45" s="45" t="str">
        <f t="shared" si="0"/>
        <v/>
      </c>
      <c r="M45" s="32" t="str">
        <f t="shared" si="1"/>
        <v/>
      </c>
      <c r="N45" s="39" t="str">
        <f t="shared" si="2"/>
        <v/>
      </c>
    </row>
    <row r="46" spans="1:14" ht="15.6" customHeight="1">
      <c r="A46" s="38" t="str">
        <f>IF(ข้อมูลนักเรียน!A40=0,"",ข้อมูลนักเรียน!A40)</f>
        <v/>
      </c>
      <c r="B46" s="121" t="str">
        <f>IF(ข้อมูลนักเรียน!B40=0,"",ข้อมูลนักเรียน!B40)</f>
        <v/>
      </c>
      <c r="C46" s="121"/>
      <c r="D46" s="121"/>
      <c r="E46" s="121"/>
      <c r="F46" s="121"/>
      <c r="G46" s="21"/>
      <c r="H46" s="21"/>
      <c r="I46" s="21"/>
      <c r="J46" s="21"/>
      <c r="K46" s="42"/>
      <c r="L46" s="45" t="str">
        <f t="shared" si="0"/>
        <v/>
      </c>
      <c r="M46" s="32" t="str">
        <f t="shared" si="1"/>
        <v/>
      </c>
      <c r="N46" s="39" t="str">
        <f t="shared" si="2"/>
        <v/>
      </c>
    </row>
    <row r="47" spans="1:14" ht="15.6" customHeight="1">
      <c r="A47" s="38" t="str">
        <f>IF(ข้อมูลนักเรียน!A41=0,"",ข้อมูลนักเรียน!A41)</f>
        <v/>
      </c>
      <c r="B47" s="121" t="str">
        <f>IF(ข้อมูลนักเรียน!B41=0,"",ข้อมูลนักเรียน!B41)</f>
        <v/>
      </c>
      <c r="C47" s="121"/>
      <c r="D47" s="121"/>
      <c r="E47" s="121"/>
      <c r="F47" s="121"/>
      <c r="G47" s="21"/>
      <c r="H47" s="21"/>
      <c r="I47" s="21"/>
      <c r="J47" s="21"/>
      <c r="K47" s="42"/>
      <c r="L47" s="45" t="str">
        <f t="shared" si="0"/>
        <v/>
      </c>
      <c r="M47" s="32" t="str">
        <f t="shared" si="1"/>
        <v/>
      </c>
      <c r="N47" s="39" t="str">
        <f t="shared" si="2"/>
        <v/>
      </c>
    </row>
    <row r="48" spans="1:14" ht="15.6" customHeight="1">
      <c r="A48" s="38" t="str">
        <f>IF(ข้อมูลนักเรียน!A42=0,"",ข้อมูลนักเรียน!A42)</f>
        <v/>
      </c>
      <c r="B48" s="121" t="str">
        <f>IF(ข้อมูลนักเรียน!B42=0,"",ข้อมูลนักเรียน!B42)</f>
        <v/>
      </c>
      <c r="C48" s="121"/>
      <c r="D48" s="121"/>
      <c r="E48" s="121"/>
      <c r="F48" s="121"/>
      <c r="G48" s="21"/>
      <c r="H48" s="21"/>
      <c r="I48" s="21"/>
      <c r="J48" s="21"/>
      <c r="K48" s="42"/>
      <c r="L48" s="45" t="str">
        <f t="shared" si="0"/>
        <v/>
      </c>
      <c r="M48" s="32" t="str">
        <f t="shared" si="1"/>
        <v/>
      </c>
      <c r="N48" s="39" t="str">
        <f t="shared" si="2"/>
        <v/>
      </c>
    </row>
    <row r="49" spans="1:14" ht="15.6" customHeight="1" thickBot="1">
      <c r="A49" s="40" t="str">
        <f>IF(ข้อมูลนักเรียน!A43=0,"",ข้อมูลนักเรียน!A43)</f>
        <v/>
      </c>
      <c r="B49" s="122" t="str">
        <f>IF(ข้อมูลนักเรียน!B43=0,"",ข้อมูลนักเรียน!B43)</f>
        <v/>
      </c>
      <c r="C49" s="122"/>
      <c r="D49" s="122"/>
      <c r="E49" s="122"/>
      <c r="F49" s="122"/>
      <c r="G49" s="33"/>
      <c r="H49" s="33"/>
      <c r="I49" s="33"/>
      <c r="J49" s="33"/>
      <c r="K49" s="43"/>
      <c r="L49" s="45" t="str">
        <f t="shared" si="0"/>
        <v/>
      </c>
      <c r="M49" s="32" t="str">
        <f t="shared" si="1"/>
        <v/>
      </c>
      <c r="N49" s="39" t="str">
        <f t="shared" si="2"/>
        <v/>
      </c>
    </row>
    <row r="50" spans="1:14" s="18" customFormat="1" ht="15.6" customHeight="1">
      <c r="A50" s="34">
        <f>COUNT(A10:A49)</f>
        <v>21</v>
      </c>
      <c r="B50" s="137" t="s">
        <v>32</v>
      </c>
      <c r="C50" s="137"/>
      <c r="D50" s="137"/>
      <c r="E50" s="137"/>
      <c r="F50" s="137"/>
      <c r="G50" s="137"/>
      <c r="H50" s="137"/>
      <c r="I50" s="137"/>
      <c r="J50" s="35">
        <f>COUNTIF($N$10:$N$49,"ผ่าน")</f>
        <v>21</v>
      </c>
      <c r="K50" s="120" t="s">
        <v>33</v>
      </c>
      <c r="L50" s="120"/>
      <c r="M50" s="111">
        <f>J50/A50*100</f>
        <v>100</v>
      </c>
      <c r="N50" s="112"/>
    </row>
    <row r="51" spans="1:14" s="18" customFormat="1" ht="15.6" customHeight="1" thickBot="1">
      <c r="A51" s="138" t="s">
        <v>31</v>
      </c>
      <c r="B51" s="139"/>
      <c r="C51" s="139"/>
      <c r="D51" s="139"/>
      <c r="E51" s="139"/>
      <c r="F51" s="139"/>
      <c r="G51" s="139"/>
      <c r="H51" s="139"/>
      <c r="I51" s="139"/>
      <c r="J51" s="36">
        <f>(M50/100)*M$9</f>
        <v>12</v>
      </c>
      <c r="K51" s="119" t="s">
        <v>23</v>
      </c>
      <c r="L51" s="119"/>
      <c r="M51" s="109" t="str">
        <f>IF(J51&lt;5.99,"กำลังพัฒนา",IF(J51&lt;=7.49,"ปรับปรุง",IF(J51&lt;=8.99,"ดี",IF(J51&lt;=10.49,"ดีเลิศ","ยอดเยี่ยม"))))</f>
        <v>ยอดเยี่ยม</v>
      </c>
      <c r="N51" s="110"/>
    </row>
    <row r="52" spans="1:14" s="18" customFormat="1" ht="15.6" hidden="1" customHeight="1">
      <c r="A52" s="52">
        <v>1</v>
      </c>
    </row>
    <row r="53" spans="1:14" ht="15.6" hidden="1" customHeight="1">
      <c r="A53" s="23">
        <v>2</v>
      </c>
    </row>
    <row r="54" spans="1:14" ht="15.6" hidden="1" customHeight="1">
      <c r="A54" s="23">
        <v>3</v>
      </c>
    </row>
    <row r="55" spans="1:14" ht="15.6" hidden="1" customHeight="1">
      <c r="A55" s="23">
        <v>4</v>
      </c>
    </row>
    <row r="56" spans="1:14" ht="15.6" hidden="1" customHeight="1">
      <c r="A56" s="23">
        <v>5</v>
      </c>
    </row>
  </sheetData>
  <mergeCells count="38">
    <mergeCell ref="B44:F44"/>
    <mergeCell ref="B48:F48"/>
    <mergeCell ref="B47:F47"/>
    <mergeCell ref="B45:F45"/>
    <mergeCell ref="B46:F46"/>
    <mergeCell ref="B41:F41"/>
    <mergeCell ref="B42:F42"/>
    <mergeCell ref="B39:F39"/>
    <mergeCell ref="B40:F40"/>
    <mergeCell ref="B43:F43"/>
    <mergeCell ref="B37:F37"/>
    <mergeCell ref="B35:F35"/>
    <mergeCell ref="B36:F36"/>
    <mergeCell ref="B31:F31"/>
    <mergeCell ref="B38:F38"/>
    <mergeCell ref="B32:F32"/>
    <mergeCell ref="B33:F33"/>
    <mergeCell ref="B34:F34"/>
    <mergeCell ref="J6:J8"/>
    <mergeCell ref="K6:K8"/>
    <mergeCell ref="A1:N1"/>
    <mergeCell ref="B4:N4"/>
    <mergeCell ref="A5:N5"/>
    <mergeCell ref="L6:L8"/>
    <mergeCell ref="M6:M8"/>
    <mergeCell ref="N6:N8"/>
    <mergeCell ref="A6:A9"/>
    <mergeCell ref="B6:F9"/>
    <mergeCell ref="G6:G8"/>
    <mergeCell ref="H6:H8"/>
    <mergeCell ref="I6:I8"/>
    <mergeCell ref="M50:N50"/>
    <mergeCell ref="A51:I51"/>
    <mergeCell ref="K51:L51"/>
    <mergeCell ref="M51:N51"/>
    <mergeCell ref="B49:F49"/>
    <mergeCell ref="B50:I50"/>
    <mergeCell ref="K50:L50"/>
  </mergeCells>
  <dataValidations count="1">
    <dataValidation type="list" allowBlank="1" showInputMessage="1" showErrorMessage="1" sqref="G10:K49">
      <formula1>$A$52:$A$56</formula1>
    </dataValidation>
  </dataValidations>
  <pageMargins left="0.43307086614173229" right="0.12" top="0.15748031496062992" bottom="0.15748031496062992" header="0.31496062992125984" footer="0.31496062992125984"/>
  <pageSetup paperSize="9" orientation="portrait" horizont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56"/>
  <sheetViews>
    <sheetView view="pageBreakPreview" topLeftCell="A22" zoomScale="120" zoomScaleNormal="90" zoomScaleSheetLayoutView="120" workbookViewId="0">
      <selection activeCell="J50" sqref="J50"/>
    </sheetView>
  </sheetViews>
  <sheetFormatPr defaultColWidth="7.28515625" defaultRowHeight="15.6" customHeight="1"/>
  <cols>
    <col min="1" max="1" width="4.42578125" style="22" customWidth="1"/>
    <col min="2" max="6" width="4.140625" style="22" customWidth="1"/>
    <col min="7" max="11" width="9.5703125" style="22" customWidth="1"/>
    <col min="12" max="12" width="5.5703125" style="22" customWidth="1"/>
    <col min="13" max="14" width="6.85546875" style="22" customWidth="1"/>
    <col min="15" max="16384" width="7.28515625" style="22"/>
  </cols>
  <sheetData>
    <row r="1" spans="1:15" s="18" customFormat="1" ht="15.6" customHeight="1">
      <c r="A1" s="127" t="str">
        <f>ปก!A1</f>
        <v>โปรแกรมประเมินมาตรฐานการศึกษาขั้นพื้นฐานเพื่อการประกันคุณภาพภายใน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5" s="18" customFormat="1" ht="15.6" customHeight="1">
      <c r="A2" s="18" t="str">
        <f>""&amp;ปก!A11&amp;"  "&amp;ปก!B11</f>
        <v xml:space="preserve">มาตรฐานที่ 1 คุณภาพของเด็ก  </v>
      </c>
    </row>
    <row r="3" spans="1:15" s="18" customFormat="1" ht="15.6" customHeight="1">
      <c r="A3" s="18" t="str">
        <f>"  "&amp;ปก!A15</f>
        <v xml:space="preserve">  1.4 มีพัฒนาการด้านสติปัญญา สื่อสารได้ มีทักษะการคิดพื้นฐาน และแสวงหาความรู้ได้</v>
      </c>
    </row>
    <row r="4" spans="1:15" s="18" customFormat="1" ht="15.6" customHeight="1">
      <c r="B4" s="140" t="str">
        <f>""&amp;ปก!B14</f>
        <v/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</row>
    <row r="5" spans="1:15" s="18" customFormat="1" ht="15.6" customHeight="1" thickBot="1">
      <c r="A5" s="136" t="str">
        <f>"โรงเรียน"&amp;"  "&amp;ปก!F3&amp;"      "&amp;"ระดับ"&amp;"  "&amp;ปก!F2&amp;"        "&amp;"ปีการศึกษา"&amp;" "&amp;ปก!F8</f>
        <v>โรงเรียน  บ้านหนองเหียง      ระดับ  ชั้นอนุบาล 2/1        ปีการศึกษา 2561</v>
      </c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</row>
    <row r="6" spans="1:15" s="18" customFormat="1" ht="15.6" customHeight="1">
      <c r="A6" s="130" t="s">
        <v>21</v>
      </c>
      <c r="B6" s="128" t="s">
        <v>16</v>
      </c>
      <c r="C6" s="128"/>
      <c r="D6" s="128"/>
      <c r="E6" s="128"/>
      <c r="F6" s="128"/>
      <c r="G6" s="141" t="s">
        <v>62</v>
      </c>
      <c r="H6" s="141" t="s">
        <v>63</v>
      </c>
      <c r="I6" s="143" t="s">
        <v>64</v>
      </c>
      <c r="J6" s="143" t="s">
        <v>65</v>
      </c>
      <c r="K6" s="145" t="s">
        <v>66</v>
      </c>
      <c r="L6" s="125" t="s">
        <v>28</v>
      </c>
      <c r="M6" s="134" t="s">
        <v>31</v>
      </c>
      <c r="N6" s="132" t="s">
        <v>29</v>
      </c>
    </row>
    <row r="7" spans="1:15" s="18" customFormat="1" ht="15.6" customHeight="1">
      <c r="A7" s="131"/>
      <c r="B7" s="129"/>
      <c r="C7" s="129"/>
      <c r="D7" s="129"/>
      <c r="E7" s="129"/>
      <c r="F7" s="129"/>
      <c r="G7" s="142"/>
      <c r="H7" s="142"/>
      <c r="I7" s="144"/>
      <c r="J7" s="144"/>
      <c r="K7" s="146"/>
      <c r="L7" s="126"/>
      <c r="M7" s="135"/>
      <c r="N7" s="133"/>
    </row>
    <row r="8" spans="1:15" s="18" customFormat="1" ht="15.6" customHeight="1">
      <c r="A8" s="131"/>
      <c r="B8" s="129"/>
      <c r="C8" s="129"/>
      <c r="D8" s="129"/>
      <c r="E8" s="129"/>
      <c r="F8" s="129"/>
      <c r="G8" s="142"/>
      <c r="H8" s="142"/>
      <c r="I8" s="144"/>
      <c r="J8" s="144"/>
      <c r="K8" s="146"/>
      <c r="L8" s="126"/>
      <c r="M8" s="135"/>
      <c r="N8" s="133"/>
    </row>
    <row r="9" spans="1:15" s="18" customFormat="1" ht="15.6" customHeight="1">
      <c r="A9" s="131"/>
      <c r="B9" s="129"/>
      <c r="C9" s="129"/>
      <c r="D9" s="129"/>
      <c r="E9" s="129"/>
      <c r="F9" s="129"/>
      <c r="G9" s="55">
        <v>5</v>
      </c>
      <c r="H9" s="55">
        <v>5</v>
      </c>
      <c r="I9" s="55">
        <v>5</v>
      </c>
      <c r="J9" s="55">
        <v>5</v>
      </c>
      <c r="K9" s="41">
        <v>5</v>
      </c>
      <c r="L9" s="44">
        <v>5</v>
      </c>
      <c r="M9" s="55">
        <f>ปก!H15</f>
        <v>14</v>
      </c>
      <c r="N9" s="37" t="s">
        <v>30</v>
      </c>
      <c r="O9" s="57"/>
    </row>
    <row r="10" spans="1:15" ht="15.6" customHeight="1">
      <c r="A10" s="38">
        <f>IF(ข้อมูลนักเรียน!A4=0,"",ข้อมูลนักเรียน!A4)</f>
        <v>1</v>
      </c>
      <c r="B10" t="str">
        <f>IF(ข้อมูลนักเรียน!B4=0,"",ข้อมูลนักเรียน!B4)</f>
        <v>เด็กชายชอสันเพชร  เผ่าพงษา</v>
      </c>
      <c r="C10"/>
      <c r="D10"/>
      <c r="E10"/>
      <c r="F10"/>
      <c r="G10" s="21">
        <v>4</v>
      </c>
      <c r="H10" s="21">
        <v>3</v>
      </c>
      <c r="I10" s="21">
        <v>3</v>
      </c>
      <c r="J10" s="21">
        <v>4</v>
      </c>
      <c r="K10" s="42">
        <v>3</v>
      </c>
      <c r="L10" s="45">
        <f>IF(SUM(G10:K10)=0,"",AVERAGE(G10:K10))</f>
        <v>3.4</v>
      </c>
      <c r="M10" s="32">
        <f>IF(SUM(G10:K10)=0,"",L10/L$9*M$9)</f>
        <v>9.52</v>
      </c>
      <c r="N10" s="39" t="str">
        <f>IF(SUM(G10:K10)=0,"",IF(M10&lt;(M$9/2),"ไม่ผ่าน","ผ่าน"))</f>
        <v>ผ่าน</v>
      </c>
      <c r="O10" s="58"/>
    </row>
    <row r="11" spans="1:15" ht="15.6" customHeight="1">
      <c r="A11" s="38">
        <f>IF(ข้อมูลนักเรียน!A5=0,"",ข้อมูลนักเรียน!A5)</f>
        <v>2</v>
      </c>
      <c r="B11" t="str">
        <f>IF(ข้อมูลนักเรียน!B5=0,"",ข้อมูลนักเรียน!B5)</f>
        <v>เด็กชายณฐพงศ์  แสนมนตรี</v>
      </c>
      <c r="C11"/>
      <c r="D11"/>
      <c r="E11"/>
      <c r="F11"/>
      <c r="G11" s="21">
        <v>4</v>
      </c>
      <c r="H11" s="21">
        <v>3</v>
      </c>
      <c r="I11" s="21">
        <v>3</v>
      </c>
      <c r="J11" s="21">
        <v>4</v>
      </c>
      <c r="K11" s="42">
        <v>3</v>
      </c>
      <c r="L11" s="45">
        <f t="shared" ref="L11:L49" si="0">IF(SUM(G11:K11)=0,"",AVERAGE(G11:K11))</f>
        <v>3.4</v>
      </c>
      <c r="M11" s="32">
        <f t="shared" ref="M11:M49" si="1">IF(SUM(G11:K11)=0,"",L11/L$9*M$9)</f>
        <v>9.52</v>
      </c>
      <c r="N11" s="39" t="str">
        <f t="shared" ref="N11:N49" si="2">IF(SUM(G11:K11)=0,"",IF(M11&lt;(M$9/2),"ไม่ผ่าน","ผ่าน"))</f>
        <v>ผ่าน</v>
      </c>
      <c r="O11" s="58"/>
    </row>
    <row r="12" spans="1:15" ht="15.6" customHeight="1">
      <c r="A12" s="38">
        <f>IF(ข้อมูลนักเรียน!A6=0,"",ข้อมูลนักเรียน!A6)</f>
        <v>3</v>
      </c>
      <c r="B12" t="str">
        <f>IF(ข้อมูลนักเรียน!B6=0,"",ข้อมูลนักเรียน!B6)</f>
        <v>เด็กชายตะวันทอง  แก้วศรี</v>
      </c>
      <c r="C12"/>
      <c r="D12"/>
      <c r="E12"/>
      <c r="F12"/>
      <c r="G12" s="21">
        <v>4</v>
      </c>
      <c r="H12" s="21">
        <v>5</v>
      </c>
      <c r="I12" s="21">
        <v>5</v>
      </c>
      <c r="J12" s="21">
        <v>4</v>
      </c>
      <c r="K12" s="42">
        <v>4</v>
      </c>
      <c r="L12" s="45">
        <f t="shared" si="0"/>
        <v>4.4000000000000004</v>
      </c>
      <c r="M12" s="32">
        <f t="shared" si="1"/>
        <v>12.320000000000002</v>
      </c>
      <c r="N12" s="39" t="str">
        <f t="shared" si="2"/>
        <v>ผ่าน</v>
      </c>
      <c r="O12" s="58"/>
    </row>
    <row r="13" spans="1:15" ht="15.6" customHeight="1">
      <c r="A13" s="38">
        <f>IF(ข้อมูลนักเรียน!A7=0,"",ข้อมูลนักเรียน!A7)</f>
        <v>4</v>
      </c>
      <c r="B13" t="str">
        <f>IF(ข้อมูลนักเรียน!B7=0,"",ข้อมูลนักเรียน!B7)</f>
        <v>เด็กชายวันชนะ  จุฬา</v>
      </c>
      <c r="C13"/>
      <c r="D13"/>
      <c r="E13"/>
      <c r="F13"/>
      <c r="G13" s="21">
        <v>5</v>
      </c>
      <c r="H13" s="21">
        <v>3</v>
      </c>
      <c r="I13" s="21">
        <v>4</v>
      </c>
      <c r="J13" s="21">
        <v>4</v>
      </c>
      <c r="K13" s="42">
        <v>3</v>
      </c>
      <c r="L13" s="45">
        <f t="shared" si="0"/>
        <v>3.8</v>
      </c>
      <c r="M13" s="32">
        <f t="shared" si="1"/>
        <v>10.64</v>
      </c>
      <c r="N13" s="39" t="str">
        <f t="shared" si="2"/>
        <v>ผ่าน</v>
      </c>
      <c r="O13" s="58"/>
    </row>
    <row r="14" spans="1:15" ht="15.6" customHeight="1">
      <c r="A14" s="38">
        <f>IF(ข้อมูลนักเรียน!A8=0,"",ข้อมูลนักเรียน!A8)</f>
        <v>5</v>
      </c>
      <c r="B14" t="str">
        <f>IF(ข้อมูลนักเรียน!B8=0,"",ข้อมูลนักเรียน!B8)</f>
        <v>เด็กชายสิทธิศักดิ์  ปริวันตัง</v>
      </c>
      <c r="C14"/>
      <c r="D14"/>
      <c r="E14"/>
      <c r="F14"/>
      <c r="G14" s="21">
        <v>4</v>
      </c>
      <c r="H14" s="21">
        <v>4</v>
      </c>
      <c r="I14" s="21">
        <v>3</v>
      </c>
      <c r="J14" s="21">
        <v>3</v>
      </c>
      <c r="K14" s="42">
        <v>3</v>
      </c>
      <c r="L14" s="45">
        <f t="shared" si="0"/>
        <v>3.4</v>
      </c>
      <c r="M14" s="32">
        <f t="shared" si="1"/>
        <v>9.52</v>
      </c>
      <c r="N14" s="39" t="str">
        <f t="shared" si="2"/>
        <v>ผ่าน</v>
      </c>
    </row>
    <row r="15" spans="1:15" ht="15.6" customHeight="1">
      <c r="A15" s="38">
        <f>IF(ข้อมูลนักเรียน!A9=0,"",ข้อมูลนักเรียน!A9)</f>
        <v>6</v>
      </c>
      <c r="B15" t="str">
        <f>IF(ข้อมูลนักเรียน!B9=0,"",ข้อมูลนักเรียน!B9)</f>
        <v>เด็กชายสุทาเทพ  สังข์ชัย</v>
      </c>
      <c r="C15"/>
      <c r="D15"/>
      <c r="E15"/>
      <c r="F15"/>
      <c r="G15" s="21">
        <v>5</v>
      </c>
      <c r="H15" s="21">
        <v>4</v>
      </c>
      <c r="I15" s="21">
        <v>5</v>
      </c>
      <c r="J15" s="21">
        <v>4</v>
      </c>
      <c r="K15" s="42">
        <v>3</v>
      </c>
      <c r="L15" s="45">
        <f t="shared" si="0"/>
        <v>4.2</v>
      </c>
      <c r="M15" s="32">
        <f t="shared" si="1"/>
        <v>11.760000000000002</v>
      </c>
      <c r="N15" s="39" t="str">
        <f t="shared" si="2"/>
        <v>ผ่าน</v>
      </c>
    </row>
    <row r="16" spans="1:15" ht="15.6" customHeight="1">
      <c r="A16" s="38">
        <f>IF(ข้อมูลนักเรียน!A10=0,"",ข้อมูลนักเรียน!A10)</f>
        <v>7</v>
      </c>
      <c r="B16" t="str">
        <f>IF(ข้อมูลนักเรียน!B10=0,"",ข้อมูลนักเรียน!B10)</f>
        <v>เด็กชายปิยังกูร  มุ่ยอ่อน</v>
      </c>
      <c r="C16"/>
      <c r="D16"/>
      <c r="E16"/>
      <c r="F16"/>
      <c r="G16" s="21">
        <v>5</v>
      </c>
      <c r="H16" s="21">
        <v>4</v>
      </c>
      <c r="I16" s="21">
        <v>4</v>
      </c>
      <c r="J16" s="21">
        <v>4</v>
      </c>
      <c r="K16" s="42">
        <v>5</v>
      </c>
      <c r="L16" s="45">
        <f t="shared" si="0"/>
        <v>4.4000000000000004</v>
      </c>
      <c r="M16" s="32">
        <f t="shared" si="1"/>
        <v>12.320000000000002</v>
      </c>
      <c r="N16" s="39" t="str">
        <f t="shared" si="2"/>
        <v>ผ่าน</v>
      </c>
    </row>
    <row r="17" spans="1:14" ht="15.6" customHeight="1">
      <c r="A17" s="38">
        <f>IF(ข้อมูลนักเรียน!A11=0,"",ข้อมูลนักเรียน!A11)</f>
        <v>8</v>
      </c>
      <c r="B17" t="str">
        <f>IF(ข้อมูลนักเรียน!B11=0,"",ข้อมูลนักเรียน!B11)</f>
        <v>เด็กชายณัตรทวัฒน์  ตรวจมรรคา</v>
      </c>
      <c r="C17"/>
      <c r="D17"/>
      <c r="E17"/>
      <c r="F17"/>
      <c r="G17" s="21">
        <v>5</v>
      </c>
      <c r="H17" s="21">
        <v>4</v>
      </c>
      <c r="I17" s="21">
        <v>5</v>
      </c>
      <c r="J17" s="21">
        <v>5</v>
      </c>
      <c r="K17" s="42">
        <v>4</v>
      </c>
      <c r="L17" s="45">
        <f t="shared" si="0"/>
        <v>4.5999999999999996</v>
      </c>
      <c r="M17" s="32">
        <f t="shared" si="1"/>
        <v>12.879999999999999</v>
      </c>
      <c r="N17" s="39" t="str">
        <f t="shared" si="2"/>
        <v>ผ่าน</v>
      </c>
    </row>
    <row r="18" spans="1:14" ht="15.6" customHeight="1">
      <c r="A18" s="38">
        <f>IF(ข้อมูลนักเรียน!A12=0,"",ข้อมูลนักเรียน!A12)</f>
        <v>9</v>
      </c>
      <c r="B18" t="str">
        <f>IF(ข้อมูลนักเรียน!B12=0,"",ข้อมูลนักเรียน!B12)</f>
        <v>เด็กชายมงคล  ศรีทอง</v>
      </c>
      <c r="C18"/>
      <c r="D18"/>
      <c r="E18"/>
      <c r="F18"/>
      <c r="G18" s="21">
        <v>3</v>
      </c>
      <c r="H18" s="21">
        <v>2</v>
      </c>
      <c r="I18" s="21">
        <v>2</v>
      </c>
      <c r="J18" s="21">
        <v>3</v>
      </c>
      <c r="K18" s="42">
        <v>2</v>
      </c>
      <c r="L18" s="45">
        <f t="shared" si="0"/>
        <v>2.4</v>
      </c>
      <c r="M18" s="32">
        <f t="shared" si="1"/>
        <v>6.72</v>
      </c>
      <c r="N18" s="39" t="str">
        <f t="shared" si="2"/>
        <v>ไม่ผ่าน</v>
      </c>
    </row>
    <row r="19" spans="1:14" ht="15.6" customHeight="1">
      <c r="A19" s="38">
        <f>IF(ข้อมูลนักเรียน!A13=0,"",ข้อมูลนักเรียน!A13)</f>
        <v>10</v>
      </c>
      <c r="B19" t="str">
        <f>IF(ข้อมูลนักเรียน!B13=0,"",ข้อมูลนักเรียน!B13)</f>
        <v>เด็กหญิงมนตรา  นที</v>
      </c>
      <c r="C19"/>
      <c r="D19"/>
      <c r="E19"/>
      <c r="F19"/>
      <c r="G19" s="21">
        <v>4</v>
      </c>
      <c r="H19" s="21">
        <v>4</v>
      </c>
      <c r="I19" s="21">
        <v>3</v>
      </c>
      <c r="J19" s="21">
        <v>4</v>
      </c>
      <c r="K19" s="42">
        <v>5</v>
      </c>
      <c r="L19" s="45">
        <f t="shared" si="0"/>
        <v>4</v>
      </c>
      <c r="M19" s="32">
        <f t="shared" si="1"/>
        <v>11.200000000000001</v>
      </c>
      <c r="N19" s="39" t="str">
        <f t="shared" si="2"/>
        <v>ผ่าน</v>
      </c>
    </row>
    <row r="20" spans="1:14" ht="15.6" customHeight="1">
      <c r="A20" s="38">
        <f>IF(ข้อมูลนักเรียน!A14=0,"",ข้อมูลนักเรียน!A14)</f>
        <v>11</v>
      </c>
      <c r="B20" t="str">
        <f>IF(ข้อมูลนักเรียน!B14=0,"",ข้อมูลนักเรียน!B14)</f>
        <v>เด็กหญิงศิรินภา  พึ่งแตง</v>
      </c>
      <c r="C20"/>
      <c r="D20"/>
      <c r="E20"/>
      <c r="F20"/>
      <c r="G20" s="21">
        <v>3</v>
      </c>
      <c r="H20" s="21">
        <v>4</v>
      </c>
      <c r="I20" s="21">
        <v>4</v>
      </c>
      <c r="J20" s="21">
        <v>3</v>
      </c>
      <c r="K20" s="42">
        <v>4</v>
      </c>
      <c r="L20" s="45">
        <f t="shared" si="0"/>
        <v>3.6</v>
      </c>
      <c r="M20" s="32">
        <f t="shared" si="1"/>
        <v>10.08</v>
      </c>
      <c r="N20" s="39" t="str">
        <f t="shared" si="2"/>
        <v>ผ่าน</v>
      </c>
    </row>
    <row r="21" spans="1:14" ht="15.6" customHeight="1">
      <c r="A21" s="38">
        <f>IF(ข้อมูลนักเรียน!A15=0,"",ข้อมูลนักเรียน!A15)</f>
        <v>12</v>
      </c>
      <c r="B21" t="str">
        <f>IF(ข้อมูลนักเรียน!B15=0,"",ข้อมูลนักเรียน!B15)</f>
        <v>เด็กหญิงกัญญาภัค  จันทสิทธิ์</v>
      </c>
      <c r="C21"/>
      <c r="D21"/>
      <c r="E21"/>
      <c r="F21"/>
      <c r="G21" s="21">
        <v>4</v>
      </c>
      <c r="H21" s="21">
        <v>4</v>
      </c>
      <c r="I21" s="21">
        <v>4</v>
      </c>
      <c r="J21" s="21">
        <v>4</v>
      </c>
      <c r="K21" s="42">
        <v>4</v>
      </c>
      <c r="L21" s="45">
        <f t="shared" si="0"/>
        <v>4</v>
      </c>
      <c r="M21" s="32">
        <f t="shared" si="1"/>
        <v>11.200000000000001</v>
      </c>
      <c r="N21" s="39" t="str">
        <f t="shared" si="2"/>
        <v>ผ่าน</v>
      </c>
    </row>
    <row r="22" spans="1:14" ht="15.6" customHeight="1">
      <c r="A22" s="38">
        <f>IF(ข้อมูลนักเรียน!A16=0,"",ข้อมูลนักเรียน!A16)</f>
        <v>13</v>
      </c>
      <c r="B22" t="str">
        <f>IF(ข้อมูลนักเรียน!B16=0,"",ข้อมูลนักเรียน!B16)</f>
        <v>เด็กหญิงกัลยกร     สนิท</v>
      </c>
      <c r="C22"/>
      <c r="D22"/>
      <c r="E22"/>
      <c r="F22"/>
      <c r="G22" s="21">
        <v>4</v>
      </c>
      <c r="H22" s="21">
        <v>4</v>
      </c>
      <c r="I22" s="21">
        <v>4</v>
      </c>
      <c r="J22" s="21">
        <v>3</v>
      </c>
      <c r="K22" s="42">
        <v>3</v>
      </c>
      <c r="L22" s="45">
        <f t="shared" si="0"/>
        <v>3.6</v>
      </c>
      <c r="M22" s="32">
        <f t="shared" si="1"/>
        <v>10.08</v>
      </c>
      <c r="N22" s="39" t="str">
        <f t="shared" si="2"/>
        <v>ผ่าน</v>
      </c>
    </row>
    <row r="23" spans="1:14" ht="15.6" customHeight="1">
      <c r="A23" s="38">
        <f>IF(ข้อมูลนักเรียน!A17=0,"",ข้อมูลนักเรียน!A17)</f>
        <v>14</v>
      </c>
      <c r="B23" t="str">
        <f>IF(ข้อมูลนักเรียน!B17=0,"",ข้อมูลนักเรียน!B17)</f>
        <v>เด็กหญิงปัทมวรรณ  สินทรัพย์</v>
      </c>
      <c r="C23"/>
      <c r="D23"/>
      <c r="E23"/>
      <c r="F23"/>
      <c r="G23" s="21">
        <v>5</v>
      </c>
      <c r="H23" s="21">
        <v>4</v>
      </c>
      <c r="I23" s="21">
        <v>4</v>
      </c>
      <c r="J23" s="21">
        <v>4</v>
      </c>
      <c r="K23" s="42">
        <v>5</v>
      </c>
      <c r="L23" s="45">
        <f t="shared" si="0"/>
        <v>4.4000000000000004</v>
      </c>
      <c r="M23" s="32">
        <f t="shared" si="1"/>
        <v>12.320000000000002</v>
      </c>
      <c r="N23" s="39" t="str">
        <f t="shared" si="2"/>
        <v>ผ่าน</v>
      </c>
    </row>
    <row r="24" spans="1:14" ht="15.6" customHeight="1">
      <c r="A24" s="38">
        <f>IF(ข้อมูลนักเรียน!A18=0,"",ข้อมูลนักเรียน!A18)</f>
        <v>15</v>
      </c>
      <c r="B24" t="str">
        <f>IF(ข้อมูลนักเรียน!B18=0,"",ข้อมูลนักเรียน!B18)</f>
        <v>เด็กหญิงปาริชาติ  ภารชมพู</v>
      </c>
      <c r="C24"/>
      <c r="D24"/>
      <c r="E24"/>
      <c r="F24"/>
      <c r="G24" s="21">
        <v>3</v>
      </c>
      <c r="H24" s="21">
        <v>3</v>
      </c>
      <c r="I24" s="21">
        <v>4</v>
      </c>
      <c r="J24" s="21">
        <v>3</v>
      </c>
      <c r="K24" s="42">
        <v>4</v>
      </c>
      <c r="L24" s="45">
        <f t="shared" si="0"/>
        <v>3.4</v>
      </c>
      <c r="M24" s="32">
        <f t="shared" si="1"/>
        <v>9.52</v>
      </c>
      <c r="N24" s="39" t="str">
        <f t="shared" si="2"/>
        <v>ผ่าน</v>
      </c>
    </row>
    <row r="25" spans="1:14" ht="15.6" customHeight="1">
      <c r="A25" s="38">
        <f>IF(ข้อมูลนักเรียน!A19=0,"",ข้อมูลนักเรียน!A19)</f>
        <v>16</v>
      </c>
      <c r="B25" t="str">
        <f>IF(ข้อมูลนักเรียน!B19=0,"",ข้อมูลนักเรียน!B19)</f>
        <v>เด็กหญิงภัครนันท์  สง่า</v>
      </c>
      <c r="C25"/>
      <c r="D25"/>
      <c r="E25"/>
      <c r="F25"/>
      <c r="G25" s="21">
        <v>3</v>
      </c>
      <c r="H25" s="21">
        <v>4</v>
      </c>
      <c r="I25" s="21">
        <v>4</v>
      </c>
      <c r="J25" s="21">
        <v>3</v>
      </c>
      <c r="K25" s="42">
        <v>3</v>
      </c>
      <c r="L25" s="45">
        <f t="shared" si="0"/>
        <v>3.4</v>
      </c>
      <c r="M25" s="32">
        <f t="shared" si="1"/>
        <v>9.52</v>
      </c>
      <c r="N25" s="39" t="str">
        <f t="shared" si="2"/>
        <v>ผ่าน</v>
      </c>
    </row>
    <row r="26" spans="1:14" ht="15.6" customHeight="1">
      <c r="A26" s="38">
        <f>IF(ข้อมูลนักเรียน!A20=0,"",ข้อมูลนักเรียน!A20)</f>
        <v>17</v>
      </c>
      <c r="B26" t="str">
        <f>IF(ข้อมูลนักเรียน!B20=0,"",ข้อมูลนักเรียน!B20)</f>
        <v>เด็กหญิงมนัสวีร์  ขุนสงคราม</v>
      </c>
      <c r="C26"/>
      <c r="D26"/>
      <c r="E26"/>
      <c r="F26"/>
      <c r="G26" s="21">
        <v>5</v>
      </c>
      <c r="H26" s="21">
        <v>4</v>
      </c>
      <c r="I26" s="21">
        <v>5</v>
      </c>
      <c r="J26" s="21">
        <v>4</v>
      </c>
      <c r="K26" s="42">
        <v>4</v>
      </c>
      <c r="L26" s="45">
        <f t="shared" si="0"/>
        <v>4.4000000000000004</v>
      </c>
      <c r="M26" s="32">
        <f t="shared" si="1"/>
        <v>12.320000000000002</v>
      </c>
      <c r="N26" s="39" t="str">
        <f t="shared" si="2"/>
        <v>ผ่าน</v>
      </c>
    </row>
    <row r="27" spans="1:14" ht="15.6" customHeight="1">
      <c r="A27" s="38">
        <f>IF(ข้อมูลนักเรียน!A21=0,"",ข้อมูลนักเรียน!A21)</f>
        <v>18</v>
      </c>
      <c r="B27" t="str">
        <f>IF(ข้อมูลนักเรียน!B21=0,"",ข้อมูลนักเรียน!B21)</f>
        <v>เด็กหญิงวนารี  สินธุรักษ์</v>
      </c>
      <c r="C27"/>
      <c r="D27"/>
      <c r="E27"/>
      <c r="F27"/>
      <c r="G27" s="21">
        <v>4</v>
      </c>
      <c r="H27" s="21">
        <v>3</v>
      </c>
      <c r="I27" s="21">
        <v>4</v>
      </c>
      <c r="J27" s="21">
        <v>5</v>
      </c>
      <c r="K27" s="42">
        <v>5</v>
      </c>
      <c r="L27" s="45">
        <f t="shared" si="0"/>
        <v>4.2</v>
      </c>
      <c r="M27" s="32">
        <f t="shared" si="1"/>
        <v>11.760000000000002</v>
      </c>
      <c r="N27" s="39" t="str">
        <f t="shared" si="2"/>
        <v>ผ่าน</v>
      </c>
    </row>
    <row r="28" spans="1:14" ht="15.6" customHeight="1">
      <c r="A28" s="38">
        <f>IF(ข้อมูลนักเรียน!A22=0,"",ข้อมูลนักเรียน!A22)</f>
        <v>19</v>
      </c>
      <c r="B28" t="str">
        <f>IF(ข้อมูลนักเรียน!B22=0,"",ข้อมูลนักเรียน!B22)</f>
        <v>เด็กหญิงสุชัญญา  ประดิษฐ์</v>
      </c>
      <c r="C28"/>
      <c r="D28"/>
      <c r="E28"/>
      <c r="F28"/>
      <c r="G28" s="21">
        <v>3</v>
      </c>
      <c r="H28" s="21">
        <v>2</v>
      </c>
      <c r="I28" s="21">
        <v>3</v>
      </c>
      <c r="J28" s="21">
        <v>4</v>
      </c>
      <c r="K28" s="42">
        <v>4</v>
      </c>
      <c r="L28" s="45">
        <f t="shared" si="0"/>
        <v>3.2</v>
      </c>
      <c r="M28" s="32">
        <f t="shared" si="1"/>
        <v>8.9600000000000009</v>
      </c>
      <c r="N28" s="39" t="str">
        <f t="shared" si="2"/>
        <v>ผ่าน</v>
      </c>
    </row>
    <row r="29" spans="1:14" ht="15.6" customHeight="1">
      <c r="A29" s="38">
        <f>IF(ข้อมูลนักเรียน!A23=0,"",ข้อมูลนักเรียน!A23)</f>
        <v>20</v>
      </c>
      <c r="B29" t="str">
        <f>IF(ข้อมูลนักเรียน!B23=0,"",ข้อมูลนักเรียน!B23)</f>
        <v>เด็กหญิงชลิตา  จันต๊ะ</v>
      </c>
      <c r="C29"/>
      <c r="D29"/>
      <c r="E29"/>
      <c r="F29"/>
      <c r="G29" s="21">
        <v>3</v>
      </c>
      <c r="H29" s="21">
        <v>3</v>
      </c>
      <c r="I29" s="21">
        <v>3</v>
      </c>
      <c r="J29" s="21">
        <v>4</v>
      </c>
      <c r="K29" s="42">
        <v>4</v>
      </c>
      <c r="L29" s="45">
        <f t="shared" si="0"/>
        <v>3.4</v>
      </c>
      <c r="M29" s="32">
        <f t="shared" si="1"/>
        <v>9.52</v>
      </c>
      <c r="N29" s="39" t="str">
        <f t="shared" si="2"/>
        <v>ผ่าน</v>
      </c>
    </row>
    <row r="30" spans="1:14" ht="15.6" customHeight="1">
      <c r="A30" s="38">
        <f>IF(ข้อมูลนักเรียน!A24=0,"",ข้อมูลนักเรียน!A24)</f>
        <v>21</v>
      </c>
      <c r="B30" t="str">
        <f>IF(ข้อมูลนักเรียน!B24=0,"",ข้อมูลนักเรียน!B24)</f>
        <v>เด็กหญิงสุภาพร  คล้ายปลื้ม</v>
      </c>
      <c r="C30"/>
      <c r="D30"/>
      <c r="E30"/>
      <c r="F30"/>
      <c r="G30" s="21">
        <v>3</v>
      </c>
      <c r="H30" s="21">
        <v>3</v>
      </c>
      <c r="I30" s="21">
        <v>3</v>
      </c>
      <c r="J30" s="21">
        <v>4</v>
      </c>
      <c r="K30" s="42">
        <v>3</v>
      </c>
      <c r="L30" s="45">
        <f t="shared" si="0"/>
        <v>3.2</v>
      </c>
      <c r="M30" s="32">
        <f t="shared" si="1"/>
        <v>8.9600000000000009</v>
      </c>
      <c r="N30" s="39" t="str">
        <f t="shared" si="2"/>
        <v>ผ่าน</v>
      </c>
    </row>
    <row r="31" spans="1:14" ht="15.6" customHeight="1">
      <c r="A31" s="38"/>
      <c r="B31" s="121" t="str">
        <f>IF(ข้อมูลนักเรียน!B25=0,"",ข้อมูลนักเรียน!B25)</f>
        <v/>
      </c>
      <c r="C31" s="121"/>
      <c r="D31" s="121"/>
      <c r="E31" s="121"/>
      <c r="F31" s="121"/>
      <c r="G31" s="21"/>
      <c r="H31" s="21"/>
      <c r="I31" s="21"/>
      <c r="J31" s="21"/>
      <c r="K31" s="42"/>
      <c r="L31" s="45" t="str">
        <f t="shared" si="0"/>
        <v/>
      </c>
      <c r="M31" s="32" t="str">
        <f t="shared" si="1"/>
        <v/>
      </c>
      <c r="N31" s="39" t="str">
        <f t="shared" si="2"/>
        <v/>
      </c>
    </row>
    <row r="32" spans="1:14" ht="15.6" customHeight="1">
      <c r="A32" s="38"/>
      <c r="B32" s="121" t="str">
        <f>IF(ข้อมูลนักเรียน!B26=0,"",ข้อมูลนักเรียน!B26)</f>
        <v/>
      </c>
      <c r="C32" s="121"/>
      <c r="D32" s="121"/>
      <c r="E32" s="121"/>
      <c r="F32" s="121"/>
      <c r="G32" s="21"/>
      <c r="H32" s="21"/>
      <c r="I32" s="21"/>
      <c r="J32" s="21"/>
      <c r="K32" s="42"/>
      <c r="L32" s="45" t="str">
        <f t="shared" si="0"/>
        <v/>
      </c>
      <c r="M32" s="32" t="str">
        <f t="shared" si="1"/>
        <v/>
      </c>
      <c r="N32" s="39" t="str">
        <f t="shared" si="2"/>
        <v/>
      </c>
    </row>
    <row r="33" spans="1:14" ht="15.6" customHeight="1">
      <c r="A33" s="38"/>
      <c r="B33" s="121" t="str">
        <f>IF(ข้อมูลนักเรียน!B27=0,"",ข้อมูลนักเรียน!B27)</f>
        <v/>
      </c>
      <c r="C33" s="121"/>
      <c r="D33" s="121"/>
      <c r="E33" s="121"/>
      <c r="F33" s="121"/>
      <c r="G33" s="21"/>
      <c r="H33" s="21"/>
      <c r="I33" s="21"/>
      <c r="J33" s="21"/>
      <c r="K33" s="42"/>
      <c r="L33" s="45" t="str">
        <f t="shared" si="0"/>
        <v/>
      </c>
      <c r="M33" s="32" t="str">
        <f t="shared" si="1"/>
        <v/>
      </c>
      <c r="N33" s="39" t="str">
        <f t="shared" si="2"/>
        <v/>
      </c>
    </row>
    <row r="34" spans="1:14" ht="15.6" customHeight="1">
      <c r="A34" s="38"/>
      <c r="B34" s="121" t="str">
        <f>IF(ข้อมูลนักเรียน!B28=0,"",ข้อมูลนักเรียน!B28)</f>
        <v/>
      </c>
      <c r="C34" s="121"/>
      <c r="D34" s="121"/>
      <c r="E34" s="121"/>
      <c r="F34" s="121"/>
      <c r="G34" s="21"/>
      <c r="H34" s="21"/>
      <c r="I34" s="21"/>
      <c r="J34" s="21"/>
      <c r="K34" s="42"/>
      <c r="L34" s="45" t="str">
        <f t="shared" si="0"/>
        <v/>
      </c>
      <c r="M34" s="32" t="str">
        <f t="shared" si="1"/>
        <v/>
      </c>
      <c r="N34" s="39" t="str">
        <f t="shared" si="2"/>
        <v/>
      </c>
    </row>
    <row r="35" spans="1:14" ht="15.6" customHeight="1">
      <c r="A35" s="38" t="str">
        <f>IF(ข้อมูลนักเรียน!A29=0,"",ข้อมูลนักเรียน!A29)</f>
        <v/>
      </c>
      <c r="B35" s="121" t="str">
        <f>IF(ข้อมูลนักเรียน!B29=0,"",ข้อมูลนักเรียน!B29)</f>
        <v/>
      </c>
      <c r="C35" s="121"/>
      <c r="D35" s="121"/>
      <c r="E35" s="121"/>
      <c r="F35" s="121"/>
      <c r="G35" s="21"/>
      <c r="H35" s="21"/>
      <c r="I35" s="21"/>
      <c r="J35" s="21"/>
      <c r="K35" s="42"/>
      <c r="L35" s="45" t="str">
        <f t="shared" si="0"/>
        <v/>
      </c>
      <c r="M35" s="32" t="str">
        <f t="shared" si="1"/>
        <v/>
      </c>
      <c r="N35" s="39" t="str">
        <f t="shared" si="2"/>
        <v/>
      </c>
    </row>
    <row r="36" spans="1:14" ht="15.6" customHeight="1">
      <c r="A36" s="38" t="str">
        <f>IF(ข้อมูลนักเรียน!A30=0,"",ข้อมูลนักเรียน!A30)</f>
        <v/>
      </c>
      <c r="B36" s="121" t="str">
        <f>IF(ข้อมูลนักเรียน!B30=0,"",ข้อมูลนักเรียน!B30)</f>
        <v/>
      </c>
      <c r="C36" s="121"/>
      <c r="D36" s="121"/>
      <c r="E36" s="121"/>
      <c r="F36" s="121"/>
      <c r="G36" s="21"/>
      <c r="H36" s="21"/>
      <c r="I36" s="21"/>
      <c r="J36" s="21"/>
      <c r="K36" s="42"/>
      <c r="L36" s="45" t="str">
        <f t="shared" si="0"/>
        <v/>
      </c>
      <c r="M36" s="32" t="str">
        <f t="shared" si="1"/>
        <v/>
      </c>
      <c r="N36" s="39" t="str">
        <f t="shared" si="2"/>
        <v/>
      </c>
    </row>
    <row r="37" spans="1:14" ht="15.6" customHeight="1">
      <c r="A37" s="38" t="str">
        <f>IF(ข้อมูลนักเรียน!A31=0,"",ข้อมูลนักเรียน!A31)</f>
        <v/>
      </c>
      <c r="B37" s="121" t="str">
        <f>IF(ข้อมูลนักเรียน!B31=0,"",ข้อมูลนักเรียน!B31)</f>
        <v/>
      </c>
      <c r="C37" s="121"/>
      <c r="D37" s="121"/>
      <c r="E37" s="121"/>
      <c r="F37" s="121"/>
      <c r="G37" s="21"/>
      <c r="H37" s="21"/>
      <c r="I37" s="21"/>
      <c r="J37" s="21"/>
      <c r="K37" s="42"/>
      <c r="L37" s="45" t="str">
        <f t="shared" si="0"/>
        <v/>
      </c>
      <c r="M37" s="32" t="str">
        <f t="shared" si="1"/>
        <v/>
      </c>
      <c r="N37" s="39" t="str">
        <f t="shared" si="2"/>
        <v/>
      </c>
    </row>
    <row r="38" spans="1:14" ht="15.6" customHeight="1">
      <c r="A38" s="38" t="str">
        <f>IF(ข้อมูลนักเรียน!A32=0,"",ข้อมูลนักเรียน!A32)</f>
        <v/>
      </c>
      <c r="B38" s="121" t="str">
        <f>IF(ข้อมูลนักเรียน!B32=0,"",ข้อมูลนักเรียน!B32)</f>
        <v/>
      </c>
      <c r="C38" s="121"/>
      <c r="D38" s="121"/>
      <c r="E38" s="121"/>
      <c r="F38" s="121"/>
      <c r="G38" s="21"/>
      <c r="H38" s="21"/>
      <c r="I38" s="21"/>
      <c r="J38" s="21"/>
      <c r="K38" s="42"/>
      <c r="L38" s="45" t="str">
        <f t="shared" si="0"/>
        <v/>
      </c>
      <c r="M38" s="32" t="str">
        <f t="shared" si="1"/>
        <v/>
      </c>
      <c r="N38" s="39" t="str">
        <f t="shared" si="2"/>
        <v/>
      </c>
    </row>
    <row r="39" spans="1:14" ht="15.6" customHeight="1">
      <c r="A39" s="38" t="str">
        <f>IF(ข้อมูลนักเรียน!A33=0,"",ข้อมูลนักเรียน!A33)</f>
        <v/>
      </c>
      <c r="B39" s="121" t="str">
        <f>IF(ข้อมูลนักเรียน!B33=0,"",ข้อมูลนักเรียน!B33)</f>
        <v/>
      </c>
      <c r="C39" s="121"/>
      <c r="D39" s="121"/>
      <c r="E39" s="121"/>
      <c r="F39" s="121"/>
      <c r="G39" s="21"/>
      <c r="H39" s="21"/>
      <c r="I39" s="21"/>
      <c r="J39" s="21"/>
      <c r="K39" s="42"/>
      <c r="L39" s="45" t="str">
        <f t="shared" si="0"/>
        <v/>
      </c>
      <c r="M39" s="32" t="str">
        <f t="shared" si="1"/>
        <v/>
      </c>
      <c r="N39" s="39" t="str">
        <f t="shared" si="2"/>
        <v/>
      </c>
    </row>
    <row r="40" spans="1:14" ht="15.6" customHeight="1">
      <c r="A40" s="38" t="str">
        <f>IF(ข้อมูลนักเรียน!A34=0,"",ข้อมูลนักเรียน!A34)</f>
        <v/>
      </c>
      <c r="B40" s="121" t="str">
        <f>IF(ข้อมูลนักเรียน!B34=0,"",ข้อมูลนักเรียน!B34)</f>
        <v/>
      </c>
      <c r="C40" s="121"/>
      <c r="D40" s="121"/>
      <c r="E40" s="121"/>
      <c r="F40" s="121"/>
      <c r="G40" s="21"/>
      <c r="H40" s="21"/>
      <c r="I40" s="21"/>
      <c r="J40" s="21"/>
      <c r="K40" s="42"/>
      <c r="L40" s="45" t="str">
        <f t="shared" si="0"/>
        <v/>
      </c>
      <c r="M40" s="32" t="str">
        <f t="shared" si="1"/>
        <v/>
      </c>
      <c r="N40" s="39" t="str">
        <f t="shared" si="2"/>
        <v/>
      </c>
    </row>
    <row r="41" spans="1:14" ht="15.6" customHeight="1">
      <c r="A41" s="38" t="str">
        <f>IF(ข้อมูลนักเรียน!A35=0,"",ข้อมูลนักเรียน!A35)</f>
        <v/>
      </c>
      <c r="B41" s="121" t="str">
        <f>IF(ข้อมูลนักเรียน!B35=0,"",ข้อมูลนักเรียน!B35)</f>
        <v/>
      </c>
      <c r="C41" s="121"/>
      <c r="D41" s="121"/>
      <c r="E41" s="121"/>
      <c r="F41" s="121"/>
      <c r="G41" s="21"/>
      <c r="H41" s="21"/>
      <c r="I41" s="21"/>
      <c r="J41" s="21"/>
      <c r="K41" s="42"/>
      <c r="L41" s="45" t="str">
        <f t="shared" si="0"/>
        <v/>
      </c>
      <c r="M41" s="32" t="str">
        <f t="shared" si="1"/>
        <v/>
      </c>
      <c r="N41" s="39" t="str">
        <f t="shared" si="2"/>
        <v/>
      </c>
    </row>
    <row r="42" spans="1:14" ht="15.6" customHeight="1">
      <c r="A42" s="38" t="str">
        <f>IF(ข้อมูลนักเรียน!A36=0,"",ข้อมูลนักเรียน!A36)</f>
        <v/>
      </c>
      <c r="B42" s="121" t="str">
        <f>IF(ข้อมูลนักเรียน!B36=0,"",ข้อมูลนักเรียน!B36)</f>
        <v/>
      </c>
      <c r="C42" s="121"/>
      <c r="D42" s="121"/>
      <c r="E42" s="121"/>
      <c r="F42" s="121"/>
      <c r="G42" s="21"/>
      <c r="H42" s="21"/>
      <c r="I42" s="21"/>
      <c r="J42" s="21"/>
      <c r="K42" s="42"/>
      <c r="L42" s="45" t="str">
        <f t="shared" si="0"/>
        <v/>
      </c>
      <c r="M42" s="32" t="str">
        <f t="shared" si="1"/>
        <v/>
      </c>
      <c r="N42" s="39" t="str">
        <f t="shared" si="2"/>
        <v/>
      </c>
    </row>
    <row r="43" spans="1:14" ht="15.6" customHeight="1">
      <c r="A43" s="38" t="str">
        <f>IF(ข้อมูลนักเรียน!A37=0,"",ข้อมูลนักเรียน!A37)</f>
        <v/>
      </c>
      <c r="B43" s="121" t="str">
        <f>IF(ข้อมูลนักเรียน!B37=0,"",ข้อมูลนักเรียน!B37)</f>
        <v/>
      </c>
      <c r="C43" s="121"/>
      <c r="D43" s="121"/>
      <c r="E43" s="121"/>
      <c r="F43" s="121"/>
      <c r="G43" s="21"/>
      <c r="H43" s="21"/>
      <c r="I43" s="21"/>
      <c r="J43" s="21"/>
      <c r="K43" s="42"/>
      <c r="L43" s="45" t="str">
        <f t="shared" si="0"/>
        <v/>
      </c>
      <c r="M43" s="32" t="str">
        <f t="shared" si="1"/>
        <v/>
      </c>
      <c r="N43" s="39" t="str">
        <f t="shared" si="2"/>
        <v/>
      </c>
    </row>
    <row r="44" spans="1:14" ht="15.6" customHeight="1">
      <c r="A44" s="38" t="str">
        <f>IF(ข้อมูลนักเรียน!A38=0,"",ข้อมูลนักเรียน!A38)</f>
        <v/>
      </c>
      <c r="B44" s="121" t="str">
        <f>IF(ข้อมูลนักเรียน!B38=0,"",ข้อมูลนักเรียน!B38)</f>
        <v/>
      </c>
      <c r="C44" s="121"/>
      <c r="D44" s="121"/>
      <c r="E44" s="121"/>
      <c r="F44" s="121"/>
      <c r="G44" s="21"/>
      <c r="H44" s="21"/>
      <c r="I44" s="21"/>
      <c r="J44" s="21"/>
      <c r="K44" s="42"/>
      <c r="L44" s="45" t="str">
        <f t="shared" si="0"/>
        <v/>
      </c>
      <c r="M44" s="32" t="str">
        <f t="shared" si="1"/>
        <v/>
      </c>
      <c r="N44" s="39" t="str">
        <f t="shared" si="2"/>
        <v/>
      </c>
    </row>
    <row r="45" spans="1:14" ht="15.6" customHeight="1">
      <c r="A45" s="38" t="str">
        <f>IF(ข้อมูลนักเรียน!A39=0,"",ข้อมูลนักเรียน!A39)</f>
        <v/>
      </c>
      <c r="B45" s="121" t="str">
        <f>IF(ข้อมูลนักเรียน!B39=0,"",ข้อมูลนักเรียน!B39)</f>
        <v/>
      </c>
      <c r="C45" s="121"/>
      <c r="D45" s="121"/>
      <c r="E45" s="121"/>
      <c r="F45" s="121"/>
      <c r="G45" s="21"/>
      <c r="H45" s="21"/>
      <c r="I45" s="21"/>
      <c r="J45" s="21"/>
      <c r="K45" s="42"/>
      <c r="L45" s="45" t="str">
        <f t="shared" si="0"/>
        <v/>
      </c>
      <c r="M45" s="32" t="str">
        <f t="shared" si="1"/>
        <v/>
      </c>
      <c r="N45" s="39" t="str">
        <f t="shared" si="2"/>
        <v/>
      </c>
    </row>
    <row r="46" spans="1:14" ht="15.6" customHeight="1">
      <c r="A46" s="38" t="str">
        <f>IF(ข้อมูลนักเรียน!A40=0,"",ข้อมูลนักเรียน!A40)</f>
        <v/>
      </c>
      <c r="B46" s="121" t="str">
        <f>IF(ข้อมูลนักเรียน!B40=0,"",ข้อมูลนักเรียน!B40)</f>
        <v/>
      </c>
      <c r="C46" s="121"/>
      <c r="D46" s="121"/>
      <c r="E46" s="121"/>
      <c r="F46" s="121"/>
      <c r="G46" s="21"/>
      <c r="H46" s="21"/>
      <c r="I46" s="21"/>
      <c r="J46" s="21"/>
      <c r="K46" s="42"/>
      <c r="L46" s="45" t="str">
        <f t="shared" si="0"/>
        <v/>
      </c>
      <c r="M46" s="32" t="str">
        <f t="shared" si="1"/>
        <v/>
      </c>
      <c r="N46" s="39" t="str">
        <f t="shared" si="2"/>
        <v/>
      </c>
    </row>
    <row r="47" spans="1:14" ht="15.6" customHeight="1">
      <c r="A47" s="38" t="str">
        <f>IF(ข้อมูลนักเรียน!A41=0,"",ข้อมูลนักเรียน!A41)</f>
        <v/>
      </c>
      <c r="B47" s="121" t="str">
        <f>IF(ข้อมูลนักเรียน!B41=0,"",ข้อมูลนักเรียน!B41)</f>
        <v/>
      </c>
      <c r="C47" s="121"/>
      <c r="D47" s="121"/>
      <c r="E47" s="121"/>
      <c r="F47" s="121"/>
      <c r="G47" s="21"/>
      <c r="H47" s="21"/>
      <c r="I47" s="21"/>
      <c r="J47" s="21"/>
      <c r="K47" s="42"/>
      <c r="L47" s="45" t="str">
        <f t="shared" si="0"/>
        <v/>
      </c>
      <c r="M47" s="32" t="str">
        <f t="shared" si="1"/>
        <v/>
      </c>
      <c r="N47" s="39" t="str">
        <f t="shared" si="2"/>
        <v/>
      </c>
    </row>
    <row r="48" spans="1:14" ht="15.6" customHeight="1">
      <c r="A48" s="38" t="str">
        <f>IF(ข้อมูลนักเรียน!A42=0,"",ข้อมูลนักเรียน!A42)</f>
        <v/>
      </c>
      <c r="B48" s="121" t="str">
        <f>IF(ข้อมูลนักเรียน!B42=0,"",ข้อมูลนักเรียน!B42)</f>
        <v/>
      </c>
      <c r="C48" s="121"/>
      <c r="D48" s="121"/>
      <c r="E48" s="121"/>
      <c r="F48" s="121"/>
      <c r="G48" s="21"/>
      <c r="H48" s="21"/>
      <c r="I48" s="21"/>
      <c r="J48" s="21"/>
      <c r="K48" s="42"/>
      <c r="L48" s="45" t="str">
        <f t="shared" si="0"/>
        <v/>
      </c>
      <c r="M48" s="32" t="str">
        <f t="shared" si="1"/>
        <v/>
      </c>
      <c r="N48" s="39" t="str">
        <f t="shared" si="2"/>
        <v/>
      </c>
    </row>
    <row r="49" spans="1:14" ht="15.6" customHeight="1" thickBot="1">
      <c r="A49" s="40" t="str">
        <f>IF(ข้อมูลนักเรียน!A43=0,"",ข้อมูลนักเรียน!A43)</f>
        <v/>
      </c>
      <c r="B49" s="122" t="str">
        <f>IF(ข้อมูลนักเรียน!B43=0,"",ข้อมูลนักเรียน!B43)</f>
        <v/>
      </c>
      <c r="C49" s="122"/>
      <c r="D49" s="122"/>
      <c r="E49" s="122"/>
      <c r="F49" s="122"/>
      <c r="G49" s="33"/>
      <c r="H49" s="33"/>
      <c r="I49" s="33"/>
      <c r="J49" s="33"/>
      <c r="K49" s="43"/>
      <c r="L49" s="45" t="str">
        <f t="shared" si="0"/>
        <v/>
      </c>
      <c r="M49" s="32" t="str">
        <f t="shared" si="1"/>
        <v/>
      </c>
      <c r="N49" s="39" t="str">
        <f t="shared" si="2"/>
        <v/>
      </c>
    </row>
    <row r="50" spans="1:14" s="18" customFormat="1" ht="15.6" customHeight="1">
      <c r="A50" s="34">
        <f>COUNT(A10:A49)</f>
        <v>21</v>
      </c>
      <c r="B50" s="137" t="s">
        <v>32</v>
      </c>
      <c r="C50" s="137"/>
      <c r="D50" s="137"/>
      <c r="E50" s="137"/>
      <c r="F50" s="137"/>
      <c r="G50" s="137"/>
      <c r="H50" s="137"/>
      <c r="I50" s="137"/>
      <c r="J50" s="35">
        <f>COUNTIF($N$10:$N$49,"ผ่าน")</f>
        <v>20</v>
      </c>
      <c r="K50" s="120" t="s">
        <v>33</v>
      </c>
      <c r="L50" s="120"/>
      <c r="M50" s="111">
        <f>J50/A50*100</f>
        <v>95.238095238095227</v>
      </c>
      <c r="N50" s="112"/>
    </row>
    <row r="51" spans="1:14" s="18" customFormat="1" ht="15.6" customHeight="1" thickBot="1">
      <c r="A51" s="138" t="s">
        <v>31</v>
      </c>
      <c r="B51" s="139"/>
      <c r="C51" s="139"/>
      <c r="D51" s="139"/>
      <c r="E51" s="139"/>
      <c r="F51" s="139"/>
      <c r="G51" s="139"/>
      <c r="H51" s="139"/>
      <c r="I51" s="139"/>
      <c r="J51" s="36">
        <f>(M50/100)*M$9</f>
        <v>13.33333333333333</v>
      </c>
      <c r="K51" s="119" t="s">
        <v>23</v>
      </c>
      <c r="L51" s="119"/>
      <c r="M51" s="109" t="str">
        <f>IF(J51&lt;6.99,"กำลังพัฒนา",IF(J51&lt;=8.74,"ปรับปรุง",IF(J51&lt;=10.49,"ดี",IF(J51&lt;=12.24,"ดีเลิศ","ยอดเยี่ยม"))))</f>
        <v>ยอดเยี่ยม</v>
      </c>
      <c r="N51" s="110"/>
    </row>
    <row r="52" spans="1:14" s="18" customFormat="1" ht="15.6" hidden="1" customHeight="1">
      <c r="A52" s="54">
        <v>1</v>
      </c>
    </row>
    <row r="53" spans="1:14" ht="15.6" hidden="1" customHeight="1">
      <c r="A53" s="23">
        <v>2</v>
      </c>
    </row>
    <row r="54" spans="1:14" ht="15.6" hidden="1" customHeight="1">
      <c r="A54" s="23">
        <v>3</v>
      </c>
    </row>
    <row r="55" spans="1:14" ht="15.6" hidden="1" customHeight="1">
      <c r="A55" s="23">
        <v>4</v>
      </c>
    </row>
    <row r="56" spans="1:14" ht="15.6" hidden="1" customHeight="1">
      <c r="A56" s="23">
        <v>5</v>
      </c>
    </row>
  </sheetData>
  <mergeCells count="38">
    <mergeCell ref="A51:I51"/>
    <mergeCell ref="K51:L51"/>
    <mergeCell ref="M51:N51"/>
    <mergeCell ref="B46:F46"/>
    <mergeCell ref="B44:F44"/>
    <mergeCell ref="B50:I50"/>
    <mergeCell ref="K50:L50"/>
    <mergeCell ref="B45:F45"/>
    <mergeCell ref="M50:N50"/>
    <mergeCell ref="B31:F31"/>
    <mergeCell ref="B32:F32"/>
    <mergeCell ref="B49:F49"/>
    <mergeCell ref="B48:F48"/>
    <mergeCell ref="B33:F33"/>
    <mergeCell ref="B35:F35"/>
    <mergeCell ref="B36:F36"/>
    <mergeCell ref="B41:F41"/>
    <mergeCell ref="B42:F42"/>
    <mergeCell ref="B39:F39"/>
    <mergeCell ref="B40:F40"/>
    <mergeCell ref="B37:F37"/>
    <mergeCell ref="B38:F38"/>
    <mergeCell ref="B47:F47"/>
    <mergeCell ref="B43:F43"/>
    <mergeCell ref="A6:A9"/>
    <mergeCell ref="B6:F9"/>
    <mergeCell ref="G6:G8"/>
    <mergeCell ref="H6:H8"/>
    <mergeCell ref="B34:F34"/>
    <mergeCell ref="A1:N1"/>
    <mergeCell ref="B4:N4"/>
    <mergeCell ref="A5:N5"/>
    <mergeCell ref="L6:L8"/>
    <mergeCell ref="M6:M8"/>
    <mergeCell ref="N6:N8"/>
    <mergeCell ref="I6:I8"/>
    <mergeCell ref="J6:J8"/>
    <mergeCell ref="K6:K8"/>
  </mergeCells>
  <dataValidations count="1">
    <dataValidation type="list" allowBlank="1" showInputMessage="1" showErrorMessage="1" sqref="G10:K49">
      <formula1>$A$52:$A$56</formula1>
    </dataValidation>
  </dataValidations>
  <pageMargins left="0.32" right="0.12" top="0.15748031496062992" bottom="0.15748031496062992" header="0.31496062992125984" footer="0.31496062992125984"/>
  <pageSetup paperSize="9" orientation="portrait" horizont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5"/>
  <sheetViews>
    <sheetView view="pageBreakPreview" zoomScaleNormal="100" zoomScaleSheetLayoutView="100" workbookViewId="0">
      <selection activeCell="I10" sqref="I10:I11"/>
    </sheetView>
  </sheetViews>
  <sheetFormatPr defaultColWidth="5.28515625" defaultRowHeight="27.6" customHeight="1"/>
  <cols>
    <col min="1" max="7" width="5.7109375" style="1" customWidth="1"/>
    <col min="8" max="8" width="1.42578125" style="1" customWidth="1"/>
    <col min="9" max="10" width="6.85546875" style="1" customWidth="1"/>
    <col min="11" max="11" width="7.28515625" style="1" customWidth="1"/>
    <col min="12" max="12" width="6.42578125" style="1" customWidth="1"/>
    <col min="13" max="13" width="6.7109375" style="1" customWidth="1"/>
    <col min="14" max="14" width="7.28515625" style="1" customWidth="1"/>
    <col min="15" max="15" width="7.42578125" style="1" customWidth="1"/>
    <col min="16" max="16384" width="5.28515625" style="1"/>
  </cols>
  <sheetData>
    <row r="1" spans="1:15" ht="27.6" customHeight="1">
      <c r="A1" s="147" t="s">
        <v>68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</row>
    <row r="2" spans="1:15" ht="27.6" customHeight="1">
      <c r="A2" s="159" t="str">
        <f>"โรงเรียน"&amp;"  "&amp;ปก!F3&amp;"         "&amp;"ปีการศึกษา"&amp;" "&amp;ปก!F8</f>
        <v>โรงเรียน  บ้านหนองเหียง         ปีการศึกษา 2561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</row>
    <row r="3" spans="1:15" ht="27.6" customHeight="1">
      <c r="A3" s="160" t="str">
        <f>"ระดับ"&amp;"  "&amp;ปก!F2</f>
        <v>ระดับ  ชั้นอนุบาล 2/1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</row>
    <row r="4" spans="1:15" ht="27.6" customHeight="1">
      <c r="A4" s="164" t="s">
        <v>22</v>
      </c>
      <c r="B4" s="165"/>
      <c r="C4" s="165"/>
      <c r="D4" s="165"/>
      <c r="E4" s="165"/>
      <c r="F4" s="165"/>
      <c r="G4" s="165"/>
      <c r="H4" s="166"/>
      <c r="I4" s="170" t="s">
        <v>38</v>
      </c>
      <c r="J4" s="170" t="s">
        <v>27</v>
      </c>
      <c r="K4" s="170" t="s">
        <v>26</v>
      </c>
      <c r="L4" s="155" t="s">
        <v>25</v>
      </c>
      <c r="M4" s="155" t="s">
        <v>24</v>
      </c>
      <c r="N4" s="155" t="s">
        <v>34</v>
      </c>
      <c r="O4" s="157" t="s">
        <v>23</v>
      </c>
    </row>
    <row r="5" spans="1:15" ht="27.6" customHeight="1">
      <c r="A5" s="167"/>
      <c r="B5" s="168"/>
      <c r="C5" s="168"/>
      <c r="D5" s="168"/>
      <c r="E5" s="168"/>
      <c r="F5" s="168"/>
      <c r="G5" s="168"/>
      <c r="H5" s="169"/>
      <c r="I5" s="171"/>
      <c r="J5" s="171"/>
      <c r="K5" s="171"/>
      <c r="L5" s="156"/>
      <c r="M5" s="156"/>
      <c r="N5" s="156"/>
      <c r="O5" s="158"/>
    </row>
    <row r="6" spans="1:15" ht="27.6" customHeight="1" thickBot="1">
      <c r="A6" s="167"/>
      <c r="B6" s="168"/>
      <c r="C6" s="168"/>
      <c r="D6" s="168"/>
      <c r="E6" s="168"/>
      <c r="F6" s="168"/>
      <c r="G6" s="168"/>
      <c r="H6" s="169"/>
      <c r="I6" s="171"/>
      <c r="J6" s="171"/>
      <c r="K6" s="171"/>
      <c r="L6" s="156"/>
      <c r="M6" s="156"/>
      <c r="N6" s="156"/>
      <c r="O6" s="158"/>
    </row>
    <row r="7" spans="1:15" ht="27.6" customHeight="1" thickBot="1">
      <c r="A7" s="161" t="str">
        <f>""&amp;ปก!A11&amp;"  "&amp;ปก!B11</f>
        <v xml:space="preserve">มาตรฐานที่ 1 คุณภาพของเด็ก  </v>
      </c>
      <c r="B7" s="162"/>
      <c r="C7" s="162"/>
      <c r="D7" s="162"/>
      <c r="E7" s="162"/>
      <c r="F7" s="162"/>
      <c r="G7" s="162"/>
      <c r="H7" s="162"/>
      <c r="I7" s="162"/>
      <c r="J7" s="162"/>
      <c r="K7" s="163"/>
      <c r="L7" s="48">
        <f>(L8+L10+L12+L14)</f>
        <v>50</v>
      </c>
      <c r="M7" s="48">
        <f>(M8+M10+M12+M14)</f>
        <v>47.619047619047613</v>
      </c>
      <c r="N7" s="49">
        <f>IF(M7&lt;24.99,1,IF(M7&lt;=31.24,2,IF(M7&lt;=37.49,3,IF(M7&lt;=43.74,4,5))))</f>
        <v>5</v>
      </c>
      <c r="O7" s="49" t="str">
        <f>IF(M7&lt;24.99,"กำลังพัฒนา",IF(M7&lt;=31.24,"ปรับปรุง",IF(M7&lt;=37.49,"ดี",IF(M7&lt;=43.74,"ดีเลิศ","ยอดเยี่ยม"))))</f>
        <v>ยอดเยี่ยม</v>
      </c>
    </row>
    <row r="8" spans="1:15" ht="27.6" customHeight="1">
      <c r="A8" s="152" t="str">
        <f>ปก!A12</f>
        <v>1.1 มีพัฒนาการด้านร่างกาย แข็งแรง มีสุขนิสัยที่ดี และดูแลความปลอดภัยของตนเองได้</v>
      </c>
      <c r="B8" s="152"/>
      <c r="C8" s="152"/>
      <c r="D8" s="152"/>
      <c r="E8" s="152"/>
      <c r="F8" s="152"/>
      <c r="G8" s="152"/>
      <c r="H8" s="152"/>
      <c r="I8" s="153">
        <f>'มฐ.1-(1'!I50</f>
        <v>20</v>
      </c>
      <c r="J8" s="153">
        <f>'มฐ.1-(1'!A50</f>
        <v>21</v>
      </c>
      <c r="K8" s="154">
        <f>I8/J8*100</f>
        <v>95.238095238095227</v>
      </c>
      <c r="L8" s="148">
        <f>ปก!H12</f>
        <v>12</v>
      </c>
      <c r="M8" s="149">
        <f>'มฐ.1-(1'!I51</f>
        <v>11.428571428571427</v>
      </c>
      <c r="N8" s="150">
        <f>IF(M8&lt;5.99,1,IF(M8&lt;=7.49,2,IF(M8&lt;=8.99,3,IF(M8&lt;=10.49,4,5))))</f>
        <v>5</v>
      </c>
      <c r="O8" s="151" t="str">
        <f>IF(M8&lt;5.99,"กำลังพัฒนา",IF(M8&lt;=7.49,"ปรับปรุง",IF(M8&lt;=8.99,"ดี",IF(M8&lt;=10.49,"ดีเลิศ","ยอดเยี่ยม"))))</f>
        <v>ยอดเยี่ยม</v>
      </c>
    </row>
    <row r="9" spans="1:15" ht="27.6" customHeight="1">
      <c r="A9" s="152"/>
      <c r="B9" s="152"/>
      <c r="C9" s="152"/>
      <c r="D9" s="152"/>
      <c r="E9" s="152"/>
      <c r="F9" s="152"/>
      <c r="G9" s="152"/>
      <c r="H9" s="152"/>
      <c r="I9" s="153"/>
      <c r="J9" s="153"/>
      <c r="K9" s="154"/>
      <c r="L9" s="148"/>
      <c r="M9" s="149"/>
      <c r="N9" s="150"/>
      <c r="O9" s="150"/>
    </row>
    <row r="10" spans="1:15" ht="27.6" customHeight="1">
      <c r="A10" s="152" t="str">
        <f>ปก!A13</f>
        <v>1.2 มีพัฒนาการด้านอารมณ์ จิตใจ ควบคุม และแสดงออกทางอารมณ์ได้</v>
      </c>
      <c r="B10" s="152"/>
      <c r="C10" s="152"/>
      <c r="D10" s="152"/>
      <c r="E10" s="152"/>
      <c r="F10" s="152"/>
      <c r="G10" s="152"/>
      <c r="H10" s="152"/>
      <c r="I10" s="153">
        <f>'มฐ.1-(2'!J50</f>
        <v>19</v>
      </c>
      <c r="J10" s="153">
        <f>J8</f>
        <v>21</v>
      </c>
      <c r="K10" s="154">
        <f>I10/J10*100</f>
        <v>90.476190476190482</v>
      </c>
      <c r="L10" s="148">
        <f>ปก!H13</f>
        <v>12</v>
      </c>
      <c r="M10" s="149">
        <f>'มฐ.1-(2'!J51</f>
        <v>10.857142857142858</v>
      </c>
      <c r="N10" s="150">
        <f t="shared" ref="N10" si="0">IF(M10&lt;5.99,1,IF(M10&lt;=7.49,2,IF(M10&lt;=8.99,3,IF(M10&lt;=10.49,4,5))))</f>
        <v>5</v>
      </c>
      <c r="O10" s="151" t="str">
        <f t="shared" ref="O10" si="1">IF(M10&lt;5.99,"กำลังพัฒนา",IF(M10&lt;=7.49,"ปรับปรุง",IF(M10&lt;=8.99,"ดี",IF(M10&lt;=10.49,"ดีเลิศ","ยอดเยี่ยม"))))</f>
        <v>ยอดเยี่ยม</v>
      </c>
    </row>
    <row r="11" spans="1:15" ht="27.6" customHeight="1">
      <c r="A11" s="152"/>
      <c r="B11" s="152"/>
      <c r="C11" s="152"/>
      <c r="D11" s="152"/>
      <c r="E11" s="152"/>
      <c r="F11" s="152"/>
      <c r="G11" s="152"/>
      <c r="H11" s="152"/>
      <c r="I11" s="153"/>
      <c r="J11" s="153"/>
      <c r="K11" s="154"/>
      <c r="L11" s="148"/>
      <c r="M11" s="149"/>
      <c r="N11" s="150"/>
      <c r="O11" s="150"/>
    </row>
    <row r="12" spans="1:15" ht="27.6" customHeight="1">
      <c r="A12" s="152" t="str">
        <f>ปก!A14</f>
        <v>1.3 มีพัฒนาการด้านสังคม ช่วยเหลือตนเอง และเป็นสมาชิกที่ดีของสังคม</v>
      </c>
      <c r="B12" s="152"/>
      <c r="C12" s="152"/>
      <c r="D12" s="152"/>
      <c r="E12" s="152"/>
      <c r="F12" s="152"/>
      <c r="G12" s="152"/>
      <c r="H12" s="152"/>
      <c r="I12" s="153">
        <f>'มฐ.1-(3'!J50</f>
        <v>21</v>
      </c>
      <c r="J12" s="153">
        <f t="shared" ref="J12" si="2">J10</f>
        <v>21</v>
      </c>
      <c r="K12" s="154">
        <f>I12/J12*100</f>
        <v>100</v>
      </c>
      <c r="L12" s="148">
        <f>ปก!H14</f>
        <v>12</v>
      </c>
      <c r="M12" s="149">
        <f>'มฐ.1-(3'!J51</f>
        <v>12</v>
      </c>
      <c r="N12" s="150">
        <f t="shared" ref="N12" si="3">IF(M12&lt;5.99,1,IF(M12&lt;=7.49,2,IF(M12&lt;=8.99,3,IF(M12&lt;=10.49,4,5))))</f>
        <v>5</v>
      </c>
      <c r="O12" s="151" t="str">
        <f t="shared" ref="O12" si="4">IF(M12&lt;5.99,"กำลังพัฒนา",IF(M12&lt;=7.49,"ปรับปรุง",IF(M12&lt;=8.99,"ดี",IF(M12&lt;=10.49,"ดีเลิศ","ยอดเยี่ยม"))))</f>
        <v>ยอดเยี่ยม</v>
      </c>
    </row>
    <row r="13" spans="1:15" ht="27.6" customHeight="1">
      <c r="A13" s="152"/>
      <c r="B13" s="152"/>
      <c r="C13" s="152"/>
      <c r="D13" s="152"/>
      <c r="E13" s="152"/>
      <c r="F13" s="152"/>
      <c r="G13" s="152"/>
      <c r="H13" s="152"/>
      <c r="I13" s="153"/>
      <c r="J13" s="153"/>
      <c r="K13" s="154"/>
      <c r="L13" s="148"/>
      <c r="M13" s="149"/>
      <c r="N13" s="150"/>
      <c r="O13" s="150"/>
    </row>
    <row r="14" spans="1:15" ht="27.6" customHeight="1">
      <c r="A14" s="152" t="str">
        <f>ปก!A15</f>
        <v>1.4 มีพัฒนาการด้านสติปัญญา สื่อสารได้ มีทักษะการคิดพื้นฐาน และแสวงหาความรู้ได้</v>
      </c>
      <c r="B14" s="152"/>
      <c r="C14" s="152"/>
      <c r="D14" s="152"/>
      <c r="E14" s="152"/>
      <c r="F14" s="152"/>
      <c r="G14" s="152"/>
      <c r="H14" s="152"/>
      <c r="I14" s="153">
        <f>'มฐ.1-(4'!J50</f>
        <v>20</v>
      </c>
      <c r="J14" s="153">
        <f t="shared" ref="J14" si="5">J12</f>
        <v>21</v>
      </c>
      <c r="K14" s="154">
        <f>I14/J14*100</f>
        <v>95.238095238095227</v>
      </c>
      <c r="L14" s="148">
        <f>ปก!H15</f>
        <v>14</v>
      </c>
      <c r="M14" s="149">
        <f>'มฐ.1-(4'!J51</f>
        <v>13.33333333333333</v>
      </c>
      <c r="N14" s="150">
        <f>IF(M14&lt;6.99,1,IF(M14&lt;=8.74,2,IF(M14&lt;=10.49,3,IF(M14&lt;=12.24,4,5))))</f>
        <v>5</v>
      </c>
      <c r="O14" s="151" t="str">
        <f>IF(M14&lt;6.99,"กำลังพัฒนา",IF(M14&lt;=8.74,"ปรับปรุง",IF(M14&lt;=10.49,"ดี",IF(M14&lt;=12.24,"ดีเลิศ","ยอดเยี่ยม"))))</f>
        <v>ยอดเยี่ยม</v>
      </c>
    </row>
    <row r="15" spans="1:15" ht="27.6" customHeight="1">
      <c r="A15" s="152"/>
      <c r="B15" s="152"/>
      <c r="C15" s="152"/>
      <c r="D15" s="152"/>
      <c r="E15" s="152"/>
      <c r="F15" s="152"/>
      <c r="G15" s="152"/>
      <c r="H15" s="152"/>
      <c r="I15" s="153"/>
      <c r="J15" s="153"/>
      <c r="K15" s="154"/>
      <c r="L15" s="148"/>
      <c r="M15" s="149"/>
      <c r="N15" s="150"/>
      <c r="O15" s="150"/>
    </row>
  </sheetData>
  <mergeCells count="44">
    <mergeCell ref="A2:O2"/>
    <mergeCell ref="A3:O3"/>
    <mergeCell ref="A7:K7"/>
    <mergeCell ref="A4:H6"/>
    <mergeCell ref="I4:I6"/>
    <mergeCell ref="J4:J6"/>
    <mergeCell ref="K4:K6"/>
    <mergeCell ref="L4:L6"/>
    <mergeCell ref="L10:L11"/>
    <mergeCell ref="L8:L9"/>
    <mergeCell ref="M4:M6"/>
    <mergeCell ref="N4:N6"/>
    <mergeCell ref="O4:O6"/>
    <mergeCell ref="M8:M9"/>
    <mergeCell ref="N8:N9"/>
    <mergeCell ref="O8:O9"/>
    <mergeCell ref="M10:M11"/>
    <mergeCell ref="N10:N11"/>
    <mergeCell ref="O10:O11"/>
    <mergeCell ref="K8:K9"/>
    <mergeCell ref="A14:H15"/>
    <mergeCell ref="I14:I15"/>
    <mergeCell ref="J14:J15"/>
    <mergeCell ref="K14:K15"/>
    <mergeCell ref="A10:H11"/>
    <mergeCell ref="I10:I11"/>
    <mergeCell ref="J10:J11"/>
    <mergeCell ref="K10:K11"/>
    <mergeCell ref="A1:O1"/>
    <mergeCell ref="L14:L15"/>
    <mergeCell ref="M14:M15"/>
    <mergeCell ref="N14:N15"/>
    <mergeCell ref="O14:O15"/>
    <mergeCell ref="A12:H13"/>
    <mergeCell ref="I12:I13"/>
    <mergeCell ref="J12:J13"/>
    <mergeCell ref="K12:K13"/>
    <mergeCell ref="L12:L13"/>
    <mergeCell ref="M12:M13"/>
    <mergeCell ref="N12:N13"/>
    <mergeCell ref="O12:O13"/>
    <mergeCell ref="A8:H9"/>
    <mergeCell ref="I8:I9"/>
    <mergeCell ref="J8:J9"/>
  </mergeCells>
  <pageMargins left="0.43307086614173229" right="0.23622047244094491" top="0.55118110236220474" bottom="0.15748031496062992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7</vt:i4>
      </vt:variant>
      <vt:variant>
        <vt:lpstr>ช่วงที่มีชื่อ</vt:lpstr>
      </vt:variant>
      <vt:variant>
        <vt:i4>1</vt:i4>
      </vt:variant>
    </vt:vector>
  </HeadingPairs>
  <TitlesOfParts>
    <vt:vector size="8" baseType="lpstr">
      <vt:lpstr>ปก</vt:lpstr>
      <vt:lpstr>ข้อมูลนักเรียน</vt:lpstr>
      <vt:lpstr>มฐ.1-(1</vt:lpstr>
      <vt:lpstr>มฐ.1-(2</vt:lpstr>
      <vt:lpstr>มฐ.1-(3</vt:lpstr>
      <vt:lpstr>มฐ.1-(4</vt:lpstr>
      <vt:lpstr>สรุปด้านคุณภาพผู้เรียน</vt:lpstr>
      <vt:lpstr>'มฐ.1-(2'!Print_Area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Windows User</cp:lastModifiedBy>
  <cp:lastPrinted>2019-05-13T02:19:24Z</cp:lastPrinted>
  <dcterms:created xsi:type="dcterms:W3CDTF">2012-05-07T04:57:03Z</dcterms:created>
  <dcterms:modified xsi:type="dcterms:W3CDTF">2019-05-13T02:19:25Z</dcterms:modified>
</cp:coreProperties>
</file>