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55" windowWidth="15120" windowHeight="6990"/>
  </bookViews>
  <sheets>
    <sheet name="ปก" sheetId="1" r:id="rId1"/>
    <sheet name="ชั้นอนุบาล2" sheetId="10" r:id="rId2"/>
    <sheet name="ชั้นอนุบาล3" sheetId="15" r:id="rId3"/>
    <sheet name="สรุปมาตรฐานที่ 1-3" sheetId="21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2" i="21" l="1"/>
  <c r="L36" i="21"/>
  <c r="L34" i="21"/>
  <c r="L32" i="21"/>
  <c r="L30" i="21"/>
  <c r="L29" i="21" s="1"/>
  <c r="L27" i="21"/>
  <c r="A25" i="21"/>
  <c r="A23" i="21"/>
  <c r="L23" i="21"/>
  <c r="M23" i="21" s="1"/>
  <c r="N23" i="21" s="1"/>
  <c r="L25" i="21"/>
  <c r="L21" i="21"/>
  <c r="L19" i="21"/>
  <c r="L17" i="21"/>
  <c r="M17" i="21" s="1"/>
  <c r="N17" i="21" s="1"/>
  <c r="A36" i="21"/>
  <c r="A34" i="21"/>
  <c r="A32" i="21"/>
  <c r="A30" i="21"/>
  <c r="A29" i="21"/>
  <c r="A27" i="21"/>
  <c r="A21" i="21"/>
  <c r="A19" i="21"/>
  <c r="A17" i="21"/>
  <c r="A16" i="21"/>
  <c r="A7" i="21"/>
  <c r="I10" i="21"/>
  <c r="J10" i="21"/>
  <c r="I12" i="21"/>
  <c r="J12" i="21"/>
  <c r="I14" i="21"/>
  <c r="J14" i="21"/>
  <c r="J8" i="21"/>
  <c r="I8" i="21"/>
  <c r="L14" i="21"/>
  <c r="A14" i="21"/>
  <c r="L12" i="21"/>
  <c r="A12" i="21"/>
  <c r="L10" i="21"/>
  <c r="A10" i="21"/>
  <c r="L8" i="21"/>
  <c r="A8" i="21"/>
  <c r="O23" i="21" l="1"/>
  <c r="O17" i="21"/>
  <c r="L16" i="21"/>
  <c r="M30" i="21"/>
  <c r="M32" i="21"/>
  <c r="M36" i="21"/>
  <c r="M34" i="21"/>
  <c r="L7" i="21"/>
  <c r="K8" i="21"/>
  <c r="M8" i="21" s="1"/>
  <c r="M21" i="21"/>
  <c r="M25" i="21"/>
  <c r="M27" i="21"/>
  <c r="M19" i="21"/>
  <c r="K10" i="21"/>
  <c r="M10" i="21" s="1"/>
  <c r="O10" i="21" s="1"/>
  <c r="N19" i="21" l="1"/>
  <c r="O19" i="21"/>
  <c r="M16" i="21"/>
  <c r="N27" i="21"/>
  <c r="O27" i="21"/>
  <c r="M29" i="21"/>
  <c r="O25" i="21"/>
  <c r="N25" i="21"/>
  <c r="N21" i="21"/>
  <c r="O21" i="21"/>
  <c r="N36" i="21"/>
  <c r="O36" i="21"/>
  <c r="O32" i="21"/>
  <c r="N32" i="21"/>
  <c r="N34" i="21"/>
  <c r="O34" i="21"/>
  <c r="N30" i="21"/>
  <c r="O30" i="21"/>
  <c r="N8" i="21"/>
  <c r="O8" i="21"/>
  <c r="N10" i="21"/>
  <c r="K12" i="21"/>
  <c r="M12" i="21" s="1"/>
  <c r="K14" i="21"/>
  <c r="M14" i="21" s="1"/>
  <c r="O16" i="21" l="1"/>
  <c r="N16" i="21"/>
  <c r="O29" i="21"/>
  <c r="N29" i="21"/>
  <c r="N14" i="21"/>
  <c r="O14" i="21"/>
  <c r="M7" i="21"/>
  <c r="O12" i="21"/>
  <c r="N12" i="21"/>
  <c r="M38" i="21" l="1"/>
  <c r="J40" i="21"/>
  <c r="O7" i="21"/>
  <c r="N7" i="21"/>
  <c r="M42" i="21" l="1"/>
  <c r="B42" i="21"/>
  <c r="J42" i="21"/>
  <c r="N40" i="21"/>
  <c r="H42" i="21"/>
  <c r="E42" i="21"/>
  <c r="O38" i="21"/>
  <c r="N38" i="21"/>
  <c r="J10" i="15" l="1"/>
  <c r="K10" i="15" s="1"/>
  <c r="A3" i="15"/>
  <c r="L14" i="15"/>
  <c r="A14" i="15"/>
  <c r="L12" i="15"/>
  <c r="A12" i="15"/>
  <c r="L10" i="15"/>
  <c r="A10" i="15"/>
  <c r="L8" i="15"/>
  <c r="K8" i="15"/>
  <c r="M8" i="15" s="1"/>
  <c r="A8" i="15"/>
  <c r="L7" i="15"/>
  <c r="A7" i="15"/>
  <c r="A2" i="15"/>
  <c r="L14" i="10"/>
  <c r="L12" i="10"/>
  <c r="L10" i="10"/>
  <c r="L8" i="10"/>
  <c r="A14" i="10"/>
  <c r="A12" i="10"/>
  <c r="A10" i="10"/>
  <c r="A8" i="10"/>
  <c r="K8" i="10"/>
  <c r="A7" i="10"/>
  <c r="A3" i="10"/>
  <c r="H22" i="1"/>
  <c r="H15" i="1"/>
  <c r="H10" i="1"/>
  <c r="M10" i="15" l="1"/>
  <c r="N10" i="15" s="1"/>
  <c r="J12" i="15"/>
  <c r="O8" i="15"/>
  <c r="N8" i="15"/>
  <c r="O10" i="15"/>
  <c r="M8" i="10"/>
  <c r="O8" i="10" s="1"/>
  <c r="L7" i="10"/>
  <c r="K12" i="10"/>
  <c r="M12" i="10" s="1"/>
  <c r="O12" i="10" s="1"/>
  <c r="K10" i="10"/>
  <c r="M10" i="10" s="1"/>
  <c r="O10" i="10" s="1"/>
  <c r="K14" i="10"/>
  <c r="M14" i="10" s="1"/>
  <c r="O14" i="10" s="1"/>
  <c r="N8" i="10"/>
  <c r="N10" i="10" l="1"/>
  <c r="J14" i="15"/>
  <c r="K14" i="15" s="1"/>
  <c r="M14" i="15" s="1"/>
  <c r="K12" i="15"/>
  <c r="M12" i="15" s="1"/>
  <c r="N14" i="10"/>
  <c r="N12" i="10"/>
  <c r="M7" i="10"/>
  <c r="A2" i="10"/>
  <c r="O12" i="15" l="1"/>
  <c r="N12" i="15"/>
  <c r="M7" i="15"/>
  <c r="O14" i="15"/>
  <c r="N14" i="15"/>
  <c r="O7" i="10"/>
  <c r="N7" i="10"/>
  <c r="O7" i="15" l="1"/>
  <c r="N7" i="15"/>
</calcChain>
</file>

<file path=xl/sharedStrings.xml><?xml version="1.0" encoding="utf-8"?>
<sst xmlns="http://schemas.openxmlformats.org/spreadsheetml/2006/main" count="78" uniqueCount="55">
  <si>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</si>
  <si>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</si>
  <si>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</si>
  <si>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</si>
  <si>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</si>
  <si>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</si>
  <si>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</si>
  <si>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ระดับคะแนน</t>
  </si>
  <si>
    <t>ความหมาย</t>
  </si>
  <si>
    <t>ดี</t>
  </si>
  <si>
    <t>โปรแกรมประเมินมาตรฐานการศึกษาขั้นพื้นฐานเพื่อการประกันคุณภาพภายใน</t>
  </si>
  <si>
    <t>ปรับปรุง</t>
  </si>
  <si>
    <t xml:space="preserve">ระดับคุณภาพ  </t>
  </si>
  <si>
    <t>ตัวบ่งชี้</t>
  </si>
  <si>
    <t>แปลผล</t>
  </si>
  <si>
    <t>คะแนนที่ได้</t>
  </si>
  <si>
    <t>ค่าน้ำหนัก</t>
  </si>
  <si>
    <t>ร้อยละ/ระดับที่ได้</t>
  </si>
  <si>
    <t>จำนวนนักเรียน/จำนวนครูทั้งหมด</t>
  </si>
  <si>
    <t>เทียบระดับคุณภาพ</t>
  </si>
  <si>
    <t xml:space="preserve">สรุปผลภาพรวมของสถานศึกษา </t>
  </si>
  <si>
    <t xml:space="preserve">คะแนนที่ได้  </t>
  </si>
  <si>
    <t>ระดับคุณภาพ</t>
  </si>
  <si>
    <t>ยอดเยี่ยม</t>
  </si>
  <si>
    <t>ดีเลิศ</t>
  </si>
  <si>
    <t>กำลังพัฒนา</t>
  </si>
  <si>
    <r>
      <t xml:space="preserve">จำนวนนักเรียน/ครูที่อยู่ในระดับ </t>
    </r>
    <r>
      <rPr>
        <b/>
        <sz val="11"/>
        <color rgb="FFFF0000"/>
        <rFont val="TH SarabunPSK"/>
        <family val="2"/>
      </rPr>
      <t>3</t>
    </r>
    <r>
      <rPr>
        <b/>
        <sz val="11"/>
        <color theme="1"/>
        <rFont val="TH SarabunPSK"/>
        <family val="2"/>
      </rPr>
      <t xml:space="preserve"> ขึ้นไป</t>
    </r>
  </si>
  <si>
    <t>ชั้นอนุบาลปีที่ 2</t>
  </si>
  <si>
    <t>ชั้นอนุบาลปีที่ 3</t>
  </si>
  <si>
    <t>มาตราฐานการศึกษาปฐมวัย</t>
  </si>
  <si>
    <t>มาตรฐานที่ 1 คุณภาพของเด็ก</t>
  </si>
  <si>
    <t>1.1 มีพัฒนาการด้านร่างกาย แข็งแรง มีสุขนิสัยที่ดี และดูแลความปลอดภัยของตนเองได้</t>
  </si>
  <si>
    <t>1.2 มีพัฒนาการด้านอารมณ์ จิตใจ ควบคุม และแสดงออกทางอารมณ์ได้</t>
  </si>
  <si>
    <t>1.3 มีพัฒนาการด้านสังคม ช่วยเหลือตนเอง และเป็นสมาชิกที่ดีของสังคม</t>
  </si>
  <si>
    <t>1.4 มีพัฒนาการด้านสติปัญญา สื่อสารได้ มีทักษะการคิดพื้นฐาน และแสวงหาความรู้ได้</t>
  </si>
  <si>
    <t>มาตรฐานที่ ๒ กระบวนการบริหารและการจัดการ</t>
  </si>
  <si>
    <t>2.1 มีหลักสูตรครอบคลุมพัฒนาการทั้ง 4 ด้าน สอดคล้องกับบริบทของท้องถิ่น</t>
  </si>
  <si>
    <t>2.2 จัดครูให้เพียงพอกับชั้นเรียน</t>
  </si>
  <si>
    <t xml:space="preserve">2.3 ส่งเสริมให้ครูมีความเชี่ยวชาญด้านการจัดประสบการณ์
</t>
  </si>
  <si>
    <t xml:space="preserve">2.4 จัดสภาพแวดล้อมและสื่อเพื่อการเรียนรู้ อย่างปลอดภัย และเพียงพอ
</t>
  </si>
  <si>
    <t>2.5 ให้บริการสื่อเทคโนโลยีสารสนเทศและสื่อการเรียนรู้เพื่อสนับสนุนการจัดประสบการณ์</t>
  </si>
  <si>
    <t xml:space="preserve">2.6 มีระบบบริหารคุณภาพที่เปิดโอกาสให้ผู้เกี่ยวข้องทุกฝ่ายมีส่วนร่วม
</t>
  </si>
  <si>
    <t>มาตรฐานที่ 3 กระบวนการจัดการเรียนการสอนที่เน้นเด็กเป็นสำคัญ</t>
  </si>
  <si>
    <t>3.1 จัดประสบการณ์ที่ส่งเสริมให้เด็กมีพัฒนาการทุกด้านอย่างสมดุลเต็มศักยภาพ</t>
  </si>
  <si>
    <t>3.2 สร้างโอกาสให้เด็กได้รับประสบการณ์ตรง เล่นและปฏิบัติอย่างมีความสุข</t>
  </si>
  <si>
    <t xml:space="preserve">3.3 จัดบรรยากาศที่เอื้อต่อการเรียนรู้ใช้สื่อและเทคโนโลยีที่เหมาะสมกับวัย
</t>
  </si>
  <si>
    <t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t>
  </si>
  <si>
    <t>แบบสรุปผลการประเมินคุณภาพการศึกษาตามมาตรฐานการศึกษาปฐมวัย (รายห้องเรียน)</t>
  </si>
  <si>
    <t>แบบสรุปผลการประเมินคุณภาพการศึกษาตามมาตรฐานการศึกษาปฐมวัย</t>
  </si>
  <si>
    <t>รวมคะแนนทั้ง 3 มาตรฐาน</t>
  </si>
  <si>
    <r>
      <t xml:space="preserve">จำนวนนักเรียน/ครูที่อยู่ในระดับ </t>
    </r>
    <r>
      <rPr>
        <b/>
        <sz val="10"/>
        <color rgb="FFFF0000"/>
        <rFont val="TH SarabunPSK"/>
        <family val="2"/>
      </rPr>
      <t>3</t>
    </r>
    <r>
      <rPr>
        <b/>
        <sz val="10"/>
        <color theme="1"/>
        <rFont val="TH SarabunPSK"/>
        <family val="2"/>
      </rPr>
      <t xml:space="preserve"> ขึ้นไป</t>
    </r>
  </si>
  <si>
    <t>บ้านหาดขาม</t>
  </si>
  <si>
    <t>หาดขาม</t>
  </si>
  <si>
    <t>กุยบุรี</t>
  </si>
  <si>
    <t>ประจวบคีรีขันธ์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</si>
</sst>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4"/>
      <color theme="1"/>
      <name val="TH SarabunPSK"/>
      <family val="2"/>
    </font>
    <font>
      <b/>
      <sz val="11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TH SarabunPSK"/>
      <family val="2"/>
    </font>
    <font>
      <b/>
      <sz val="20"/>
      <color rgb="FFFFFF00"/>
      <name val="TH Sarabun New"/>
      <family val="2"/>
    </font>
    <font>
      <sz val="11"/>
      <color theme="1"/>
      <name val="TH Sarabun New"/>
      <family val="2"/>
    </font>
    <font>
      <b/>
      <sz val="22"/>
      <color theme="1"/>
      <name val="TH Sarabun New"/>
      <family val="2"/>
    </font>
    <font>
      <b/>
      <sz val="20"/>
      <color rgb="FFFF0000"/>
      <name val="TH Sarabun New"/>
      <family val="2"/>
    </font>
    <font>
      <b/>
      <sz val="20"/>
      <color theme="7" tint="-0.499984740745262"/>
      <name val="TH Sarabun New"/>
      <family val="2"/>
    </font>
    <font>
      <b/>
      <sz val="18"/>
      <color theme="1"/>
      <name val="TH Sarabun New"/>
      <family val="2"/>
    </font>
    <font>
      <b/>
      <sz val="20"/>
      <color theme="0"/>
      <name val="TH Sarabun New"/>
      <family val="2"/>
    </font>
    <font>
      <b/>
      <sz val="20"/>
      <color rgb="FF002060"/>
      <name val="TH Sarabun New"/>
      <family val="2"/>
    </font>
    <font>
      <b/>
      <sz val="20"/>
      <color rgb="FF7030A0"/>
      <name val="TH Sarabun New"/>
      <family val="2"/>
    </font>
    <font>
      <sz val="18"/>
      <name val="TH Sarabun New"/>
      <family val="2"/>
    </font>
    <font>
      <b/>
      <sz val="18"/>
      <name val="TH Sarabun New"/>
      <family val="2"/>
    </font>
    <font>
      <b/>
      <sz val="22"/>
      <color rgb="FFFF0000"/>
      <name val="TH Sarabun New"/>
      <family val="2"/>
    </font>
    <font>
      <b/>
      <sz val="18"/>
      <color rgb="FFC00000"/>
      <name val="TH Sarabun New"/>
      <family val="2"/>
    </font>
    <font>
      <sz val="12"/>
      <name val="TH Sarabun New"/>
      <family val="2"/>
    </font>
    <font>
      <b/>
      <sz val="16"/>
      <name val="TH Sarabun New"/>
      <family val="2"/>
    </font>
    <font>
      <b/>
      <sz val="11"/>
      <color rgb="FFFF0000"/>
      <name val="TH SarabunPSK"/>
      <family val="2"/>
    </font>
    <font>
      <sz val="11"/>
      <color theme="1"/>
      <name val="Tahoma"/>
      <family val="2"/>
      <charset val="222"/>
      <scheme val="minor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sz val="11"/>
      <color theme="0"/>
      <name val="TH Sarabun New"/>
      <family val="2"/>
    </font>
    <font>
      <sz val="16"/>
      <name val="TH Sarabun New"/>
      <family val="2"/>
    </font>
    <font>
      <b/>
      <sz val="20"/>
      <color rgb="FFC00000"/>
      <name val="TH Sarabun New"/>
      <family val="2"/>
    </font>
    <font>
      <b/>
      <sz val="26"/>
      <color theme="1"/>
      <name val="TH Sarabun New"/>
      <family val="2"/>
    </font>
    <font>
      <sz val="26"/>
      <color theme="1"/>
      <name val="TH Sarabun New"/>
      <family val="2"/>
    </font>
    <font>
      <sz val="16"/>
      <color theme="3" tint="-0.249977111117893"/>
      <name val="TH Sarabun New"/>
      <family val="2"/>
    </font>
    <font>
      <sz val="14"/>
      <color theme="3" tint="-0.249977111117893"/>
      <name val="TH Sarabun New"/>
      <family val="2"/>
    </font>
    <font>
      <b/>
      <sz val="26"/>
      <color rgb="FFFFFF00"/>
      <name val="TH Sarabun New"/>
      <family val="2"/>
    </font>
    <font>
      <sz val="26"/>
      <color rgb="FFFFFF00"/>
      <name val="TH Sarabun New"/>
      <family val="2"/>
    </font>
    <font>
      <sz val="12"/>
      <color theme="3" tint="-0.249977111117893"/>
      <name val="TH Sarabun New"/>
      <family val="2"/>
    </font>
    <font>
      <b/>
      <sz val="16"/>
      <color rgb="FF000000"/>
      <name val="TH Sarabun New"/>
      <family val="2"/>
    </font>
    <font>
      <b/>
      <sz val="16"/>
      <color rgb="FFFF0000"/>
      <name val="Wingdings"/>
      <charset val="2"/>
    </font>
    <font>
      <b/>
      <sz val="10"/>
      <color theme="1"/>
      <name val="TH SarabunPSK"/>
      <family val="2"/>
    </font>
    <font>
      <b/>
      <sz val="10"/>
      <color rgb="FFFF0000"/>
      <name val="TH SarabunPSK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Border="1" applyAlignment="1">
      <alignment vertical="center" wrapText="1"/>
    </xf>
    <xf numFmtId="0" fontId="9" fillId="4" borderId="0" xfId="0" applyFont="1" applyFill="1" applyAlignment="1" applyProtection="1">
      <alignment vertical="center"/>
      <protection locked="0"/>
    </xf>
    <xf numFmtId="0" fontId="17" fillId="18" borderId="0" xfId="0" applyFont="1" applyFill="1" applyAlignment="1" applyProtection="1">
      <alignment horizontal="right" vertical="center"/>
      <protection hidden="1"/>
    </xf>
    <xf numFmtId="0" fontId="17" fillId="18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4" borderId="0" xfId="0" applyFont="1" applyFill="1" applyAlignment="1" applyProtection="1">
      <alignment vertical="center"/>
      <protection locked="0"/>
    </xf>
    <xf numFmtId="0" fontId="16" fillId="18" borderId="0" xfId="0" applyFont="1" applyFill="1" applyAlignment="1" applyProtection="1">
      <alignment vertical="center"/>
      <protection hidden="1"/>
    </xf>
    <xf numFmtId="0" fontId="8" fillId="18" borderId="0" xfId="0" applyFont="1" applyFill="1" applyAlignment="1" applyProtection="1">
      <alignment vertical="center"/>
      <protection hidden="1"/>
    </xf>
    <xf numFmtId="0" fontId="20" fillId="11" borderId="0" xfId="0" applyFont="1" applyFill="1" applyAlignment="1" applyProtection="1">
      <alignment vertical="center"/>
      <protection hidden="1"/>
    </xf>
    <xf numFmtId="0" fontId="8" fillId="11" borderId="0" xfId="0" applyFont="1" applyFill="1" applyAlignment="1" applyProtection="1">
      <alignment vertical="center"/>
      <protection hidden="1"/>
    </xf>
    <xf numFmtId="0" fontId="8" fillId="11" borderId="0" xfId="0" applyFont="1" applyFill="1" applyBorder="1" applyAlignment="1" applyProtection="1">
      <alignment vertical="center"/>
      <protection hidden="1"/>
    </xf>
    <xf numFmtId="2" fontId="1" fillId="7" borderId="29" xfId="0" applyNumberFormat="1" applyFont="1" applyFill="1" applyBorder="1" applyAlignment="1" applyProtection="1">
      <alignment horizontal="center" vertical="center" shrinkToFit="1"/>
      <protection hidden="1"/>
    </xf>
    <xf numFmtId="2" fontId="1" fillId="15" borderId="22" xfId="0" applyNumberFormat="1" applyFont="1" applyFill="1" applyBorder="1" applyAlignment="1" applyProtection="1">
      <alignment horizontal="center" vertical="center" shrinkToFit="1"/>
      <protection hidden="1"/>
    </xf>
    <xf numFmtId="0" fontId="26" fillId="21" borderId="0" xfId="0" applyFont="1" applyFill="1" applyAlignment="1" applyProtection="1">
      <alignment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hidden="1"/>
    </xf>
    <xf numFmtId="0" fontId="19" fillId="9" borderId="1" xfId="0" applyFont="1" applyFill="1" applyBorder="1" applyAlignment="1" applyProtection="1">
      <alignment horizontal="center" vertical="center"/>
      <protection hidden="1"/>
    </xf>
    <xf numFmtId="0" fontId="28" fillId="20" borderId="1" xfId="0" applyFont="1" applyFill="1" applyBorder="1" applyAlignment="1" applyProtection="1">
      <alignment horizontal="center" vertical="center"/>
      <protection hidden="1"/>
    </xf>
    <xf numFmtId="0" fontId="29" fillId="4" borderId="0" xfId="0" applyFont="1" applyFill="1" applyProtection="1">
      <protection locked="0"/>
    </xf>
    <xf numFmtId="0" fontId="30" fillId="0" borderId="0" xfId="0" applyFont="1" applyProtection="1">
      <protection locked="0"/>
    </xf>
    <xf numFmtId="0" fontId="28" fillId="9" borderId="10" xfId="0" applyFont="1" applyFill="1" applyBorder="1" applyAlignment="1" applyProtection="1">
      <alignment horizontal="center" vertical="center"/>
      <protection hidden="1"/>
    </xf>
    <xf numFmtId="0" fontId="28" fillId="9" borderId="9" xfId="0" applyFont="1" applyFill="1" applyBorder="1" applyAlignment="1" applyProtection="1">
      <alignment horizontal="center" vertical="center"/>
      <protection hidden="1"/>
    </xf>
    <xf numFmtId="0" fontId="30" fillId="4" borderId="0" xfId="0" applyFont="1" applyFill="1" applyProtection="1">
      <protection locked="0"/>
    </xf>
    <xf numFmtId="0" fontId="28" fillId="9" borderId="1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vertical="center"/>
      <protection locked="0"/>
    </xf>
    <xf numFmtId="0" fontId="33" fillId="4" borderId="0" xfId="0" applyFont="1" applyFill="1" applyProtection="1">
      <protection locked="0"/>
    </xf>
    <xf numFmtId="0" fontId="34" fillId="4" borderId="0" xfId="0" applyFont="1" applyFill="1" applyProtection="1">
      <protection locked="0"/>
    </xf>
    <xf numFmtId="2" fontId="1" fillId="15" borderId="38" xfId="0" applyNumberFormat="1" applyFont="1" applyFill="1" applyBorder="1" applyAlignment="1" applyProtection="1">
      <alignment horizontal="center" vertical="center" shrinkToFit="1"/>
      <protection hidden="1"/>
    </xf>
    <xf numFmtId="0" fontId="1" fillId="8" borderId="22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4" fontId="1" fillId="8" borderId="44" xfId="0" applyNumberFormat="1" applyFont="1" applyFill="1" applyBorder="1" applyAlignment="1">
      <alignment horizontal="center" vertical="center" shrinkToFit="1"/>
    </xf>
    <xf numFmtId="0" fontId="25" fillId="19" borderId="0" xfId="0" applyFont="1" applyFill="1" applyBorder="1"/>
    <xf numFmtId="0" fontId="24" fillId="19" borderId="0" xfId="0" applyFont="1" applyFill="1" applyBorder="1" applyAlignment="1" applyProtection="1">
      <alignment vertical="center"/>
      <protection hidden="1"/>
    </xf>
    <xf numFmtId="2" fontId="36" fillId="19" borderId="0" xfId="0" applyNumberFormat="1" applyFont="1" applyFill="1" applyBorder="1" applyAlignment="1" applyProtection="1">
      <alignment horizontal="center" vertical="center" wrapText="1"/>
      <protection hidden="1"/>
    </xf>
    <xf numFmtId="0" fontId="24" fillId="19" borderId="0" xfId="0" applyFont="1" applyFill="1" applyBorder="1" applyAlignment="1" applyProtection="1">
      <alignment horizontal="center" vertical="center" wrapText="1"/>
      <protection hidden="1"/>
    </xf>
    <xf numFmtId="0" fontId="36" fillId="19" borderId="0" xfId="0" applyFont="1" applyFill="1" applyBorder="1" applyAlignment="1" applyProtection="1">
      <alignment vertical="center"/>
      <protection hidden="1"/>
    </xf>
    <xf numFmtId="0" fontId="25" fillId="19" borderId="0" xfId="0" applyFont="1" applyFill="1" applyBorder="1" applyProtection="1">
      <protection hidden="1"/>
    </xf>
    <xf numFmtId="0" fontId="24" fillId="19" borderId="0" xfId="0" applyFont="1" applyFill="1" applyBorder="1" applyAlignment="1" applyProtection="1">
      <alignment horizontal="right" vertical="center" shrinkToFit="1"/>
      <protection hidden="1"/>
    </xf>
    <xf numFmtId="0" fontId="37" fillId="19" borderId="0" xfId="0" applyFont="1" applyFill="1" applyBorder="1" applyAlignment="1" applyProtection="1">
      <alignment horizontal="right" vertical="center" shrinkToFit="1"/>
      <protection hidden="1"/>
    </xf>
    <xf numFmtId="0" fontId="37" fillId="19" borderId="0" xfId="0" applyNumberFormat="1" applyFont="1" applyFill="1" applyBorder="1" applyAlignment="1" applyProtection="1">
      <alignment horizontal="right" vertical="center" shrinkToFit="1"/>
      <protection hidden="1"/>
    </xf>
    <xf numFmtId="43" fontId="24" fillId="19" borderId="0" xfId="1" applyFont="1" applyFill="1" applyBorder="1" applyAlignment="1" applyProtection="1">
      <alignment horizontal="left" vertical="center" shrinkToFit="1"/>
      <protection hidden="1"/>
    </xf>
    <xf numFmtId="0" fontId="10" fillId="4" borderId="24" xfId="0" applyFont="1" applyFill="1" applyBorder="1" applyAlignment="1" applyProtection="1">
      <alignment horizontal="right" vertical="center"/>
      <protection hidden="1"/>
    </xf>
    <xf numFmtId="0" fontId="10" fillId="4" borderId="19" xfId="0" applyFont="1" applyFill="1" applyBorder="1" applyAlignment="1" applyProtection="1">
      <alignment horizontal="right" vertical="center"/>
      <protection hidden="1"/>
    </xf>
    <xf numFmtId="0" fontId="10" fillId="3" borderId="25" xfId="0" applyFont="1" applyFill="1" applyBorder="1" applyAlignment="1" applyProtection="1">
      <alignment horizontal="left" vertical="center"/>
      <protection locked="0"/>
    </xf>
    <xf numFmtId="0" fontId="10" fillId="3" borderId="26" xfId="0" applyFont="1" applyFill="1" applyBorder="1" applyAlignment="1" applyProtection="1">
      <alignment horizontal="left" vertical="center"/>
      <protection locked="0"/>
    </xf>
    <xf numFmtId="0" fontId="27" fillId="13" borderId="2" xfId="0" applyFont="1" applyFill="1" applyBorder="1" applyAlignment="1" applyProtection="1">
      <alignment horizontal="center" vertical="center"/>
      <protection hidden="1"/>
    </xf>
    <xf numFmtId="0" fontId="27" fillId="13" borderId="4" xfId="0" applyFont="1" applyFill="1" applyBorder="1" applyAlignment="1" applyProtection="1">
      <alignment horizontal="center" vertical="center"/>
      <protection hidden="1"/>
    </xf>
    <xf numFmtId="0" fontId="27" fillId="14" borderId="2" xfId="0" applyFont="1" applyFill="1" applyBorder="1" applyAlignment="1" applyProtection="1">
      <alignment horizontal="center" vertical="center"/>
      <protection hidden="1"/>
    </xf>
    <xf numFmtId="0" fontId="27" fillId="14" borderId="4" xfId="0" applyFont="1" applyFill="1" applyBorder="1" applyAlignment="1" applyProtection="1">
      <alignment horizontal="center" vertical="center"/>
      <protection hidden="1"/>
    </xf>
    <xf numFmtId="0" fontId="7" fillId="12" borderId="15" xfId="0" applyFont="1" applyFill="1" applyBorder="1" applyAlignment="1" applyProtection="1">
      <alignment horizontal="center" vertical="center"/>
      <protection hidden="1"/>
    </xf>
    <xf numFmtId="0" fontId="7" fillId="12" borderId="14" xfId="0" applyFont="1" applyFill="1" applyBorder="1" applyAlignment="1" applyProtection="1">
      <alignment horizontal="center" vertical="center"/>
      <protection hidden="1"/>
    </xf>
    <xf numFmtId="0" fontId="7" fillId="12" borderId="5" xfId="0" applyFont="1" applyFill="1" applyBorder="1" applyAlignment="1" applyProtection="1">
      <alignment horizontal="center" vertical="center"/>
      <protection hidden="1"/>
    </xf>
    <xf numFmtId="0" fontId="7" fillId="9" borderId="16" xfId="0" applyFont="1" applyFill="1" applyBorder="1" applyAlignment="1" applyProtection="1">
      <alignment horizontal="right" vertical="center"/>
      <protection hidden="1"/>
    </xf>
    <xf numFmtId="0" fontId="7" fillId="9" borderId="0" xfId="0" applyFont="1" applyFill="1" applyBorder="1" applyAlignment="1" applyProtection="1">
      <alignment horizontal="right" vertical="center"/>
      <protection hidden="1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right" vertical="center"/>
      <protection hidden="1"/>
    </xf>
    <xf numFmtId="0" fontId="13" fillId="6" borderId="0" xfId="0" applyFont="1" applyFill="1" applyBorder="1" applyAlignment="1" applyProtection="1">
      <alignment horizontal="right" vertical="center"/>
      <protection hidden="1"/>
    </xf>
    <xf numFmtId="0" fontId="14" fillId="7" borderId="16" xfId="0" applyFont="1" applyFill="1" applyBorder="1" applyAlignment="1" applyProtection="1">
      <alignment horizontal="right" vertical="center"/>
      <protection hidden="1"/>
    </xf>
    <xf numFmtId="0" fontId="14" fillId="7" borderId="0" xfId="0" applyFont="1" applyFill="1" applyBorder="1" applyAlignment="1" applyProtection="1">
      <alignment horizontal="right" vertical="center"/>
      <protection hidden="1"/>
    </xf>
    <xf numFmtId="0" fontId="11" fillId="5" borderId="16" xfId="0" applyFont="1" applyFill="1" applyBorder="1" applyAlignment="1" applyProtection="1">
      <alignment horizontal="right" vertical="center"/>
      <protection hidden="1"/>
    </xf>
    <xf numFmtId="0" fontId="11" fillId="5" borderId="0" xfId="0" applyFont="1" applyFill="1" applyBorder="1" applyAlignment="1" applyProtection="1">
      <alignment horizontal="right" vertical="center"/>
      <protection hidden="1"/>
    </xf>
    <xf numFmtId="0" fontId="15" fillId="8" borderId="16" xfId="0" applyFont="1" applyFill="1" applyBorder="1" applyAlignment="1" applyProtection="1">
      <alignment horizontal="right" vertical="center"/>
      <protection hidden="1"/>
    </xf>
    <xf numFmtId="0" fontId="15" fillId="8" borderId="0" xfId="0" applyFont="1" applyFill="1" applyBorder="1" applyAlignment="1" applyProtection="1">
      <alignment horizontal="right" vertical="center"/>
      <protection hidden="1"/>
    </xf>
    <xf numFmtId="0" fontId="17" fillId="4" borderId="11" xfId="0" applyFont="1" applyFill="1" applyBorder="1" applyAlignment="1" applyProtection="1">
      <alignment horizontal="center" vertical="center"/>
      <protection hidden="1"/>
    </xf>
    <xf numFmtId="0" fontId="17" fillId="4" borderId="12" xfId="0" applyFont="1" applyFill="1" applyBorder="1" applyAlignment="1" applyProtection="1">
      <alignment horizontal="center" vertical="center"/>
      <protection hidden="1"/>
    </xf>
    <xf numFmtId="0" fontId="17" fillId="4" borderId="13" xfId="0" applyFont="1" applyFill="1" applyBorder="1" applyAlignment="1" applyProtection="1">
      <alignment horizontal="center" vertical="center"/>
      <protection hidden="1"/>
    </xf>
    <xf numFmtId="0" fontId="21" fillId="4" borderId="2" xfId="0" applyFont="1" applyFill="1" applyBorder="1" applyAlignment="1" applyProtection="1">
      <alignment horizontal="center" vertical="center"/>
      <protection hidden="1"/>
    </xf>
    <xf numFmtId="0" fontId="21" fillId="4" borderId="4" xfId="0" applyFont="1" applyFill="1" applyBorder="1" applyAlignment="1" applyProtection="1">
      <alignment horizontal="center" vertical="center"/>
      <protection hidden="1"/>
    </xf>
    <xf numFmtId="0" fontId="18" fillId="10" borderId="1" xfId="0" applyFont="1" applyFill="1" applyBorder="1" applyAlignment="1" applyProtection="1">
      <alignment horizontal="center" vertical="center"/>
      <protection hidden="1"/>
    </xf>
    <xf numFmtId="0" fontId="21" fillId="12" borderId="2" xfId="0" applyFont="1" applyFill="1" applyBorder="1" applyAlignment="1" applyProtection="1">
      <alignment horizontal="left" vertical="center"/>
      <protection hidden="1"/>
    </xf>
    <xf numFmtId="0" fontId="21" fillId="12" borderId="3" xfId="0" applyFont="1" applyFill="1" applyBorder="1" applyAlignment="1" applyProtection="1">
      <alignment horizontal="left" vertical="center"/>
      <protection hidden="1"/>
    </xf>
    <xf numFmtId="0" fontId="21" fillId="12" borderId="4" xfId="0" applyFont="1" applyFill="1" applyBorder="1" applyAlignment="1" applyProtection="1">
      <alignment horizontal="left" vertical="center"/>
      <protection hidden="1"/>
    </xf>
    <xf numFmtId="0" fontId="21" fillId="4" borderId="2" xfId="0" applyFont="1" applyFill="1" applyBorder="1" applyAlignment="1" applyProtection="1">
      <alignment horizontal="left" vertical="center" shrinkToFit="1"/>
      <protection hidden="1"/>
    </xf>
    <xf numFmtId="0" fontId="21" fillId="4" borderId="3" xfId="0" applyFont="1" applyFill="1" applyBorder="1" applyAlignment="1" applyProtection="1">
      <alignment horizontal="left" vertical="center" shrinkToFit="1"/>
      <protection hidden="1"/>
    </xf>
    <xf numFmtId="0" fontId="21" fillId="4" borderId="4" xfId="0" applyFont="1" applyFill="1" applyBorder="1" applyAlignment="1" applyProtection="1">
      <alignment horizontal="left" vertical="center" shrinkToFit="1"/>
      <protection hidden="1"/>
    </xf>
    <xf numFmtId="0" fontId="14" fillId="2" borderId="33" xfId="0" applyFont="1" applyFill="1" applyBorder="1" applyAlignment="1" applyProtection="1">
      <alignment horizontal="left" vertical="center" shrinkToFit="1"/>
      <protection hidden="1"/>
    </xf>
    <xf numFmtId="0" fontId="14" fillId="2" borderId="8" xfId="0" applyFont="1" applyFill="1" applyBorder="1" applyAlignment="1" applyProtection="1">
      <alignment horizontal="left" vertical="center" shrinkToFit="1"/>
      <protection hidden="1"/>
    </xf>
    <xf numFmtId="0" fontId="14" fillId="2" borderId="9" xfId="0" applyFont="1" applyFill="1" applyBorder="1" applyAlignment="1" applyProtection="1">
      <alignment horizontal="left" vertical="center" shrinkToFit="1"/>
      <protection hidden="1"/>
    </xf>
    <xf numFmtId="0" fontId="31" fillId="21" borderId="12" xfId="0" applyFont="1" applyFill="1" applyBorder="1" applyAlignment="1" applyProtection="1">
      <alignment horizontal="left" vertical="top" wrapText="1" shrinkToFit="1"/>
      <protection hidden="1"/>
    </xf>
    <xf numFmtId="0" fontId="31" fillId="21" borderId="13" xfId="0" applyFont="1" applyFill="1" applyBorder="1" applyAlignment="1" applyProtection="1">
      <alignment horizontal="left" vertical="top" wrapText="1" shrinkToFit="1"/>
      <protection hidden="1"/>
    </xf>
    <xf numFmtId="0" fontId="31" fillId="21" borderId="2" xfId="0" applyFont="1" applyFill="1" applyBorder="1" applyAlignment="1" applyProtection="1">
      <alignment horizontal="left" vertical="top" wrapText="1" shrinkToFit="1"/>
      <protection hidden="1"/>
    </xf>
    <xf numFmtId="0" fontId="31" fillId="21" borderId="3" xfId="0" applyFont="1" applyFill="1" applyBorder="1" applyAlignment="1" applyProtection="1">
      <alignment horizontal="left" vertical="top" wrapText="1" shrinkToFit="1"/>
      <protection hidden="1"/>
    </xf>
    <xf numFmtId="0" fontId="31" fillId="21" borderId="4" xfId="0" applyFont="1" applyFill="1" applyBorder="1" applyAlignment="1" applyProtection="1">
      <alignment horizontal="left" vertical="top" wrapText="1" shrinkToFit="1"/>
      <protection hidden="1"/>
    </xf>
    <xf numFmtId="0" fontId="32" fillId="21" borderId="2" xfId="0" applyFont="1" applyFill="1" applyBorder="1" applyAlignment="1" applyProtection="1">
      <alignment horizontal="left" vertical="top" wrapText="1" shrinkToFit="1"/>
      <protection hidden="1"/>
    </xf>
    <xf numFmtId="0" fontId="32" fillId="21" borderId="3" xfId="0" applyFont="1" applyFill="1" applyBorder="1" applyAlignment="1" applyProtection="1">
      <alignment horizontal="left" vertical="top" wrapText="1" shrinkToFit="1"/>
      <protection hidden="1"/>
    </xf>
    <xf numFmtId="0" fontId="32" fillId="21" borderId="4" xfId="0" applyFont="1" applyFill="1" applyBorder="1" applyAlignment="1" applyProtection="1">
      <alignment horizontal="left" vertical="top" wrapText="1" shrinkToFit="1"/>
      <protection hidden="1"/>
    </xf>
    <xf numFmtId="0" fontId="35" fillId="21" borderId="2" xfId="0" applyFont="1" applyFill="1" applyBorder="1" applyAlignment="1" applyProtection="1">
      <alignment horizontal="left" vertical="top" wrapText="1" shrinkToFit="1"/>
      <protection hidden="1"/>
    </xf>
    <xf numFmtId="0" fontId="35" fillId="21" borderId="3" xfId="0" applyFont="1" applyFill="1" applyBorder="1" applyAlignment="1" applyProtection="1">
      <alignment horizontal="left" vertical="top" wrapText="1" shrinkToFit="1"/>
      <protection hidden="1"/>
    </xf>
    <xf numFmtId="0" fontId="35" fillId="21" borderId="4" xfId="0" applyFont="1" applyFill="1" applyBorder="1" applyAlignment="1" applyProtection="1">
      <alignment horizontal="left" vertical="top" wrapText="1" shrinkToFit="1"/>
      <protection hidden="1"/>
    </xf>
    <xf numFmtId="0" fontId="2" fillId="4" borderId="27" xfId="0" applyFont="1" applyFill="1" applyBorder="1" applyAlignment="1" applyProtection="1">
      <alignment horizontal="left" vertical="center"/>
      <protection hidden="1"/>
    </xf>
    <xf numFmtId="0" fontId="2" fillId="4" borderId="28" xfId="0" applyFont="1" applyFill="1" applyBorder="1" applyAlignment="1" applyProtection="1">
      <alignment horizontal="left" vertical="center"/>
      <protection hidden="1"/>
    </xf>
    <xf numFmtId="0" fontId="2" fillId="4" borderId="30" xfId="0" applyFont="1" applyFill="1" applyBorder="1" applyAlignment="1" applyProtection="1">
      <alignment horizontal="left" vertical="center"/>
      <protection hidden="1"/>
    </xf>
    <xf numFmtId="0" fontId="4" fillId="13" borderId="10" xfId="0" applyFont="1" applyFill="1" applyBorder="1" applyAlignment="1" applyProtection="1">
      <alignment horizontal="center" vertical="center" wrapText="1"/>
      <protection hidden="1"/>
    </xf>
    <xf numFmtId="0" fontId="4" fillId="13" borderId="7" xfId="0" applyFont="1" applyFill="1" applyBorder="1" applyAlignment="1" applyProtection="1">
      <alignment horizontal="center" vertical="center" wrapText="1"/>
      <protection hidden="1"/>
    </xf>
    <xf numFmtId="0" fontId="2" fillId="11" borderId="0" xfId="0" applyFont="1" applyFill="1" applyAlignment="1">
      <alignment horizontal="center"/>
    </xf>
    <xf numFmtId="0" fontId="3" fillId="15" borderId="18" xfId="0" applyFont="1" applyFill="1" applyBorder="1" applyAlignment="1" applyProtection="1">
      <alignment horizontal="center" vertical="center"/>
      <protection hidden="1"/>
    </xf>
    <xf numFmtId="0" fontId="3" fillId="15" borderId="8" xfId="0" applyFont="1" applyFill="1" applyBorder="1" applyAlignment="1" applyProtection="1">
      <alignment horizontal="center" vertical="center"/>
      <protection hidden="1"/>
    </xf>
    <xf numFmtId="0" fontId="3" fillId="15" borderId="9" xfId="0" applyFont="1" applyFill="1" applyBorder="1" applyAlignment="1" applyProtection="1">
      <alignment horizontal="center" vertical="center"/>
      <protection hidden="1"/>
    </xf>
    <xf numFmtId="0" fontId="3" fillId="15" borderId="16" xfId="0" applyFont="1" applyFill="1" applyBorder="1" applyAlignment="1" applyProtection="1">
      <alignment horizontal="center" vertical="center"/>
      <protection hidden="1"/>
    </xf>
    <xf numFmtId="0" fontId="3" fillId="15" borderId="0" xfId="0" applyFont="1" applyFill="1" applyBorder="1" applyAlignment="1" applyProtection="1">
      <alignment horizontal="center" vertical="center"/>
      <protection hidden="1"/>
    </xf>
    <xf numFmtId="0" fontId="3" fillId="15" borderId="6" xfId="0" applyFont="1" applyFill="1" applyBorder="1" applyAlignment="1" applyProtection="1">
      <alignment horizontal="center" vertical="center"/>
      <protection hidden="1"/>
    </xf>
    <xf numFmtId="0" fontId="4" fillId="15" borderId="10" xfId="0" applyFont="1" applyFill="1" applyBorder="1" applyAlignment="1" applyProtection="1">
      <alignment horizontal="center" vertical="center" wrapText="1"/>
      <protection hidden="1"/>
    </xf>
    <xf numFmtId="0" fontId="4" fillId="15" borderId="7" xfId="0" applyFont="1" applyFill="1" applyBorder="1" applyAlignment="1" applyProtection="1">
      <alignment horizontal="center" vertical="center" wrapText="1"/>
      <protection hidden="1"/>
    </xf>
    <xf numFmtId="0" fontId="2" fillId="3" borderId="12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4" fillId="13" borderId="20" xfId="0" applyFont="1" applyFill="1" applyBorder="1" applyAlignment="1" applyProtection="1">
      <alignment horizontal="center" vertical="center" wrapText="1"/>
      <protection hidden="1"/>
    </xf>
    <xf numFmtId="0" fontId="4" fillId="13" borderId="21" xfId="0" applyFont="1" applyFill="1" applyBorder="1" applyAlignment="1" applyProtection="1">
      <alignment horizontal="center" vertical="center" wrapText="1"/>
      <protection hidden="1"/>
    </xf>
    <xf numFmtId="2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1" xfId="0" applyFont="1" applyFill="1" applyBorder="1" applyAlignment="1" applyProtection="1">
      <alignment horizontal="center" vertical="center" shrinkToFit="1"/>
      <protection hidden="1"/>
    </xf>
    <xf numFmtId="2" fontId="1" fillId="16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" xfId="0" applyFont="1" applyFill="1" applyBorder="1" applyAlignment="1" applyProtection="1">
      <alignment horizontal="left" vertical="top" wrapText="1"/>
      <protection hidden="1"/>
    </xf>
    <xf numFmtId="1" fontId="1" fillId="19" borderId="1" xfId="0" applyNumberFormat="1" applyFont="1" applyFill="1" applyBorder="1" applyAlignment="1" applyProtection="1">
      <alignment horizontal="center" vertical="center" shrinkToFit="1"/>
      <protection hidden="1"/>
    </xf>
    <xf numFmtId="0" fontId="2" fillId="4" borderId="0" xfId="0" applyFont="1" applyFill="1" applyAlignment="1">
      <alignment horizontal="center" vertical="center"/>
    </xf>
    <xf numFmtId="0" fontId="5" fillId="17" borderId="34" xfId="0" applyFont="1" applyFill="1" applyBorder="1" applyAlignment="1" applyProtection="1">
      <alignment horizontal="left" vertical="top" wrapText="1"/>
      <protection hidden="1"/>
    </xf>
    <xf numFmtId="0" fontId="5" fillId="17" borderId="14" xfId="0" applyFont="1" applyFill="1" applyBorder="1" applyAlignment="1" applyProtection="1">
      <alignment horizontal="left" vertical="top" wrapText="1"/>
      <protection hidden="1"/>
    </xf>
    <xf numFmtId="0" fontId="5" fillId="17" borderId="32" xfId="0" applyFont="1" applyFill="1" applyBorder="1" applyAlignment="1" applyProtection="1">
      <alignment horizontal="left" vertical="top" wrapText="1"/>
      <protection hidden="1"/>
    </xf>
    <xf numFmtId="0" fontId="5" fillId="17" borderId="11" xfId="0" applyFont="1" applyFill="1" applyBorder="1" applyAlignment="1" applyProtection="1">
      <alignment horizontal="left" vertical="top" wrapText="1"/>
      <protection hidden="1"/>
    </xf>
    <xf numFmtId="0" fontId="5" fillId="17" borderId="12" xfId="0" applyFont="1" applyFill="1" applyBorder="1" applyAlignment="1" applyProtection="1">
      <alignment horizontal="left" vertical="top" wrapText="1"/>
      <protection hidden="1"/>
    </xf>
    <xf numFmtId="0" fontId="5" fillId="17" borderId="13" xfId="0" applyFont="1" applyFill="1" applyBorder="1" applyAlignment="1" applyProtection="1">
      <alignment horizontal="left" vertical="top" wrapText="1"/>
      <protection hidden="1"/>
    </xf>
    <xf numFmtId="1" fontId="1" fillId="19" borderId="31" xfId="0" applyNumberFormat="1" applyFont="1" applyFill="1" applyBorder="1" applyAlignment="1" applyProtection="1">
      <alignment horizontal="center" vertical="center" shrinkToFit="1"/>
      <protection hidden="1"/>
    </xf>
    <xf numFmtId="1" fontId="1" fillId="19" borderId="17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7" xfId="0" applyNumberFormat="1" applyFont="1" applyFill="1" applyBorder="1" applyAlignment="1" applyProtection="1">
      <alignment horizontal="center" vertical="center" shrinkToFit="1"/>
      <protection hidden="1"/>
    </xf>
    <xf numFmtId="0" fontId="3" fillId="15" borderId="24" xfId="0" applyFont="1" applyFill="1" applyBorder="1" applyAlignment="1" applyProtection="1">
      <alignment horizontal="center" vertical="center"/>
      <protection hidden="1"/>
    </xf>
    <xf numFmtId="0" fontId="3" fillId="15" borderId="19" xfId="0" applyFont="1" applyFill="1" applyBorder="1" applyAlignment="1" applyProtection="1">
      <alignment horizontal="center" vertical="center"/>
      <protection hidden="1"/>
    </xf>
    <xf numFmtId="0" fontId="3" fillId="15" borderId="37" xfId="0" applyFont="1" applyFill="1" applyBorder="1" applyAlignment="1" applyProtection="1">
      <alignment horizontal="center" vertical="center"/>
      <protection hidden="1"/>
    </xf>
    <xf numFmtId="0" fontId="4" fillId="15" borderId="36" xfId="0" applyFont="1" applyFill="1" applyBorder="1" applyAlignment="1" applyProtection="1">
      <alignment horizontal="center" vertical="center" wrapText="1"/>
      <protection hidden="1"/>
    </xf>
    <xf numFmtId="0" fontId="4" fillId="13" borderId="36" xfId="0" applyFont="1" applyFill="1" applyBorder="1" applyAlignment="1" applyProtection="1">
      <alignment horizontal="center" vertical="center" wrapText="1"/>
      <protection hidden="1"/>
    </xf>
    <xf numFmtId="0" fontId="4" fillId="13" borderId="35" xfId="0" applyFont="1" applyFill="1" applyBorder="1" applyAlignment="1" applyProtection="1">
      <alignment horizontal="center" vertical="center" wrapText="1"/>
      <protection hidden="1"/>
    </xf>
    <xf numFmtId="1" fontId="1" fillId="8" borderId="31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17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7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31" xfId="0" applyFont="1" applyFill="1" applyBorder="1" applyAlignment="1" applyProtection="1">
      <alignment horizontal="center" vertical="center" shrinkToFit="1"/>
      <protection hidden="1"/>
    </xf>
    <xf numFmtId="0" fontId="1" fillId="16" borderId="17" xfId="0" applyFont="1" applyFill="1" applyBorder="1" applyAlignment="1" applyProtection="1">
      <alignment horizontal="center" vertical="center" shrinkToFit="1"/>
      <protection hidden="1"/>
    </xf>
    <xf numFmtId="2" fontId="1" fillId="16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1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33" xfId="0" applyFont="1" applyFill="1" applyBorder="1" applyAlignment="1" applyProtection="1">
      <alignment horizontal="left" vertical="top" wrapText="1"/>
      <protection hidden="1"/>
    </xf>
    <xf numFmtId="0" fontId="5" fillId="17" borderId="8" xfId="0" applyFont="1" applyFill="1" applyBorder="1" applyAlignment="1" applyProtection="1">
      <alignment horizontal="left" vertical="top" wrapText="1"/>
      <protection hidden="1"/>
    </xf>
    <xf numFmtId="0" fontId="5" fillId="17" borderId="9" xfId="0" applyFont="1" applyFill="1" applyBorder="1" applyAlignment="1" applyProtection="1">
      <alignment horizontal="left" vertical="top" wrapText="1"/>
      <protection hidden="1"/>
    </xf>
    <xf numFmtId="1" fontId="1" fillId="19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0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0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10" xfId="0" applyFont="1" applyFill="1" applyBorder="1" applyAlignment="1" applyProtection="1">
      <alignment horizontal="center" vertical="center" shrinkToFit="1"/>
      <protection hidden="1"/>
    </xf>
    <xf numFmtId="2" fontId="1" fillId="16" borderId="10" xfId="0" applyNumberFormat="1" applyFont="1" applyFill="1" applyBorder="1" applyAlignment="1" applyProtection="1">
      <alignment horizontal="center" vertical="center" shrinkToFit="1"/>
      <protection hidden="1"/>
    </xf>
    <xf numFmtId="0" fontId="24" fillId="19" borderId="0" xfId="0" applyFont="1" applyFill="1" applyBorder="1" applyAlignment="1" applyProtection="1">
      <alignment horizontal="left" vertical="center" shrinkToFit="1"/>
      <protection hidden="1"/>
    </xf>
    <xf numFmtId="0" fontId="24" fillId="19" borderId="0" xfId="0" applyFont="1" applyFill="1" applyBorder="1" applyAlignment="1" applyProtection="1">
      <alignment vertical="center" shrinkToFit="1"/>
      <protection hidden="1"/>
    </xf>
    <xf numFmtId="43" fontId="24" fillId="19" borderId="0" xfId="1" applyFont="1" applyFill="1" applyBorder="1" applyAlignment="1" applyProtection="1">
      <alignment horizontal="left" vertical="center" shrinkToFit="1"/>
      <protection hidden="1"/>
    </xf>
    <xf numFmtId="0" fontId="24" fillId="19" borderId="0" xfId="0" applyFont="1" applyFill="1" applyAlignment="1">
      <alignment horizontal="left" shrinkToFi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6" fillId="19" borderId="0" xfId="0" applyFont="1" applyFill="1" applyBorder="1" applyAlignment="1" applyProtection="1">
      <alignment horizontal="right" vertical="center"/>
      <protection hidden="1"/>
    </xf>
    <xf numFmtId="0" fontId="24" fillId="19" borderId="0" xfId="0" applyFont="1" applyFill="1" applyBorder="1" applyAlignment="1" applyProtection="1">
      <alignment horizontal="center"/>
      <protection hidden="1"/>
    </xf>
    <xf numFmtId="0" fontId="24" fillId="19" borderId="0" xfId="0" applyFont="1" applyFill="1" applyBorder="1" applyAlignment="1" applyProtection="1">
      <alignment horizontal="center" vertical="center"/>
      <protection hidden="1"/>
    </xf>
    <xf numFmtId="0" fontId="1" fillId="4" borderId="27" xfId="0" applyFont="1" applyFill="1" applyBorder="1" applyAlignment="1" applyProtection="1">
      <alignment horizontal="left" vertical="top" wrapText="1"/>
      <protection hidden="1"/>
    </xf>
    <xf numFmtId="0" fontId="1" fillId="4" borderId="28" xfId="0" applyFont="1" applyFill="1" applyBorder="1" applyAlignment="1" applyProtection="1">
      <alignment horizontal="left" vertical="top" wrapText="1"/>
      <protection hidden="1"/>
    </xf>
    <xf numFmtId="0" fontId="1" fillId="4" borderId="29" xfId="0" applyFont="1" applyFill="1" applyBorder="1" applyAlignment="1" applyProtection="1">
      <alignment horizontal="left" vertical="top" wrapText="1"/>
      <protection hidden="1"/>
    </xf>
    <xf numFmtId="2" fontId="1" fillId="16" borderId="21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41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7" xfId="0" applyFont="1" applyFill="1" applyBorder="1" applyAlignment="1" applyProtection="1">
      <alignment horizontal="center" vertical="center" shrinkToFit="1"/>
      <protection hidden="1"/>
    </xf>
    <xf numFmtId="2" fontId="1" fillId="19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17" xfId="0" applyNumberFormat="1" applyFont="1" applyFill="1" applyBorder="1" applyAlignment="1" applyProtection="1">
      <alignment horizontal="center" vertical="center" shrinkToFit="1"/>
      <protection hidden="1"/>
    </xf>
    <xf numFmtId="1" fontId="1" fillId="22" borderId="10" xfId="0" applyNumberFormat="1" applyFont="1" applyFill="1" applyBorder="1" applyAlignment="1" applyProtection="1">
      <alignment horizontal="center" vertical="center" shrinkToFit="1"/>
      <protection hidden="1"/>
    </xf>
    <xf numFmtId="1" fontId="1" fillId="22" borderId="1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8" xfId="0" applyFont="1" applyFill="1" applyBorder="1" applyAlignment="1" applyProtection="1">
      <alignment horizontal="left" vertical="top" wrapText="1"/>
      <protection hidden="1"/>
    </xf>
    <xf numFmtId="0" fontId="5" fillId="17" borderId="40" xfId="0" applyFont="1" applyFill="1" applyBorder="1" applyAlignment="1" applyProtection="1">
      <alignment horizontal="left" vertical="top" wrapText="1"/>
      <protection hidden="1"/>
    </xf>
    <xf numFmtId="0" fontId="5" fillId="17" borderId="16" xfId="0" applyFont="1" applyFill="1" applyBorder="1" applyAlignment="1" applyProtection="1">
      <alignment horizontal="left" vertical="top" wrapText="1"/>
      <protection hidden="1"/>
    </xf>
    <xf numFmtId="0" fontId="5" fillId="17" borderId="0" xfId="0" applyFont="1" applyFill="1" applyBorder="1" applyAlignment="1" applyProtection="1">
      <alignment horizontal="left" vertical="top" wrapText="1"/>
      <protection hidden="1"/>
    </xf>
    <xf numFmtId="0" fontId="5" fillId="17" borderId="6" xfId="0" applyFont="1" applyFill="1" applyBorder="1" applyAlignment="1" applyProtection="1">
      <alignment horizontal="left" vertical="top" wrapText="1"/>
      <protection hidden="1"/>
    </xf>
    <xf numFmtId="1" fontId="1" fillId="22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7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7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24" xfId="0" applyFont="1" applyFill="1" applyBorder="1" applyAlignment="1" applyProtection="1">
      <alignment horizontal="left" vertical="top" wrapText="1"/>
      <protection hidden="1"/>
    </xf>
    <xf numFmtId="0" fontId="5" fillId="17" borderId="19" xfId="0" applyFont="1" applyFill="1" applyBorder="1" applyAlignment="1" applyProtection="1">
      <alignment horizontal="left" vertical="top" wrapText="1"/>
      <protection hidden="1"/>
    </xf>
    <xf numFmtId="0" fontId="5" fillId="17" borderId="37" xfId="0" applyFont="1" applyFill="1" applyBorder="1" applyAlignment="1" applyProtection="1">
      <alignment horizontal="left" vertical="top" wrapText="1"/>
      <protection hidden="1"/>
    </xf>
    <xf numFmtId="1" fontId="1" fillId="22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36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36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36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36" xfId="0" applyFont="1" applyFill="1" applyBorder="1" applyAlignment="1" applyProtection="1">
      <alignment horizontal="center" vertical="center" shrinkToFit="1"/>
      <protection hidden="1"/>
    </xf>
    <xf numFmtId="2" fontId="1" fillId="16" borderId="35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39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25" xfId="0" applyFont="1" applyFill="1" applyBorder="1" applyAlignment="1" applyProtection="1">
      <alignment horizontal="center" vertical="center" shrinkToFit="1"/>
      <protection hidden="1"/>
    </xf>
    <xf numFmtId="2" fontId="1" fillId="16" borderId="23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26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5" xfId="0" applyFont="1" applyFill="1" applyBorder="1" applyAlignment="1" applyProtection="1">
      <alignment horizontal="left" vertical="top" wrapText="1"/>
      <protection hidden="1"/>
    </xf>
    <xf numFmtId="1" fontId="1" fillId="22" borderId="46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31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42" xfId="0" applyFont="1" applyFill="1" applyBorder="1" applyAlignment="1" applyProtection="1">
      <alignment horizontal="left" vertical="top" wrapText="1"/>
      <protection hidden="1"/>
    </xf>
    <xf numFmtId="0" fontId="5" fillId="17" borderId="43" xfId="0" applyFont="1" applyFill="1" applyBorder="1" applyAlignment="1" applyProtection="1">
      <alignment horizontal="left" vertical="top" wrapText="1"/>
      <protection hidden="1"/>
    </xf>
    <xf numFmtId="0" fontId="5" fillId="17" borderId="25" xfId="0" applyFont="1" applyFill="1" applyBorder="1" applyAlignment="1" applyProtection="1">
      <alignment horizontal="left" vertical="top" wrapText="1"/>
      <protection hidden="1"/>
    </xf>
    <xf numFmtId="1" fontId="1" fillId="19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25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25" xfId="0" applyNumberFormat="1" applyFont="1" applyFill="1" applyBorder="1" applyAlignment="1" applyProtection="1">
      <alignment horizontal="center" vertical="center" shrinkToFit="1"/>
      <protection hidden="1"/>
    </xf>
    <xf numFmtId="0" fontId="4" fillId="13" borderId="39" xfId="0" applyFont="1" applyFill="1" applyBorder="1" applyAlignment="1" applyProtection="1">
      <alignment horizontal="center" vertical="center" wrapText="1"/>
      <protection hidden="1"/>
    </xf>
    <xf numFmtId="0" fontId="5" fillId="17" borderId="45" xfId="0" applyFont="1" applyFill="1" applyBorder="1" applyAlignment="1" applyProtection="1">
      <alignment horizontal="left" vertical="top" wrapText="1"/>
      <protection hidden="1"/>
    </xf>
    <xf numFmtId="0" fontId="5" fillId="17" borderId="46" xfId="0" applyFont="1" applyFill="1" applyBorder="1" applyAlignment="1" applyProtection="1">
      <alignment horizontal="left" vertical="top" wrapText="1"/>
      <protection hidden="1"/>
    </xf>
    <xf numFmtId="1" fontId="1" fillId="19" borderId="46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46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46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46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46" xfId="0" applyFont="1" applyFill="1" applyBorder="1" applyAlignment="1" applyProtection="1">
      <alignment horizontal="center" vertical="center" shrinkToFit="1"/>
      <protection hidden="1"/>
    </xf>
    <xf numFmtId="2" fontId="1" fillId="16" borderId="47" xfId="0" applyNumberFormat="1" applyFont="1" applyFill="1" applyBorder="1" applyAlignment="1" applyProtection="1">
      <alignment horizontal="center" vertical="center" shrinkToFit="1"/>
      <protection hidden="1"/>
    </xf>
    <xf numFmtId="0" fontId="2" fillId="3" borderId="0" xfId="0" applyFont="1" applyFill="1" applyBorder="1" applyAlignment="1">
      <alignment horizontal="center" vertical="center"/>
    </xf>
    <xf numFmtId="0" fontId="3" fillId="15" borderId="15" xfId="0" applyFont="1" applyFill="1" applyBorder="1" applyAlignment="1" applyProtection="1">
      <alignment horizontal="center" vertical="center"/>
      <protection hidden="1"/>
    </xf>
    <xf numFmtId="0" fontId="3" fillId="15" borderId="14" xfId="0" applyFont="1" applyFill="1" applyBorder="1" applyAlignment="1" applyProtection="1">
      <alignment horizontal="center" vertical="center"/>
      <protection hidden="1"/>
    </xf>
    <xf numFmtId="0" fontId="3" fillId="15" borderId="32" xfId="0" applyFont="1" applyFill="1" applyBorder="1" applyAlignment="1" applyProtection="1">
      <alignment horizontal="center" vertical="center"/>
      <protection hidden="1"/>
    </xf>
    <xf numFmtId="0" fontId="38" fillId="15" borderId="31" xfId="0" applyFont="1" applyFill="1" applyBorder="1" applyAlignment="1" applyProtection="1">
      <alignment horizontal="center" vertical="center" wrapText="1"/>
      <protection hidden="1"/>
    </xf>
    <xf numFmtId="0" fontId="38" fillId="15" borderId="7" xfId="0" applyFont="1" applyFill="1" applyBorder="1" applyAlignment="1" applyProtection="1">
      <alignment horizontal="center" vertical="center" wrapText="1"/>
      <protection hidden="1"/>
    </xf>
    <xf numFmtId="0" fontId="38" fillId="15" borderId="36" xfId="0" applyFont="1" applyFill="1" applyBorder="1" applyAlignment="1" applyProtection="1">
      <alignment horizontal="center" vertical="center" wrapText="1"/>
      <protection hidden="1"/>
    </xf>
    <xf numFmtId="0" fontId="4" fillId="15" borderId="31" xfId="0" applyFont="1" applyFill="1" applyBorder="1" applyAlignment="1" applyProtection="1">
      <alignment horizontal="center" vertical="center" wrapText="1"/>
      <protection hidden="1"/>
    </xf>
    <xf numFmtId="0" fontId="4" fillId="13" borderId="31" xfId="0" applyFont="1" applyFill="1" applyBorder="1" applyAlignment="1" applyProtection="1">
      <alignment horizontal="center" vertical="center" wrapText="1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50;&#3611;&#3619;&#3649;&#3585;&#3619;&#3617;&#3611;&#3619;&#3632;&#3648;&#3617;&#3636;&#3609;&#3617;&#3634;&#3605;&#3619;&#3600;&#3634;&#3609;&#3585;&#3634;&#3619;&#3624;&#3638;&#3585;&#3625;&#3634;&#3611;&#3600;&#3617;&#3623;&#3633;&#3618;&#3604;&#3657;&#3634;&#3609;&#3588;&#3640;&#3603;&#3616;&#3634;&#3614;&#3612;&#3641;&#3657;&#3648;&#3619;&#3637;&#3618;&#3609;(&#3617;&#3600;.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ปก"/>
      <sheetName val="ข้อมูลนักเรียน"/>
      <sheetName val="มฐ.1-(1"/>
      <sheetName val="มฐ.1-(2"/>
      <sheetName val="มฐ.1-(3"/>
      <sheetName val="มฐ.1-(4"/>
      <sheetName val="สรุปด้านคุณภาพผู้เรียน"/>
    </sheetNames>
    <sheetDataSet>
      <sheetData sheetId="0">
        <row r="11">
          <cell r="A11" t="str">
            <v>มาตรฐานที่ 1 คุณภาพของเด็ก</v>
          </cell>
          <cell r="B11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33"/>
  <sheetViews>
    <sheetView tabSelected="1" view="pageBreakPreview" zoomScale="80" zoomScaleNormal="100" zoomScaleSheetLayoutView="80" workbookViewId="0">
      <selection activeCell="A9" sqref="A9:G9"/>
    </sheetView>
  </sheetViews>
  <sheetFormatPr defaultColWidth="11.625" defaultRowHeight="29.45" customHeight="1" x14ac:dyDescent="0.2"/>
  <cols>
    <col min="1" max="8" width="11.625" style="8"/>
    <col min="9" max="9" width="0.25" style="8" customWidth="1"/>
    <col min="10" max="12" width="11.625" style="8" hidden="1" customWidth="1"/>
    <col min="13" max="13" width="10.5" style="8" hidden="1" customWidth="1"/>
    <col min="14" max="14" width="0.125" style="8" hidden="1" customWidth="1"/>
    <col min="15" max="15" width="11.125" style="8" hidden="1" customWidth="1"/>
    <col min="16" max="16" width="0.25" style="8" hidden="1" customWidth="1"/>
    <col min="17" max="16384" width="11.625" style="8"/>
  </cols>
  <sheetData>
    <row r="1" spans="1:16" ht="29.45" customHeight="1" x14ac:dyDescent="0.2">
      <c r="A1" s="52" t="s">
        <v>10</v>
      </c>
      <c r="B1" s="53"/>
      <c r="C1" s="53"/>
      <c r="D1" s="53"/>
      <c r="E1" s="53"/>
      <c r="F1" s="53"/>
      <c r="G1" s="53"/>
      <c r="H1" s="54"/>
      <c r="I1" s="7"/>
      <c r="J1" s="4"/>
      <c r="K1" s="4"/>
      <c r="L1" s="4"/>
      <c r="M1" s="4"/>
      <c r="N1" s="4"/>
      <c r="P1" s="17"/>
    </row>
    <row r="2" spans="1:16" ht="29.45" customHeight="1" x14ac:dyDescent="0.2">
      <c r="A2" s="63" t="s">
        <v>0</v>
      </c>
      <c r="B2" s="64"/>
      <c r="C2" s="64"/>
      <c r="D2" s="64"/>
      <c r="E2" s="64"/>
      <c r="F2" s="57" t="s">
        <v>51</v>
      </c>
      <c r="G2" s="57"/>
      <c r="H2" s="58"/>
      <c r="I2" s="7"/>
      <c r="J2" s="9"/>
      <c r="K2" s="9"/>
      <c r="L2" s="9"/>
      <c r="M2" s="9"/>
      <c r="N2" s="9"/>
      <c r="O2" s="8" t="s">
        <v>27</v>
      </c>
      <c r="P2" s="17"/>
    </row>
    <row r="3" spans="1:16" ht="29.45" customHeight="1" x14ac:dyDescent="0.2">
      <c r="A3" s="59" t="s">
        <v>1</v>
      </c>
      <c r="B3" s="60"/>
      <c r="C3" s="60"/>
      <c r="D3" s="60"/>
      <c r="E3" s="60"/>
      <c r="F3" s="57" t="s">
        <v>52</v>
      </c>
      <c r="G3" s="57"/>
      <c r="H3" s="58"/>
      <c r="I3" s="7"/>
      <c r="J3" s="9"/>
      <c r="K3" s="9"/>
      <c r="L3" s="9"/>
      <c r="M3" s="9"/>
      <c r="N3" s="9"/>
      <c r="O3" s="8" t="s">
        <v>28</v>
      </c>
      <c r="P3" s="17"/>
    </row>
    <row r="4" spans="1:16" ht="29.45" customHeight="1" x14ac:dyDescent="0.2">
      <c r="A4" s="61" t="s">
        <v>2</v>
      </c>
      <c r="B4" s="62"/>
      <c r="C4" s="62"/>
      <c r="D4" s="62"/>
      <c r="E4" s="62"/>
      <c r="F4" s="57" t="s">
        <v>53</v>
      </c>
      <c r="G4" s="57"/>
      <c r="H4" s="58"/>
      <c r="I4" s="7"/>
      <c r="J4" s="4"/>
      <c r="K4" s="4"/>
      <c r="L4" s="4"/>
      <c r="M4" s="4"/>
      <c r="N4" s="4"/>
      <c r="P4" s="17"/>
    </row>
    <row r="5" spans="1:16" ht="29.45" customHeight="1" x14ac:dyDescent="0.2">
      <c r="A5" s="65" t="s">
        <v>3</v>
      </c>
      <c r="B5" s="66"/>
      <c r="C5" s="66"/>
      <c r="D5" s="66"/>
      <c r="E5" s="66"/>
      <c r="F5" s="57" t="s">
        <v>54</v>
      </c>
      <c r="G5" s="57"/>
      <c r="H5" s="58"/>
      <c r="I5" s="7"/>
      <c r="J5" s="4"/>
      <c r="K5" s="4"/>
      <c r="L5" s="4"/>
      <c r="M5" s="4"/>
      <c r="N5" s="4"/>
      <c r="P5" s="17"/>
    </row>
    <row r="6" spans="1:16" ht="29.45" customHeight="1" x14ac:dyDescent="0.2">
      <c r="A6" s="55" t="s">
        <v>4</v>
      </c>
      <c r="B6" s="56"/>
      <c r="C6" s="56"/>
      <c r="D6" s="56"/>
      <c r="E6" s="56"/>
      <c r="F6" s="57" t="s">
        <v>54</v>
      </c>
      <c r="G6" s="57"/>
      <c r="H6" s="58"/>
      <c r="I6" s="7"/>
      <c r="J6" s="4"/>
      <c r="K6" s="4"/>
      <c r="L6" s="4"/>
      <c r="M6" s="4"/>
      <c r="N6" s="4"/>
      <c r="P6" s="17"/>
    </row>
    <row r="7" spans="1:16" ht="29.45" customHeight="1" thickBot="1" x14ac:dyDescent="0.25">
      <c r="A7" s="44" t="s">
        <v>5</v>
      </c>
      <c r="B7" s="45"/>
      <c r="C7" s="45"/>
      <c r="D7" s="45"/>
      <c r="E7" s="45"/>
      <c r="F7" s="46">
        <v>2561</v>
      </c>
      <c r="G7" s="46"/>
      <c r="H7" s="47"/>
      <c r="I7" s="7"/>
      <c r="J7" s="4"/>
      <c r="K7" s="4"/>
      <c r="L7" s="4"/>
      <c r="M7" s="4"/>
      <c r="N7" s="4"/>
      <c r="P7" s="17"/>
    </row>
    <row r="8" spans="1:16" ht="29.45" customHeight="1" x14ac:dyDescent="0.2">
      <c r="A8" s="10"/>
      <c r="B8" s="10"/>
      <c r="C8" s="5"/>
      <c r="D8" s="5"/>
      <c r="E8" s="6"/>
      <c r="F8" s="10"/>
      <c r="G8" s="10"/>
      <c r="H8" s="11"/>
      <c r="I8" s="7"/>
      <c r="J8" s="4"/>
      <c r="K8" s="4"/>
      <c r="L8" s="4"/>
      <c r="M8" s="4"/>
      <c r="N8" s="4"/>
      <c r="P8" s="17"/>
    </row>
    <row r="9" spans="1:16" ht="29.45" customHeight="1" x14ac:dyDescent="0.2">
      <c r="A9" s="72" t="s">
        <v>29</v>
      </c>
      <c r="B9" s="72"/>
      <c r="C9" s="72"/>
      <c r="D9" s="72"/>
      <c r="E9" s="72"/>
      <c r="F9" s="72"/>
      <c r="G9" s="72"/>
      <c r="H9" s="18" t="s">
        <v>6</v>
      </c>
      <c r="I9" s="7"/>
      <c r="J9" s="4"/>
      <c r="K9" s="4"/>
      <c r="L9" s="4"/>
      <c r="M9" s="4"/>
      <c r="N9" s="4"/>
      <c r="O9" s="27"/>
      <c r="P9" s="17"/>
    </row>
    <row r="10" spans="1:16" ht="29.45" customHeight="1" x14ac:dyDescent="0.2">
      <c r="A10" s="73" t="s">
        <v>30</v>
      </c>
      <c r="B10" s="74"/>
      <c r="C10" s="74"/>
      <c r="D10" s="74"/>
      <c r="E10" s="74"/>
      <c r="F10" s="74"/>
      <c r="G10" s="75"/>
      <c r="H10" s="19">
        <f>SUM(H11:H14)</f>
        <v>50</v>
      </c>
      <c r="I10" s="7"/>
      <c r="J10" s="4"/>
      <c r="K10" s="4"/>
      <c r="L10" s="4"/>
      <c r="M10" s="4"/>
      <c r="N10" s="4"/>
      <c r="O10" s="27"/>
      <c r="P10" s="17"/>
    </row>
    <row r="11" spans="1:16" ht="29.45" customHeight="1" x14ac:dyDescent="0.2">
      <c r="A11" s="76" t="s">
        <v>31</v>
      </c>
      <c r="B11" s="77"/>
      <c r="C11" s="77"/>
      <c r="D11" s="77"/>
      <c r="E11" s="77"/>
      <c r="F11" s="77"/>
      <c r="G11" s="78"/>
      <c r="H11" s="19">
        <v>12</v>
      </c>
      <c r="I11" s="7"/>
      <c r="J11" s="4"/>
      <c r="K11" s="4"/>
      <c r="L11" s="4"/>
      <c r="M11" s="4"/>
      <c r="N11" s="4"/>
      <c r="O11" s="27"/>
      <c r="P11" s="17"/>
    </row>
    <row r="12" spans="1:16" ht="29.45" customHeight="1" x14ac:dyDescent="0.2">
      <c r="A12" s="76" t="s">
        <v>32</v>
      </c>
      <c r="B12" s="77"/>
      <c r="C12" s="77"/>
      <c r="D12" s="77"/>
      <c r="E12" s="77"/>
      <c r="F12" s="77"/>
      <c r="G12" s="78"/>
      <c r="H12" s="19">
        <v>12</v>
      </c>
      <c r="I12" s="7"/>
      <c r="J12" s="4"/>
      <c r="K12" s="4"/>
      <c r="L12" s="4"/>
      <c r="M12" s="4"/>
      <c r="N12" s="4"/>
      <c r="O12" s="27"/>
      <c r="P12" s="17"/>
    </row>
    <row r="13" spans="1:16" ht="29.45" customHeight="1" x14ac:dyDescent="0.2">
      <c r="A13" s="76" t="s">
        <v>33</v>
      </c>
      <c r="B13" s="77"/>
      <c r="C13" s="77"/>
      <c r="D13" s="77"/>
      <c r="E13" s="77"/>
      <c r="F13" s="77"/>
      <c r="G13" s="78"/>
      <c r="H13" s="19">
        <v>12</v>
      </c>
      <c r="I13" s="7"/>
      <c r="J13" s="4"/>
      <c r="K13" s="4"/>
      <c r="L13" s="4"/>
      <c r="M13" s="4"/>
      <c r="N13" s="4"/>
      <c r="O13" s="27"/>
      <c r="P13" s="17"/>
    </row>
    <row r="14" spans="1:16" ht="29.45" customHeight="1" x14ac:dyDescent="0.2">
      <c r="A14" s="76" t="s">
        <v>34</v>
      </c>
      <c r="B14" s="77"/>
      <c r="C14" s="77"/>
      <c r="D14" s="77"/>
      <c r="E14" s="77"/>
      <c r="F14" s="77"/>
      <c r="G14" s="78"/>
      <c r="H14" s="19">
        <v>14</v>
      </c>
      <c r="I14" s="7"/>
      <c r="J14" s="4"/>
      <c r="K14" s="4"/>
      <c r="L14" s="4"/>
      <c r="M14" s="4"/>
      <c r="N14" s="4"/>
      <c r="O14" s="27"/>
      <c r="P14" s="17"/>
    </row>
    <row r="15" spans="1:16" s="22" customFormat="1" ht="29.45" customHeight="1" x14ac:dyDescent="0.85">
      <c r="A15" s="79" t="s">
        <v>35</v>
      </c>
      <c r="B15" s="80"/>
      <c r="C15" s="80"/>
      <c r="D15" s="80"/>
      <c r="E15" s="80"/>
      <c r="F15" s="80"/>
      <c r="G15" s="81"/>
      <c r="H15" s="20">
        <f>SUM(H16:H21)</f>
        <v>30</v>
      </c>
      <c r="I15" s="21"/>
      <c r="J15" s="21"/>
      <c r="K15" s="21"/>
      <c r="L15" s="21"/>
      <c r="M15" s="21"/>
    </row>
    <row r="16" spans="1:16" s="22" customFormat="1" ht="29.45" customHeight="1" x14ac:dyDescent="0.85">
      <c r="A16" s="82" t="s">
        <v>36</v>
      </c>
      <c r="B16" s="82"/>
      <c r="C16" s="82"/>
      <c r="D16" s="82"/>
      <c r="E16" s="82"/>
      <c r="F16" s="82"/>
      <c r="G16" s="83"/>
      <c r="H16" s="23">
        <v>5</v>
      </c>
      <c r="I16" s="21"/>
      <c r="J16" s="21"/>
      <c r="K16" s="21"/>
      <c r="L16" s="21"/>
      <c r="M16" s="21"/>
    </row>
    <row r="17" spans="1:16" s="22" customFormat="1" ht="29.45" customHeight="1" x14ac:dyDescent="0.85">
      <c r="A17" s="84" t="s">
        <v>37</v>
      </c>
      <c r="B17" s="85"/>
      <c r="C17" s="85"/>
      <c r="D17" s="85"/>
      <c r="E17" s="85"/>
      <c r="F17" s="85"/>
      <c r="G17" s="86"/>
      <c r="H17" s="23">
        <v>5</v>
      </c>
      <c r="I17" s="21"/>
      <c r="J17" s="21"/>
      <c r="K17" s="21"/>
      <c r="L17" s="21"/>
      <c r="M17" s="21"/>
    </row>
    <row r="18" spans="1:16" s="22" customFormat="1" ht="29.45" customHeight="1" x14ac:dyDescent="0.85">
      <c r="A18" s="87" t="s">
        <v>38</v>
      </c>
      <c r="B18" s="88"/>
      <c r="C18" s="88"/>
      <c r="D18" s="88"/>
      <c r="E18" s="88"/>
      <c r="F18" s="88"/>
      <c r="G18" s="89"/>
      <c r="H18" s="24">
        <v>5</v>
      </c>
      <c r="I18" s="21"/>
      <c r="J18" s="21"/>
      <c r="K18" s="21"/>
      <c r="L18" s="21"/>
      <c r="M18" s="21"/>
    </row>
    <row r="19" spans="1:16" s="22" customFormat="1" ht="29.45" customHeight="1" x14ac:dyDescent="0.85">
      <c r="A19" s="84" t="s">
        <v>39</v>
      </c>
      <c r="B19" s="85"/>
      <c r="C19" s="85"/>
      <c r="D19" s="85"/>
      <c r="E19" s="85"/>
      <c r="F19" s="85"/>
      <c r="G19" s="86"/>
      <c r="H19" s="24">
        <v>5</v>
      </c>
      <c r="I19" s="21"/>
      <c r="J19" s="21"/>
      <c r="K19" s="21"/>
      <c r="L19" s="21"/>
      <c r="M19" s="21"/>
    </row>
    <row r="20" spans="1:16" s="22" customFormat="1" ht="29.45" customHeight="1" x14ac:dyDescent="0.85">
      <c r="A20" s="84" t="s">
        <v>40</v>
      </c>
      <c r="B20" s="85"/>
      <c r="C20" s="85"/>
      <c r="D20" s="85"/>
      <c r="E20" s="85"/>
      <c r="F20" s="85"/>
      <c r="G20" s="86"/>
      <c r="H20" s="24">
        <v>5</v>
      </c>
      <c r="I20" s="21"/>
      <c r="J20" s="21"/>
      <c r="K20" s="21"/>
      <c r="L20" s="21"/>
      <c r="M20" s="21"/>
    </row>
    <row r="21" spans="1:16" s="22" customFormat="1" ht="29.45" customHeight="1" x14ac:dyDescent="0.85">
      <c r="A21" s="84" t="s">
        <v>41</v>
      </c>
      <c r="B21" s="85"/>
      <c r="C21" s="85"/>
      <c r="D21" s="85"/>
      <c r="E21" s="85"/>
      <c r="F21" s="85"/>
      <c r="G21" s="86"/>
      <c r="H21" s="24">
        <v>5</v>
      </c>
      <c r="I21" s="28">
        <v>2561</v>
      </c>
      <c r="J21" s="21"/>
      <c r="K21" s="21"/>
      <c r="L21" s="21"/>
      <c r="M21" s="21"/>
    </row>
    <row r="22" spans="1:16" s="22" customFormat="1" ht="29.45" customHeight="1" x14ac:dyDescent="0.85">
      <c r="A22" s="79" t="s">
        <v>42</v>
      </c>
      <c r="B22" s="80"/>
      <c r="C22" s="80"/>
      <c r="D22" s="80"/>
      <c r="E22" s="80"/>
      <c r="F22" s="80"/>
      <c r="G22" s="81"/>
      <c r="H22" s="20">
        <f>SUM(H23:H26)</f>
        <v>20</v>
      </c>
      <c r="I22" s="29">
        <v>2562</v>
      </c>
      <c r="J22" s="25"/>
      <c r="K22" s="25"/>
      <c r="L22" s="25"/>
      <c r="M22" s="25"/>
    </row>
    <row r="23" spans="1:16" s="22" customFormat="1" ht="29.45" customHeight="1" x14ac:dyDescent="0.85">
      <c r="A23" s="82" t="s">
        <v>43</v>
      </c>
      <c r="B23" s="82"/>
      <c r="C23" s="82"/>
      <c r="D23" s="82"/>
      <c r="E23" s="82"/>
      <c r="F23" s="82"/>
      <c r="G23" s="83"/>
      <c r="H23" s="26">
        <v>5</v>
      </c>
      <c r="I23" s="28">
        <v>2563</v>
      </c>
      <c r="J23" s="25"/>
      <c r="K23" s="25"/>
      <c r="L23" s="25"/>
      <c r="M23" s="25"/>
    </row>
    <row r="24" spans="1:16" s="22" customFormat="1" ht="29.45" customHeight="1" x14ac:dyDescent="0.85">
      <c r="A24" s="84" t="s">
        <v>44</v>
      </c>
      <c r="B24" s="85"/>
      <c r="C24" s="85"/>
      <c r="D24" s="85"/>
      <c r="E24" s="85"/>
      <c r="F24" s="85"/>
      <c r="G24" s="86"/>
      <c r="H24" s="26">
        <v>5</v>
      </c>
      <c r="I24" s="29">
        <v>2564</v>
      </c>
      <c r="J24" s="25"/>
      <c r="K24" s="25"/>
      <c r="L24" s="25"/>
      <c r="M24" s="25"/>
    </row>
    <row r="25" spans="1:16" s="22" customFormat="1" ht="29.45" customHeight="1" x14ac:dyDescent="0.85">
      <c r="A25" s="84" t="s">
        <v>45</v>
      </c>
      <c r="B25" s="85"/>
      <c r="C25" s="85"/>
      <c r="D25" s="85"/>
      <c r="E25" s="85"/>
      <c r="F25" s="85"/>
      <c r="G25" s="86"/>
      <c r="H25" s="26">
        <v>5</v>
      </c>
      <c r="I25" s="28">
        <v>2565</v>
      </c>
      <c r="J25" s="25"/>
      <c r="K25" s="25"/>
      <c r="L25" s="25"/>
      <c r="M25" s="25"/>
    </row>
    <row r="26" spans="1:16" s="22" customFormat="1" ht="29.45" customHeight="1" x14ac:dyDescent="0.85">
      <c r="A26" s="90" t="s">
        <v>46</v>
      </c>
      <c r="B26" s="91"/>
      <c r="C26" s="91"/>
      <c r="D26" s="91"/>
      <c r="E26" s="91"/>
      <c r="F26" s="91"/>
      <c r="G26" s="92"/>
      <c r="H26" s="26">
        <v>5</v>
      </c>
      <c r="I26" s="25"/>
      <c r="J26" s="25"/>
      <c r="K26" s="25"/>
      <c r="L26" s="25"/>
      <c r="M26" s="25"/>
    </row>
    <row r="27" spans="1:16" ht="29.45" customHeight="1" x14ac:dyDescent="0.2">
      <c r="A27" s="12"/>
      <c r="B27" s="67" t="s">
        <v>12</v>
      </c>
      <c r="C27" s="68"/>
      <c r="D27" s="68"/>
      <c r="E27" s="69"/>
      <c r="F27" s="13"/>
      <c r="G27" s="14"/>
      <c r="H27" s="13"/>
      <c r="I27" s="7"/>
      <c r="J27" s="7"/>
      <c r="K27" s="7"/>
      <c r="L27" s="7"/>
      <c r="M27" s="7"/>
      <c r="N27" s="7"/>
      <c r="O27" s="8">
        <v>2562</v>
      </c>
      <c r="P27" s="17"/>
    </row>
    <row r="28" spans="1:16" ht="29.45" customHeight="1" x14ac:dyDescent="0.2">
      <c r="A28" s="12"/>
      <c r="B28" s="70" t="s">
        <v>7</v>
      </c>
      <c r="C28" s="71"/>
      <c r="D28" s="70" t="s">
        <v>8</v>
      </c>
      <c r="E28" s="71"/>
      <c r="F28" s="13"/>
      <c r="G28" s="12"/>
      <c r="H28" s="13"/>
      <c r="I28" s="7"/>
      <c r="J28" s="7"/>
      <c r="K28" s="7"/>
      <c r="L28" s="7"/>
      <c r="M28" s="7"/>
      <c r="N28" s="7"/>
      <c r="O28" s="8">
        <v>2563</v>
      </c>
      <c r="P28" s="17"/>
    </row>
    <row r="29" spans="1:16" ht="29.45" customHeight="1" x14ac:dyDescent="0.2">
      <c r="A29" s="12"/>
      <c r="B29" s="48">
        <v>5</v>
      </c>
      <c r="C29" s="49"/>
      <c r="D29" s="50" t="s">
        <v>23</v>
      </c>
      <c r="E29" s="51"/>
      <c r="F29" s="13"/>
      <c r="G29" s="12"/>
      <c r="H29" s="13"/>
      <c r="I29" s="7"/>
      <c r="J29" s="7"/>
      <c r="K29" s="7"/>
      <c r="L29" s="7"/>
      <c r="M29" s="7"/>
      <c r="N29" s="7"/>
      <c r="O29" s="8">
        <v>2564</v>
      </c>
      <c r="P29" s="17"/>
    </row>
    <row r="30" spans="1:16" ht="29.45" customHeight="1" x14ac:dyDescent="0.2">
      <c r="A30" s="12"/>
      <c r="B30" s="48">
        <v>4</v>
      </c>
      <c r="C30" s="49"/>
      <c r="D30" s="50" t="s">
        <v>24</v>
      </c>
      <c r="E30" s="51"/>
      <c r="F30" s="13"/>
      <c r="G30" s="12"/>
      <c r="H30" s="13"/>
      <c r="I30" s="7"/>
      <c r="J30" s="7"/>
      <c r="K30" s="7"/>
      <c r="L30" s="7"/>
      <c r="M30" s="7"/>
      <c r="N30" s="7"/>
      <c r="O30" s="8">
        <v>2565</v>
      </c>
      <c r="P30" s="17"/>
    </row>
    <row r="31" spans="1:16" ht="29.45" customHeight="1" x14ac:dyDescent="0.2">
      <c r="A31" s="12"/>
      <c r="B31" s="48">
        <v>3</v>
      </c>
      <c r="C31" s="49"/>
      <c r="D31" s="50" t="s">
        <v>9</v>
      </c>
      <c r="E31" s="51"/>
      <c r="F31" s="13"/>
      <c r="G31" s="12"/>
      <c r="H31" s="13"/>
      <c r="I31" s="7"/>
      <c r="J31" s="7"/>
      <c r="K31" s="7"/>
      <c r="L31" s="7"/>
      <c r="M31" s="7"/>
      <c r="N31" s="7"/>
      <c r="O31" s="8">
        <v>2566</v>
      </c>
      <c r="P31" s="17"/>
    </row>
    <row r="32" spans="1:16" ht="29.45" customHeight="1" x14ac:dyDescent="0.2">
      <c r="A32" s="12"/>
      <c r="B32" s="48">
        <v>2</v>
      </c>
      <c r="C32" s="49"/>
      <c r="D32" s="50" t="s">
        <v>11</v>
      </c>
      <c r="E32" s="51"/>
      <c r="F32" s="13"/>
      <c r="G32" s="12"/>
      <c r="H32" s="13"/>
      <c r="I32" s="7"/>
      <c r="J32" s="7"/>
      <c r="K32" s="7"/>
      <c r="L32" s="7"/>
      <c r="M32" s="7"/>
      <c r="N32" s="7"/>
      <c r="P32" s="17"/>
    </row>
    <row r="33" spans="1:16" ht="29.45" customHeight="1" x14ac:dyDescent="0.2">
      <c r="A33" s="12"/>
      <c r="B33" s="48">
        <v>1</v>
      </c>
      <c r="C33" s="49"/>
      <c r="D33" s="50" t="s">
        <v>25</v>
      </c>
      <c r="E33" s="51"/>
      <c r="F33" s="13"/>
      <c r="G33" s="12"/>
      <c r="H33" s="13"/>
      <c r="I33" s="7"/>
      <c r="J33" s="7"/>
      <c r="K33" s="7"/>
      <c r="L33" s="7"/>
      <c r="M33" s="7"/>
      <c r="N33" s="7"/>
      <c r="P33" s="17"/>
    </row>
  </sheetData>
  <dataConsolidate/>
  <mergeCells count="44">
    <mergeCell ref="A25:G25"/>
    <mergeCell ref="A26:G26"/>
    <mergeCell ref="A19:G19"/>
    <mergeCell ref="A20:G20"/>
    <mergeCell ref="A21:G21"/>
    <mergeCell ref="A22:G22"/>
    <mergeCell ref="A23:G23"/>
    <mergeCell ref="A15:G15"/>
    <mergeCell ref="A16:G16"/>
    <mergeCell ref="A17:G17"/>
    <mergeCell ref="A18:G18"/>
    <mergeCell ref="A24:G24"/>
    <mergeCell ref="A10:G10"/>
    <mergeCell ref="A11:G11"/>
    <mergeCell ref="A12:G12"/>
    <mergeCell ref="A13:G13"/>
    <mergeCell ref="A14:G14"/>
    <mergeCell ref="A1:H1"/>
    <mergeCell ref="A6:E6"/>
    <mergeCell ref="F6:H6"/>
    <mergeCell ref="A3:E3"/>
    <mergeCell ref="F3:H3"/>
    <mergeCell ref="A4:E4"/>
    <mergeCell ref="A2:E2"/>
    <mergeCell ref="F2:H2"/>
    <mergeCell ref="F4:H4"/>
    <mergeCell ref="A5:E5"/>
    <mergeCell ref="F5:H5"/>
    <mergeCell ref="A7:E7"/>
    <mergeCell ref="F7:H7"/>
    <mergeCell ref="B32:C32"/>
    <mergeCell ref="D32:E32"/>
    <mergeCell ref="B33:C33"/>
    <mergeCell ref="D33:E33"/>
    <mergeCell ref="B27:E27"/>
    <mergeCell ref="D31:E31"/>
    <mergeCell ref="D28:E28"/>
    <mergeCell ref="B31:C31"/>
    <mergeCell ref="B29:C29"/>
    <mergeCell ref="D29:E29"/>
    <mergeCell ref="B30:C30"/>
    <mergeCell ref="D30:E30"/>
    <mergeCell ref="B28:C28"/>
    <mergeCell ref="A9:G9"/>
  </mergeCells>
  <dataValidations count="1">
    <dataValidation type="list" allowBlank="1" showInputMessage="1" showErrorMessage="1" sqref="F7:H7">
      <formula1>$O$27:$O$31</formula1>
    </dataValidation>
  </dataValidations>
  <pageMargins left="0.43307086614173229" right="0.23622047244094491" top="0.35433070866141736" bottom="0.35433070866141736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5"/>
  <sheetViews>
    <sheetView view="pageBreakPreview" topLeftCell="A5" zoomScale="106" zoomScaleNormal="100" zoomScaleSheetLayoutView="106" workbookViewId="0">
      <selection activeCell="J10" sqref="J10:J11"/>
    </sheetView>
  </sheetViews>
  <sheetFormatPr defaultColWidth="5.25" defaultRowHeight="26.45" customHeight="1" x14ac:dyDescent="0.4"/>
  <cols>
    <col min="1" max="8" width="5.75" style="2" customWidth="1"/>
    <col min="9" max="10" width="6.875" style="2" customWidth="1"/>
    <col min="11" max="12" width="7.25" style="2" customWidth="1"/>
    <col min="13" max="13" width="7.625" style="2" customWidth="1"/>
    <col min="14" max="14" width="7.25" style="2" customWidth="1"/>
    <col min="15" max="15" width="7.5" style="2" customWidth="1"/>
    <col min="16" max="16" width="2.125" style="2" hidden="1" customWidth="1"/>
    <col min="17" max="16384" width="5.25" style="2"/>
  </cols>
  <sheetData>
    <row r="1" spans="1:17" ht="26.45" customHeight="1" x14ac:dyDescent="0.4">
      <c r="A1" s="117" t="s">
        <v>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"/>
      <c r="Q1" s="1"/>
    </row>
    <row r="2" spans="1:17" ht="26.45" customHeight="1" x14ac:dyDescent="0.65">
      <c r="A2" s="9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"/>
      <c r="Q2" s="1"/>
    </row>
    <row r="3" spans="1:17" ht="26.45" customHeight="1" x14ac:dyDescent="0.4">
      <c r="A3" s="107" t="str">
        <f>"ระดับ"&amp;"  "&amp;ปก!O2</f>
        <v>ระดับ  ชั้นอนุบาลปีที่ 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"/>
      <c r="Q3" s="1"/>
    </row>
    <row r="4" spans="1:17" ht="26.45" customHeight="1" x14ac:dyDescent="0.4">
      <c r="A4" s="99" t="s">
        <v>13</v>
      </c>
      <c r="B4" s="100"/>
      <c r="C4" s="100"/>
      <c r="D4" s="100"/>
      <c r="E4" s="100"/>
      <c r="F4" s="100"/>
      <c r="G4" s="100"/>
      <c r="H4" s="101"/>
      <c r="I4" s="105" t="s">
        <v>26</v>
      </c>
      <c r="J4" s="105" t="s">
        <v>18</v>
      </c>
      <c r="K4" s="105" t="s">
        <v>17</v>
      </c>
      <c r="L4" s="96" t="s">
        <v>16</v>
      </c>
      <c r="M4" s="96" t="s">
        <v>15</v>
      </c>
      <c r="N4" s="96" t="s">
        <v>19</v>
      </c>
      <c r="O4" s="109" t="s">
        <v>14</v>
      </c>
      <c r="P4" s="3"/>
    </row>
    <row r="5" spans="1:17" ht="26.45" customHeight="1" x14ac:dyDescent="0.4">
      <c r="A5" s="102"/>
      <c r="B5" s="103"/>
      <c r="C5" s="103"/>
      <c r="D5" s="103"/>
      <c r="E5" s="103"/>
      <c r="F5" s="103"/>
      <c r="G5" s="103"/>
      <c r="H5" s="104"/>
      <c r="I5" s="106"/>
      <c r="J5" s="106"/>
      <c r="K5" s="106"/>
      <c r="L5" s="97"/>
      <c r="M5" s="97"/>
      <c r="N5" s="97"/>
      <c r="O5" s="110"/>
    </row>
    <row r="6" spans="1:17" ht="26.45" customHeight="1" thickBot="1" x14ac:dyDescent="0.45">
      <c r="A6" s="102"/>
      <c r="B6" s="103"/>
      <c r="C6" s="103"/>
      <c r="D6" s="103"/>
      <c r="E6" s="103"/>
      <c r="F6" s="103"/>
      <c r="G6" s="103"/>
      <c r="H6" s="104"/>
      <c r="I6" s="106"/>
      <c r="J6" s="106"/>
      <c r="K6" s="106"/>
      <c r="L6" s="97"/>
      <c r="M6" s="97"/>
      <c r="N6" s="97"/>
      <c r="O6" s="110"/>
    </row>
    <row r="7" spans="1:17" ht="26.45" customHeight="1" thickBot="1" x14ac:dyDescent="0.45">
      <c r="A7" s="93" t="str">
        <f>""&amp;[1]ปก!A11&amp;"  "&amp;[1]ปก!B11</f>
        <v xml:space="preserve">มาตรฐานที่ 1 คุณภาพของเด็ก  </v>
      </c>
      <c r="B7" s="94"/>
      <c r="C7" s="94"/>
      <c r="D7" s="94"/>
      <c r="E7" s="94"/>
      <c r="F7" s="94"/>
      <c r="G7" s="94"/>
      <c r="H7" s="94"/>
      <c r="I7" s="94"/>
      <c r="J7" s="94"/>
      <c r="K7" s="95"/>
      <c r="L7" s="15">
        <f>(L8+L10+L12+L14)</f>
        <v>50</v>
      </c>
      <c r="M7" s="15">
        <f>(M8+M10+M12+M14)</f>
        <v>20.25</v>
      </c>
      <c r="N7" s="16">
        <f>IF(M7&lt;24.99,1,IF(M7&lt;=31.24,2,IF(M7&lt;=37.49,3,IF(M7&lt;=43.74,4,5))))</f>
        <v>1</v>
      </c>
      <c r="O7" s="16" t="str">
        <f>IF(M7&lt;24.99,"กำลังพัฒนา",IF(M7&lt;=31.24,"ปรับปรุง",IF(M7&lt;=37.49,"ดี",IF(M7&lt;=43.74,"ดีเลิศ","ยอดเยี่ยม"))))</f>
        <v>กำลังพัฒนา</v>
      </c>
    </row>
    <row r="8" spans="1:17" ht="26.45" customHeight="1" x14ac:dyDescent="0.4">
      <c r="A8" s="115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115"/>
      <c r="C8" s="115"/>
      <c r="D8" s="115"/>
      <c r="E8" s="115"/>
      <c r="F8" s="115"/>
      <c r="G8" s="115"/>
      <c r="H8" s="115"/>
      <c r="I8" s="116">
        <v>5</v>
      </c>
      <c r="J8" s="116">
        <v>8</v>
      </c>
      <c r="K8" s="114">
        <f>I8/J8*100</f>
        <v>62.5</v>
      </c>
      <c r="L8" s="108">
        <f>ปก!H11</f>
        <v>12</v>
      </c>
      <c r="M8" s="111">
        <f>K8/100*L8</f>
        <v>7.5</v>
      </c>
      <c r="N8" s="112">
        <f>IF(M8&lt;5.99,1,IF(M8&lt;=7.49,2,IF(M8&lt;=8.99,3,IF(M8&lt;=10.49,4,5))))</f>
        <v>3</v>
      </c>
      <c r="O8" s="113" t="str">
        <f>IF(M8&lt;5.99,"กำลังพัฒนา",IF(M8&lt;=7.49,"ปรับปรุง",IF(M8&lt;=8.99,"ดี",IF(M8&lt;=10.49,"ดีเลิศ","ยอดเยี่ยม"))))</f>
        <v>ดี</v>
      </c>
    </row>
    <row r="9" spans="1:17" ht="26.45" customHeight="1" x14ac:dyDescent="0.4">
      <c r="A9" s="115"/>
      <c r="B9" s="115"/>
      <c r="C9" s="115"/>
      <c r="D9" s="115"/>
      <c r="E9" s="115"/>
      <c r="F9" s="115"/>
      <c r="G9" s="115"/>
      <c r="H9" s="115"/>
      <c r="I9" s="116"/>
      <c r="J9" s="116"/>
      <c r="K9" s="114"/>
      <c r="L9" s="108"/>
      <c r="M9" s="111"/>
      <c r="N9" s="112"/>
      <c r="O9" s="112"/>
    </row>
    <row r="10" spans="1:17" ht="26.45" customHeight="1" x14ac:dyDescent="0.4">
      <c r="A10" s="115" t="str">
        <f>ปก!A12</f>
        <v>1.2 มีพัฒนาการด้านอารมณ์ จิตใจ ควบคุม และแสดงออกทางอารมณ์ได้</v>
      </c>
      <c r="B10" s="115"/>
      <c r="C10" s="115"/>
      <c r="D10" s="115"/>
      <c r="E10" s="115"/>
      <c r="F10" s="115"/>
      <c r="G10" s="115"/>
      <c r="H10" s="115"/>
      <c r="I10" s="116">
        <v>2</v>
      </c>
      <c r="J10" s="116">
        <v>8</v>
      </c>
      <c r="K10" s="114">
        <f>I10/J10*100</f>
        <v>25</v>
      </c>
      <c r="L10" s="108">
        <f>ปก!H12</f>
        <v>12</v>
      </c>
      <c r="M10" s="111">
        <f>K10/100*L10</f>
        <v>3</v>
      </c>
      <c r="N10" s="112">
        <f t="shared" ref="N10" si="0">IF(M10&lt;5.99,1,IF(M10&lt;=7.49,2,IF(M10&lt;=8.99,3,IF(M10&lt;=10.49,4,5))))</f>
        <v>1</v>
      </c>
      <c r="O10" s="113" t="str">
        <f t="shared" ref="O10" si="1">IF(M10&lt;5.99,"กำลังพัฒนา",IF(M10&lt;=7.49,"ปรับปรุง",IF(M10&lt;=8.99,"ดี",IF(M10&lt;=10.49,"ดีเลิศ","ยอดเยี่ยม"))))</f>
        <v>กำลังพัฒนา</v>
      </c>
    </row>
    <row r="11" spans="1:17" ht="26.45" customHeight="1" x14ac:dyDescent="0.4">
      <c r="A11" s="115"/>
      <c r="B11" s="115"/>
      <c r="C11" s="115"/>
      <c r="D11" s="115"/>
      <c r="E11" s="115"/>
      <c r="F11" s="115"/>
      <c r="G11" s="115"/>
      <c r="H11" s="115"/>
      <c r="I11" s="116"/>
      <c r="J11" s="116"/>
      <c r="K11" s="114"/>
      <c r="L11" s="108"/>
      <c r="M11" s="111"/>
      <c r="N11" s="112"/>
      <c r="O11" s="112"/>
    </row>
    <row r="12" spans="1:17" ht="26.45" customHeight="1" x14ac:dyDescent="0.4">
      <c r="A12" s="115" t="str">
        <f>ปก!A13</f>
        <v>1.3 มีพัฒนาการด้านสังคม ช่วยเหลือตนเอง และเป็นสมาชิกที่ดีของสังคม</v>
      </c>
      <c r="B12" s="115"/>
      <c r="C12" s="115"/>
      <c r="D12" s="115"/>
      <c r="E12" s="115"/>
      <c r="F12" s="115"/>
      <c r="G12" s="115"/>
      <c r="H12" s="115"/>
      <c r="I12" s="116">
        <v>3</v>
      </c>
      <c r="J12" s="116">
        <v>8</v>
      </c>
      <c r="K12" s="114">
        <f>I12/J12*100</f>
        <v>37.5</v>
      </c>
      <c r="L12" s="108">
        <f>ปก!H13</f>
        <v>12</v>
      </c>
      <c r="M12" s="111">
        <f>K12/100*L12</f>
        <v>4.5</v>
      </c>
      <c r="N12" s="112">
        <f t="shared" ref="N12" si="2">IF(M12&lt;5.99,1,IF(M12&lt;=7.49,2,IF(M12&lt;=8.99,3,IF(M12&lt;=10.49,4,5))))</f>
        <v>1</v>
      </c>
      <c r="O12" s="113" t="str">
        <f t="shared" ref="O12" si="3">IF(M12&lt;5.99,"กำลังพัฒนา",IF(M12&lt;=7.49,"ปรับปรุง",IF(M12&lt;=8.99,"ดี",IF(M12&lt;=10.49,"ดีเลิศ","ยอดเยี่ยม"))))</f>
        <v>กำลังพัฒนา</v>
      </c>
    </row>
    <row r="13" spans="1:17" ht="26.45" customHeight="1" x14ac:dyDescent="0.4">
      <c r="A13" s="115"/>
      <c r="B13" s="115"/>
      <c r="C13" s="115"/>
      <c r="D13" s="115"/>
      <c r="E13" s="115"/>
      <c r="F13" s="115"/>
      <c r="G13" s="115"/>
      <c r="H13" s="115"/>
      <c r="I13" s="116"/>
      <c r="J13" s="116"/>
      <c r="K13" s="114"/>
      <c r="L13" s="108"/>
      <c r="M13" s="111"/>
      <c r="N13" s="112"/>
      <c r="O13" s="112"/>
    </row>
    <row r="14" spans="1:17" ht="26.45" customHeight="1" x14ac:dyDescent="0.4">
      <c r="A14" s="115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115"/>
      <c r="C14" s="115"/>
      <c r="D14" s="115"/>
      <c r="E14" s="115"/>
      <c r="F14" s="115"/>
      <c r="G14" s="115"/>
      <c r="H14" s="115"/>
      <c r="I14" s="116">
        <v>3</v>
      </c>
      <c r="J14" s="116">
        <v>8</v>
      </c>
      <c r="K14" s="114">
        <f>I14/J14*100</f>
        <v>37.5</v>
      </c>
      <c r="L14" s="108">
        <f>ปก!H14</f>
        <v>14</v>
      </c>
      <c r="M14" s="111">
        <f>K14/100*L14</f>
        <v>5.25</v>
      </c>
      <c r="N14" s="112">
        <f>IF(M14&lt;6.99,1,IF(M14&lt;=8.74,2,IF(M14&lt;=10.49,3,IF(M14&lt;=12.24,4,5))))</f>
        <v>1</v>
      </c>
      <c r="O14" s="113" t="str">
        <f>IF(M14&lt;6.99,"กำลังพัฒนา",IF(M14&lt;=8.74,"ปรับปรุง",IF(M14&lt;=10.49,"ดี",IF(M14&lt;=12.24,"ดีเลิศ","ยอดเยี่ยม"))))</f>
        <v>กำลังพัฒนา</v>
      </c>
    </row>
    <row r="15" spans="1:17" ht="26.45" customHeight="1" x14ac:dyDescent="0.4">
      <c r="A15" s="115"/>
      <c r="B15" s="115"/>
      <c r="C15" s="115"/>
      <c r="D15" s="115"/>
      <c r="E15" s="115"/>
      <c r="F15" s="115"/>
      <c r="G15" s="115"/>
      <c r="H15" s="115"/>
      <c r="I15" s="116"/>
      <c r="J15" s="116"/>
      <c r="K15" s="114"/>
      <c r="L15" s="108"/>
      <c r="M15" s="111"/>
      <c r="N15" s="112"/>
      <c r="O15" s="112"/>
    </row>
  </sheetData>
  <mergeCells count="44">
    <mergeCell ref="A1:O1"/>
    <mergeCell ref="L14:L15"/>
    <mergeCell ref="M14:M15"/>
    <mergeCell ref="N14:N15"/>
    <mergeCell ref="O14:O15"/>
    <mergeCell ref="A12:H13"/>
    <mergeCell ref="I12:I13"/>
    <mergeCell ref="J12:J13"/>
    <mergeCell ref="K12:K13"/>
    <mergeCell ref="L12:L13"/>
    <mergeCell ref="M12:M13"/>
    <mergeCell ref="N12:N13"/>
    <mergeCell ref="O12:O13"/>
    <mergeCell ref="A8:H9"/>
    <mergeCell ref="I8:I9"/>
    <mergeCell ref="J8:J9"/>
    <mergeCell ref="K8:K9"/>
    <mergeCell ref="A14:H15"/>
    <mergeCell ref="I14:I15"/>
    <mergeCell ref="J14:J15"/>
    <mergeCell ref="K14:K15"/>
    <mergeCell ref="A10:H11"/>
    <mergeCell ref="I10:I11"/>
    <mergeCell ref="J10:J11"/>
    <mergeCell ref="K10:K11"/>
    <mergeCell ref="L10:L11"/>
    <mergeCell ref="L8:L9"/>
    <mergeCell ref="M4:M6"/>
    <mergeCell ref="N4:N6"/>
    <mergeCell ref="O4:O6"/>
    <mergeCell ref="M8:M9"/>
    <mergeCell ref="N8:N9"/>
    <mergeCell ref="O8:O9"/>
    <mergeCell ref="M10:M11"/>
    <mergeCell ref="N10:N11"/>
    <mergeCell ref="O10:O11"/>
    <mergeCell ref="A7:K7"/>
    <mergeCell ref="L4:L6"/>
    <mergeCell ref="A2:O2"/>
    <mergeCell ref="A4:H6"/>
    <mergeCell ref="I4:I6"/>
    <mergeCell ref="J4:J6"/>
    <mergeCell ref="K4:K6"/>
    <mergeCell ref="A3:O3"/>
  </mergeCells>
  <pageMargins left="0.43307086614173229" right="0.23622047244094491" top="0.35433070866141736" bottom="0.35433070866141736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6"/>
  <sheetViews>
    <sheetView view="pageBreakPreview" topLeftCell="A7" zoomScale="106" zoomScaleNormal="100" zoomScaleSheetLayoutView="106" workbookViewId="0">
      <selection activeCell="A8" sqref="A8:H9"/>
    </sheetView>
  </sheetViews>
  <sheetFormatPr defaultColWidth="5.25" defaultRowHeight="25.9" customHeight="1" x14ac:dyDescent="0.4"/>
  <cols>
    <col min="1" max="8" width="5.75" style="2" customWidth="1"/>
    <col min="9" max="10" width="6.875" style="2" customWidth="1"/>
    <col min="11" max="12" width="7.25" style="2" customWidth="1"/>
    <col min="13" max="13" width="7.625" style="2" customWidth="1"/>
    <col min="14" max="14" width="7.25" style="2" customWidth="1"/>
    <col min="15" max="15" width="7.5" style="2" customWidth="1"/>
    <col min="16" max="16" width="2.125" style="2" hidden="1" customWidth="1"/>
    <col min="17" max="16384" width="5.25" style="2"/>
  </cols>
  <sheetData>
    <row r="1" spans="1:17" ht="26.45" customHeight="1" x14ac:dyDescent="0.4">
      <c r="A1" s="117" t="s">
        <v>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"/>
      <c r="Q1" s="1"/>
    </row>
    <row r="2" spans="1:17" ht="26.45" customHeight="1" x14ac:dyDescent="0.65">
      <c r="A2" s="9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"/>
      <c r="Q2" s="1"/>
    </row>
    <row r="3" spans="1:17" ht="26.45" customHeight="1" x14ac:dyDescent="0.4">
      <c r="A3" s="107" t="str">
        <f>"ระดับ"&amp;"  "&amp;ปก!O3</f>
        <v>ระดับ  ชั้นอนุบาลปีที่ 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"/>
      <c r="Q3" s="1"/>
    </row>
    <row r="4" spans="1:17" ht="26.45" customHeight="1" x14ac:dyDescent="0.4">
      <c r="A4" s="99" t="s">
        <v>13</v>
      </c>
      <c r="B4" s="100"/>
      <c r="C4" s="100"/>
      <c r="D4" s="100"/>
      <c r="E4" s="100"/>
      <c r="F4" s="100"/>
      <c r="G4" s="100"/>
      <c r="H4" s="101"/>
      <c r="I4" s="105" t="s">
        <v>26</v>
      </c>
      <c r="J4" s="105" t="s">
        <v>18</v>
      </c>
      <c r="K4" s="105" t="s">
        <v>17</v>
      </c>
      <c r="L4" s="96" t="s">
        <v>16</v>
      </c>
      <c r="M4" s="96" t="s">
        <v>15</v>
      </c>
      <c r="N4" s="96" t="s">
        <v>19</v>
      </c>
      <c r="O4" s="109" t="s">
        <v>14</v>
      </c>
      <c r="P4" s="3"/>
    </row>
    <row r="5" spans="1:17" ht="26.45" customHeight="1" x14ac:dyDescent="0.4">
      <c r="A5" s="102"/>
      <c r="B5" s="103"/>
      <c r="C5" s="103"/>
      <c r="D5" s="103"/>
      <c r="E5" s="103"/>
      <c r="F5" s="103"/>
      <c r="G5" s="103"/>
      <c r="H5" s="104"/>
      <c r="I5" s="106"/>
      <c r="J5" s="106"/>
      <c r="K5" s="106"/>
      <c r="L5" s="97"/>
      <c r="M5" s="97"/>
      <c r="N5" s="97"/>
      <c r="O5" s="110"/>
    </row>
    <row r="6" spans="1:17" ht="26.45" customHeight="1" thickBot="1" x14ac:dyDescent="0.45">
      <c r="A6" s="128"/>
      <c r="B6" s="129"/>
      <c r="C6" s="129"/>
      <c r="D6" s="129"/>
      <c r="E6" s="129"/>
      <c r="F6" s="129"/>
      <c r="G6" s="129"/>
      <c r="H6" s="130"/>
      <c r="I6" s="131"/>
      <c r="J6" s="131"/>
      <c r="K6" s="131"/>
      <c r="L6" s="132"/>
      <c r="M6" s="132"/>
      <c r="N6" s="132"/>
      <c r="O6" s="133"/>
    </row>
    <row r="7" spans="1:17" ht="26.45" customHeight="1" thickBot="1" x14ac:dyDescent="0.45">
      <c r="A7" s="93" t="str">
        <f>""&amp;[1]ปก!A11&amp;"  "&amp;[1]ปก!B11</f>
        <v xml:space="preserve">มาตรฐานที่ 1 คุณภาพของเด็ก  </v>
      </c>
      <c r="B7" s="94"/>
      <c r="C7" s="94"/>
      <c r="D7" s="94"/>
      <c r="E7" s="94"/>
      <c r="F7" s="94"/>
      <c r="G7" s="94"/>
      <c r="H7" s="94"/>
      <c r="I7" s="94"/>
      <c r="J7" s="94"/>
      <c r="K7" s="95"/>
      <c r="L7" s="15">
        <f>(L8+L10+L12+L14)</f>
        <v>50</v>
      </c>
      <c r="M7" s="15">
        <f>(M8+M10+M12+M14)</f>
        <v>37.4</v>
      </c>
      <c r="N7" s="16">
        <f>IF(M7&lt;24.99,1,IF(M7&lt;=31.24,2,IF(M7&lt;=37.49,3,IF(M7&lt;=43.74,4,5))))</f>
        <v>3</v>
      </c>
      <c r="O7" s="16" t="str">
        <f>IF(M7&lt;24.99,"กำลังพัฒนา",IF(M7&lt;=31.24,"ปรับปรุง",IF(M7&lt;=37.49,"ดี",IF(M7&lt;=43.74,"ดีเลิศ","ยอดเยี่ยม"))))</f>
        <v>ดี</v>
      </c>
    </row>
    <row r="8" spans="1:17" ht="26.45" customHeight="1" x14ac:dyDescent="0.4">
      <c r="A8" s="118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119"/>
      <c r="C8" s="119"/>
      <c r="D8" s="119"/>
      <c r="E8" s="119"/>
      <c r="F8" s="119"/>
      <c r="G8" s="119"/>
      <c r="H8" s="120"/>
      <c r="I8" s="124">
        <v>7</v>
      </c>
      <c r="J8" s="124">
        <v>10</v>
      </c>
      <c r="K8" s="126">
        <f>I8/J8*100</f>
        <v>70</v>
      </c>
      <c r="L8" s="134">
        <f>ปก!H11</f>
        <v>12</v>
      </c>
      <c r="M8" s="136">
        <f>K8/100*L8</f>
        <v>8.3999999999999986</v>
      </c>
      <c r="N8" s="138">
        <f>IF(M8&lt;5.99,1,IF(M8&lt;=7.49,2,IF(M8&lt;=8.99,3,IF(M8&lt;=10.49,4,5))))</f>
        <v>3</v>
      </c>
      <c r="O8" s="140" t="str">
        <f>IF(M8&lt;5.99,"กำลังพัฒนา",IF(M8&lt;=7.49,"ปรับปรุง",IF(M8&lt;=8.99,"ดี",IF(M8&lt;=10.49,"ดีเลิศ","ยอดเยี่ยม"))))</f>
        <v>ดี</v>
      </c>
    </row>
    <row r="9" spans="1:17" ht="26.45" customHeight="1" x14ac:dyDescent="0.4">
      <c r="A9" s="121"/>
      <c r="B9" s="122"/>
      <c r="C9" s="122"/>
      <c r="D9" s="122"/>
      <c r="E9" s="122"/>
      <c r="F9" s="122"/>
      <c r="G9" s="122"/>
      <c r="H9" s="123"/>
      <c r="I9" s="125"/>
      <c r="J9" s="125"/>
      <c r="K9" s="127"/>
      <c r="L9" s="135"/>
      <c r="M9" s="137"/>
      <c r="N9" s="139"/>
      <c r="O9" s="141"/>
    </row>
    <row r="10" spans="1:17" ht="26.45" customHeight="1" x14ac:dyDescent="0.4">
      <c r="A10" s="142" t="str">
        <f>ปก!A12</f>
        <v>1.2 มีพัฒนาการด้านอารมณ์ จิตใจ ควบคุม และแสดงออกทางอารมณ์ได้</v>
      </c>
      <c r="B10" s="143"/>
      <c r="C10" s="143"/>
      <c r="D10" s="143"/>
      <c r="E10" s="143"/>
      <c r="F10" s="143"/>
      <c r="G10" s="143"/>
      <c r="H10" s="144"/>
      <c r="I10" s="145">
        <v>8</v>
      </c>
      <c r="J10" s="145">
        <f>J8</f>
        <v>10</v>
      </c>
      <c r="K10" s="146">
        <f>I10/J10*100</f>
        <v>80</v>
      </c>
      <c r="L10" s="147">
        <f>ปก!H12</f>
        <v>12</v>
      </c>
      <c r="M10" s="148">
        <f>K10/100*L10</f>
        <v>9.6000000000000014</v>
      </c>
      <c r="N10" s="149">
        <f t="shared" ref="N10" si="0">IF(M10&lt;5.99,1,IF(M10&lt;=7.49,2,IF(M10&lt;=8.99,3,IF(M10&lt;=10.49,4,5))))</f>
        <v>4</v>
      </c>
      <c r="O10" s="150" t="str">
        <f t="shared" ref="O10" si="1">IF(M10&lt;5.99,"กำลังพัฒนา",IF(M10&lt;=7.49,"ปรับปรุง",IF(M10&lt;=8.99,"ดี",IF(M10&lt;=10.49,"ดีเลิศ","ยอดเยี่ยม"))))</f>
        <v>ดีเลิศ</v>
      </c>
    </row>
    <row r="11" spans="1:17" ht="26.45" customHeight="1" x14ac:dyDescent="0.4">
      <c r="A11" s="121"/>
      <c r="B11" s="122"/>
      <c r="C11" s="122"/>
      <c r="D11" s="122"/>
      <c r="E11" s="122"/>
      <c r="F11" s="122"/>
      <c r="G11" s="122"/>
      <c r="H11" s="123"/>
      <c r="I11" s="125"/>
      <c r="J11" s="125"/>
      <c r="K11" s="127"/>
      <c r="L11" s="135"/>
      <c r="M11" s="137"/>
      <c r="N11" s="139"/>
      <c r="O11" s="141"/>
    </row>
    <row r="12" spans="1:17" ht="26.45" customHeight="1" x14ac:dyDescent="0.4">
      <c r="A12" s="142" t="str">
        <f>ปก!A13</f>
        <v>1.3 มีพัฒนาการด้านสังคม ช่วยเหลือตนเอง และเป็นสมาชิกที่ดีของสังคม</v>
      </c>
      <c r="B12" s="143"/>
      <c r="C12" s="143"/>
      <c r="D12" s="143"/>
      <c r="E12" s="143"/>
      <c r="F12" s="143"/>
      <c r="G12" s="143"/>
      <c r="H12" s="144"/>
      <c r="I12" s="145">
        <v>8</v>
      </c>
      <c r="J12" s="145">
        <f t="shared" ref="J12" si="2">J10</f>
        <v>10</v>
      </c>
      <c r="K12" s="146">
        <f>I12/J12*100</f>
        <v>80</v>
      </c>
      <c r="L12" s="147">
        <f>ปก!H13</f>
        <v>12</v>
      </c>
      <c r="M12" s="148">
        <f>K12/100*L12</f>
        <v>9.6000000000000014</v>
      </c>
      <c r="N12" s="149">
        <f t="shared" ref="N12" si="3">IF(M12&lt;5.99,1,IF(M12&lt;=7.49,2,IF(M12&lt;=8.99,3,IF(M12&lt;=10.49,4,5))))</f>
        <v>4</v>
      </c>
      <c r="O12" s="150" t="str">
        <f t="shared" ref="O12" si="4">IF(M12&lt;5.99,"กำลังพัฒนา",IF(M12&lt;=7.49,"ปรับปรุง",IF(M12&lt;=8.99,"ดี",IF(M12&lt;=10.49,"ดีเลิศ","ยอดเยี่ยม"))))</f>
        <v>ดีเลิศ</v>
      </c>
    </row>
    <row r="13" spans="1:17" ht="26.45" customHeight="1" x14ac:dyDescent="0.4">
      <c r="A13" s="121"/>
      <c r="B13" s="122"/>
      <c r="C13" s="122"/>
      <c r="D13" s="122"/>
      <c r="E13" s="122"/>
      <c r="F13" s="122"/>
      <c r="G13" s="122"/>
      <c r="H13" s="123"/>
      <c r="I13" s="125"/>
      <c r="J13" s="125"/>
      <c r="K13" s="127"/>
      <c r="L13" s="135"/>
      <c r="M13" s="137"/>
      <c r="N13" s="139"/>
      <c r="O13" s="141"/>
    </row>
    <row r="14" spans="1:17" ht="26.45" customHeight="1" x14ac:dyDescent="0.4">
      <c r="A14" s="142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143"/>
      <c r="C14" s="143"/>
      <c r="D14" s="143"/>
      <c r="E14" s="143"/>
      <c r="F14" s="143"/>
      <c r="G14" s="143"/>
      <c r="H14" s="144"/>
      <c r="I14" s="145">
        <v>7</v>
      </c>
      <c r="J14" s="145">
        <f t="shared" ref="J14" si="5">J12</f>
        <v>10</v>
      </c>
      <c r="K14" s="146">
        <f>I14/J14*100</f>
        <v>70</v>
      </c>
      <c r="L14" s="147">
        <f>ปก!H14</f>
        <v>14</v>
      </c>
      <c r="M14" s="148">
        <f>K14/100*L14</f>
        <v>9.7999999999999989</v>
      </c>
      <c r="N14" s="149">
        <f>IF(M14&lt;6.99,1,IF(M14&lt;=8.74,2,IF(M14&lt;=10.49,3,IF(M14&lt;=12.24,4,5))))</f>
        <v>3</v>
      </c>
      <c r="O14" s="150" t="str">
        <f>IF(M14&lt;6.99,"กำลังพัฒนา",IF(M14&lt;=8.74,"ปรับปรุง",IF(M14&lt;=10.49,"ดี",IF(M14&lt;=12.24,"ดีเลิศ","ยอดเยี่ยม"))))</f>
        <v>ดี</v>
      </c>
    </row>
    <row r="15" spans="1:17" ht="26.45" customHeight="1" x14ac:dyDescent="0.4">
      <c r="A15" s="121"/>
      <c r="B15" s="122"/>
      <c r="C15" s="122"/>
      <c r="D15" s="122"/>
      <c r="E15" s="122"/>
      <c r="F15" s="122"/>
      <c r="G15" s="122"/>
      <c r="H15" s="123"/>
      <c r="I15" s="125"/>
      <c r="J15" s="125"/>
      <c r="K15" s="127"/>
      <c r="L15" s="135"/>
      <c r="M15" s="137"/>
      <c r="N15" s="139"/>
      <c r="O15" s="141"/>
    </row>
    <row r="16" spans="1:17" ht="26.45" customHeight="1" x14ac:dyDescent="0.4"/>
    <row r="17" ht="26.45" customHeight="1" x14ac:dyDescent="0.4"/>
    <row r="18" ht="26.45" customHeight="1" x14ac:dyDescent="0.4"/>
    <row r="19" ht="26.45" customHeight="1" x14ac:dyDescent="0.4"/>
    <row r="20" ht="26.45" customHeight="1" x14ac:dyDescent="0.4"/>
    <row r="21" ht="26.45" customHeight="1" x14ac:dyDescent="0.4"/>
    <row r="22" ht="26.45" customHeight="1" x14ac:dyDescent="0.4"/>
    <row r="23" ht="26.45" customHeight="1" x14ac:dyDescent="0.4"/>
    <row r="24" ht="26.45" customHeight="1" x14ac:dyDescent="0.4"/>
    <row r="25" ht="26.45" customHeight="1" x14ac:dyDescent="0.4"/>
    <row r="26" ht="26.45" customHeight="1" x14ac:dyDescent="0.4"/>
    <row r="27" ht="26.45" customHeight="1" x14ac:dyDescent="0.4"/>
    <row r="28" ht="26.45" customHeight="1" x14ac:dyDescent="0.4"/>
    <row r="29" ht="26.45" customHeight="1" x14ac:dyDescent="0.4"/>
    <row r="30" ht="26.45" customHeight="1" x14ac:dyDescent="0.4"/>
    <row r="31" ht="26.45" customHeight="1" x14ac:dyDescent="0.4"/>
    <row r="32" ht="26.45" customHeight="1" x14ac:dyDescent="0.4"/>
    <row r="33" ht="26.45" customHeight="1" x14ac:dyDescent="0.4"/>
    <row r="34" ht="26.45" customHeight="1" x14ac:dyDescent="0.4"/>
    <row r="35" ht="26.45" customHeight="1" x14ac:dyDescent="0.4"/>
    <row r="36" ht="26.45" customHeight="1" x14ac:dyDescent="0.4"/>
    <row r="37" ht="26.45" customHeight="1" x14ac:dyDescent="0.4"/>
    <row r="38" ht="26.45" customHeight="1" x14ac:dyDescent="0.4"/>
    <row r="39" ht="26.45" customHeight="1" x14ac:dyDescent="0.4"/>
    <row r="40" ht="26.45" customHeight="1" x14ac:dyDescent="0.4"/>
    <row r="41" ht="26.45" customHeight="1" x14ac:dyDescent="0.4"/>
    <row r="42" ht="26.45" customHeight="1" x14ac:dyDescent="0.4"/>
    <row r="43" ht="26.45" customHeight="1" x14ac:dyDescent="0.4"/>
    <row r="44" ht="26.45" customHeight="1" x14ac:dyDescent="0.4"/>
    <row r="45" ht="26.45" customHeight="1" x14ac:dyDescent="0.4"/>
    <row r="46" ht="26.45" customHeight="1" x14ac:dyDescent="0.4"/>
    <row r="47" ht="26.45" customHeight="1" x14ac:dyDescent="0.4"/>
    <row r="48" ht="26.45" customHeight="1" x14ac:dyDescent="0.4"/>
    <row r="49" ht="26.45" customHeight="1" x14ac:dyDescent="0.4"/>
    <row r="50" ht="26.45" customHeight="1" x14ac:dyDescent="0.4"/>
    <row r="51" ht="26.45" customHeight="1" x14ac:dyDescent="0.4"/>
    <row r="52" ht="26.45" customHeight="1" x14ac:dyDescent="0.4"/>
    <row r="53" ht="26.45" customHeight="1" x14ac:dyDescent="0.4"/>
    <row r="54" ht="26.45" customHeight="1" x14ac:dyDescent="0.4"/>
    <row r="55" ht="26.45" customHeight="1" x14ac:dyDescent="0.4"/>
    <row r="56" ht="26.45" customHeight="1" x14ac:dyDescent="0.4"/>
  </sheetData>
  <mergeCells count="44">
    <mergeCell ref="N12:N13"/>
    <mergeCell ref="O12:O13"/>
    <mergeCell ref="A14:H15"/>
    <mergeCell ref="I14:I15"/>
    <mergeCell ref="J14:J15"/>
    <mergeCell ref="K14:K15"/>
    <mergeCell ref="L14:L15"/>
    <mergeCell ref="M14:M15"/>
    <mergeCell ref="N14:N15"/>
    <mergeCell ref="O14:O15"/>
    <mergeCell ref="I12:I13"/>
    <mergeCell ref="J12:J13"/>
    <mergeCell ref="K12:K13"/>
    <mergeCell ref="L12:L13"/>
    <mergeCell ref="M12:M13"/>
    <mergeCell ref="A12:H13"/>
    <mergeCell ref="L8:L9"/>
    <mergeCell ref="M8:M9"/>
    <mergeCell ref="N8:N9"/>
    <mergeCell ref="O8:O9"/>
    <mergeCell ref="A10:H11"/>
    <mergeCell ref="I10:I11"/>
    <mergeCell ref="J10:J11"/>
    <mergeCell ref="K10:K11"/>
    <mergeCell ref="L10:L11"/>
    <mergeCell ref="M10:M11"/>
    <mergeCell ref="N10:N11"/>
    <mergeCell ref="O10:O11"/>
    <mergeCell ref="A1:O1"/>
    <mergeCell ref="A4:H6"/>
    <mergeCell ref="I4:I6"/>
    <mergeCell ref="J4:J6"/>
    <mergeCell ref="K4:K6"/>
    <mergeCell ref="L4:L6"/>
    <mergeCell ref="M4:M6"/>
    <mergeCell ref="N4:N6"/>
    <mergeCell ref="O4:O6"/>
    <mergeCell ref="A2:O2"/>
    <mergeCell ref="A3:O3"/>
    <mergeCell ref="A7:K7"/>
    <mergeCell ref="A8:H9"/>
    <mergeCell ref="I8:I9"/>
    <mergeCell ref="J8:J9"/>
    <mergeCell ref="K8:K9"/>
  </mergeCells>
  <pageMargins left="0.43307086614173229" right="0.23622047244094491" top="0.35433070866141736" bottom="0.35433070866141736" header="0.31496062992125984" footer="0.31496062992125984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42"/>
  <sheetViews>
    <sheetView view="pageBreakPreview" topLeftCell="A34" zoomScale="96" zoomScaleNormal="100" zoomScaleSheetLayoutView="96" workbookViewId="0">
      <selection activeCell="J46" sqref="J46"/>
    </sheetView>
  </sheetViews>
  <sheetFormatPr defaultColWidth="5.25" defaultRowHeight="25.9" customHeight="1" x14ac:dyDescent="0.4"/>
  <cols>
    <col min="1" max="8" width="5.75" style="2" customWidth="1"/>
    <col min="9" max="10" width="6.875" style="2" customWidth="1"/>
    <col min="11" max="12" width="7.25" style="2" customWidth="1"/>
    <col min="13" max="13" width="7.625" style="2" customWidth="1"/>
    <col min="14" max="14" width="7.25" style="2" customWidth="1"/>
    <col min="15" max="15" width="7.5" style="2" customWidth="1"/>
    <col min="16" max="16" width="2.125" style="2" hidden="1" customWidth="1"/>
    <col min="17" max="16384" width="5.25" style="2"/>
  </cols>
  <sheetData>
    <row r="1" spans="1:17" ht="25.9" customHeight="1" x14ac:dyDescent="0.4">
      <c r="A1" s="117" t="s">
        <v>48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"/>
      <c r="Q1" s="1"/>
    </row>
    <row r="2" spans="1:17" ht="25.9" customHeight="1" x14ac:dyDescent="0.65">
      <c r="A2" s="9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"/>
      <c r="Q2" s="1"/>
    </row>
    <row r="3" spans="1:17" ht="25.9" customHeight="1" thickBot="1" x14ac:dyDescent="0.45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1"/>
      <c r="Q3" s="1"/>
    </row>
    <row r="4" spans="1:17" ht="25.9" customHeight="1" x14ac:dyDescent="0.4">
      <c r="A4" s="212" t="s">
        <v>13</v>
      </c>
      <c r="B4" s="213"/>
      <c r="C4" s="213"/>
      <c r="D4" s="213"/>
      <c r="E4" s="213"/>
      <c r="F4" s="213"/>
      <c r="G4" s="213"/>
      <c r="H4" s="214"/>
      <c r="I4" s="215" t="s">
        <v>50</v>
      </c>
      <c r="J4" s="215" t="s">
        <v>18</v>
      </c>
      <c r="K4" s="218" t="s">
        <v>17</v>
      </c>
      <c r="L4" s="219" t="s">
        <v>16</v>
      </c>
      <c r="M4" s="219" t="s">
        <v>15</v>
      </c>
      <c r="N4" s="219" t="s">
        <v>19</v>
      </c>
      <c r="O4" s="202" t="s">
        <v>14</v>
      </c>
      <c r="P4" s="3"/>
    </row>
    <row r="5" spans="1:17" ht="25.9" customHeight="1" x14ac:dyDescent="0.4">
      <c r="A5" s="102"/>
      <c r="B5" s="103"/>
      <c r="C5" s="103"/>
      <c r="D5" s="103"/>
      <c r="E5" s="103"/>
      <c r="F5" s="103"/>
      <c r="G5" s="103"/>
      <c r="H5" s="104"/>
      <c r="I5" s="216"/>
      <c r="J5" s="216"/>
      <c r="K5" s="106"/>
      <c r="L5" s="97"/>
      <c r="M5" s="97"/>
      <c r="N5" s="97"/>
      <c r="O5" s="110"/>
    </row>
    <row r="6" spans="1:17" ht="25.9" customHeight="1" thickBot="1" x14ac:dyDescent="0.45">
      <c r="A6" s="128"/>
      <c r="B6" s="129"/>
      <c r="C6" s="129"/>
      <c r="D6" s="129"/>
      <c r="E6" s="129"/>
      <c r="F6" s="129"/>
      <c r="G6" s="129"/>
      <c r="H6" s="130"/>
      <c r="I6" s="217"/>
      <c r="J6" s="217"/>
      <c r="K6" s="131"/>
      <c r="L6" s="132"/>
      <c r="M6" s="132"/>
      <c r="N6" s="132"/>
      <c r="O6" s="133"/>
    </row>
    <row r="7" spans="1:17" ht="25.9" customHeight="1" thickBot="1" x14ac:dyDescent="0.45">
      <c r="A7" s="93" t="str">
        <f>ปก!A10</f>
        <v>มาตรฐานที่ 1 คุณภาพของเด็ก</v>
      </c>
      <c r="B7" s="94"/>
      <c r="C7" s="94"/>
      <c r="D7" s="94"/>
      <c r="E7" s="94"/>
      <c r="F7" s="94"/>
      <c r="G7" s="94"/>
      <c r="H7" s="94"/>
      <c r="I7" s="94"/>
      <c r="J7" s="94"/>
      <c r="K7" s="95"/>
      <c r="L7" s="15">
        <f>(L8+L10+L12+L14)</f>
        <v>50</v>
      </c>
      <c r="M7" s="15">
        <f>(M8+M10+M12+M14)</f>
        <v>29.777777777777779</v>
      </c>
      <c r="N7" s="16">
        <f>IF(M7&lt;24.99,1,IF(M7&lt;=31.24,2,IF(M7&lt;=37.49,3,IF(M7&lt;=43.74,4,5))))</f>
        <v>2</v>
      </c>
      <c r="O7" s="30" t="str">
        <f>IF(M7&lt;24.99,"กำลังพัฒนา",IF(M7&lt;=31.24,"ปรับปรุง",IF(M7&lt;=37.49,"ดี",IF(M7&lt;=43.74,"ดีเลิศ","ยอดเยี่ยม"))))</f>
        <v>ปรับปรุง</v>
      </c>
    </row>
    <row r="8" spans="1:17" ht="25.9" customHeight="1" x14ac:dyDescent="0.4">
      <c r="A8" s="203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204"/>
      <c r="C8" s="204"/>
      <c r="D8" s="204"/>
      <c r="E8" s="204"/>
      <c r="F8" s="204"/>
      <c r="G8" s="204"/>
      <c r="H8" s="204"/>
      <c r="I8" s="205">
        <f>ชั้นอนุบาล2!I8:I9+ชั้นอนุบาล3!I8:I9</f>
        <v>12</v>
      </c>
      <c r="J8" s="205">
        <f>ชั้นอนุบาล2!J8:J9+ชั้นอนุบาล3!J8:J9</f>
        <v>18</v>
      </c>
      <c r="K8" s="206">
        <f>I8/J8*100</f>
        <v>66.666666666666657</v>
      </c>
      <c r="L8" s="207">
        <f>ปก!H11</f>
        <v>12</v>
      </c>
      <c r="M8" s="208">
        <f>K8/100*L8</f>
        <v>7.9999999999999982</v>
      </c>
      <c r="N8" s="209">
        <f>IF(M8&lt;5.99,1,IF(M8&lt;=7.49,2,IF(M8&lt;=8.99,3,IF(M8&lt;=10.49,4,5))))</f>
        <v>3</v>
      </c>
      <c r="O8" s="210" t="str">
        <f>IF(M8&lt;5.99,"กำลังพัฒนา",IF(M8&lt;=7.49,"ปรับปรุง",IF(M8&lt;=8.99,"ดี",IF(M8&lt;=10.49,"ดีเลิศ","ยอดเยี่ยม"))))</f>
        <v>ดี</v>
      </c>
    </row>
    <row r="9" spans="1:17" ht="25.9" customHeight="1" x14ac:dyDescent="0.4">
      <c r="A9" s="195"/>
      <c r="B9" s="115"/>
      <c r="C9" s="115"/>
      <c r="D9" s="115"/>
      <c r="E9" s="115"/>
      <c r="F9" s="115"/>
      <c r="G9" s="115"/>
      <c r="H9" s="115"/>
      <c r="I9" s="116"/>
      <c r="J9" s="116"/>
      <c r="K9" s="114"/>
      <c r="L9" s="108"/>
      <c r="M9" s="111"/>
      <c r="N9" s="112"/>
      <c r="O9" s="190"/>
    </row>
    <row r="10" spans="1:17" ht="25.9" customHeight="1" x14ac:dyDescent="0.4">
      <c r="A10" s="195" t="str">
        <f>ปก!A12</f>
        <v>1.2 มีพัฒนาการด้านอารมณ์ จิตใจ ควบคุม และแสดงออกทางอารมณ์ได้</v>
      </c>
      <c r="B10" s="115"/>
      <c r="C10" s="115"/>
      <c r="D10" s="115"/>
      <c r="E10" s="115"/>
      <c r="F10" s="115"/>
      <c r="G10" s="115"/>
      <c r="H10" s="115"/>
      <c r="I10" s="116">
        <f>ชั้นอนุบาล2!I10:I11+ชั้นอนุบาล3!I10:I11</f>
        <v>10</v>
      </c>
      <c r="J10" s="116">
        <f>ชั้นอนุบาล2!J10:J11+ชั้นอนุบาล3!J10:J11</f>
        <v>18</v>
      </c>
      <c r="K10" s="114">
        <f>I10/J10*100</f>
        <v>55.555555555555557</v>
      </c>
      <c r="L10" s="108">
        <f>ปก!H12</f>
        <v>12</v>
      </c>
      <c r="M10" s="111">
        <f>K10/100*L10</f>
        <v>6.666666666666667</v>
      </c>
      <c r="N10" s="112">
        <f t="shared" ref="N10" si="0">IF(M10&lt;5.99,1,IF(M10&lt;=7.49,2,IF(M10&lt;=8.99,3,IF(M10&lt;=10.49,4,5))))</f>
        <v>2</v>
      </c>
      <c r="O10" s="190" t="str">
        <f t="shared" ref="O10" si="1">IF(M10&lt;5.99,"กำลังพัฒนา",IF(M10&lt;=7.49,"ปรับปรุง",IF(M10&lt;=8.99,"ดี",IF(M10&lt;=10.49,"ดีเลิศ","ยอดเยี่ยม"))))</f>
        <v>ปรับปรุง</v>
      </c>
    </row>
    <row r="11" spans="1:17" ht="25.9" customHeight="1" x14ac:dyDescent="0.4">
      <c r="A11" s="195"/>
      <c r="B11" s="115"/>
      <c r="C11" s="115"/>
      <c r="D11" s="115"/>
      <c r="E11" s="115"/>
      <c r="F11" s="115"/>
      <c r="G11" s="115"/>
      <c r="H11" s="115"/>
      <c r="I11" s="116"/>
      <c r="J11" s="116"/>
      <c r="K11" s="114"/>
      <c r="L11" s="108"/>
      <c r="M11" s="111"/>
      <c r="N11" s="112"/>
      <c r="O11" s="190"/>
    </row>
    <row r="12" spans="1:17" ht="25.9" customHeight="1" x14ac:dyDescent="0.4">
      <c r="A12" s="195" t="str">
        <f>ปก!A13</f>
        <v>1.3 มีพัฒนาการด้านสังคม ช่วยเหลือตนเอง และเป็นสมาชิกที่ดีของสังคม</v>
      </c>
      <c r="B12" s="115"/>
      <c r="C12" s="115"/>
      <c r="D12" s="115"/>
      <c r="E12" s="115"/>
      <c r="F12" s="115"/>
      <c r="G12" s="115"/>
      <c r="H12" s="115"/>
      <c r="I12" s="116">
        <f>ชั้นอนุบาล2!I12:I13+ชั้นอนุบาล3!I12:I13</f>
        <v>11</v>
      </c>
      <c r="J12" s="116">
        <f>ชั้นอนุบาล2!J12:J13+ชั้นอนุบาล3!J12:J13</f>
        <v>18</v>
      </c>
      <c r="K12" s="114">
        <f>I12/J12*100</f>
        <v>61.111111111111114</v>
      </c>
      <c r="L12" s="108">
        <f>ปก!H13</f>
        <v>12</v>
      </c>
      <c r="M12" s="111">
        <f>K12/100*L12</f>
        <v>7.3333333333333339</v>
      </c>
      <c r="N12" s="112">
        <f t="shared" ref="N12" si="2">IF(M12&lt;5.99,1,IF(M12&lt;=7.49,2,IF(M12&lt;=8.99,3,IF(M12&lt;=10.49,4,5))))</f>
        <v>2</v>
      </c>
      <c r="O12" s="190" t="str">
        <f t="shared" ref="O12" si="3">IF(M12&lt;5.99,"กำลังพัฒนา",IF(M12&lt;=7.49,"ปรับปรุง",IF(M12&lt;=8.99,"ดี",IF(M12&lt;=10.49,"ดีเลิศ","ยอดเยี่ยม"))))</f>
        <v>ปรับปรุง</v>
      </c>
    </row>
    <row r="13" spans="1:17" ht="25.9" customHeight="1" x14ac:dyDescent="0.4">
      <c r="A13" s="195"/>
      <c r="B13" s="115"/>
      <c r="C13" s="115"/>
      <c r="D13" s="115"/>
      <c r="E13" s="115"/>
      <c r="F13" s="115"/>
      <c r="G13" s="115"/>
      <c r="H13" s="115"/>
      <c r="I13" s="116"/>
      <c r="J13" s="116"/>
      <c r="K13" s="114"/>
      <c r="L13" s="108"/>
      <c r="M13" s="111"/>
      <c r="N13" s="112"/>
      <c r="O13" s="190"/>
    </row>
    <row r="14" spans="1:17" ht="25.9" customHeight="1" x14ac:dyDescent="0.4">
      <c r="A14" s="195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115"/>
      <c r="C14" s="115"/>
      <c r="D14" s="115"/>
      <c r="E14" s="115"/>
      <c r="F14" s="115"/>
      <c r="G14" s="115"/>
      <c r="H14" s="115"/>
      <c r="I14" s="116">
        <f>ชั้นอนุบาล2!I14:I15+ชั้นอนุบาล3!I14:I15</f>
        <v>10</v>
      </c>
      <c r="J14" s="116">
        <f>ชั้นอนุบาล2!J14:J15+ชั้นอนุบาล3!J14:J15</f>
        <v>18</v>
      </c>
      <c r="K14" s="114">
        <f>I14/J14*100</f>
        <v>55.555555555555557</v>
      </c>
      <c r="L14" s="108">
        <f>ปก!H14</f>
        <v>14</v>
      </c>
      <c r="M14" s="111">
        <f>K14/100*L14</f>
        <v>7.7777777777777786</v>
      </c>
      <c r="N14" s="112">
        <f>IF(M14&lt;6.99,1,IF(M14&lt;=8.74,2,IF(M14&lt;=10.49,3,IF(M14&lt;=12.24,4,5))))</f>
        <v>2</v>
      </c>
      <c r="O14" s="190" t="str">
        <f>IF(M14&lt;6.99,"กำลังพัฒนา",IF(M14&lt;=8.74,"ปรับปรุง",IF(M14&lt;=10.49,"ดี",IF(M14&lt;=12.24,"ดีเลิศ","ยอดเยี่ยม"))))</f>
        <v>ปรับปรุง</v>
      </c>
    </row>
    <row r="15" spans="1:17" ht="25.9" customHeight="1" thickBot="1" x14ac:dyDescent="0.45">
      <c r="A15" s="196"/>
      <c r="B15" s="197"/>
      <c r="C15" s="197"/>
      <c r="D15" s="197"/>
      <c r="E15" s="197"/>
      <c r="F15" s="197"/>
      <c r="G15" s="197"/>
      <c r="H15" s="197"/>
      <c r="I15" s="198"/>
      <c r="J15" s="198"/>
      <c r="K15" s="199"/>
      <c r="L15" s="200"/>
      <c r="M15" s="201"/>
      <c r="N15" s="189"/>
      <c r="O15" s="191"/>
    </row>
    <row r="16" spans="1:17" ht="25.9" customHeight="1" thickBot="1" x14ac:dyDescent="0.45">
      <c r="A16" s="93" t="str">
        <f>ปก!A15</f>
        <v>มาตรฐานที่ ๒ กระบวนการบริหารและการจัดการ</v>
      </c>
      <c r="B16" s="94"/>
      <c r="C16" s="94"/>
      <c r="D16" s="94"/>
      <c r="E16" s="94"/>
      <c r="F16" s="94"/>
      <c r="G16" s="94"/>
      <c r="H16" s="94"/>
      <c r="I16" s="94"/>
      <c r="J16" s="94"/>
      <c r="K16" s="95"/>
      <c r="L16" s="15">
        <f>(L17+L19+L21+L23+L25+L27)</f>
        <v>30</v>
      </c>
      <c r="M16" s="15">
        <f>(M17+M19+M21+M23+M25+M27)</f>
        <v>21.55</v>
      </c>
      <c r="N16" s="16">
        <f>IF(M16&lt;14.99,1,IF(M16&lt;=17.99,2,IF(M16&lt;=20.99,3,IF(M16&lt;=23.99,4,5))))</f>
        <v>4</v>
      </c>
      <c r="O16" s="30" t="str">
        <f>IF(M16&lt;14.99,"กำลังพัฒนา",IF(M16&lt;=17.99,"ปรับปรุง",IF(M16&lt;=20.99,"ดี",IF(M16&lt;=23.99,"ดีเลิศ","ยอดเยี่ยม"))))</f>
        <v>ดีเลิศ</v>
      </c>
    </row>
    <row r="17" spans="1:15" ht="25.9" customHeight="1" x14ac:dyDescent="0.4">
      <c r="A17" s="192" t="str">
        <f>ปก!A16</f>
        <v>2.1 มีหลักสูตรครอบคลุมพัฒนาการทั้ง 4 ด้าน สอดคล้องกับบริบทของท้องถิ่น</v>
      </c>
      <c r="B17" s="119"/>
      <c r="C17" s="119"/>
      <c r="D17" s="119"/>
      <c r="E17" s="119"/>
      <c r="F17" s="119"/>
      <c r="G17" s="119"/>
      <c r="H17" s="120"/>
      <c r="I17" s="193"/>
      <c r="J17" s="193"/>
      <c r="K17" s="194">
        <v>78</v>
      </c>
      <c r="L17" s="134">
        <f>ปก!H16</f>
        <v>5</v>
      </c>
      <c r="M17" s="136">
        <f>K17/100*L17</f>
        <v>3.9000000000000004</v>
      </c>
      <c r="N17" s="138" t="str">
        <f>IF(M17&lt;=2.49,"1",IF(M17&lt;=2.99,"2",IF(M17&lt;=3.49,"3",IF(M17&lt;=3.99,"4","5"))))</f>
        <v>4</v>
      </c>
      <c r="O17" s="188" t="str">
        <f>IF(M17&lt;=2.49,"กำลังพัฒนา",IF(M17&lt;=2.99,"ปานกลาง",IF(M17&lt;=3.49,"ดี",IF(M17&lt;=3.99,"ดีเลิศ","ยอดเยี่ยม"))))</f>
        <v>ดีเลิศ</v>
      </c>
    </row>
    <row r="18" spans="1:15" ht="25.9" customHeight="1" x14ac:dyDescent="0.4">
      <c r="A18" s="171"/>
      <c r="B18" s="122"/>
      <c r="C18" s="122"/>
      <c r="D18" s="122"/>
      <c r="E18" s="122"/>
      <c r="F18" s="122"/>
      <c r="G18" s="122"/>
      <c r="H18" s="123"/>
      <c r="I18" s="175"/>
      <c r="J18" s="175"/>
      <c r="K18" s="167"/>
      <c r="L18" s="135"/>
      <c r="M18" s="137"/>
      <c r="N18" s="139"/>
      <c r="O18" s="164"/>
    </row>
    <row r="19" spans="1:15" ht="25.9" customHeight="1" x14ac:dyDescent="0.4">
      <c r="A19" s="170" t="str">
        <f>ปก!A17</f>
        <v>2.2 จัดครูให้เพียงพอกับชั้นเรียน</v>
      </c>
      <c r="B19" s="143"/>
      <c r="C19" s="143"/>
      <c r="D19" s="143"/>
      <c r="E19" s="143"/>
      <c r="F19" s="143"/>
      <c r="G19" s="143"/>
      <c r="H19" s="144"/>
      <c r="I19" s="175"/>
      <c r="J19" s="175"/>
      <c r="K19" s="166">
        <v>75</v>
      </c>
      <c r="L19" s="147">
        <f>ปก!H17</f>
        <v>5</v>
      </c>
      <c r="M19" s="148">
        <f>K19/100*L19</f>
        <v>3.75</v>
      </c>
      <c r="N19" s="165" t="str">
        <f t="shared" ref="N19" si="4">IF(M19&lt;=2.49,"1",IF(M19&lt;=2.99,"2",IF(M19&lt;=3.49,"3",IF(M19&lt;=3.99,"4","5"))))</f>
        <v>4</v>
      </c>
      <c r="O19" s="163" t="str">
        <f t="shared" ref="O19" si="5">IF(M19&lt;=2.49,"กำลังพัฒนา",IF(M19&lt;=2.99,"ปานกลาง",IF(M19&lt;=3.49,"ดี",IF(M19&lt;=3.99,"ดีเลิศ","ยอดเยี่ยม"))))</f>
        <v>ดีเลิศ</v>
      </c>
    </row>
    <row r="20" spans="1:15" ht="25.9" customHeight="1" x14ac:dyDescent="0.4">
      <c r="A20" s="171"/>
      <c r="B20" s="122"/>
      <c r="C20" s="122"/>
      <c r="D20" s="122"/>
      <c r="E20" s="122"/>
      <c r="F20" s="122"/>
      <c r="G20" s="122"/>
      <c r="H20" s="123"/>
      <c r="I20" s="175"/>
      <c r="J20" s="175"/>
      <c r="K20" s="167"/>
      <c r="L20" s="135"/>
      <c r="M20" s="137"/>
      <c r="N20" s="139"/>
      <c r="O20" s="164"/>
    </row>
    <row r="21" spans="1:15" ht="25.9" customHeight="1" x14ac:dyDescent="0.4">
      <c r="A21" s="170" t="str">
        <f>ปก!A18</f>
        <v xml:space="preserve">2.3 ส่งเสริมให้ครูมีความเชี่ยวชาญด้านการจัดประสบการณ์
</v>
      </c>
      <c r="B21" s="143"/>
      <c r="C21" s="143"/>
      <c r="D21" s="143"/>
      <c r="E21" s="143"/>
      <c r="F21" s="143"/>
      <c r="G21" s="143"/>
      <c r="H21" s="144"/>
      <c r="I21" s="175"/>
      <c r="J21" s="175"/>
      <c r="K21" s="166">
        <v>55</v>
      </c>
      <c r="L21" s="147">
        <f>ปก!H18</f>
        <v>5</v>
      </c>
      <c r="M21" s="148">
        <f>K21/100*L21</f>
        <v>2.75</v>
      </c>
      <c r="N21" s="165" t="str">
        <f t="shared" ref="N21" si="6">IF(M21&lt;=2.49,"1",IF(M21&lt;=2.99,"2",IF(M21&lt;=3.49,"3",IF(M21&lt;=3.99,"4","5"))))</f>
        <v>2</v>
      </c>
      <c r="O21" s="163" t="str">
        <f t="shared" ref="O21" si="7">IF(M21&lt;=2.49,"กำลังพัฒนา",IF(M21&lt;=2.99,"ปานกลาง",IF(M21&lt;=3.49,"ดี",IF(M21&lt;=3.99,"ดีเลิศ","ยอดเยี่ยม"))))</f>
        <v>ปานกลาง</v>
      </c>
    </row>
    <row r="22" spans="1:15" ht="25.9" customHeight="1" x14ac:dyDescent="0.4">
      <c r="A22" s="171"/>
      <c r="B22" s="122"/>
      <c r="C22" s="122"/>
      <c r="D22" s="122"/>
      <c r="E22" s="122"/>
      <c r="F22" s="122"/>
      <c r="G22" s="122"/>
      <c r="H22" s="123"/>
      <c r="I22" s="175"/>
      <c r="J22" s="175"/>
      <c r="K22" s="167"/>
      <c r="L22" s="135"/>
      <c r="M22" s="137"/>
      <c r="N22" s="139"/>
      <c r="O22" s="164"/>
    </row>
    <row r="23" spans="1:15" ht="25.9" customHeight="1" x14ac:dyDescent="0.4">
      <c r="A23" s="170" t="str">
        <f>ปก!A19</f>
        <v xml:space="preserve">2.4 จัดสภาพแวดล้อมและสื่อเพื่อการเรียนรู้ อย่างปลอดภัย และเพียงพอ
</v>
      </c>
      <c r="B23" s="143"/>
      <c r="C23" s="143"/>
      <c r="D23" s="143"/>
      <c r="E23" s="143"/>
      <c r="F23" s="143"/>
      <c r="G23" s="143"/>
      <c r="H23" s="144"/>
      <c r="I23" s="168"/>
      <c r="J23" s="168"/>
      <c r="K23" s="166">
        <v>56</v>
      </c>
      <c r="L23" s="147">
        <f>ปก!H19</f>
        <v>5</v>
      </c>
      <c r="M23" s="148">
        <f>K23/100*L23</f>
        <v>2.8000000000000003</v>
      </c>
      <c r="N23" s="165" t="str">
        <f t="shared" ref="N23" si="8">IF(M23&lt;=2.49,"1",IF(M23&lt;=2.99,"2",IF(M23&lt;=3.49,"3",IF(M23&lt;=3.99,"4","5"))))</f>
        <v>2</v>
      </c>
      <c r="O23" s="163" t="str">
        <f t="shared" ref="O23" si="9">IF(M23&lt;=2.49,"กำลังพัฒนา",IF(M23&lt;=2.99,"ปานกลาง",IF(M23&lt;=3.49,"ดี",IF(M23&lt;=3.99,"ดีเลิศ","ยอดเยี่ยม"))))</f>
        <v>ปานกลาง</v>
      </c>
    </row>
    <row r="24" spans="1:15" ht="25.9" customHeight="1" x14ac:dyDescent="0.4">
      <c r="A24" s="171"/>
      <c r="B24" s="122"/>
      <c r="C24" s="122"/>
      <c r="D24" s="122"/>
      <c r="E24" s="122"/>
      <c r="F24" s="122"/>
      <c r="G24" s="122"/>
      <c r="H24" s="123"/>
      <c r="I24" s="169"/>
      <c r="J24" s="169"/>
      <c r="K24" s="167"/>
      <c r="L24" s="135"/>
      <c r="M24" s="137"/>
      <c r="N24" s="139"/>
      <c r="O24" s="164"/>
    </row>
    <row r="25" spans="1:15" ht="25.9" customHeight="1" x14ac:dyDescent="0.4">
      <c r="A25" s="170" t="str">
        <f>ปก!A20</f>
        <v>2.5 ให้บริการสื่อเทคโนโลยีสารสนเทศและสื่อการเรียนรู้เพื่อสนับสนุนการจัดประสบการณ์</v>
      </c>
      <c r="B25" s="143"/>
      <c r="C25" s="143"/>
      <c r="D25" s="143"/>
      <c r="E25" s="143"/>
      <c r="F25" s="143"/>
      <c r="G25" s="143"/>
      <c r="H25" s="144"/>
      <c r="I25" s="175"/>
      <c r="J25" s="175"/>
      <c r="K25" s="166">
        <v>78</v>
      </c>
      <c r="L25" s="147">
        <f>ปก!H20</f>
        <v>5</v>
      </c>
      <c r="M25" s="148">
        <f t="shared" ref="M25" si="10">K25/100*L25</f>
        <v>3.9000000000000004</v>
      </c>
      <c r="N25" s="165" t="str">
        <f t="shared" ref="N25" si="11">IF(M25&lt;=2.49,"1",IF(M25&lt;=2.99,"2",IF(M25&lt;=3.49,"3",IF(M25&lt;=3.99,"4","5"))))</f>
        <v>4</v>
      </c>
      <c r="O25" s="163" t="str">
        <f t="shared" ref="O25" si="12">IF(M25&lt;=2.49,"กำลังพัฒนา",IF(M25&lt;=2.99,"ปานกลาง",IF(M25&lt;=3.49,"ดี",IF(M25&lt;=3.99,"ดีเลิศ","ยอดเยี่ยม"))))</f>
        <v>ดีเลิศ</v>
      </c>
    </row>
    <row r="26" spans="1:15" ht="25.9" customHeight="1" x14ac:dyDescent="0.4">
      <c r="A26" s="171"/>
      <c r="B26" s="122"/>
      <c r="C26" s="122"/>
      <c r="D26" s="122"/>
      <c r="E26" s="122"/>
      <c r="F26" s="122"/>
      <c r="G26" s="122"/>
      <c r="H26" s="123"/>
      <c r="I26" s="175"/>
      <c r="J26" s="175"/>
      <c r="K26" s="167"/>
      <c r="L26" s="135"/>
      <c r="M26" s="137"/>
      <c r="N26" s="139"/>
      <c r="O26" s="164"/>
    </row>
    <row r="27" spans="1:15" ht="25.9" customHeight="1" x14ac:dyDescent="0.4">
      <c r="A27" s="170" t="str">
        <f>ปก!A21</f>
        <v xml:space="preserve">2.6 มีระบบบริหารคุณภาพที่เปิดโอกาสให้ผู้เกี่ยวข้องทุกฝ่ายมีส่วนร่วม
</v>
      </c>
      <c r="B27" s="143"/>
      <c r="C27" s="143"/>
      <c r="D27" s="143"/>
      <c r="E27" s="143"/>
      <c r="F27" s="143"/>
      <c r="G27" s="143"/>
      <c r="H27" s="144"/>
      <c r="I27" s="175"/>
      <c r="J27" s="175"/>
      <c r="K27" s="166">
        <v>89</v>
      </c>
      <c r="L27" s="147">
        <f>ปก!H21</f>
        <v>5</v>
      </c>
      <c r="M27" s="148">
        <f t="shared" ref="M27" si="13">K27/100*L27</f>
        <v>4.45</v>
      </c>
      <c r="N27" s="165" t="str">
        <f t="shared" ref="N27" si="14">IF(M27&lt;=2.49,"1",IF(M27&lt;=2.99,"2",IF(M27&lt;=3.49,"3",IF(M27&lt;=3.99,"4","5"))))</f>
        <v>5</v>
      </c>
      <c r="O27" s="163" t="str">
        <f t="shared" ref="O27:O34" si="15">IF(M27&lt;=2.49,"กำลังพัฒนา",IF(M27&lt;=2.99,"ปานกลาง",IF(M27&lt;=3.49,"ดี",IF(M27&lt;=3.99,"ดีเลิศ","ยอดเยี่ยม"))))</f>
        <v>ยอดเยี่ยม</v>
      </c>
    </row>
    <row r="28" spans="1:15" ht="25.9" customHeight="1" thickBot="1" x14ac:dyDescent="0.45">
      <c r="A28" s="179"/>
      <c r="B28" s="180"/>
      <c r="C28" s="180"/>
      <c r="D28" s="180"/>
      <c r="E28" s="180"/>
      <c r="F28" s="180"/>
      <c r="G28" s="180"/>
      <c r="H28" s="181"/>
      <c r="I28" s="182"/>
      <c r="J28" s="182"/>
      <c r="K28" s="183"/>
      <c r="L28" s="184"/>
      <c r="M28" s="185"/>
      <c r="N28" s="186"/>
      <c r="O28" s="187"/>
    </row>
    <row r="29" spans="1:15" ht="25.9" customHeight="1" thickBot="1" x14ac:dyDescent="0.45">
      <c r="A29" s="160" t="str">
        <f>ปก!A22</f>
        <v>มาตรฐานที่ 3 กระบวนการจัดการเรียนการสอนที่เน้นเด็กเป็นสำคัญ</v>
      </c>
      <c r="B29" s="161"/>
      <c r="C29" s="161"/>
      <c r="D29" s="161"/>
      <c r="E29" s="161"/>
      <c r="F29" s="161"/>
      <c r="G29" s="161"/>
      <c r="H29" s="161"/>
      <c r="I29" s="161"/>
      <c r="J29" s="161"/>
      <c r="K29" s="162"/>
      <c r="L29" s="15">
        <f>(L30+L32+L34+L36)</f>
        <v>20</v>
      </c>
      <c r="M29" s="15">
        <f>(M30+M32+M34+M36)</f>
        <v>17.899999999999999</v>
      </c>
      <c r="N29" s="16">
        <f>IF(M29&lt;9.99,1,IF(M29&lt;=11.99,2,IF(M29&lt;=13.99,3,IF(M29&lt;=15.99,4,5))))</f>
        <v>5</v>
      </c>
      <c r="O29" s="30" t="str">
        <f>IF(M29&lt;9.99,"กำลังพัฒนา",IF(M29&lt;=11.99,"ปรับปรุง",IF(M29&lt;=13.99,"ดี",IF(M29&lt;=15.99,"ดีเลิศ","ยอดเยี่ยม"))))</f>
        <v>ยอดเยี่ยม</v>
      </c>
    </row>
    <row r="30" spans="1:15" ht="25.9" customHeight="1" x14ac:dyDescent="0.4">
      <c r="A30" s="172" t="str">
        <f>ปก!A23</f>
        <v>3.1 จัดประสบการณ์ที่ส่งเสริมให้เด็กมีพัฒนาการทุกด้านอย่างสมดุลเต็มศักยภาพ</v>
      </c>
      <c r="B30" s="173"/>
      <c r="C30" s="173"/>
      <c r="D30" s="173"/>
      <c r="E30" s="173"/>
      <c r="F30" s="173"/>
      <c r="G30" s="173"/>
      <c r="H30" s="174"/>
      <c r="I30" s="169"/>
      <c r="J30" s="169"/>
      <c r="K30" s="176">
        <v>78</v>
      </c>
      <c r="L30" s="177">
        <f>ปก!H23</f>
        <v>5</v>
      </c>
      <c r="M30" s="178">
        <f t="shared" ref="M30" si="16">K30/100*L30</f>
        <v>3.9000000000000004</v>
      </c>
      <c r="N30" s="165" t="str">
        <f t="shared" ref="N30:N34" si="17">IF(M30&lt;=2.49,"1",IF(M30&lt;=2.99,"2",IF(M30&lt;=3.49,"3",IF(M30&lt;=3.99,"4","5"))))</f>
        <v>4</v>
      </c>
      <c r="O30" s="163" t="str">
        <f t="shared" si="15"/>
        <v>ดีเลิศ</v>
      </c>
    </row>
    <row r="31" spans="1:15" ht="25.9" customHeight="1" x14ac:dyDescent="0.4">
      <c r="A31" s="171"/>
      <c r="B31" s="122"/>
      <c r="C31" s="122"/>
      <c r="D31" s="122"/>
      <c r="E31" s="122"/>
      <c r="F31" s="122"/>
      <c r="G31" s="122"/>
      <c r="H31" s="123"/>
      <c r="I31" s="175"/>
      <c r="J31" s="175"/>
      <c r="K31" s="167"/>
      <c r="L31" s="135"/>
      <c r="M31" s="137"/>
      <c r="N31" s="139"/>
      <c r="O31" s="164"/>
    </row>
    <row r="32" spans="1:15" ht="25.9" customHeight="1" x14ac:dyDescent="0.4">
      <c r="A32" s="170" t="str">
        <f>ปก!A24</f>
        <v>3.2 สร้างโอกาสให้เด็กได้รับประสบการณ์ตรง เล่นและปฏิบัติอย่างมีความสุข</v>
      </c>
      <c r="B32" s="143"/>
      <c r="C32" s="143"/>
      <c r="D32" s="143"/>
      <c r="E32" s="143"/>
      <c r="F32" s="143"/>
      <c r="G32" s="143"/>
      <c r="H32" s="144"/>
      <c r="I32" s="175"/>
      <c r="J32" s="175"/>
      <c r="K32" s="166">
        <v>88</v>
      </c>
      <c r="L32" s="147">
        <f>ปก!H24</f>
        <v>5</v>
      </c>
      <c r="M32" s="148">
        <f t="shared" ref="M32" si="18">K32/100*L32</f>
        <v>4.4000000000000004</v>
      </c>
      <c r="N32" s="165" t="str">
        <f t="shared" si="17"/>
        <v>5</v>
      </c>
      <c r="O32" s="163" t="str">
        <f t="shared" si="15"/>
        <v>ยอดเยี่ยม</v>
      </c>
    </row>
    <row r="33" spans="1:15" ht="25.9" customHeight="1" x14ac:dyDescent="0.4">
      <c r="A33" s="171"/>
      <c r="B33" s="122"/>
      <c r="C33" s="122"/>
      <c r="D33" s="122"/>
      <c r="E33" s="122"/>
      <c r="F33" s="122"/>
      <c r="G33" s="122"/>
      <c r="H33" s="123"/>
      <c r="I33" s="175"/>
      <c r="J33" s="175"/>
      <c r="K33" s="167"/>
      <c r="L33" s="135"/>
      <c r="M33" s="137"/>
      <c r="N33" s="139"/>
      <c r="O33" s="164"/>
    </row>
    <row r="34" spans="1:15" ht="25.9" customHeight="1" x14ac:dyDescent="0.4">
      <c r="A34" s="170" t="str">
        <f>ปก!A25</f>
        <v xml:space="preserve">3.3 จัดบรรยากาศที่เอื้อต่อการเรียนรู้ใช้สื่อและเทคโนโลยีที่เหมาะสมกับวัย
</v>
      </c>
      <c r="B34" s="143"/>
      <c r="C34" s="143"/>
      <c r="D34" s="143"/>
      <c r="E34" s="143"/>
      <c r="F34" s="143"/>
      <c r="G34" s="143"/>
      <c r="H34" s="144"/>
      <c r="I34" s="175"/>
      <c r="J34" s="175"/>
      <c r="K34" s="166">
        <v>94</v>
      </c>
      <c r="L34" s="147">
        <f>ปก!H25</f>
        <v>5</v>
      </c>
      <c r="M34" s="148">
        <f t="shared" ref="M34" si="19">K34/100*L34</f>
        <v>4.6999999999999993</v>
      </c>
      <c r="N34" s="165" t="str">
        <f t="shared" si="17"/>
        <v>5</v>
      </c>
      <c r="O34" s="163" t="str">
        <f t="shared" si="15"/>
        <v>ยอดเยี่ยม</v>
      </c>
    </row>
    <row r="35" spans="1:15" ht="25.9" customHeight="1" x14ac:dyDescent="0.4">
      <c r="A35" s="171"/>
      <c r="B35" s="122"/>
      <c r="C35" s="122"/>
      <c r="D35" s="122"/>
      <c r="E35" s="122"/>
      <c r="F35" s="122"/>
      <c r="G35" s="122"/>
      <c r="H35" s="123"/>
      <c r="I35" s="175"/>
      <c r="J35" s="175"/>
      <c r="K35" s="167"/>
      <c r="L35" s="135"/>
      <c r="M35" s="137"/>
      <c r="N35" s="139"/>
      <c r="O35" s="164"/>
    </row>
    <row r="36" spans="1:15" ht="25.9" customHeight="1" x14ac:dyDescent="0.4">
      <c r="A36" s="170" t="str">
        <f>ปก!A26</f>
        <v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36" s="143"/>
      <c r="C36" s="143"/>
      <c r="D36" s="143"/>
      <c r="E36" s="143"/>
      <c r="F36" s="143"/>
      <c r="G36" s="143"/>
      <c r="H36" s="144"/>
      <c r="I36" s="175"/>
      <c r="J36" s="175"/>
      <c r="K36" s="166">
        <v>98</v>
      </c>
      <c r="L36" s="147">
        <f>ปก!H25</f>
        <v>5</v>
      </c>
      <c r="M36" s="148">
        <f t="shared" ref="M36" si="20">K36/100*L36</f>
        <v>4.9000000000000004</v>
      </c>
      <c r="N36" s="165" t="str">
        <f>IF(M36&lt;=2.49,"1",IF(M36&lt;=2.99,"2",IF(M36&lt;=3.49,"3",IF(M36&lt;=3.99,"4","5"))))</f>
        <v>5</v>
      </c>
      <c r="O36" s="163" t="str">
        <f>IF(M36&lt;=2.49,"กำลังพัฒนา",IF(M36&lt;=2.99,"ปานกลาง",IF(M36&lt;=3.49,"ดี",IF(M36&lt;=3.99,"ดีเลิศ","ยอดเยี่ยม"))))</f>
        <v>ยอดเยี่ยม</v>
      </c>
    </row>
    <row r="37" spans="1:15" ht="25.9" customHeight="1" thickBot="1" x14ac:dyDescent="0.45">
      <c r="A37" s="172"/>
      <c r="B37" s="173"/>
      <c r="C37" s="173"/>
      <c r="D37" s="173"/>
      <c r="E37" s="173"/>
      <c r="F37" s="173"/>
      <c r="G37" s="173"/>
      <c r="H37" s="174"/>
      <c r="I37" s="168"/>
      <c r="J37" s="168"/>
      <c r="K37" s="176"/>
      <c r="L37" s="177"/>
      <c r="M37" s="178"/>
      <c r="N37" s="165"/>
      <c r="O37" s="163"/>
    </row>
    <row r="38" spans="1:15" ht="25.9" customHeight="1" thickBot="1" x14ac:dyDescent="0.45">
      <c r="A38" s="155" t="s">
        <v>49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33">
        <f>M7+M16+M29</f>
        <v>69.227777777777789</v>
      </c>
      <c r="N38" s="31" t="str">
        <f>IF(M38&lt;=49.99,"1",IF(M38&lt;=59.99,"2",IF(M38&lt;=69.99,"3",IF(M38&lt;=79.99,"4","5"))))</f>
        <v>3</v>
      </c>
      <c r="O38" s="32" t="str">
        <f>IF(M38&lt;=49.99,"กำลังพัฒนา",IF(M38&lt;=59.99,"ปานกลาง",IF(M38&lt;=69.99,"ดี",IF(M38&lt;=79.99,"ดีเลิศ","ยอดเยี่ยม"))))</f>
        <v>ดี</v>
      </c>
    </row>
    <row r="40" spans="1:15" ht="25.9" customHeight="1" x14ac:dyDescent="0.55000000000000004">
      <c r="A40" s="157" t="s">
        <v>20</v>
      </c>
      <c r="B40" s="157"/>
      <c r="C40" s="157"/>
      <c r="D40" s="157"/>
      <c r="E40" s="157"/>
      <c r="F40" s="157"/>
      <c r="G40" s="34"/>
      <c r="H40" s="35" t="s">
        <v>21</v>
      </c>
      <c r="I40" s="34"/>
      <c r="J40" s="36">
        <f>M7+M16+M29</f>
        <v>69.227777777777789</v>
      </c>
      <c r="K40" s="34"/>
      <c r="L40" s="158" t="s">
        <v>22</v>
      </c>
      <c r="M40" s="158"/>
      <c r="N40" s="37" t="str">
        <f>IF(J40&lt;=49.99,"1",IF(J40&lt;=59.99,"2",IF(J40&lt;=69.99,"3",IF(J40&lt;=79.99,"4","5"))))</f>
        <v>3</v>
      </c>
      <c r="O40" s="34"/>
    </row>
    <row r="41" spans="1:15" ht="25.9" customHeight="1" x14ac:dyDescent="0.55000000000000004">
      <c r="A41" s="38"/>
      <c r="B41" s="39"/>
      <c r="C41" s="39"/>
      <c r="D41" s="38"/>
      <c r="E41" s="34"/>
      <c r="F41" s="34"/>
      <c r="G41" s="34"/>
      <c r="H41" s="159" t="s">
        <v>14</v>
      </c>
      <c r="I41" s="159"/>
      <c r="J41" s="159"/>
      <c r="K41" s="37"/>
      <c r="L41" s="39"/>
      <c r="M41" s="34"/>
      <c r="N41" s="34"/>
      <c r="O41" s="34"/>
    </row>
    <row r="42" spans="1:15" ht="25.9" customHeight="1" x14ac:dyDescent="0.55000000000000004">
      <c r="A42" s="40"/>
      <c r="B42" s="41" t="str">
        <f>IF(J40&gt;79.99,"ü",IF(J40&gt;69.99,"",IF(J40&gt;59.99,"",IF(J40&gt;49.99,"",IF(J40&lt;49.99,"")))))</f>
        <v/>
      </c>
      <c r="C42" s="151" t="s">
        <v>23</v>
      </c>
      <c r="D42" s="151"/>
      <c r="E42" s="42" t="str">
        <f>IF(J40&gt;79.99,"",IF(J40&gt;69.99,"ü",IF(J40&gt;59.99,"",IF(J40&gt;49.99,"",IF(J40&lt;49.99,"")))))</f>
        <v/>
      </c>
      <c r="F42" s="153" t="s">
        <v>24</v>
      </c>
      <c r="G42" s="153"/>
      <c r="H42" s="42" t="str">
        <f>IF(J40&gt;79.99,"",IF(J40&gt;69.99,"",IF(J40&gt;59.99,"ü",IF(J40&gt;49.99,"",IF(J40&lt;49.99,"")))))</f>
        <v>ü</v>
      </c>
      <c r="I42" s="43" t="s">
        <v>9</v>
      </c>
      <c r="J42" s="41" t="str">
        <f>IF(J40&gt;79.99,"",IF(J40&gt;69.99,"",IF(J40&gt;59.99,"",IF(J40&gt;49.99,"ü",IF(J40&lt;49.99,"")))))</f>
        <v/>
      </c>
      <c r="K42" s="154" t="s">
        <v>11</v>
      </c>
      <c r="L42" s="154"/>
      <c r="M42" s="41" t="str">
        <f>IF(J40&gt;79.99,"",IF(J40&gt;69.99,"",IF(J40&gt;59.99,"",IF(J40&gt;49.99,"",IF(J40&lt;49.99,"ü")))))</f>
        <v/>
      </c>
      <c r="N42" s="152" t="s">
        <v>25</v>
      </c>
      <c r="O42" s="152"/>
    </row>
  </sheetData>
  <mergeCells count="134">
    <mergeCell ref="A1:O1"/>
    <mergeCell ref="A2:O2"/>
    <mergeCell ref="A3:O3"/>
    <mergeCell ref="A4:H6"/>
    <mergeCell ref="I4:I6"/>
    <mergeCell ref="J4:J6"/>
    <mergeCell ref="K4:K6"/>
    <mergeCell ref="L4:L6"/>
    <mergeCell ref="M4:M6"/>
    <mergeCell ref="N4:N6"/>
    <mergeCell ref="O4:O6"/>
    <mergeCell ref="A7:K7"/>
    <mergeCell ref="A8:H9"/>
    <mergeCell ref="I8:I9"/>
    <mergeCell ref="J8:J9"/>
    <mergeCell ref="K8:K9"/>
    <mergeCell ref="L8:L9"/>
    <mergeCell ref="M8:M9"/>
    <mergeCell ref="N8:N9"/>
    <mergeCell ref="O8:O9"/>
    <mergeCell ref="N10:N11"/>
    <mergeCell ref="O10:O11"/>
    <mergeCell ref="A12:H13"/>
    <mergeCell ref="I12:I13"/>
    <mergeCell ref="J12:J13"/>
    <mergeCell ref="K12:K13"/>
    <mergeCell ref="L12:L13"/>
    <mergeCell ref="M12:M13"/>
    <mergeCell ref="N12:N13"/>
    <mergeCell ref="O12:O13"/>
    <mergeCell ref="A10:H11"/>
    <mergeCell ref="I10:I11"/>
    <mergeCell ref="J10:J11"/>
    <mergeCell ref="K10:K11"/>
    <mergeCell ref="L10:L11"/>
    <mergeCell ref="M10:M11"/>
    <mergeCell ref="N14:N15"/>
    <mergeCell ref="O14:O15"/>
    <mergeCell ref="A16:K16"/>
    <mergeCell ref="A17:H18"/>
    <mergeCell ref="I17:I18"/>
    <mergeCell ref="J17:J18"/>
    <mergeCell ref="K17:K18"/>
    <mergeCell ref="L17:L18"/>
    <mergeCell ref="M17:M18"/>
    <mergeCell ref="N17:N18"/>
    <mergeCell ref="A14:H15"/>
    <mergeCell ref="I14:I15"/>
    <mergeCell ref="J14:J15"/>
    <mergeCell ref="K14:K15"/>
    <mergeCell ref="L14:L15"/>
    <mergeCell ref="M14:M15"/>
    <mergeCell ref="N21:N22"/>
    <mergeCell ref="O21:O22"/>
    <mergeCell ref="A21:H22"/>
    <mergeCell ref="I21:I22"/>
    <mergeCell ref="J21:J22"/>
    <mergeCell ref="K21:K22"/>
    <mergeCell ref="L21:L22"/>
    <mergeCell ref="M21:M22"/>
    <mergeCell ref="O17:O18"/>
    <mergeCell ref="A19:H20"/>
    <mergeCell ref="I19:I20"/>
    <mergeCell ref="J19:J20"/>
    <mergeCell ref="K19:K20"/>
    <mergeCell ref="L19:L20"/>
    <mergeCell ref="M19:M20"/>
    <mergeCell ref="N19:N20"/>
    <mergeCell ref="O19:O20"/>
    <mergeCell ref="M30:M31"/>
    <mergeCell ref="N25:N26"/>
    <mergeCell ref="O25:O26"/>
    <mergeCell ref="A27:H28"/>
    <mergeCell ref="I27:I28"/>
    <mergeCell ref="J27:J28"/>
    <mergeCell ref="K27:K28"/>
    <mergeCell ref="L27:L28"/>
    <mergeCell ref="M27:M28"/>
    <mergeCell ref="N27:N28"/>
    <mergeCell ref="O27:O28"/>
    <mergeCell ref="A25:H26"/>
    <mergeCell ref="I25:I26"/>
    <mergeCell ref="J25:J26"/>
    <mergeCell ref="K25:K26"/>
    <mergeCell ref="L25:L26"/>
    <mergeCell ref="M25:M26"/>
    <mergeCell ref="O23:O24"/>
    <mergeCell ref="N23:N24"/>
    <mergeCell ref="M23:M24"/>
    <mergeCell ref="L23:L24"/>
    <mergeCell ref="K23:K24"/>
    <mergeCell ref="J23:J24"/>
    <mergeCell ref="I23:I24"/>
    <mergeCell ref="A23:H24"/>
    <mergeCell ref="N34:N35"/>
    <mergeCell ref="O34:O35"/>
    <mergeCell ref="A34:H35"/>
    <mergeCell ref="I34:I35"/>
    <mergeCell ref="J34:J35"/>
    <mergeCell ref="K34:K35"/>
    <mergeCell ref="L34:L35"/>
    <mergeCell ref="M34:M35"/>
    <mergeCell ref="N30:N31"/>
    <mergeCell ref="O30:O31"/>
    <mergeCell ref="A32:H33"/>
    <mergeCell ref="I32:I33"/>
    <mergeCell ref="J32:J33"/>
    <mergeCell ref="K32:K33"/>
    <mergeCell ref="L32:L33"/>
    <mergeCell ref="M32:M33"/>
    <mergeCell ref="C42:D42"/>
    <mergeCell ref="N42:O42"/>
    <mergeCell ref="F42:G42"/>
    <mergeCell ref="K42:L42"/>
    <mergeCell ref="A38:L38"/>
    <mergeCell ref="A40:F40"/>
    <mergeCell ref="L40:M40"/>
    <mergeCell ref="H41:J41"/>
    <mergeCell ref="A29:K29"/>
    <mergeCell ref="A36:H37"/>
    <mergeCell ref="I36:I37"/>
    <mergeCell ref="J36:J37"/>
    <mergeCell ref="K36:K37"/>
    <mergeCell ref="L36:L37"/>
    <mergeCell ref="M36:M37"/>
    <mergeCell ref="N36:N37"/>
    <mergeCell ref="O36:O37"/>
    <mergeCell ref="N32:N33"/>
    <mergeCell ref="O32:O33"/>
    <mergeCell ref="A30:H31"/>
    <mergeCell ref="I30:I31"/>
    <mergeCell ref="J30:J31"/>
    <mergeCell ref="K30:K31"/>
    <mergeCell ref="L30:L31"/>
  </mergeCells>
  <pageMargins left="0.43307086614173229" right="0.23622047244094491" top="0.35433070866141736" bottom="0.35433070866141736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ปก</vt:lpstr>
      <vt:lpstr>ชั้นอนุบาล2</vt:lpstr>
      <vt:lpstr>ชั้นอนุบาล3</vt:lpstr>
      <vt:lpstr>สรุปมาตรฐานที่ 1-3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F</cp:lastModifiedBy>
  <cp:lastPrinted>2018-10-19T03:35:33Z</cp:lastPrinted>
  <dcterms:created xsi:type="dcterms:W3CDTF">2012-05-07T04:57:03Z</dcterms:created>
  <dcterms:modified xsi:type="dcterms:W3CDTF">2019-03-08T03:37:24Z</dcterms:modified>
</cp:coreProperties>
</file>