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enrostad/Documents/GitHub/Bachelor-Nordic_Semi/Misc/Measurements and calculations/Energy/"/>
    </mc:Choice>
  </mc:AlternateContent>
  <xr:revisionPtr revIDLastSave="0" documentId="13_ncr:1_{B622395D-030E-EC46-A71B-7A30DB20FCC1}" xr6:coauthVersionLast="31" xr6:coauthVersionMax="31" xr10:uidLastSave="{00000000-0000-0000-0000-000000000000}"/>
  <bookViews>
    <workbookView xWindow="0" yWindow="0" windowWidth="38400" windowHeight="21600" xr2:uid="{97B5FFA9-F6BA-564E-A7BC-F3A0BBF1BEE3}"/>
  </bookViews>
  <sheets>
    <sheet name="L.O" sheetId="3" r:id="rId1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1" i="3" l="1"/>
  <c r="D18" i="3"/>
  <c r="D29" i="3"/>
  <c r="F40" i="3"/>
  <c r="E61" i="3"/>
  <c r="J61" i="3"/>
  <c r="K61" i="3"/>
  <c r="L61" i="3"/>
  <c r="H66" i="3"/>
  <c r="E48" i="3"/>
  <c r="J48" i="3"/>
  <c r="D48" i="3"/>
  <c r="K48" i="3"/>
  <c r="L48" i="3"/>
  <c r="H53" i="3"/>
  <c r="A51" i="3"/>
  <c r="D37" i="3"/>
  <c r="F37" i="3"/>
  <c r="D36" i="3"/>
  <c r="F36" i="3"/>
  <c r="D35" i="3"/>
  <c r="F35" i="3"/>
  <c r="D34" i="3"/>
  <c r="F34" i="3"/>
  <c r="D33" i="3"/>
  <c r="F33" i="3"/>
  <c r="D32" i="3"/>
  <c r="F32" i="3"/>
  <c r="D31" i="3"/>
  <c r="F31" i="3"/>
  <c r="D30" i="3"/>
  <c r="F30" i="3"/>
  <c r="F29" i="3"/>
  <c r="D28" i="3"/>
  <c r="F28" i="3"/>
  <c r="D27" i="3"/>
  <c r="F27" i="3"/>
  <c r="D26" i="3"/>
  <c r="F26" i="3"/>
  <c r="D25" i="3"/>
  <c r="F25" i="3"/>
  <c r="D24" i="3"/>
  <c r="F24" i="3"/>
  <c r="D23" i="3"/>
  <c r="F23" i="3"/>
  <c r="D22" i="3"/>
  <c r="F22" i="3"/>
  <c r="D21" i="3"/>
  <c r="F21" i="3"/>
  <c r="D20" i="3"/>
  <c r="F20" i="3"/>
  <c r="D19" i="3"/>
  <c r="F19" i="3"/>
  <c r="F18" i="3"/>
  <c r="D17" i="3"/>
  <c r="F17" i="3"/>
  <c r="D11" i="3"/>
  <c r="E11" i="3"/>
</calcChain>
</file>

<file path=xl/sharedStrings.xml><?xml version="1.0" encoding="utf-8"?>
<sst xmlns="http://schemas.openxmlformats.org/spreadsheetml/2006/main" count="56" uniqueCount="22">
  <si>
    <t>Average current in μA</t>
  </si>
  <si>
    <t>Time in ms</t>
  </si>
  <si>
    <t>Work in μWs</t>
  </si>
  <si>
    <t>BLE event OPP</t>
  </si>
  <si>
    <t>Voltage</t>
  </si>
  <si>
    <t>BLE event PPK 10 event average values</t>
  </si>
  <si>
    <t>percent difference to OPP</t>
  </si>
  <si>
    <t>ehsb_nordic_b</t>
  </si>
  <si>
    <t>ble_app_pwr_profiler</t>
  </si>
  <si>
    <t>ble_app_beacon</t>
  </si>
  <si>
    <t>Startup at 2,85V (DK mode)</t>
  </si>
  <si>
    <t>1 BLE event subtracted</t>
  </si>
  <si>
    <t>percent change 2,85 to 1,8</t>
  </si>
  <si>
    <t>Expected energy cost μWs</t>
  </si>
  <si>
    <t>Best measurements are at DK voltage 2,85V</t>
  </si>
  <si>
    <t>Estimated Work</t>
  </si>
  <si>
    <t>RC ehsb_nordic_b</t>
  </si>
  <si>
    <t>Estimated at 1,8V in μWs</t>
  </si>
  <si>
    <t>DCDC</t>
  </si>
  <si>
    <t>21 bytes</t>
  </si>
  <si>
    <t>20ms advertising interval</t>
  </si>
  <si>
    <t>0dBm TX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</si>
</sst>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3" fillId="0" borderId="1" xfId="0" applyFont="1" applyBorder="1"/>
    <xf numFmtId="164" fontId="0" fillId="0" borderId="0" xfId="0" applyNumberFormat="1" applyFill="1" applyBorder="1"/>
    <xf numFmtId="164" fontId="0" fillId="0" borderId="0" xfId="0" applyNumberFormat="1" applyBorder="1"/>
    <xf numFmtId="0" fontId="0" fillId="0" borderId="0" xfId="0" applyBorder="1"/>
    <xf numFmtId="0" fontId="0" fillId="0" borderId="1" xfId="0" applyFont="1" applyBorder="1"/>
    <xf numFmtId="0" fontId="4" fillId="0" borderId="0" xfId="0" applyFont="1" applyBorder="1"/>
    <xf numFmtId="164" fontId="2" fillId="0" borderId="1" xfId="0" applyNumberFormat="1" applyFont="1" applyBorder="1"/>
    <xf numFmtId="0" fontId="0" fillId="0" borderId="1" xfId="0" applyFont="1" applyFill="1" applyBorder="1"/>
    <xf numFmtId="0" fontId="1" fillId="0" borderId="3" xfId="0" applyFont="1" applyBorder="1"/>
    <xf numFmtId="0" fontId="3" fillId="0" borderId="1" xfId="0" applyFont="1" applyFill="1" applyBorder="1"/>
    <xf numFmtId="10" fontId="0" fillId="0" borderId="1" xfId="0" applyNumberFormat="1" applyBorder="1"/>
    <xf numFmtId="2" fontId="0" fillId="0" borderId="0" xfId="0" applyNumberFormat="1"/>
    <xf numFmtId="0" fontId="0" fillId="0" borderId="2" xfId="0" applyFont="1" applyFill="1" applyBorder="1"/>
    <xf numFmtId="164" fontId="2" fillId="0" borderId="2" xfId="0" applyNumberFormat="1" applyFont="1" applyFill="1" applyBorder="1"/>
    <xf numFmtId="2" fontId="0" fillId="0" borderId="1" xfId="0" applyNumberFormat="1" applyBorder="1"/>
    <xf numFmtId="164" fontId="0" fillId="0" borderId="0" xfId="0" applyNumberFormat="1"/>
    <xf numFmtId="10" fontId="0" fillId="2" borderId="1" xfId="0" applyNumberFormat="1" applyFill="1" applyBorder="1"/>
    <xf numFmtId="0" fontId="0" fillId="2" borderId="0" xfId="0" applyFill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2000" baseline="0"/>
              <a:t>Energy consumption at different voltages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L.O!$A$17:$A$37</c:f>
              <c:numCache>
                <c:formatCode>General</c:formatCode>
                <c:ptCount val="21"/>
                <c:pt idx="0">
                  <c:v>1.7</c:v>
                </c:pt>
                <c:pt idx="1">
                  <c:v>1.8</c:v>
                </c:pt>
                <c:pt idx="2">
                  <c:v>1.9</c:v>
                </c:pt>
                <c:pt idx="3">
                  <c:v>2</c:v>
                </c:pt>
                <c:pt idx="4">
                  <c:v>2.1</c:v>
                </c:pt>
                <c:pt idx="5">
                  <c:v>2.2000000000000002</c:v>
                </c:pt>
                <c:pt idx="6">
                  <c:v>2.2999999999999998</c:v>
                </c:pt>
                <c:pt idx="7">
                  <c:v>2.4</c:v>
                </c:pt>
                <c:pt idx="8">
                  <c:v>2.5</c:v>
                </c:pt>
                <c:pt idx="9">
                  <c:v>2.6</c:v>
                </c:pt>
                <c:pt idx="10">
                  <c:v>2.7</c:v>
                </c:pt>
                <c:pt idx="11">
                  <c:v>2.8</c:v>
                </c:pt>
                <c:pt idx="12">
                  <c:v>2.85</c:v>
                </c:pt>
                <c:pt idx="13">
                  <c:v>2.9</c:v>
                </c:pt>
                <c:pt idx="14">
                  <c:v>3</c:v>
                </c:pt>
                <c:pt idx="15">
                  <c:v>3.1</c:v>
                </c:pt>
                <c:pt idx="16">
                  <c:v>3.2</c:v>
                </c:pt>
                <c:pt idx="17">
                  <c:v>3.3</c:v>
                </c:pt>
                <c:pt idx="18">
                  <c:v>3.4</c:v>
                </c:pt>
                <c:pt idx="19">
                  <c:v>3.5</c:v>
                </c:pt>
                <c:pt idx="20">
                  <c:v>3.6</c:v>
                </c:pt>
              </c:numCache>
            </c:numRef>
          </c:cat>
          <c:val>
            <c:numRef>
              <c:f>L.O!$D$17:$D$37</c:f>
              <c:numCache>
                <c:formatCode>0.0</c:formatCode>
                <c:ptCount val="21"/>
                <c:pt idx="0">
                  <c:v>31.407500000000002</c:v>
                </c:pt>
                <c:pt idx="1">
                  <c:v>32.085000000000001</c:v>
                </c:pt>
                <c:pt idx="2">
                  <c:v>32.49</c:v>
                </c:pt>
                <c:pt idx="3">
                  <c:v>33.049999999999997</c:v>
                </c:pt>
                <c:pt idx="4">
                  <c:v>33.6</c:v>
                </c:pt>
                <c:pt idx="5">
                  <c:v>34.155000000000008</c:v>
                </c:pt>
                <c:pt idx="6">
                  <c:v>34.672499999999992</c:v>
                </c:pt>
                <c:pt idx="7">
                  <c:v>35.160000000000004</c:v>
                </c:pt>
                <c:pt idx="8">
                  <c:v>35.625</c:v>
                </c:pt>
                <c:pt idx="9">
                  <c:v>36.075000000000003</c:v>
                </c:pt>
                <c:pt idx="10">
                  <c:v>36.585000000000001</c:v>
                </c:pt>
                <c:pt idx="11">
                  <c:v>37.1</c:v>
                </c:pt>
                <c:pt idx="12">
                  <c:v>37.335000000000001</c:v>
                </c:pt>
                <c:pt idx="13">
                  <c:v>37.627499999999998</c:v>
                </c:pt>
                <c:pt idx="14">
                  <c:v>38.1</c:v>
                </c:pt>
                <c:pt idx="15">
                  <c:v>38.517499999999998</c:v>
                </c:pt>
                <c:pt idx="16" formatCode="General">
                  <c:v>38.800000000000004</c:v>
                </c:pt>
                <c:pt idx="17">
                  <c:v>39.435000000000002</c:v>
                </c:pt>
                <c:pt idx="18">
                  <c:v>40.035000000000004</c:v>
                </c:pt>
                <c:pt idx="19">
                  <c:v>40.6875</c:v>
                </c:pt>
                <c:pt idx="20">
                  <c:v>41.4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6-1947-B610-FEB32E607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894688"/>
        <c:axId val="1890896384"/>
      </c:barChart>
      <c:catAx>
        <c:axId val="189089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2000" baseline="0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90896384"/>
        <c:crosses val="autoZero"/>
        <c:auto val="1"/>
        <c:lblAlgn val="ctr"/>
        <c:lblOffset val="100"/>
        <c:noMultiLvlLbl val="0"/>
      </c:catAx>
      <c:valAx>
        <c:axId val="189089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000" baseline="0"/>
                  <a:t>μ</a:t>
                </a:r>
                <a:r>
                  <a:rPr lang="nb-NO" sz="2000" baseline="0"/>
                  <a:t>Ws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9089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2000" baseline="0"/>
              <a:t>Current consumption at different voltages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L.O!$A$17:$A$37</c:f>
              <c:numCache>
                <c:formatCode>General</c:formatCode>
                <c:ptCount val="21"/>
                <c:pt idx="0">
                  <c:v>1.7</c:v>
                </c:pt>
                <c:pt idx="1">
                  <c:v>1.8</c:v>
                </c:pt>
                <c:pt idx="2">
                  <c:v>1.9</c:v>
                </c:pt>
                <c:pt idx="3">
                  <c:v>2</c:v>
                </c:pt>
                <c:pt idx="4">
                  <c:v>2.1</c:v>
                </c:pt>
                <c:pt idx="5">
                  <c:v>2.2000000000000002</c:v>
                </c:pt>
                <c:pt idx="6">
                  <c:v>2.2999999999999998</c:v>
                </c:pt>
                <c:pt idx="7">
                  <c:v>2.4</c:v>
                </c:pt>
                <c:pt idx="8">
                  <c:v>2.5</c:v>
                </c:pt>
                <c:pt idx="9">
                  <c:v>2.6</c:v>
                </c:pt>
                <c:pt idx="10">
                  <c:v>2.7</c:v>
                </c:pt>
                <c:pt idx="11">
                  <c:v>2.8</c:v>
                </c:pt>
                <c:pt idx="12">
                  <c:v>2.85</c:v>
                </c:pt>
                <c:pt idx="13">
                  <c:v>2.9</c:v>
                </c:pt>
                <c:pt idx="14">
                  <c:v>3</c:v>
                </c:pt>
                <c:pt idx="15">
                  <c:v>3.1</c:v>
                </c:pt>
                <c:pt idx="16">
                  <c:v>3.2</c:v>
                </c:pt>
                <c:pt idx="17">
                  <c:v>3.3</c:v>
                </c:pt>
                <c:pt idx="18">
                  <c:v>3.4</c:v>
                </c:pt>
                <c:pt idx="19">
                  <c:v>3.5</c:v>
                </c:pt>
                <c:pt idx="20">
                  <c:v>3.6</c:v>
                </c:pt>
              </c:numCache>
            </c:numRef>
          </c:cat>
          <c:val>
            <c:numRef>
              <c:f>L.O!$C$17:$C$37</c:f>
              <c:numCache>
                <c:formatCode>General</c:formatCode>
                <c:ptCount val="21"/>
                <c:pt idx="0">
                  <c:v>739</c:v>
                </c:pt>
                <c:pt idx="1">
                  <c:v>713</c:v>
                </c:pt>
                <c:pt idx="2">
                  <c:v>684</c:v>
                </c:pt>
                <c:pt idx="3">
                  <c:v>661</c:v>
                </c:pt>
                <c:pt idx="4">
                  <c:v>640</c:v>
                </c:pt>
                <c:pt idx="5">
                  <c:v>621</c:v>
                </c:pt>
                <c:pt idx="6">
                  <c:v>603</c:v>
                </c:pt>
                <c:pt idx="7">
                  <c:v>586</c:v>
                </c:pt>
                <c:pt idx="8">
                  <c:v>570</c:v>
                </c:pt>
                <c:pt idx="9">
                  <c:v>555</c:v>
                </c:pt>
                <c:pt idx="10">
                  <c:v>542</c:v>
                </c:pt>
                <c:pt idx="11">
                  <c:v>530</c:v>
                </c:pt>
                <c:pt idx="12">
                  <c:v>524</c:v>
                </c:pt>
                <c:pt idx="13">
                  <c:v>519</c:v>
                </c:pt>
                <c:pt idx="14">
                  <c:v>508</c:v>
                </c:pt>
                <c:pt idx="15">
                  <c:v>497</c:v>
                </c:pt>
                <c:pt idx="16">
                  <c:v>485</c:v>
                </c:pt>
                <c:pt idx="17">
                  <c:v>478</c:v>
                </c:pt>
                <c:pt idx="18">
                  <c:v>471</c:v>
                </c:pt>
                <c:pt idx="19">
                  <c:v>465</c:v>
                </c:pt>
                <c:pt idx="20">
                  <c:v>460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B2-0243-9E18-320F34A13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894688"/>
        <c:axId val="1890896384"/>
      </c:barChart>
      <c:catAx>
        <c:axId val="189089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2000" baseline="0"/>
                  <a:t>Voltage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90896384"/>
        <c:crosses val="autoZero"/>
        <c:auto val="1"/>
        <c:lblAlgn val="ctr"/>
        <c:lblOffset val="100"/>
        <c:noMultiLvlLbl val="0"/>
      </c:catAx>
      <c:valAx>
        <c:axId val="189089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2000" baseline="0"/>
                  <a:t>μ</a:t>
                </a:r>
                <a:r>
                  <a:rPr lang="nb-NO" sz="2000" baseline="0"/>
                  <a:t>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189089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" l="0" r="0" t="0" header="0" footer="0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606778</xdr:colOff>
      <xdr:row>10</xdr:row>
      <xdr:rowOff>89798</xdr:rowOff>
    </xdr:from>
    <xdr:to>
      <xdr:col>9</xdr:col>
      <xdr:colOff>1590707</xdr:colOff>
      <xdr:row>23</xdr:row>
      <xdr:rowOff>76969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1A53453-B24C-6643-B921-FD9388397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602929</xdr:colOff>
      <xdr:row>24</xdr:row>
      <xdr:rowOff>166768</xdr:rowOff>
    </xdr:from>
    <xdr:to>
      <xdr:col>9</xdr:col>
      <xdr:colOff>1629192</xdr:colOff>
      <xdr:row>36</xdr:row>
      <xdr:rowOff>115454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33E1ECF1-3BF3-1E48-93C6-FB808B709B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84BA0-3C50-7245-86DA-782CB137FD7D}">
  <dimension ref="A1:L66"/>
  <sheetViews>
    <sheetView tabSelected="1" topLeftCell="A12" zoomScale="99" zoomScaleNormal="99" workbookViewId="0">
      <selection activeCell="D29" sqref="D29"/>
    </sheetView>
  </sheetViews>
  <sheetFormatPr baseColWidth="10" defaultRowHeight="16" x14ac:dyDescent="0.2"/>
  <cols>
    <col min="1" max="1" width="37.1640625" customWidth="1"/>
    <col min="2" max="2" width="23.1640625" customWidth="1"/>
    <col min="3" max="3" width="18.83203125" customWidth="1"/>
    <col min="4" max="4" width="19.33203125" customWidth="1"/>
    <col min="5" max="5" width="22.33203125" customWidth="1"/>
    <col min="6" max="6" width="22.6640625" customWidth="1"/>
    <col min="7" max="7" width="23.83203125" customWidth="1"/>
    <col min="8" max="8" width="26.33203125" customWidth="1"/>
    <col min="9" max="9" width="22.5" customWidth="1"/>
    <col min="10" max="10" width="23.5" customWidth="1"/>
    <col min="11" max="11" width="21.1640625" customWidth="1"/>
    <col min="12" max="13" width="21.6640625" customWidth="1"/>
  </cols>
  <sheetData>
    <row r="1" spans="1:6" x14ac:dyDescent="0.2">
      <c r="A1" t="s">
        <v>19</v>
      </c>
    </row>
    <row r="2" spans="1:6" x14ac:dyDescent="0.2">
      <c r="A2" t="s">
        <v>20</v>
      </c>
    </row>
    <row r="3" spans="1:6" x14ac:dyDescent="0.2">
      <c r="A3" t="s">
        <v>18</v>
      </c>
    </row>
    <row r="4" spans="1:6" x14ac:dyDescent="0.2">
      <c r="A4" t="s">
        <v>21</v>
      </c>
    </row>
    <row r="7" spans="1:6" x14ac:dyDescent="0.2">
      <c r="A7" t="s">
        <v>9</v>
      </c>
    </row>
    <row r="9" spans="1:6" x14ac:dyDescent="0.2">
      <c r="A9" s="12" t="s">
        <v>5</v>
      </c>
      <c r="B9" s="9"/>
      <c r="C9" s="7"/>
      <c r="D9" s="7"/>
    </row>
    <row r="10" spans="1:6" x14ac:dyDescent="0.2">
      <c r="A10" s="4" t="s">
        <v>4</v>
      </c>
      <c r="B10" s="4" t="s">
        <v>1</v>
      </c>
      <c r="C10" s="4" t="s">
        <v>0</v>
      </c>
      <c r="D10" s="4" t="s">
        <v>2</v>
      </c>
      <c r="E10" s="13" t="s">
        <v>6</v>
      </c>
    </row>
    <row r="11" spans="1:6" x14ac:dyDescent="0.2">
      <c r="A11" s="18">
        <v>2.85</v>
      </c>
      <c r="B11" s="11">
        <v>25</v>
      </c>
      <c r="C11" s="11">
        <v>500</v>
      </c>
      <c r="D11" s="10">
        <f t="shared" ref="D11" si="0">A11*B11*C11*10^(-3)</f>
        <v>35.625</v>
      </c>
      <c r="E11" s="14">
        <f>D11/D29</f>
        <v>0.95419847328244267</v>
      </c>
    </row>
    <row r="13" spans="1:6" x14ac:dyDescent="0.2">
      <c r="A13" t="s">
        <v>8</v>
      </c>
      <c r="F13" t="s">
        <v>7</v>
      </c>
    </row>
    <row r="15" spans="1:6" x14ac:dyDescent="0.2">
      <c r="A15" s="1" t="s">
        <v>3</v>
      </c>
      <c r="B15" s="9"/>
      <c r="C15" s="7"/>
      <c r="D15" s="7"/>
      <c r="F15" s="1" t="s">
        <v>15</v>
      </c>
    </row>
    <row r="16" spans="1:6" x14ac:dyDescent="0.2">
      <c r="A16" s="4" t="s">
        <v>4</v>
      </c>
      <c r="B16" s="4" t="s">
        <v>1</v>
      </c>
      <c r="C16" s="4" t="s">
        <v>0</v>
      </c>
      <c r="D16" s="4" t="s">
        <v>2</v>
      </c>
      <c r="F16" s="4" t="s">
        <v>2</v>
      </c>
    </row>
    <row r="17" spans="1:10" x14ac:dyDescent="0.2">
      <c r="A17" s="2">
        <v>1.7</v>
      </c>
      <c r="B17" s="2">
        <v>25</v>
      </c>
      <c r="C17" s="2">
        <v>739</v>
      </c>
      <c r="D17" s="10">
        <f>A17*B17*C17*10^(-3)</f>
        <v>31.407500000000002</v>
      </c>
      <c r="F17" s="10">
        <f>D17*A51</f>
        <v>23.966559770992372</v>
      </c>
    </row>
    <row r="18" spans="1:10" x14ac:dyDescent="0.2">
      <c r="A18" s="8">
        <v>1.8</v>
      </c>
      <c r="B18" s="8">
        <v>25</v>
      </c>
      <c r="C18" s="8">
        <v>713</v>
      </c>
      <c r="D18" s="10">
        <f>A18*B18*C18*10^(-3)</f>
        <v>32.085000000000001</v>
      </c>
      <c r="F18" s="10">
        <f>D18*A51</f>
        <v>24.483549160305348</v>
      </c>
    </row>
    <row r="19" spans="1:10" x14ac:dyDescent="0.2">
      <c r="A19" s="8">
        <v>1.9</v>
      </c>
      <c r="B19" s="8">
        <v>25</v>
      </c>
      <c r="C19" s="8">
        <v>684</v>
      </c>
      <c r="D19" s="10">
        <f t="shared" ref="D19:D29" si="1">A19*B19*C19*10^(-3)</f>
        <v>32.49</v>
      </c>
      <c r="F19" s="10">
        <f>D19*A51</f>
        <v>24.792598167938934</v>
      </c>
    </row>
    <row r="20" spans="1:10" x14ac:dyDescent="0.2">
      <c r="A20" s="8">
        <v>2</v>
      </c>
      <c r="B20" s="8">
        <v>25</v>
      </c>
      <c r="C20" s="8">
        <v>661</v>
      </c>
      <c r="D20" s="10">
        <f t="shared" si="1"/>
        <v>33.049999999999997</v>
      </c>
      <c r="F20" s="10">
        <f>D20*A51</f>
        <v>25.219925190839696</v>
      </c>
    </row>
    <row r="21" spans="1:10" x14ac:dyDescent="0.2">
      <c r="A21" s="8">
        <v>2.1</v>
      </c>
      <c r="B21" s="8">
        <v>25</v>
      </c>
      <c r="C21" s="8">
        <v>640</v>
      </c>
      <c r="D21" s="10">
        <f t="shared" si="1"/>
        <v>33.6</v>
      </c>
      <c r="F21" s="10">
        <f>D21*A51</f>
        <v>25.639621374045806</v>
      </c>
    </row>
    <row r="22" spans="1:10" x14ac:dyDescent="0.2">
      <c r="A22" s="8">
        <v>2.2000000000000002</v>
      </c>
      <c r="B22" s="8">
        <v>25</v>
      </c>
      <c r="C22" s="8">
        <v>621</v>
      </c>
      <c r="D22" s="10">
        <f t="shared" si="1"/>
        <v>34.155000000000008</v>
      </c>
      <c r="F22" s="10">
        <f>D22*A51</f>
        <v>26.063132977099247</v>
      </c>
    </row>
    <row r="23" spans="1:10" x14ac:dyDescent="0.2">
      <c r="A23" s="8">
        <v>2.2999999999999998</v>
      </c>
      <c r="B23" s="8">
        <v>25</v>
      </c>
      <c r="C23" s="8">
        <v>603</v>
      </c>
      <c r="D23" s="10">
        <f t="shared" si="1"/>
        <v>34.672499999999992</v>
      </c>
      <c r="F23" s="10">
        <f>D23*A51</f>
        <v>26.458028931297708</v>
      </c>
    </row>
    <row r="24" spans="1:10" x14ac:dyDescent="0.2">
      <c r="A24" s="8">
        <v>2.4</v>
      </c>
      <c r="B24" s="8">
        <v>25</v>
      </c>
      <c r="C24" s="8">
        <v>586</v>
      </c>
      <c r="D24" s="10">
        <f t="shared" si="1"/>
        <v>35.160000000000004</v>
      </c>
      <c r="F24" s="10">
        <f>D24*A51</f>
        <v>26.830032366412219</v>
      </c>
      <c r="J24" s="5"/>
    </row>
    <row r="25" spans="1:10" x14ac:dyDescent="0.2">
      <c r="A25" s="8">
        <v>2.5</v>
      </c>
      <c r="B25" s="8">
        <v>25</v>
      </c>
      <c r="C25" s="8">
        <v>570</v>
      </c>
      <c r="D25" s="10">
        <f t="shared" si="1"/>
        <v>35.625</v>
      </c>
      <c r="F25" s="10">
        <f>D25*A51</f>
        <v>27.184866412213744</v>
      </c>
      <c r="J25" s="5"/>
    </row>
    <row r="26" spans="1:10" x14ac:dyDescent="0.2">
      <c r="A26" s="8">
        <v>2.6</v>
      </c>
      <c r="B26" s="8">
        <v>25</v>
      </c>
      <c r="C26" s="8">
        <v>555</v>
      </c>
      <c r="D26" s="10">
        <f t="shared" si="1"/>
        <v>36.075000000000003</v>
      </c>
      <c r="F26" s="10">
        <f>D26*A51</f>
        <v>27.528254198473288</v>
      </c>
      <c r="J26" s="5"/>
    </row>
    <row r="27" spans="1:10" x14ac:dyDescent="0.2">
      <c r="A27" s="8">
        <v>2.7</v>
      </c>
      <c r="B27" s="8">
        <v>25</v>
      </c>
      <c r="C27" s="8">
        <v>542</v>
      </c>
      <c r="D27" s="10">
        <f t="shared" si="1"/>
        <v>36.585000000000001</v>
      </c>
      <c r="F27" s="10">
        <f>D27*A51</f>
        <v>27.917427022900767</v>
      </c>
    </row>
    <row r="28" spans="1:10" x14ac:dyDescent="0.2">
      <c r="A28" s="8">
        <v>2.8</v>
      </c>
      <c r="B28" s="8">
        <v>25</v>
      </c>
      <c r="C28" s="8">
        <v>530</v>
      </c>
      <c r="D28" s="10">
        <f t="shared" si="1"/>
        <v>37.1</v>
      </c>
      <c r="F28" s="10">
        <f>D28*A51</f>
        <v>28.310415267175575</v>
      </c>
    </row>
    <row r="29" spans="1:10" x14ac:dyDescent="0.2">
      <c r="A29" s="16">
        <v>2.85</v>
      </c>
      <c r="B29" s="16">
        <v>25</v>
      </c>
      <c r="C29" s="16">
        <v>524</v>
      </c>
      <c r="D29" s="17">
        <f t="shared" si="1"/>
        <v>37.335000000000001</v>
      </c>
      <c r="F29" s="17">
        <f>D29*A51</f>
        <v>28.489740000000005</v>
      </c>
    </row>
    <row r="30" spans="1:10" x14ac:dyDescent="0.2">
      <c r="A30" s="8">
        <v>2.9</v>
      </c>
      <c r="B30" s="8">
        <v>25</v>
      </c>
      <c r="C30" s="8">
        <v>519</v>
      </c>
      <c r="D30" s="10">
        <f>A30*B30*C30*10^(-3)</f>
        <v>37.627499999999998</v>
      </c>
      <c r="F30" s="10">
        <f>D30*A51</f>
        <v>28.712942061068702</v>
      </c>
    </row>
    <row r="31" spans="1:10" x14ac:dyDescent="0.2">
      <c r="A31" s="8">
        <v>3</v>
      </c>
      <c r="B31" s="8">
        <v>25</v>
      </c>
      <c r="C31" s="8">
        <v>508</v>
      </c>
      <c r="D31" s="10">
        <f>A31*B31*C31*10^(-3)</f>
        <v>38.1</v>
      </c>
      <c r="F31" s="10">
        <f>D31*A51</f>
        <v>29.073499236641226</v>
      </c>
      <c r="I31" s="6"/>
    </row>
    <row r="32" spans="1:10" x14ac:dyDescent="0.2">
      <c r="A32" s="2">
        <v>3.1</v>
      </c>
      <c r="B32" s="2">
        <v>25</v>
      </c>
      <c r="C32" s="2">
        <v>497</v>
      </c>
      <c r="D32" s="3">
        <f>A32*B32*C32*10^(-3)</f>
        <v>38.517499999999998</v>
      </c>
      <c r="F32" s="3">
        <f>D32*A51</f>
        <v>29.392086793893132</v>
      </c>
      <c r="H32" s="6"/>
    </row>
    <row r="33" spans="1:12" x14ac:dyDescent="0.2">
      <c r="A33" s="2">
        <v>3.2</v>
      </c>
      <c r="B33" s="2">
        <v>25</v>
      </c>
      <c r="C33" s="2">
        <v>485</v>
      </c>
      <c r="D33" s="2">
        <f>A33*B33*C33*10^(-3)</f>
        <v>38.800000000000004</v>
      </c>
      <c r="F33" s="3">
        <f>D33*A51</f>
        <v>29.607658015267184</v>
      </c>
      <c r="H33" s="6"/>
    </row>
    <row r="34" spans="1:12" x14ac:dyDescent="0.2">
      <c r="A34" s="8">
        <v>3.3</v>
      </c>
      <c r="B34" s="8">
        <v>25</v>
      </c>
      <c r="C34" s="8">
        <v>478</v>
      </c>
      <c r="D34" s="10">
        <f>A34*B34*C34*10^(-3)</f>
        <v>39.435000000000002</v>
      </c>
      <c r="F34" s="10">
        <f>D34*A51</f>
        <v>30.092216335877868</v>
      </c>
      <c r="G34" s="6"/>
    </row>
    <row r="35" spans="1:12" x14ac:dyDescent="0.2">
      <c r="A35" s="11">
        <v>3.4</v>
      </c>
      <c r="B35" s="11">
        <v>25</v>
      </c>
      <c r="C35" s="2">
        <v>471</v>
      </c>
      <c r="D35" s="10">
        <f t="shared" ref="D35:D37" si="2">A35*B35*C35*10^(-3)</f>
        <v>40.035000000000004</v>
      </c>
      <c r="F35" s="10">
        <f>D35*A51</f>
        <v>30.550066717557257</v>
      </c>
    </row>
    <row r="36" spans="1:12" x14ac:dyDescent="0.2">
      <c r="A36" s="11">
        <v>3.5</v>
      </c>
      <c r="B36" s="11">
        <v>25</v>
      </c>
      <c r="C36" s="2">
        <v>465</v>
      </c>
      <c r="D36" s="10">
        <f t="shared" si="2"/>
        <v>40.6875</v>
      </c>
      <c r="F36" s="10">
        <f>D36*A51</f>
        <v>31.04797900763359</v>
      </c>
    </row>
    <row r="37" spans="1:12" x14ac:dyDescent="0.2">
      <c r="A37" s="11">
        <v>3.6</v>
      </c>
      <c r="B37" s="11">
        <v>25</v>
      </c>
      <c r="C37" s="2">
        <v>460</v>
      </c>
      <c r="D37" s="10">
        <f t="shared" si="2"/>
        <v>41.4</v>
      </c>
      <c r="F37" s="10">
        <f>D37*A51</f>
        <v>31.591676335877864</v>
      </c>
    </row>
    <row r="39" spans="1:12" x14ac:dyDescent="0.2">
      <c r="F39" s="21" t="s">
        <v>12</v>
      </c>
    </row>
    <row r="40" spans="1:12" x14ac:dyDescent="0.2">
      <c r="F40" s="22">
        <f>D18/D29</f>
        <v>0.85938127762153471</v>
      </c>
    </row>
    <row r="42" spans="1:12" x14ac:dyDescent="0.2">
      <c r="A42" t="s">
        <v>14</v>
      </c>
    </row>
    <row r="44" spans="1:12" x14ac:dyDescent="0.2">
      <c r="A44" t="s">
        <v>7</v>
      </c>
    </row>
    <row r="46" spans="1:12" x14ac:dyDescent="0.2">
      <c r="A46" s="12" t="s">
        <v>5</v>
      </c>
      <c r="B46" s="9"/>
      <c r="C46" s="7"/>
      <c r="D46" s="7"/>
      <c r="G46" s="12" t="s">
        <v>10</v>
      </c>
      <c r="H46" s="9"/>
      <c r="I46" s="7"/>
      <c r="J46" s="7"/>
    </row>
    <row r="47" spans="1:12" x14ac:dyDescent="0.2">
      <c r="A47" s="4" t="s">
        <v>4</v>
      </c>
      <c r="B47" s="4" t="s">
        <v>1</v>
      </c>
      <c r="C47" s="4" t="s">
        <v>0</v>
      </c>
      <c r="D47" s="4" t="s">
        <v>2</v>
      </c>
      <c r="E47" s="13" t="s">
        <v>17</v>
      </c>
      <c r="G47" s="4" t="s">
        <v>4</v>
      </c>
      <c r="H47" s="4" t="s">
        <v>1</v>
      </c>
      <c r="I47" s="4" t="s">
        <v>0</v>
      </c>
      <c r="J47" s="4" t="s">
        <v>2</v>
      </c>
      <c r="K47" s="13" t="s">
        <v>11</v>
      </c>
      <c r="L47" s="13" t="s">
        <v>17</v>
      </c>
    </row>
    <row r="48" spans="1:12" x14ac:dyDescent="0.2">
      <c r="A48" s="18">
        <v>2.85</v>
      </c>
      <c r="B48" s="11">
        <v>26.8</v>
      </c>
      <c r="C48" s="11">
        <v>373</v>
      </c>
      <c r="D48" s="10">
        <f>A48*B48*C48*10^(-3)</f>
        <v>28.489740000000005</v>
      </c>
      <c r="E48" s="3">
        <f>28.5*F40</f>
        <v>24.492366412213741</v>
      </c>
      <c r="G48" s="18">
        <v>2.85</v>
      </c>
      <c r="H48" s="11">
        <v>502</v>
      </c>
      <c r="I48" s="11">
        <v>85</v>
      </c>
      <c r="J48" s="10">
        <f>G48*H48*I48*10^(-3)</f>
        <v>121.6095</v>
      </c>
      <c r="K48" s="3">
        <f>J48-D48</f>
        <v>93.119759999999985</v>
      </c>
      <c r="L48" s="3">
        <f>K48*F40</f>
        <v>80.02537832061067</v>
      </c>
    </row>
    <row r="50" spans="1:12" x14ac:dyDescent="0.2">
      <c r="A50" s="13" t="s">
        <v>6</v>
      </c>
    </row>
    <row r="51" spans="1:12" x14ac:dyDescent="0.2">
      <c r="A51" s="20">
        <f>D48/D29</f>
        <v>0.76308396946564894</v>
      </c>
    </row>
    <row r="52" spans="1:12" x14ac:dyDescent="0.2">
      <c r="G52" t="s">
        <v>4</v>
      </c>
      <c r="H52" t="s">
        <v>13</v>
      </c>
    </row>
    <row r="53" spans="1:12" x14ac:dyDescent="0.2">
      <c r="G53">
        <v>1.8</v>
      </c>
      <c r="H53" s="15">
        <f>E48+L48</f>
        <v>104.51774473282441</v>
      </c>
    </row>
    <row r="58" spans="1:12" x14ac:dyDescent="0.2">
      <c r="A58" t="s">
        <v>16</v>
      </c>
      <c r="G58" t="s">
        <v>16</v>
      </c>
    </row>
    <row r="59" spans="1:12" x14ac:dyDescent="0.2">
      <c r="A59" s="12" t="s">
        <v>5</v>
      </c>
      <c r="B59" s="9"/>
      <c r="C59" s="7"/>
      <c r="D59" s="7"/>
      <c r="G59" s="12" t="s">
        <v>10</v>
      </c>
      <c r="H59" s="9"/>
      <c r="I59" s="7"/>
      <c r="J59" s="7"/>
    </row>
    <row r="60" spans="1:12" x14ac:dyDescent="0.2">
      <c r="A60" s="4" t="s">
        <v>4</v>
      </c>
      <c r="B60" s="4" t="s">
        <v>1</v>
      </c>
      <c r="C60" s="4" t="s">
        <v>0</v>
      </c>
      <c r="D60" s="4" t="s">
        <v>2</v>
      </c>
      <c r="E60" s="13" t="s">
        <v>17</v>
      </c>
      <c r="G60" s="4" t="s">
        <v>4</v>
      </c>
      <c r="H60" s="4" t="s">
        <v>1</v>
      </c>
      <c r="I60" s="4" t="s">
        <v>0</v>
      </c>
      <c r="J60" s="4" t="s">
        <v>2</v>
      </c>
      <c r="K60" s="13" t="s">
        <v>11</v>
      </c>
      <c r="L60" s="13" t="s">
        <v>17</v>
      </c>
    </row>
    <row r="61" spans="1:12" x14ac:dyDescent="0.2">
      <c r="A61" s="18">
        <v>2.85</v>
      </c>
      <c r="B61" s="11">
        <v>25.2</v>
      </c>
      <c r="C61" s="11">
        <v>420</v>
      </c>
      <c r="D61" s="10">
        <f t="shared" ref="D61" si="3">A61*B61*C61*10^(-3)</f>
        <v>30.164399999999997</v>
      </c>
      <c r="E61" s="3">
        <f>D61*F40</f>
        <v>25.922720610687019</v>
      </c>
      <c r="G61" s="18">
        <v>2.85</v>
      </c>
      <c r="H61" s="11">
        <v>38.700000000000003</v>
      </c>
      <c r="I61" s="11">
        <v>670</v>
      </c>
      <c r="J61" s="10">
        <f>G61*H61*I61*10^(-3)</f>
        <v>73.897650000000013</v>
      </c>
      <c r="K61" s="3">
        <f>J61-D61</f>
        <v>43.733250000000012</v>
      </c>
      <c r="L61" s="3">
        <f>K61*F40</f>
        <v>37.583536259541994</v>
      </c>
    </row>
    <row r="65" spans="7:8" x14ac:dyDescent="0.2">
      <c r="G65" t="s">
        <v>4</v>
      </c>
      <c r="H65" t="s">
        <v>13</v>
      </c>
    </row>
    <row r="66" spans="7:8" x14ac:dyDescent="0.2">
      <c r="G66">
        <v>1.8</v>
      </c>
      <c r="H66" s="19">
        <f>E61+L61</f>
        <v>63.506256870229009</v>
      </c>
    </row>
  </sheetData>
  <pageMargins left="0" right="0" top="0" bottom="0" header="0" footer="0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L.O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Office-bruker</cp:lastModifiedBy>
  <dcterms:created xsi:type="dcterms:W3CDTF">2018-03-06T09:32:14Z</dcterms:created>
  <dcterms:modified xsi:type="dcterms:W3CDTF">2018-04-13T16:13:38Z</dcterms:modified>
</cp:coreProperties>
</file>