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nrostad/Documents/GitHub/Bachelor-Nordic_Semi/Misc/Measurements and calculations/Energy/"/>
    </mc:Choice>
  </mc:AlternateContent>
  <xr:revisionPtr revIDLastSave="0" documentId="13_ncr:1_{97C9F903-0D96-7E4D-8C33-A7BEB4DA4661}" xr6:coauthVersionLast="31" xr6:coauthVersionMax="31" xr10:uidLastSave="{00000000-0000-0000-0000-000000000000}"/>
  <bookViews>
    <workbookView xWindow="0" yWindow="460" windowWidth="38400" windowHeight="19620" xr2:uid="{97B5FFA9-F6BA-564E-A7BC-F3A0BBF1BEE3}"/>
  </bookViews>
  <sheets>
    <sheet name="L.O" sheetId="3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3" l="1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H50" i="3"/>
  <c r="H47" i="3"/>
  <c r="J47" i="3"/>
  <c r="K42" i="3"/>
  <c r="J42" i="3"/>
  <c r="D48" i="3"/>
  <c r="D23" i="3"/>
  <c r="E48" i="3"/>
  <c r="D42" i="3"/>
  <c r="E42" i="3"/>
  <c r="D29" i="3"/>
  <c r="D26" i="3"/>
  <c r="D27" i="3"/>
  <c r="D22" i="3"/>
  <c r="D19" i="3"/>
  <c r="D16" i="3"/>
  <c r="D12" i="3"/>
  <c r="D11" i="3"/>
  <c r="D30" i="3"/>
  <c r="D31" i="3"/>
  <c r="D13" i="3"/>
  <c r="D14" i="3"/>
  <c r="D15" i="3"/>
  <c r="D17" i="3"/>
  <c r="D18" i="3"/>
  <c r="D20" i="3"/>
  <c r="D21" i="3"/>
  <c r="D24" i="3"/>
  <c r="D25" i="3"/>
  <c r="D28" i="3"/>
</calcChain>
</file>

<file path=xl/sharedStrings.xml><?xml version="1.0" encoding="utf-8"?>
<sst xmlns="http://schemas.openxmlformats.org/spreadsheetml/2006/main" count="35" uniqueCount="17">
  <si>
    <t>Average current in μA</t>
  </si>
  <si>
    <t>Time in ms</t>
  </si>
  <si>
    <t>Work in μWs</t>
  </si>
  <si>
    <t>BLE event OPP</t>
  </si>
  <si>
    <t>Voltage</t>
  </si>
  <si>
    <t>BLE event PPK 10 event average values</t>
  </si>
  <si>
    <t>percent difference to OPP</t>
  </si>
  <si>
    <t>ehsb_nordic_b</t>
  </si>
  <si>
    <t>ble_app_pwr_profiler</t>
  </si>
  <si>
    <t>ble_app_beacon</t>
  </si>
  <si>
    <t>Startup at 2,85V (DK mode)</t>
  </si>
  <si>
    <t>1 BLE event subtracted</t>
  </si>
  <si>
    <t>Startup + 1 BLE event in μWs</t>
  </si>
  <si>
    <t>percent change 2,85 to 1,8</t>
  </si>
  <si>
    <t>Expected energy cost μWs</t>
  </si>
  <si>
    <t>Best measurements are at DK voltage 2,85V</t>
  </si>
  <si>
    <t>Estimated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</si>
</sst>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b/>
      <sz val="15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0" borderId="1" xfId="0" applyFont="1" applyBorder="1"/>
    <xf numFmtId="164" fontId="0" fillId="0" borderId="0" xfId="0" applyNumberFormat="1" applyFill="1" applyBorder="1"/>
    <xf numFmtId="164" fontId="0" fillId="0" borderId="0" xfId="0" applyNumberFormat="1" applyBorder="1"/>
    <xf numFmtId="0" fontId="2" fillId="0" borderId="0" xfId="0" applyFont="1"/>
    <xf numFmtId="0" fontId="0" fillId="0" borderId="0" xfId="0" applyBorder="1"/>
    <xf numFmtId="0" fontId="0" fillId="0" borderId="1" xfId="0" applyFont="1" applyBorder="1"/>
    <xf numFmtId="0" fontId="6" fillId="0" borderId="0" xfId="0" applyFont="1" applyBorder="1"/>
    <xf numFmtId="164" fontId="3" fillId="0" borderId="1" xfId="0" applyNumberFormat="1" applyFont="1" applyBorder="1"/>
    <xf numFmtId="0" fontId="0" fillId="0" borderId="1" xfId="0" applyFont="1" applyFill="1" applyBorder="1"/>
    <xf numFmtId="0" fontId="1" fillId="0" borderId="3" xfId="0" applyFont="1" applyBorder="1"/>
    <xf numFmtId="0" fontId="5" fillId="0" borderId="1" xfId="0" applyFont="1" applyFill="1" applyBorder="1"/>
    <xf numFmtId="10" fontId="0" fillId="0" borderId="1" xfId="0" applyNumberFormat="1" applyBorder="1"/>
    <xf numFmtId="2" fontId="0" fillId="0" borderId="0" xfId="0" applyNumberFormat="1"/>
    <xf numFmtId="0" fontId="0" fillId="0" borderId="2" xfId="0" applyFont="1" applyFill="1" applyBorder="1"/>
    <xf numFmtId="164" fontId="3" fillId="0" borderId="2" xfId="0" applyNumberFormat="1" applyFont="1" applyFill="1" applyBorder="1"/>
    <xf numFmtId="2" fontId="0" fillId="0" borderId="1" xfId="0" applyNumberFormat="1" applyBorder="1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000" baseline="0"/>
              <a:t>Energy consumption at different voltages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L.O!$A$11:$A$31</c:f>
              <c:numCache>
                <c:formatCode>General</c:formatCode>
                <c:ptCount val="21"/>
                <c:pt idx="0">
                  <c:v>1.7</c:v>
                </c:pt>
                <c:pt idx="1">
                  <c:v>1.8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2.7</c:v>
                </c:pt>
                <c:pt idx="11">
                  <c:v>2.8</c:v>
                </c:pt>
                <c:pt idx="12">
                  <c:v>2.85</c:v>
                </c:pt>
                <c:pt idx="13">
                  <c:v>2.9</c:v>
                </c:pt>
                <c:pt idx="14">
                  <c:v>3</c:v>
                </c:pt>
                <c:pt idx="15">
                  <c:v>3.1</c:v>
                </c:pt>
                <c:pt idx="16">
                  <c:v>3.2</c:v>
                </c:pt>
                <c:pt idx="17">
                  <c:v>3.3</c:v>
                </c:pt>
                <c:pt idx="18">
                  <c:v>3.4</c:v>
                </c:pt>
                <c:pt idx="19">
                  <c:v>3.5</c:v>
                </c:pt>
                <c:pt idx="20">
                  <c:v>3.6</c:v>
                </c:pt>
              </c:numCache>
            </c:numRef>
          </c:cat>
          <c:val>
            <c:numRef>
              <c:f>L.O!$D$11:$D$31</c:f>
              <c:numCache>
                <c:formatCode>0.0</c:formatCode>
                <c:ptCount val="21"/>
                <c:pt idx="0">
                  <c:v>31.407500000000002</c:v>
                </c:pt>
                <c:pt idx="1">
                  <c:v>32.085000000000001</c:v>
                </c:pt>
                <c:pt idx="2">
                  <c:v>32.49</c:v>
                </c:pt>
                <c:pt idx="3">
                  <c:v>33.049999999999997</c:v>
                </c:pt>
                <c:pt idx="4">
                  <c:v>33.6</c:v>
                </c:pt>
                <c:pt idx="5">
                  <c:v>34.155000000000008</c:v>
                </c:pt>
                <c:pt idx="6">
                  <c:v>34.672499999999992</c:v>
                </c:pt>
                <c:pt idx="7">
                  <c:v>35.160000000000004</c:v>
                </c:pt>
                <c:pt idx="8">
                  <c:v>35.625</c:v>
                </c:pt>
                <c:pt idx="9">
                  <c:v>36.075000000000003</c:v>
                </c:pt>
                <c:pt idx="10">
                  <c:v>36.585000000000001</c:v>
                </c:pt>
                <c:pt idx="11">
                  <c:v>37.1</c:v>
                </c:pt>
                <c:pt idx="12">
                  <c:v>37.335000000000001</c:v>
                </c:pt>
                <c:pt idx="13">
                  <c:v>37.627499999999998</c:v>
                </c:pt>
                <c:pt idx="14">
                  <c:v>38.1</c:v>
                </c:pt>
                <c:pt idx="15">
                  <c:v>38.517499999999998</c:v>
                </c:pt>
                <c:pt idx="16" formatCode="General">
                  <c:v>38.800000000000004</c:v>
                </c:pt>
                <c:pt idx="17">
                  <c:v>39.435000000000002</c:v>
                </c:pt>
                <c:pt idx="18">
                  <c:v>40.035000000000004</c:v>
                </c:pt>
                <c:pt idx="19">
                  <c:v>40.6875</c:v>
                </c:pt>
                <c:pt idx="20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6-1947-B610-FEB32E607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894688"/>
        <c:axId val="1890896384"/>
      </c:barChart>
      <c:catAx>
        <c:axId val="189089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2000" baseline="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6384"/>
        <c:crosses val="autoZero"/>
        <c:auto val="1"/>
        <c:lblAlgn val="ctr"/>
        <c:lblOffset val="100"/>
        <c:noMultiLvlLbl val="0"/>
      </c:catAx>
      <c:valAx>
        <c:axId val="18908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aseline="0"/>
                  <a:t>μ</a:t>
                </a:r>
                <a:r>
                  <a:rPr lang="nb-NO" sz="2000" baseline="0"/>
                  <a:t>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000" baseline="0"/>
              <a:t>Current consumption at different voltages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L.O!$A$11:$A$31</c:f>
              <c:numCache>
                <c:formatCode>General</c:formatCode>
                <c:ptCount val="21"/>
                <c:pt idx="0">
                  <c:v>1.7</c:v>
                </c:pt>
                <c:pt idx="1">
                  <c:v>1.8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2.7</c:v>
                </c:pt>
                <c:pt idx="11">
                  <c:v>2.8</c:v>
                </c:pt>
                <c:pt idx="12">
                  <c:v>2.85</c:v>
                </c:pt>
                <c:pt idx="13">
                  <c:v>2.9</c:v>
                </c:pt>
                <c:pt idx="14">
                  <c:v>3</c:v>
                </c:pt>
                <c:pt idx="15">
                  <c:v>3.1</c:v>
                </c:pt>
                <c:pt idx="16">
                  <c:v>3.2</c:v>
                </c:pt>
                <c:pt idx="17">
                  <c:v>3.3</c:v>
                </c:pt>
                <c:pt idx="18">
                  <c:v>3.4</c:v>
                </c:pt>
                <c:pt idx="19">
                  <c:v>3.5</c:v>
                </c:pt>
                <c:pt idx="20">
                  <c:v>3.6</c:v>
                </c:pt>
              </c:numCache>
            </c:numRef>
          </c:cat>
          <c:val>
            <c:numRef>
              <c:f>L.O!$C$11:$C$31</c:f>
              <c:numCache>
                <c:formatCode>General</c:formatCode>
                <c:ptCount val="21"/>
                <c:pt idx="0">
                  <c:v>739</c:v>
                </c:pt>
                <c:pt idx="1">
                  <c:v>713</c:v>
                </c:pt>
                <c:pt idx="2">
                  <c:v>684</c:v>
                </c:pt>
                <c:pt idx="3">
                  <c:v>661</c:v>
                </c:pt>
                <c:pt idx="4">
                  <c:v>640</c:v>
                </c:pt>
                <c:pt idx="5">
                  <c:v>621</c:v>
                </c:pt>
                <c:pt idx="6">
                  <c:v>603</c:v>
                </c:pt>
                <c:pt idx="7">
                  <c:v>586</c:v>
                </c:pt>
                <c:pt idx="8">
                  <c:v>570</c:v>
                </c:pt>
                <c:pt idx="9">
                  <c:v>555</c:v>
                </c:pt>
                <c:pt idx="10">
                  <c:v>542</c:v>
                </c:pt>
                <c:pt idx="11">
                  <c:v>530</c:v>
                </c:pt>
                <c:pt idx="12">
                  <c:v>524</c:v>
                </c:pt>
                <c:pt idx="13">
                  <c:v>519</c:v>
                </c:pt>
                <c:pt idx="14">
                  <c:v>508</c:v>
                </c:pt>
                <c:pt idx="15">
                  <c:v>497</c:v>
                </c:pt>
                <c:pt idx="16">
                  <c:v>485</c:v>
                </c:pt>
                <c:pt idx="17">
                  <c:v>478</c:v>
                </c:pt>
                <c:pt idx="18">
                  <c:v>471</c:v>
                </c:pt>
                <c:pt idx="19">
                  <c:v>465</c:v>
                </c:pt>
                <c:pt idx="20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2-0243-9E18-320F34A1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894688"/>
        <c:axId val="1890896384"/>
      </c:barChart>
      <c:catAx>
        <c:axId val="189089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2000" baseline="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6384"/>
        <c:crosses val="autoZero"/>
        <c:auto val="1"/>
        <c:lblAlgn val="ctr"/>
        <c:lblOffset val="100"/>
        <c:noMultiLvlLbl val="0"/>
      </c:catAx>
      <c:valAx>
        <c:axId val="18908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aseline="0"/>
                  <a:t>μ</a:t>
                </a:r>
                <a:r>
                  <a:rPr lang="nb-NO" sz="2000" baseline="0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606778</xdr:colOff>
      <xdr:row>4</xdr:row>
      <xdr:rowOff>89798</xdr:rowOff>
    </xdr:from>
    <xdr:to>
      <xdr:col>9</xdr:col>
      <xdr:colOff>1590707</xdr:colOff>
      <xdr:row>17</xdr:row>
      <xdr:rowOff>76969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1A53453-B24C-6643-B921-FD9388397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602929</xdr:colOff>
      <xdr:row>18</xdr:row>
      <xdr:rowOff>166768</xdr:rowOff>
    </xdr:from>
    <xdr:to>
      <xdr:col>9</xdr:col>
      <xdr:colOff>1629192</xdr:colOff>
      <xdr:row>30</xdr:row>
      <xdr:rowOff>115454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3E1ECF1-3BF3-1E48-93C6-FB808B709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4BA0-3C50-7245-86DA-782CB137FD7D}">
  <dimension ref="A7:K56"/>
  <sheetViews>
    <sheetView tabSelected="1" topLeftCell="A10" zoomScale="99" zoomScaleNormal="99" workbookViewId="0">
      <selection activeCell="E5" sqref="E5"/>
    </sheetView>
  </sheetViews>
  <sheetFormatPr baseColWidth="10" defaultRowHeight="16" x14ac:dyDescent="0.2"/>
  <cols>
    <col min="1" max="1" width="37.1640625" customWidth="1"/>
    <col min="2" max="2" width="23.1640625" customWidth="1"/>
    <col min="3" max="3" width="18.83203125" customWidth="1"/>
    <col min="4" max="4" width="19.33203125" customWidth="1"/>
    <col min="5" max="5" width="22.33203125" customWidth="1"/>
    <col min="6" max="6" width="21.6640625" customWidth="1"/>
    <col min="7" max="7" width="23.83203125" customWidth="1"/>
    <col min="8" max="8" width="26.33203125" customWidth="1"/>
    <col min="9" max="9" width="21.6640625" customWidth="1"/>
    <col min="10" max="10" width="23.5" customWidth="1"/>
    <col min="11" max="11" width="21.1640625" customWidth="1"/>
  </cols>
  <sheetData>
    <row r="7" spans="1:6" x14ac:dyDescent="0.2">
      <c r="A7" t="s">
        <v>8</v>
      </c>
      <c r="F7" t="s">
        <v>7</v>
      </c>
    </row>
    <row r="9" spans="1:6" x14ac:dyDescent="0.2">
      <c r="A9" s="2" t="s">
        <v>3</v>
      </c>
      <c r="B9" s="11"/>
      <c r="C9" s="9"/>
      <c r="D9" s="9"/>
      <c r="F9" s="2" t="s">
        <v>16</v>
      </c>
    </row>
    <row r="10" spans="1:6" x14ac:dyDescent="0.2">
      <c r="A10" s="5" t="s">
        <v>4</v>
      </c>
      <c r="B10" s="5" t="s">
        <v>1</v>
      </c>
      <c r="C10" s="5" t="s">
        <v>0</v>
      </c>
      <c r="D10" s="5" t="s">
        <v>2</v>
      </c>
      <c r="F10" s="5" t="s">
        <v>2</v>
      </c>
    </row>
    <row r="11" spans="1:6" x14ac:dyDescent="0.2">
      <c r="A11" s="3">
        <v>1.7</v>
      </c>
      <c r="B11" s="3">
        <v>25</v>
      </c>
      <c r="C11" s="3">
        <v>739</v>
      </c>
      <c r="D11" s="12">
        <f>A11*B11*C11*10^(-3)</f>
        <v>31.407500000000002</v>
      </c>
      <c r="F11" s="12">
        <f>D11*E42</f>
        <v>23.966559770992372</v>
      </c>
    </row>
    <row r="12" spans="1:6" x14ac:dyDescent="0.2">
      <c r="A12" s="10">
        <v>1.8</v>
      </c>
      <c r="B12" s="10">
        <v>25</v>
      </c>
      <c r="C12" s="10">
        <v>713</v>
      </c>
      <c r="D12" s="12">
        <f>A12*B12*C12*10^(-3)</f>
        <v>32.085000000000001</v>
      </c>
      <c r="F12" s="12">
        <f>D12*E42</f>
        <v>24.483549160305348</v>
      </c>
    </row>
    <row r="13" spans="1:6" x14ac:dyDescent="0.2">
      <c r="A13" s="10">
        <v>1.9</v>
      </c>
      <c r="B13" s="10">
        <v>25</v>
      </c>
      <c r="C13" s="10">
        <v>684</v>
      </c>
      <c r="D13" s="12">
        <f t="shared" ref="D13:F23" si="0">A13*B13*C13*10^(-3)</f>
        <v>32.49</v>
      </c>
      <c r="F13" s="12">
        <f>D13*E42</f>
        <v>24.792598167938934</v>
      </c>
    </row>
    <row r="14" spans="1:6" x14ac:dyDescent="0.2">
      <c r="A14" s="10">
        <v>2</v>
      </c>
      <c r="B14" s="10">
        <v>25</v>
      </c>
      <c r="C14" s="10">
        <v>661</v>
      </c>
      <c r="D14" s="12">
        <f t="shared" si="0"/>
        <v>33.049999999999997</v>
      </c>
      <c r="F14" s="12">
        <f>D14*E42</f>
        <v>25.219925190839696</v>
      </c>
    </row>
    <row r="15" spans="1:6" x14ac:dyDescent="0.2">
      <c r="A15" s="10">
        <v>2.1</v>
      </c>
      <c r="B15" s="10">
        <v>25</v>
      </c>
      <c r="C15" s="10">
        <v>640</v>
      </c>
      <c r="D15" s="12">
        <f t="shared" si="0"/>
        <v>33.6</v>
      </c>
      <c r="F15" s="12">
        <f>D15*E42</f>
        <v>25.639621374045806</v>
      </c>
    </row>
    <row r="16" spans="1:6" x14ac:dyDescent="0.2">
      <c r="A16" s="10">
        <v>2.2000000000000002</v>
      </c>
      <c r="B16" s="10">
        <v>25</v>
      </c>
      <c r="C16" s="10">
        <v>621</v>
      </c>
      <c r="D16" s="12">
        <f t="shared" si="0"/>
        <v>34.155000000000008</v>
      </c>
      <c r="F16" s="12">
        <f>D16*E42</f>
        <v>26.063132977099247</v>
      </c>
    </row>
    <row r="17" spans="1:10" x14ac:dyDescent="0.2">
      <c r="A17" s="10">
        <v>2.2999999999999998</v>
      </c>
      <c r="B17" s="10">
        <v>25</v>
      </c>
      <c r="C17" s="10">
        <v>603</v>
      </c>
      <c r="D17" s="12">
        <f t="shared" si="0"/>
        <v>34.672499999999992</v>
      </c>
      <c r="F17" s="12">
        <f>D17*E42</f>
        <v>26.458028931297708</v>
      </c>
    </row>
    <row r="18" spans="1:10" x14ac:dyDescent="0.2">
      <c r="A18" s="10">
        <v>2.4</v>
      </c>
      <c r="B18" s="10">
        <v>25</v>
      </c>
      <c r="C18" s="10">
        <v>586</v>
      </c>
      <c r="D18" s="12">
        <f t="shared" si="0"/>
        <v>35.160000000000004</v>
      </c>
      <c r="F18" s="12">
        <f>D18*E42</f>
        <v>26.830032366412219</v>
      </c>
      <c r="J18" s="6"/>
    </row>
    <row r="19" spans="1:10" x14ac:dyDescent="0.2">
      <c r="A19" s="10">
        <v>2.5</v>
      </c>
      <c r="B19" s="10">
        <v>25</v>
      </c>
      <c r="C19" s="10">
        <v>570</v>
      </c>
      <c r="D19" s="12">
        <f t="shared" si="0"/>
        <v>35.625</v>
      </c>
      <c r="F19" s="12">
        <f>D19*E42</f>
        <v>27.184866412213744</v>
      </c>
      <c r="J19" s="6"/>
    </row>
    <row r="20" spans="1:10" x14ac:dyDescent="0.2">
      <c r="A20" s="10">
        <v>2.6</v>
      </c>
      <c r="B20" s="10">
        <v>25</v>
      </c>
      <c r="C20" s="10">
        <v>555</v>
      </c>
      <c r="D20" s="12">
        <f t="shared" si="0"/>
        <v>36.075000000000003</v>
      </c>
      <c r="F20" s="12">
        <f>D20*E42</f>
        <v>27.528254198473288</v>
      </c>
      <c r="J20" s="6"/>
    </row>
    <row r="21" spans="1:10" x14ac:dyDescent="0.2">
      <c r="A21" s="10">
        <v>2.7</v>
      </c>
      <c r="B21" s="10">
        <v>25</v>
      </c>
      <c r="C21" s="10">
        <v>542</v>
      </c>
      <c r="D21" s="12">
        <f t="shared" si="0"/>
        <v>36.585000000000001</v>
      </c>
      <c r="F21" s="12">
        <f>D21*E42</f>
        <v>27.917427022900767</v>
      </c>
    </row>
    <row r="22" spans="1:10" x14ac:dyDescent="0.2">
      <c r="A22" s="10">
        <v>2.8</v>
      </c>
      <c r="B22" s="10">
        <v>25</v>
      </c>
      <c r="C22" s="10">
        <v>530</v>
      </c>
      <c r="D22" s="12">
        <f t="shared" si="0"/>
        <v>37.1</v>
      </c>
      <c r="F22" s="12">
        <f>D22*E42</f>
        <v>28.310415267175575</v>
      </c>
    </row>
    <row r="23" spans="1:10" x14ac:dyDescent="0.2">
      <c r="A23" s="18">
        <v>2.85</v>
      </c>
      <c r="B23" s="18">
        <v>25</v>
      </c>
      <c r="C23" s="18">
        <v>524</v>
      </c>
      <c r="D23" s="19">
        <f t="shared" si="0"/>
        <v>37.335000000000001</v>
      </c>
      <c r="F23" s="19">
        <f>D23*E42</f>
        <v>28.489740000000005</v>
      </c>
    </row>
    <row r="24" spans="1:10" x14ac:dyDescent="0.2">
      <c r="A24" s="10">
        <v>2.9</v>
      </c>
      <c r="B24" s="10">
        <v>25</v>
      </c>
      <c r="C24" s="10">
        <v>519</v>
      </c>
      <c r="D24" s="12">
        <f>A24*B24*C24*10^(-3)</f>
        <v>37.627499999999998</v>
      </c>
      <c r="F24" s="12">
        <f>D24*E42</f>
        <v>28.712942061068702</v>
      </c>
    </row>
    <row r="25" spans="1:10" x14ac:dyDescent="0.2">
      <c r="A25" s="10">
        <v>3</v>
      </c>
      <c r="B25" s="10">
        <v>25</v>
      </c>
      <c r="C25" s="10">
        <v>508</v>
      </c>
      <c r="D25" s="12">
        <f>A25*B25*C25*10^(-3)</f>
        <v>38.1</v>
      </c>
      <c r="F25" s="12">
        <f>D25*E42</f>
        <v>29.073499236641226</v>
      </c>
      <c r="I25" s="7"/>
    </row>
    <row r="26" spans="1:10" x14ac:dyDescent="0.2">
      <c r="A26" s="3">
        <v>3.1</v>
      </c>
      <c r="B26" s="3">
        <v>25</v>
      </c>
      <c r="C26" s="3">
        <v>497</v>
      </c>
      <c r="D26" s="4">
        <f>A26*B26*C26*10^(-3)</f>
        <v>38.517499999999998</v>
      </c>
      <c r="F26" s="4">
        <f>D26*E42</f>
        <v>29.392086793893132</v>
      </c>
      <c r="H26" s="7"/>
    </row>
    <row r="27" spans="1:10" x14ac:dyDescent="0.2">
      <c r="A27" s="3">
        <v>3.2</v>
      </c>
      <c r="B27" s="3">
        <v>25</v>
      </c>
      <c r="C27" s="3">
        <v>485</v>
      </c>
      <c r="D27" s="3">
        <f>A27*B27*C27*10^(-3)</f>
        <v>38.800000000000004</v>
      </c>
      <c r="F27" s="4">
        <f>D27*E42</f>
        <v>29.607658015267184</v>
      </c>
      <c r="H27" s="7"/>
    </row>
    <row r="28" spans="1:10" x14ac:dyDescent="0.2">
      <c r="A28" s="10">
        <v>3.3</v>
      </c>
      <c r="B28" s="10">
        <v>25</v>
      </c>
      <c r="C28" s="10">
        <v>478</v>
      </c>
      <c r="D28" s="12">
        <f>A28*B28*C28*10^(-3)</f>
        <v>39.435000000000002</v>
      </c>
      <c r="F28" s="12">
        <f>D28*E42</f>
        <v>30.092216335877868</v>
      </c>
      <c r="G28" s="7"/>
    </row>
    <row r="29" spans="1:10" x14ac:dyDescent="0.2">
      <c r="A29" s="13">
        <v>3.4</v>
      </c>
      <c r="B29" s="13">
        <v>25</v>
      </c>
      <c r="C29" s="3">
        <v>471</v>
      </c>
      <c r="D29" s="12">
        <f t="shared" ref="D29:F31" si="1">A29*B29*C29*10^(-3)</f>
        <v>40.035000000000004</v>
      </c>
      <c r="F29" s="12">
        <f>D29*E42</f>
        <v>30.550066717557257</v>
      </c>
    </row>
    <row r="30" spans="1:10" x14ac:dyDescent="0.2">
      <c r="A30" s="13">
        <v>3.5</v>
      </c>
      <c r="B30" s="13">
        <v>25</v>
      </c>
      <c r="C30" s="3">
        <v>465</v>
      </c>
      <c r="D30" s="12">
        <f t="shared" si="1"/>
        <v>40.6875</v>
      </c>
      <c r="F30" s="12">
        <f>D30*E42</f>
        <v>31.04797900763359</v>
      </c>
    </row>
    <row r="31" spans="1:10" x14ac:dyDescent="0.2">
      <c r="A31" s="13">
        <v>3.6</v>
      </c>
      <c r="B31" s="13">
        <v>25</v>
      </c>
      <c r="C31" s="3">
        <v>460</v>
      </c>
      <c r="D31" s="12">
        <f t="shared" si="1"/>
        <v>41.4</v>
      </c>
      <c r="F31" s="12">
        <f>D31*E42</f>
        <v>31.591676335877864</v>
      </c>
    </row>
    <row r="36" spans="1:11" x14ac:dyDescent="0.2">
      <c r="A36" t="s">
        <v>15</v>
      </c>
    </row>
    <row r="38" spans="1:11" x14ac:dyDescent="0.2">
      <c r="A38" t="s">
        <v>7</v>
      </c>
    </row>
    <row r="40" spans="1:11" x14ac:dyDescent="0.2">
      <c r="A40" s="14" t="s">
        <v>5</v>
      </c>
      <c r="B40" s="11"/>
      <c r="C40" s="9"/>
      <c r="D40" s="9"/>
      <c r="G40" s="14" t="s">
        <v>10</v>
      </c>
      <c r="H40" s="11"/>
      <c r="I40" s="9"/>
      <c r="J40" s="9"/>
    </row>
    <row r="41" spans="1:11" x14ac:dyDescent="0.2">
      <c r="A41" s="5" t="s">
        <v>4</v>
      </c>
      <c r="B41" s="5" t="s">
        <v>1</v>
      </c>
      <c r="C41" s="5" t="s">
        <v>0</v>
      </c>
      <c r="D41" s="5" t="s">
        <v>2</v>
      </c>
      <c r="E41" s="15" t="s">
        <v>6</v>
      </c>
      <c r="G41" s="5" t="s">
        <v>4</v>
      </c>
      <c r="H41" s="5" t="s">
        <v>1</v>
      </c>
      <c r="I41" s="5" t="s">
        <v>0</v>
      </c>
      <c r="J41" s="5" t="s">
        <v>2</v>
      </c>
      <c r="K41" s="15" t="s">
        <v>11</v>
      </c>
    </row>
    <row r="42" spans="1:11" x14ac:dyDescent="0.2">
      <c r="A42" s="20">
        <v>2.85</v>
      </c>
      <c r="B42" s="13">
        <v>26.8</v>
      </c>
      <c r="C42" s="13">
        <v>373</v>
      </c>
      <c r="D42" s="12">
        <f t="shared" ref="D42" si="2">A42*B42*C42*10^(-3)</f>
        <v>28.489740000000005</v>
      </c>
      <c r="E42" s="16">
        <f>D42/D23</f>
        <v>0.76308396946564894</v>
      </c>
      <c r="G42" s="20">
        <v>2.85</v>
      </c>
      <c r="H42" s="13">
        <v>502</v>
      </c>
      <c r="I42" s="13">
        <v>85</v>
      </c>
      <c r="J42" s="12">
        <f>G42*H42*I42*10^(-3)</f>
        <v>121.6095</v>
      </c>
      <c r="K42" s="4">
        <f>J42-D42</f>
        <v>93.119759999999985</v>
      </c>
    </row>
    <row r="44" spans="1:11" x14ac:dyDescent="0.2">
      <c r="A44" t="s">
        <v>9</v>
      </c>
    </row>
    <row r="46" spans="1:11" x14ac:dyDescent="0.2">
      <c r="A46" s="14" t="s">
        <v>5</v>
      </c>
      <c r="B46" s="11"/>
      <c r="C46" s="9"/>
      <c r="D46" s="9"/>
      <c r="G46" t="s">
        <v>4</v>
      </c>
      <c r="H46" t="s">
        <v>12</v>
      </c>
      <c r="J46" s="22" t="s">
        <v>13</v>
      </c>
    </row>
    <row r="47" spans="1:11" x14ac:dyDescent="0.2">
      <c r="A47" s="5" t="s">
        <v>4</v>
      </c>
      <c r="B47" s="5" t="s">
        <v>1</v>
      </c>
      <c r="C47" s="5" t="s">
        <v>0</v>
      </c>
      <c r="D47" s="5" t="s">
        <v>2</v>
      </c>
      <c r="E47" s="15" t="s">
        <v>6</v>
      </c>
      <c r="G47">
        <v>2.85</v>
      </c>
      <c r="H47" s="21">
        <f>K42+D42</f>
        <v>121.6095</v>
      </c>
      <c r="J47" s="23">
        <f>D12/D23</f>
        <v>0.85938127762153471</v>
      </c>
    </row>
    <row r="48" spans="1:11" x14ac:dyDescent="0.2">
      <c r="A48" s="20">
        <v>2.85</v>
      </c>
      <c r="B48" s="13">
        <v>25</v>
      </c>
      <c r="C48" s="13">
        <v>500</v>
      </c>
      <c r="D48" s="12">
        <f t="shared" ref="D48" si="3">A48*B48*C48*10^(-3)</f>
        <v>35.625</v>
      </c>
      <c r="E48" s="16">
        <f>D48/D23</f>
        <v>0.95419847328244267</v>
      </c>
    </row>
    <row r="49" spans="1:8" x14ac:dyDescent="0.2">
      <c r="G49" t="s">
        <v>4</v>
      </c>
      <c r="H49" t="s">
        <v>14</v>
      </c>
    </row>
    <row r="50" spans="1:8" x14ac:dyDescent="0.2">
      <c r="G50">
        <v>1.8</v>
      </c>
      <c r="H50" s="17">
        <f>H47*J47*E42</f>
        <v>79.749087226735043</v>
      </c>
    </row>
    <row r="54" spans="1:8" x14ac:dyDescent="0.2">
      <c r="A54" s="8"/>
    </row>
    <row r="56" spans="1:8" ht="20" x14ac:dyDescent="0.25">
      <c r="A56" s="1"/>
    </row>
  </sheetData>
  <pageMargins left="0" right="0" top="0" bottom="0" header="0" footer="0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L.O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2018-03-06T09:32:14Z</dcterms:created>
  <dcterms:modified xsi:type="dcterms:W3CDTF">2018-04-09T08:38:29Z</dcterms:modified>
</cp:coreProperties>
</file>