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activeTab="2" xr2:uid="{97B5FFA9-F6BA-564E-A7BC-F3A0BBF1BEE3}"/>
  </bookViews>
  <sheets>
    <sheet name="32MHZ" sheetId="3" r:id="rId1"/>
    <sheet name="RC" sheetId="5" r:id="rId2"/>
    <sheet name="Comparison clocks" sheetId="6" r:id="rId3"/>
  </sheets>
  <definedNames>
    <definedName name="_xlchart.v1.3" hidden="1">'Comparison clocks'!$C$23:$C$28</definedName>
    <definedName name="_xlchart.v1.4" hidden="1">'Comparison clocks'!$D$23:$D$28</definedName>
    <definedName name="_xlchart.v1.5" hidden="1">'Comparison clocks'!$J$23:$J$28</definedName>
    <definedName name="_xlchart.v2.0" hidden="1">'Comparison clocks'!$C$23:$C$28</definedName>
    <definedName name="_xlchart.v2.1" hidden="1">'Comparison clocks'!$D$23:$D$28</definedName>
    <definedName name="_xlchart.v2.2" hidden="1">'Comparison clocks'!$J$23:$J$28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D26" i="6"/>
  <c r="C31" i="6"/>
  <c r="D27" i="6"/>
  <c r="F85" i="3"/>
  <c r="F84" i="3"/>
  <c r="D69" i="3"/>
  <c r="G26" i="3"/>
  <c r="E69" i="3"/>
  <c r="E89" i="3"/>
  <c r="J26" i="6"/>
  <c r="I31" i="6"/>
  <c r="J27" i="6"/>
  <c r="E61" i="5"/>
  <c r="E60" i="5"/>
  <c r="D65" i="5"/>
  <c r="D45" i="5"/>
  <c r="D26" i="5"/>
  <c r="E45" i="5"/>
  <c r="J10" i="6"/>
  <c r="I15" i="6"/>
  <c r="J11" i="6"/>
  <c r="D36" i="5"/>
  <c r="D17" i="5"/>
  <c r="E36" i="5"/>
  <c r="D35" i="5"/>
  <c r="D16" i="5"/>
  <c r="E35" i="5"/>
  <c r="D34" i="5"/>
  <c r="D15" i="5"/>
  <c r="E34" i="5"/>
  <c r="D33" i="5"/>
  <c r="D14" i="5"/>
  <c r="E33" i="5"/>
  <c r="D32" i="5"/>
  <c r="D13" i="5"/>
  <c r="E32" i="5"/>
  <c r="B61" i="5"/>
  <c r="B60" i="5"/>
  <c r="D37" i="5"/>
  <c r="D18" i="5"/>
  <c r="E37" i="5"/>
  <c r="D38" i="5"/>
  <c r="D19" i="5"/>
  <c r="E38" i="5"/>
  <c r="D39" i="5"/>
  <c r="D20" i="5"/>
  <c r="E39" i="5"/>
  <c r="D40" i="5"/>
  <c r="D21" i="5"/>
  <c r="E40" i="5"/>
  <c r="D41" i="5"/>
  <c r="D22" i="5"/>
  <c r="E41" i="5"/>
  <c r="D42" i="5"/>
  <c r="D23" i="5"/>
  <c r="E42" i="5"/>
  <c r="D43" i="5"/>
  <c r="D24" i="5"/>
  <c r="E43" i="5"/>
  <c r="D44" i="5"/>
  <c r="D25" i="5"/>
  <c r="E44" i="5"/>
  <c r="G13" i="3"/>
  <c r="G14" i="3"/>
  <c r="G15" i="3"/>
  <c r="G16" i="3"/>
  <c r="A89" i="3"/>
  <c r="D68" i="3"/>
  <c r="G25" i="3"/>
  <c r="E68" i="3"/>
  <c r="D58" i="3"/>
  <c r="E58" i="3"/>
  <c r="D59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E57" i="3"/>
  <c r="D56" i="3"/>
  <c r="E56" i="3"/>
  <c r="A65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H16" i="3"/>
  <c r="D15" i="3"/>
  <c r="H15" i="3"/>
  <c r="D14" i="3"/>
  <c r="H14" i="3"/>
  <c r="D13" i="3"/>
  <c r="H13" i="3"/>
</calcChain>
</file>

<file path=xl/sharedStrings.xml><?xml version="1.0" encoding="utf-8"?>
<sst xmlns="http://schemas.openxmlformats.org/spreadsheetml/2006/main" count="151" uniqueCount="49">
  <si>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</si>
  <si>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</si>
  <si>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</si>
  <si>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</si>
  <si>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</si>
  <si>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</si>
  <si>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</si>
  <si>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</si>
  <si>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</si>
  <si>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</si>
  <si>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Softdevice: s132 2.0.0</t>
  </si>
  <si>
    <t>32MHz crystal (HFXO)</t>
  </si>
  <si>
    <t>DCDC enabled</t>
  </si>
  <si>
    <t>nRF52832QFAAB0</t>
  </si>
  <si>
    <t xml:space="preserve"> - Considering the measurements it is safe to assume that Vopt is 1,8V.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</si>
  <si>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</si>
  <si>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</si>
  <si>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</si>
  <si>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</si>
  <si>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</si>
  <si>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</si>
  <si>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</si>
  <si>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</si>
  <si>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</si>
  <si>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</si>
  <si>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</si>
  <si>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</si>
  <si>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</si>
  <si>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</si>
  <si>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</si>
  <si>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</si>
  <si>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</si>
  <si>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</si>
  <si>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</si>
  <si>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</si>
  <si>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</si>
  <si>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Internal 32khz RC clock</t>
  </si>
  <si>
    <t>1 BLE event subtracted</t>
  </si>
  <si>
    <t>32MHZ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</si>
  <si>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</si>
  <si>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</si>
  <si>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</si>
  <si>
    <t>1 BLE interval</t>
  </si>
  <si>
    <t>SB9 shorted</t>
  </si>
  <si>
    <t>SB12 bypassed</t>
  </si>
  <si>
    <t>TEST SETTINGS</t>
  </si>
  <si>
    <t>Estimated values based on trend</t>
  </si>
  <si>
    <t>DK</t>
  </si>
  <si>
    <t>OUTPUT ENERGY DK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</si>
</sst>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0" fillId="2" borderId="1" xfId="1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0" fontId="0" fillId="3" borderId="0" xfId="0" applyFill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0" borderId="2" xfId="1" applyNumberFormat="1" applyFont="1" applyFill="1" applyBorder="1"/>
    <xf numFmtId="164" fontId="0" fillId="0" borderId="0" xfId="0" applyNumberFormat="1" applyFont="1" applyBorder="1"/>
    <xf numFmtId="0" fontId="0" fillId="0" borderId="0" xfId="1" applyNumberFormat="1" applyFont="1" applyBorder="1"/>
    <xf numFmtId="0" fontId="3" fillId="0" borderId="1" xfId="0" applyFont="1" applyBorder="1"/>
    <xf numFmtId="164" fontId="0" fillId="0" borderId="2" xfId="0" applyNumberFormat="1" applyBorder="1"/>
    <xf numFmtId="164" fontId="0" fillId="0" borderId="2" xfId="0" applyNumberFormat="1" applyFont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'32MHZ'!$G$13:$G$25</c:f>
              <c:numCache>
                <c:formatCode>0.0</c:formatCode>
                <c:ptCount val="13"/>
                <c:pt idx="0">
                  <c:v>27.941694996776516</c:v>
                </c:pt>
                <c:pt idx="1">
                  <c:v>29.480672617918181</c:v>
                </c:pt>
                <c:pt idx="2">
                  <c:v>31.018214204874358</c:v>
                </c:pt>
                <c:pt idx="3">
                  <c:v>32.554314964636845</c:v>
                </c:pt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1,8v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clocks'!$D$7:$D$12</c:f>
              <c:numCache>
                <c:formatCode>General</c:formatCode>
                <c:ptCount val="6"/>
                <c:pt idx="0">
                  <c:v>1.8</c:v>
                </c:pt>
                <c:pt idx="1">
                  <c:v>620.79999999999995</c:v>
                </c:pt>
                <c:pt idx="2">
                  <c:v>25</c:v>
                </c:pt>
                <c:pt idx="3">
                  <c:v>27.9</c:v>
                </c:pt>
                <c:pt idx="4">
                  <c:v>17.8</c:v>
                </c:pt>
                <c:pt idx="5">
                  <c:v>39.299999999999997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2-6E47-8532-59BCB217221F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clocks'!$J$7:$J$12</c:f>
              <c:numCache>
                <c:formatCode>0.0</c:formatCode>
                <c:ptCount val="6"/>
                <c:pt idx="0" formatCode="General">
                  <c:v>1.8</c:v>
                </c:pt>
                <c:pt idx="1">
                  <c:v>591.20000000000005</c:v>
                </c:pt>
                <c:pt idx="2">
                  <c:v>25.5</c:v>
                </c:pt>
                <c:pt idx="3">
                  <c:v>27.136080000000003</c:v>
                </c:pt>
                <c:pt idx="4" formatCode="#\ ##0.0">
                  <c:v>15.075600000000001</c:v>
                </c:pt>
                <c:pt idx="5">
                  <c:v>66.3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2-6E47-8532-59BCB217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409215"/>
        <c:axId val="1919871407"/>
      </c:barChart>
      <c:catAx>
        <c:axId val="195640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9871407"/>
        <c:crosses val="autoZero"/>
        <c:auto val="1"/>
        <c:lblAlgn val="ctr"/>
        <c:lblOffset val="100"/>
        <c:noMultiLvlLbl val="0"/>
      </c:catAx>
      <c:valAx>
        <c:axId val="19198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64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DK</a:t>
            </a:r>
            <a:r>
              <a:rPr lang="nb-NO" baseline="0"/>
              <a:t> voltage 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clocks'!$C$23:$C$28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clocks'!$D$23:$D$28</c:f>
              <c:numCache>
                <c:formatCode>General</c:formatCode>
                <c:ptCount val="6"/>
                <c:pt idx="0">
                  <c:v>3</c:v>
                </c:pt>
                <c:pt idx="1">
                  <c:v>629.5</c:v>
                </c:pt>
                <c:pt idx="2">
                  <c:v>22.1</c:v>
                </c:pt>
                <c:pt idx="3" formatCode="0.0">
                  <c:v>41.735850000000006</c:v>
                </c:pt>
                <c:pt idx="4" formatCode="0.0">
                  <c:v>13.911950000000001</c:v>
                </c:pt>
                <c:pt idx="5">
                  <c:v>90.6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B24A-9023-7D7C2D0B62B9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clocks'!$C$23:$C$28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clocks'!$J$23:$J$28</c:f>
              <c:numCache>
                <c:formatCode>0.0</c:formatCode>
                <c:ptCount val="6"/>
                <c:pt idx="0" formatCode="General">
                  <c:v>3</c:v>
                </c:pt>
                <c:pt idx="1">
                  <c:v>723.2</c:v>
                </c:pt>
                <c:pt idx="2">
                  <c:v>21.1</c:v>
                </c:pt>
                <c:pt idx="3">
                  <c:v>45.778560000000013</c:v>
                </c:pt>
                <c:pt idx="4" formatCode="#\ ##0.0">
                  <c:v>15.259520000000002</c:v>
                </c:pt>
                <c:pt idx="5">
                  <c:v>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C-B24A-9023-7D7C2D0B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994799"/>
        <c:axId val="1954934687"/>
      </c:barChart>
      <c:catAx>
        <c:axId val="19189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54934687"/>
        <c:crosses val="autoZero"/>
        <c:auto val="1"/>
        <c:lblAlgn val="ctr"/>
        <c:lblOffset val="100"/>
        <c:noMultiLvlLbl val="0"/>
      </c:catAx>
      <c:valAx>
        <c:axId val="19549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89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205254</xdr:colOff>
      <xdr:row>10</xdr:row>
      <xdr:rowOff>64142</xdr:rowOff>
    </xdr:from>
    <xdr:to>
      <xdr:col>19</xdr:col>
      <xdr:colOff>142974</xdr:colOff>
      <xdr:row>16</xdr:row>
      <xdr:rowOff>102626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13" y="2321920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16</xdr:col>
      <xdr:colOff>65167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69" y="11288889"/>
          <a:ext cx="10058400" cy="14204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1</xdr:row>
      <xdr:rowOff>0</xdr:rowOff>
    </xdr:from>
    <xdr:to>
      <xdr:col>19</xdr:col>
      <xdr:colOff>215900</xdr:colOff>
      <xdr:row>17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39B4BEC-1920-3C4A-8F9B-9762F0ED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20</xdr:row>
      <xdr:rowOff>50800</xdr:rowOff>
    </xdr:from>
    <xdr:to>
      <xdr:col>19</xdr:col>
      <xdr:colOff>165100</xdr:colOff>
      <xdr:row>35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F5C6ED4-AE7E-894C-83C0-8C21E1706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89"/>
  <sheetViews>
    <sheetView topLeftCell="A24" zoomScale="99" zoomScaleNormal="99" workbookViewId="0">
      <selection activeCell="G13" sqref="G13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1" t="s">
        <v>45</v>
      </c>
      <c r="E1" s="3"/>
    </row>
    <row r="2" spans="1:8" ht="18">
      <c r="A2" s="4" t="s">
        <v>13</v>
      </c>
      <c r="B2" s="5"/>
      <c r="E2" s="3"/>
    </row>
    <row r="3" spans="1:8" ht="18">
      <c r="A3" s="4" t="s">
        <v>10</v>
      </c>
      <c r="B3" s="5"/>
      <c r="E3" s="3"/>
    </row>
    <row r="4" spans="1:8" ht="18">
      <c r="A4" s="4" t="s">
        <v>11</v>
      </c>
      <c r="B4" s="5"/>
      <c r="E4" s="3"/>
    </row>
    <row r="5" spans="1:8" ht="18">
      <c r="A5" s="4" t="s">
        <v>12</v>
      </c>
      <c r="B5" s="5"/>
      <c r="E5" s="3"/>
    </row>
    <row r="6" spans="1:8" ht="18">
      <c r="A6" s="5" t="s">
        <v>25</v>
      </c>
      <c r="B6" s="5" t="s">
        <v>23</v>
      </c>
      <c r="C6" t="s">
        <v>43</v>
      </c>
      <c r="E6" s="3"/>
    </row>
    <row r="7" spans="1:8" ht="18">
      <c r="A7" s="5" t="s">
        <v>21</v>
      </c>
      <c r="B7" s="5" t="s">
        <v>22</v>
      </c>
      <c r="C7" t="s">
        <v>44</v>
      </c>
      <c r="E7" s="3"/>
    </row>
    <row r="8" spans="1:8" ht="18">
      <c r="A8" s="5" t="s">
        <v>20</v>
      </c>
      <c r="B8" s="5" t="s">
        <v>18</v>
      </c>
      <c r="E8" s="3"/>
    </row>
    <row r="9" spans="1:8">
      <c r="A9" s="5" t="s">
        <v>24</v>
      </c>
      <c r="B9" s="4" t="s">
        <v>19</v>
      </c>
    </row>
    <row r="11" spans="1:8">
      <c r="A11" s="7" t="s">
        <v>2</v>
      </c>
      <c r="B11" s="8" t="s">
        <v>32</v>
      </c>
      <c r="C11" s="8"/>
      <c r="D11" s="8"/>
      <c r="E11" s="8" t="s">
        <v>33</v>
      </c>
      <c r="F11" s="8"/>
      <c r="G11" s="8"/>
      <c r="H11" s="8" t="s">
        <v>31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30</v>
      </c>
    </row>
    <row r="13" spans="1:8">
      <c r="A13" s="39">
        <v>1.8</v>
      </c>
      <c r="B13" s="46">
        <v>713</v>
      </c>
      <c r="C13" s="46">
        <v>25</v>
      </c>
      <c r="D13" s="47">
        <f t="shared" ref="D13:D25" si="0">A13*B13*C13*10^(-3)</f>
        <v>32.085000000000001</v>
      </c>
      <c r="E13" s="38">
        <v>620.82916200466195</v>
      </c>
      <c r="F13" s="38">
        <v>25.003921911421902</v>
      </c>
      <c r="G13" s="38">
        <f>A13*E13*F13*10^(-3)</f>
        <v>27.941694996776516</v>
      </c>
      <c r="H13" s="24">
        <f>ABS(D13-G13)/D13</f>
        <v>0.12913526580095014</v>
      </c>
    </row>
    <row r="14" spans="1:8">
      <c r="A14" s="13">
        <v>1.9</v>
      </c>
      <c r="B14" s="13">
        <v>684</v>
      </c>
      <c r="C14" s="13">
        <v>25</v>
      </c>
      <c r="D14" s="14">
        <f t="shared" si="0"/>
        <v>32.489999999999995</v>
      </c>
      <c r="E14" s="20">
        <v>620.22202214452204</v>
      </c>
      <c r="F14" s="21">
        <v>25.017079254079299</v>
      </c>
      <c r="G14" s="20">
        <f t="shared" ref="G14:G16" si="1">A14*E14*F14*10^(-3)</f>
        <v>29.480672617918181</v>
      </c>
      <c r="H14" s="24">
        <f t="shared" ref="H14:H25" si="2">ABS(D14-G14)/D14</f>
        <v>9.2623188121939509E-2</v>
      </c>
    </row>
    <row r="15" spans="1:8">
      <c r="A15" s="15">
        <v>2</v>
      </c>
      <c r="B15" s="13">
        <v>661</v>
      </c>
      <c r="C15" s="13">
        <v>25</v>
      </c>
      <c r="D15" s="14">
        <f t="shared" si="0"/>
        <v>33.049999999999997</v>
      </c>
      <c r="E15" s="20">
        <v>619.61488228438202</v>
      </c>
      <c r="F15" s="21">
        <v>25.0302365967366</v>
      </c>
      <c r="G15" s="20">
        <f t="shared" si="1"/>
        <v>31.018214204874358</v>
      </c>
      <c r="H15" s="24">
        <f t="shared" si="2"/>
        <v>6.1476120881259894E-2</v>
      </c>
    </row>
    <row r="16" spans="1:8">
      <c r="A16" s="13">
        <v>2.1</v>
      </c>
      <c r="B16" s="13">
        <v>640</v>
      </c>
      <c r="C16" s="13">
        <v>25</v>
      </c>
      <c r="D16" s="14">
        <f t="shared" si="0"/>
        <v>33.6</v>
      </c>
      <c r="E16" s="20">
        <v>619.007742424242</v>
      </c>
      <c r="F16" s="21">
        <v>25.043393939393901</v>
      </c>
      <c r="G16" s="20">
        <f t="shared" si="1"/>
        <v>32.554314964636845</v>
      </c>
      <c r="H16" s="24">
        <f t="shared" si="2"/>
        <v>3.1121578433427277E-2</v>
      </c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6" si="3">A17*E17*F17*10^(-3)</f>
        <v>33.688565856000011</v>
      </c>
      <c r="H17" s="24">
        <f t="shared" si="2"/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3"/>
        <v>34.892873856000001</v>
      </c>
      <c r="H18" s="24">
        <f t="shared" si="2"/>
        <v>6.3558686567164735E-3</v>
      </c>
      <c r="J18" s="19" t="s">
        <v>42</v>
      </c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3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3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3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3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3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3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3"/>
        <v>45.719645634000003</v>
      </c>
      <c r="H25" s="24">
        <f t="shared" si="2"/>
        <v>0.19999069905511813</v>
      </c>
      <c r="J25" s="19"/>
      <c r="L25" s="18"/>
    </row>
    <row r="26" spans="1:12">
      <c r="A26" s="8">
        <v>3</v>
      </c>
      <c r="B26" s="8"/>
      <c r="C26" s="8"/>
      <c r="D26" s="8"/>
      <c r="E26" s="11">
        <v>629.524</v>
      </c>
      <c r="F26" s="11">
        <v>22.094000000000001</v>
      </c>
      <c r="G26" s="11">
        <f t="shared" si="3"/>
        <v>41.726109768000001</v>
      </c>
      <c r="I26" t="s">
        <v>47</v>
      </c>
      <c r="J26" s="19"/>
    </row>
    <row r="27" spans="1:12">
      <c r="A27" s="22" t="s">
        <v>29</v>
      </c>
      <c r="J27" s="19"/>
    </row>
    <row r="28" spans="1:12">
      <c r="J28" s="19"/>
    </row>
    <row r="29" spans="1:12">
      <c r="J29" s="19"/>
    </row>
    <row r="30" spans="1:12">
      <c r="J30" s="19"/>
    </row>
    <row r="31" spans="1:12">
      <c r="J31" s="19"/>
    </row>
    <row r="32" spans="1:12">
      <c r="J32" s="19"/>
    </row>
    <row r="33" spans="10:12">
      <c r="J33" s="19"/>
    </row>
    <row r="34" spans="10:12">
      <c r="J34" s="19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37</v>
      </c>
    </row>
    <row r="56" spans="1:8">
      <c r="A56" s="40">
        <v>1.8</v>
      </c>
      <c r="B56" s="38">
        <v>77.577755555555598</v>
      </c>
      <c r="C56" s="38">
        <v>481.84173333333302</v>
      </c>
      <c r="D56" s="38">
        <f>A56*B56*C56*10^(-3)</f>
        <v>67.284360368997341</v>
      </c>
      <c r="E56" s="38">
        <f t="shared" ref="E56:E68" si="4">D56-G13</f>
        <v>39.342665372220821</v>
      </c>
    </row>
    <row r="57" spans="1:8">
      <c r="A57" s="12">
        <v>1.9</v>
      </c>
      <c r="B57" s="20">
        <v>77.350605555555603</v>
      </c>
      <c r="C57" s="20">
        <v>483.25793333333303</v>
      </c>
      <c r="D57" s="20">
        <f t="shared" ref="D57:D67" si="5">A57*B57*C57*10^(-3)</f>
        <v>71.02255818743329</v>
      </c>
      <c r="E57" s="20">
        <f t="shared" si="4"/>
        <v>41.541885569515109</v>
      </c>
      <c r="F57" s="33"/>
      <c r="G57" s="33"/>
      <c r="H57" s="34"/>
    </row>
    <row r="58" spans="1:8">
      <c r="A58" s="27">
        <v>2</v>
      </c>
      <c r="B58" s="20">
        <v>77.123455555555594</v>
      </c>
      <c r="C58" s="20">
        <v>484.67413333333297</v>
      </c>
      <c r="D58" s="20">
        <f t="shared" si="5"/>
        <v>74.759487962121469</v>
      </c>
      <c r="E58" s="21">
        <f t="shared" si="4"/>
        <v>43.741273757247114</v>
      </c>
      <c r="F58" s="35"/>
      <c r="G58" s="35"/>
      <c r="H58" s="35"/>
    </row>
    <row r="59" spans="1:8">
      <c r="A59" s="12">
        <v>2.1</v>
      </c>
      <c r="B59" s="21">
        <v>76.8963055555556</v>
      </c>
      <c r="C59" s="21">
        <v>486.09033333333298</v>
      </c>
      <c r="D59" s="20">
        <f t="shared" si="5"/>
        <v>78.494956679163877</v>
      </c>
      <c r="E59" s="20">
        <f t="shared" si="4"/>
        <v>45.940641714527032</v>
      </c>
      <c r="F59" s="36"/>
      <c r="G59" s="37"/>
      <c r="H59" s="37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5"/>
        <v>84.338571134400013</v>
      </c>
      <c r="E60" s="29">
        <f t="shared" si="4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5"/>
        <v>86.332326747399989</v>
      </c>
      <c r="E61" s="28">
        <f t="shared" si="4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5"/>
        <v>90.187775999999999</v>
      </c>
      <c r="E62" s="29">
        <f t="shared" si="4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5"/>
        <v>95.423749999999998</v>
      </c>
      <c r="E63" s="28">
        <f t="shared" si="4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5"/>
        <v>90.105193214400003</v>
      </c>
      <c r="E64" s="29">
        <f t="shared" si="4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5"/>
        <v>98.676778068000004</v>
      </c>
      <c r="E65" s="28">
        <f t="shared" si="4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5"/>
        <v>102.95733105000001</v>
      </c>
      <c r="E66" s="29">
        <f t="shared" si="4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5"/>
        <v>109.12844999999999</v>
      </c>
      <c r="E67" s="28">
        <f t="shared" si="4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 t="shared" si="4"/>
        <v>71.383428366000004</v>
      </c>
    </row>
    <row r="69" spans="1:8">
      <c r="A69" s="8">
        <v>3</v>
      </c>
      <c r="B69" s="11">
        <v>93.197000000000003</v>
      </c>
      <c r="C69" s="11">
        <v>473.23899999999998</v>
      </c>
      <c r="D69" s="29">
        <f>A69*B69*C69*10^(-3)</f>
        <v>132.31336524899999</v>
      </c>
      <c r="E69" s="29">
        <f>D69-G26</f>
        <v>90.587255480999985</v>
      </c>
      <c r="F69" t="s">
        <v>47</v>
      </c>
    </row>
    <row r="70" spans="1:8">
      <c r="A70" s="22" t="s">
        <v>29</v>
      </c>
    </row>
    <row r="71" spans="1:8">
      <c r="H71" t="s">
        <v>41</v>
      </c>
    </row>
    <row r="72" spans="1:8" ht="20">
      <c r="A72" s="6" t="s">
        <v>28</v>
      </c>
    </row>
    <row r="74" spans="1:8">
      <c r="A74" t="s">
        <v>14</v>
      </c>
    </row>
    <row r="75" spans="1:8">
      <c r="A75" t="s">
        <v>34</v>
      </c>
    </row>
    <row r="76" spans="1:8">
      <c r="A76" t="s">
        <v>35</v>
      </c>
    </row>
    <row r="77" spans="1:8">
      <c r="A77" t="s">
        <v>15</v>
      </c>
    </row>
    <row r="78" spans="1:8">
      <c r="A78" t="s">
        <v>16</v>
      </c>
    </row>
    <row r="80" spans="1:8">
      <c r="A80" s="1" t="s">
        <v>17</v>
      </c>
      <c r="E80" s="1" t="s">
        <v>48</v>
      </c>
    </row>
    <row r="81" spans="1:6">
      <c r="A81" s="41" t="s">
        <v>6</v>
      </c>
      <c r="B81" s="41">
        <v>1.8</v>
      </c>
      <c r="E81" s="41" t="s">
        <v>6</v>
      </c>
      <c r="F81" s="41">
        <v>3</v>
      </c>
    </row>
    <row r="82" spans="1:6">
      <c r="A82" s="41" t="s">
        <v>27</v>
      </c>
      <c r="B82" s="41">
        <v>620.79999999999995</v>
      </c>
      <c r="E82" s="41" t="s">
        <v>27</v>
      </c>
      <c r="F82" s="41">
        <v>629.5</v>
      </c>
    </row>
    <row r="83" spans="1:6">
      <c r="A83" s="41" t="s">
        <v>8</v>
      </c>
      <c r="B83" s="41">
        <v>25</v>
      </c>
      <c r="E83" s="41" t="s">
        <v>8</v>
      </c>
      <c r="F83" s="41">
        <v>22.1</v>
      </c>
    </row>
    <row r="84" spans="1:6">
      <c r="A84" s="41" t="s">
        <v>7</v>
      </c>
      <c r="B84" s="41">
        <v>27.9</v>
      </c>
      <c r="E84" s="41" t="s">
        <v>7</v>
      </c>
      <c r="F84" s="44">
        <f>F81*F82*F83*10^(-3)</f>
        <v>41.735850000000006</v>
      </c>
    </row>
    <row r="85" spans="1:6">
      <c r="A85" s="41" t="s">
        <v>26</v>
      </c>
      <c r="B85" s="41">
        <v>17.8</v>
      </c>
      <c r="E85" s="41" t="s">
        <v>26</v>
      </c>
      <c r="F85" s="44">
        <f>F82*F83*10^(-3)</f>
        <v>13.911950000000001</v>
      </c>
    </row>
    <row r="86" spans="1:6">
      <c r="A86" s="41" t="s">
        <v>1</v>
      </c>
      <c r="B86" s="41">
        <v>39.299999999999997</v>
      </c>
      <c r="E86" s="41" t="s">
        <v>1</v>
      </c>
      <c r="F86" s="41">
        <v>90.6</v>
      </c>
    </row>
    <row r="88" spans="1:6">
      <c r="A88" t="s">
        <v>9</v>
      </c>
      <c r="E88" t="s">
        <v>9</v>
      </c>
    </row>
    <row r="89" spans="1:6">
      <c r="A89" s="42">
        <f>B84+B86</f>
        <v>67.199999999999989</v>
      </c>
      <c r="B89" t="s">
        <v>40</v>
      </c>
      <c r="E89" s="43">
        <f>F84+F86</f>
        <v>132.33584999999999</v>
      </c>
      <c r="F89" t="s">
        <v>40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65"/>
  <sheetViews>
    <sheetView topLeftCell="A6" zoomScale="99" zoomScaleNormal="99" workbookViewId="0">
      <selection activeCell="H34" sqref="H34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8.8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1" t="s">
        <v>45</v>
      </c>
      <c r="E1" s="3"/>
    </row>
    <row r="2" spans="1:5" ht="18">
      <c r="A2" s="31" t="s">
        <v>13</v>
      </c>
      <c r="B2" s="32"/>
      <c r="E2" s="3"/>
    </row>
    <row r="3" spans="1:5" ht="18">
      <c r="A3" s="31" t="s">
        <v>10</v>
      </c>
      <c r="B3" s="32"/>
      <c r="E3" s="3"/>
    </row>
    <row r="4" spans="1:5" ht="18">
      <c r="A4" s="31" t="s">
        <v>36</v>
      </c>
      <c r="B4" s="32"/>
      <c r="E4" s="3"/>
    </row>
    <row r="5" spans="1:5" ht="18">
      <c r="A5" s="31" t="s">
        <v>12</v>
      </c>
      <c r="B5" s="32"/>
      <c r="E5" s="3"/>
    </row>
    <row r="6" spans="1:5" ht="18">
      <c r="A6" s="32" t="s">
        <v>25</v>
      </c>
      <c r="B6" s="32" t="s">
        <v>23</v>
      </c>
      <c r="C6" t="s">
        <v>43</v>
      </c>
      <c r="E6" s="3"/>
    </row>
    <row r="7" spans="1:5" ht="18">
      <c r="A7" s="32" t="s">
        <v>21</v>
      </c>
      <c r="B7" s="32" t="s">
        <v>22</v>
      </c>
      <c r="C7" t="s">
        <v>44</v>
      </c>
      <c r="E7" s="3"/>
    </row>
    <row r="8" spans="1:5" ht="18">
      <c r="A8" s="32" t="s">
        <v>20</v>
      </c>
      <c r="B8" s="32" t="s">
        <v>18</v>
      </c>
      <c r="E8" s="3"/>
    </row>
    <row r="9" spans="1:5">
      <c r="A9" s="32" t="s">
        <v>24</v>
      </c>
      <c r="B9" s="31" t="s">
        <v>19</v>
      </c>
    </row>
    <row r="11" spans="1:5">
      <c r="A11" s="7" t="s">
        <v>2</v>
      </c>
      <c r="B11" s="8" t="s">
        <v>33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40">
        <v>1.8</v>
      </c>
      <c r="B13" s="38">
        <v>591.20708888888896</v>
      </c>
      <c r="C13" s="38">
        <v>25.496355555555599</v>
      </c>
      <c r="D13" s="38">
        <f>A13*B13*C13*10^(-3)</f>
        <v>27.132527061496937</v>
      </c>
    </row>
    <row r="14" spans="1:5">
      <c r="A14" s="51">
        <v>1.9</v>
      </c>
      <c r="B14" s="20">
        <v>591.13552222222199</v>
      </c>
      <c r="C14" s="20">
        <v>25.515338888888898</v>
      </c>
      <c r="D14" s="20">
        <f t="shared" ref="D14:D26" si="0">A14*B14*C14*10^(-3)</f>
        <v>28.657744039644584</v>
      </c>
    </row>
    <row r="15" spans="1:5">
      <c r="A15" s="51">
        <v>2</v>
      </c>
      <c r="B15" s="20">
        <v>591.06395555555605</v>
      </c>
      <c r="C15" s="20">
        <v>25.534322222222201</v>
      </c>
      <c r="D15" s="20">
        <f t="shared" si="0"/>
        <v>30.184834990193579</v>
      </c>
    </row>
    <row r="16" spans="1:5">
      <c r="A16" s="51">
        <v>2.1</v>
      </c>
      <c r="B16" s="20">
        <v>590.99238888888897</v>
      </c>
      <c r="C16" s="20">
        <v>25.5533055555556</v>
      </c>
      <c r="D16" s="20">
        <f t="shared" si="0"/>
        <v>31.713799097999601</v>
      </c>
    </row>
    <row r="17" spans="1:12">
      <c r="A17" s="8">
        <v>2.2000000000000002</v>
      </c>
      <c r="B17" s="14">
        <v>570.39800000000002</v>
      </c>
      <c r="C17" s="14">
        <v>26.033000000000001</v>
      </c>
      <c r="D17" s="28">
        <f t="shared" si="0"/>
        <v>32.668176494800001</v>
      </c>
      <c r="F17" s="19"/>
      <c r="H17" s="18"/>
    </row>
    <row r="18" spans="1:12">
      <c r="A18" s="13">
        <v>2.2999999999999998</v>
      </c>
      <c r="B18" s="28">
        <v>589.75</v>
      </c>
      <c r="C18" s="29">
        <v>25.61</v>
      </c>
      <c r="D18" s="28">
        <f t="shared" si="0"/>
        <v>34.738044250000002</v>
      </c>
      <c r="F18" s="19"/>
      <c r="H18" s="18"/>
    </row>
    <row r="19" spans="1:12">
      <c r="A19" s="10">
        <v>2.4</v>
      </c>
      <c r="B19" s="14">
        <v>614.65099999999995</v>
      </c>
      <c r="C19" s="14">
        <v>24.425999999999998</v>
      </c>
      <c r="D19" s="28">
        <f t="shared" si="0"/>
        <v>36.032316782399995</v>
      </c>
      <c r="F19" s="19"/>
      <c r="H19" s="18"/>
    </row>
    <row r="20" spans="1:12">
      <c r="A20" s="15">
        <v>2.5</v>
      </c>
      <c r="B20" s="28">
        <v>514.75599999999997</v>
      </c>
      <c r="C20" s="29">
        <v>29.376000000000001</v>
      </c>
      <c r="D20" s="28">
        <f t="shared" si="0"/>
        <v>37.803680639999996</v>
      </c>
    </row>
    <row r="21" spans="1:12">
      <c r="A21" s="9">
        <v>2.6</v>
      </c>
      <c r="B21" s="14">
        <v>722.4</v>
      </c>
      <c r="C21" s="14">
        <v>20.7</v>
      </c>
      <c r="D21" s="28">
        <f t="shared" si="0"/>
        <v>38.879567999999999</v>
      </c>
    </row>
    <row r="22" spans="1:12">
      <c r="A22" s="13">
        <v>2.7</v>
      </c>
      <c r="B22" s="28">
        <v>572.16200000000003</v>
      </c>
      <c r="C22" s="29">
        <v>26.164999999999999</v>
      </c>
      <c r="D22" s="28">
        <f t="shared" si="0"/>
        <v>40.420670571000002</v>
      </c>
    </row>
    <row r="23" spans="1:12">
      <c r="A23" s="10">
        <v>2.8</v>
      </c>
      <c r="B23" s="14">
        <v>539.84400000000005</v>
      </c>
      <c r="C23" s="14">
        <v>27.82</v>
      </c>
      <c r="D23" s="28">
        <f t="shared" si="0"/>
        <v>42.051688224000003</v>
      </c>
    </row>
    <row r="24" spans="1:12">
      <c r="A24" s="15">
        <v>2.9</v>
      </c>
      <c r="B24" s="14">
        <v>628.24400000000003</v>
      </c>
      <c r="C24" s="14">
        <v>24.292000000000002</v>
      </c>
      <c r="D24" s="28">
        <f t="shared" si="0"/>
        <v>44.257779419199998</v>
      </c>
    </row>
    <row r="25" spans="1:12">
      <c r="A25" s="48">
        <v>3</v>
      </c>
      <c r="B25" s="52">
        <v>563.50599999999997</v>
      </c>
      <c r="C25" s="52">
        <v>26.411999999999999</v>
      </c>
      <c r="D25" s="53">
        <f t="shared" si="0"/>
        <v>44.649961415999996</v>
      </c>
    </row>
    <row r="26" spans="1:12">
      <c r="A26" s="13">
        <v>3</v>
      </c>
      <c r="B26" s="14">
        <v>723.22</v>
      </c>
      <c r="C26" s="14">
        <v>21.084</v>
      </c>
      <c r="D26" s="28">
        <f t="shared" si="0"/>
        <v>45.745111439999995</v>
      </c>
      <c r="E26" s="8" t="s">
        <v>47</v>
      </c>
    </row>
    <row r="27" spans="1:12">
      <c r="A27" s="30" t="s">
        <v>46</v>
      </c>
      <c r="B27" s="34"/>
      <c r="C27" s="34"/>
      <c r="D27" s="34"/>
    </row>
    <row r="28" spans="1:12">
      <c r="A28" s="50"/>
      <c r="B28" s="19"/>
      <c r="C28" s="19"/>
      <c r="D28" s="49"/>
    </row>
    <row r="29" spans="1:12">
      <c r="J29" s="19"/>
      <c r="L29" s="18"/>
    </row>
    <row r="30" spans="1:12">
      <c r="A30" s="7" t="s">
        <v>1</v>
      </c>
      <c r="B30" s="8" t="s">
        <v>33</v>
      </c>
      <c r="C30" s="8"/>
      <c r="D30" s="8"/>
      <c r="E30" s="8"/>
      <c r="J30" s="19"/>
      <c r="L30" s="18"/>
    </row>
    <row r="31" spans="1:12">
      <c r="A31" s="16" t="s">
        <v>0</v>
      </c>
      <c r="B31" s="16" t="s">
        <v>3</v>
      </c>
      <c r="C31" s="16" t="s">
        <v>5</v>
      </c>
      <c r="D31" s="16" t="s">
        <v>4</v>
      </c>
      <c r="E31" s="23" t="s">
        <v>37</v>
      </c>
      <c r="J31" s="19"/>
      <c r="L31" s="18"/>
    </row>
    <row r="32" spans="1:12">
      <c r="A32" s="40">
        <v>1.8</v>
      </c>
      <c r="B32" s="38">
        <v>1299.2929999999999</v>
      </c>
      <c r="C32" s="38">
        <v>38.535595238095198</v>
      </c>
      <c r="D32" s="38">
        <f>A32*B32*C32*10^(-3)</f>
        <v>90.124252458642744</v>
      </c>
      <c r="E32" s="38">
        <f>D32-D13</f>
        <v>62.991725397145807</v>
      </c>
      <c r="J32" s="19"/>
      <c r="L32" s="18"/>
    </row>
    <row r="33" spans="1:6">
      <c r="A33" s="51">
        <v>1.9</v>
      </c>
      <c r="B33" s="20">
        <v>1271.144</v>
      </c>
      <c r="C33" s="20">
        <v>37.977642857142897</v>
      </c>
      <c r="D33" s="20">
        <f t="shared" ref="D33:D44" si="1">A33*B33*C33*10^(-3)</f>
        <v>91.722600418800099</v>
      </c>
      <c r="E33" s="20">
        <f>D33-D14</f>
        <v>63.064856379155515</v>
      </c>
    </row>
    <row r="34" spans="1:6">
      <c r="A34" s="51">
        <v>2</v>
      </c>
      <c r="B34" s="20">
        <v>1242.9949999999999</v>
      </c>
      <c r="C34" s="20">
        <v>37.419690476190503</v>
      </c>
      <c r="D34" s="20">
        <f t="shared" si="1"/>
        <v>93.024976326904834</v>
      </c>
      <c r="E34" s="20">
        <f>D34-D15</f>
        <v>62.840141336711255</v>
      </c>
    </row>
    <row r="35" spans="1:6">
      <c r="A35" s="51">
        <v>2.1</v>
      </c>
      <c r="B35" s="20">
        <v>1214.846</v>
      </c>
      <c r="C35" s="20">
        <v>36.861738095238103</v>
      </c>
      <c r="D35" s="20">
        <f t="shared" si="1"/>
        <v>94.040803663900036</v>
      </c>
      <c r="E35" s="20">
        <f>D35-D16</f>
        <v>62.327004565900438</v>
      </c>
    </row>
    <row r="36" spans="1:6">
      <c r="A36" s="8">
        <v>2.2000000000000002</v>
      </c>
      <c r="B36" s="14">
        <v>1186.6969999999999</v>
      </c>
      <c r="C36" s="14">
        <v>36.303785714285702</v>
      </c>
      <c r="D36" s="28">
        <f t="shared" si="1"/>
        <v>94.779505910728545</v>
      </c>
      <c r="E36" s="28">
        <f>D36-D17</f>
        <v>62.111329415928545</v>
      </c>
    </row>
    <row r="37" spans="1:6">
      <c r="A37" s="13">
        <v>2.2999999999999998</v>
      </c>
      <c r="B37" s="28">
        <v>1062</v>
      </c>
      <c r="C37" s="28">
        <v>38.119</v>
      </c>
      <c r="D37" s="28">
        <f t="shared" si="1"/>
        <v>93.109469400000009</v>
      </c>
      <c r="E37" s="28">
        <f t="shared" ref="E37:E44" si="2">D37-D18</f>
        <v>58.371425150000007</v>
      </c>
    </row>
    <row r="38" spans="1:6">
      <c r="A38" s="10">
        <v>2.4</v>
      </c>
      <c r="B38" s="14">
        <v>1089</v>
      </c>
      <c r="C38" s="14">
        <v>37.872</v>
      </c>
      <c r="D38" s="28">
        <f t="shared" si="1"/>
        <v>98.982259200000001</v>
      </c>
      <c r="E38" s="28">
        <f t="shared" si="2"/>
        <v>62.949942417600006</v>
      </c>
    </row>
    <row r="39" spans="1:6">
      <c r="A39" s="15">
        <v>2.5</v>
      </c>
      <c r="B39" s="28">
        <v>1232</v>
      </c>
      <c r="C39" s="28">
        <v>31.321999999999999</v>
      </c>
      <c r="D39" s="28">
        <f t="shared" si="1"/>
        <v>96.471760000000003</v>
      </c>
      <c r="E39" s="28">
        <f t="shared" si="2"/>
        <v>58.668079360000007</v>
      </c>
    </row>
    <row r="40" spans="1:6">
      <c r="A40" s="9">
        <v>2.6</v>
      </c>
      <c r="B40" s="14">
        <v>1067</v>
      </c>
      <c r="C40" s="14">
        <v>33.255000000000003</v>
      </c>
      <c r="D40" s="28">
        <f t="shared" si="1"/>
        <v>92.256021000000018</v>
      </c>
      <c r="E40" s="28">
        <f t="shared" si="2"/>
        <v>53.376453000000019</v>
      </c>
    </row>
    <row r="41" spans="1:6">
      <c r="A41" s="13">
        <v>2.7</v>
      </c>
      <c r="B41" s="28">
        <v>1097</v>
      </c>
      <c r="C41" s="28">
        <v>31.69</v>
      </c>
      <c r="D41" s="28">
        <f t="shared" si="1"/>
        <v>93.862611000000001</v>
      </c>
      <c r="E41" s="28">
        <f t="shared" si="2"/>
        <v>53.441940428999999</v>
      </c>
    </row>
    <row r="42" spans="1:6">
      <c r="A42" s="10">
        <v>2.8</v>
      </c>
      <c r="B42" s="14">
        <v>1075</v>
      </c>
      <c r="C42" s="14">
        <v>30.666</v>
      </c>
      <c r="D42" s="28">
        <f t="shared" si="1"/>
        <v>92.304659999999998</v>
      </c>
      <c r="E42" s="28">
        <f t="shared" si="2"/>
        <v>50.252971775999995</v>
      </c>
    </row>
    <row r="43" spans="1:6">
      <c r="A43" s="15">
        <v>2.9</v>
      </c>
      <c r="B43" s="28">
        <v>1026</v>
      </c>
      <c r="C43" s="28">
        <v>29.541</v>
      </c>
      <c r="D43" s="28">
        <f t="shared" si="1"/>
        <v>87.89629140000001</v>
      </c>
      <c r="E43" s="28">
        <f t="shared" si="2"/>
        <v>43.638511980800011</v>
      </c>
    </row>
    <row r="44" spans="1:6">
      <c r="A44" s="9">
        <v>3</v>
      </c>
      <c r="B44" s="14">
        <v>832.21199999999999</v>
      </c>
      <c r="C44" s="14">
        <v>37.878999999999998</v>
      </c>
      <c r="D44" s="28">
        <f t="shared" si="1"/>
        <v>94.570075044000006</v>
      </c>
      <c r="E44" s="28">
        <f t="shared" si="2"/>
        <v>49.92011362800001</v>
      </c>
    </row>
    <row r="45" spans="1:6">
      <c r="A45" s="8">
        <v>3</v>
      </c>
      <c r="B45" s="11">
        <v>1027</v>
      </c>
      <c r="C45" s="11">
        <v>35.08</v>
      </c>
      <c r="D45" s="28">
        <f>A45*B45*C45*10^(-3)</f>
        <v>108.08148</v>
      </c>
      <c r="E45" s="28">
        <f>D45-D26</f>
        <v>62.336368560000004</v>
      </c>
      <c r="F45" t="s">
        <v>47</v>
      </c>
    </row>
    <row r="46" spans="1:6">
      <c r="A46" s="22" t="s">
        <v>46</v>
      </c>
    </row>
    <row r="56" spans="1:5">
      <c r="A56" s="1" t="s">
        <v>17</v>
      </c>
      <c r="D56" s="1" t="s">
        <v>48</v>
      </c>
    </row>
    <row r="57" spans="1:5">
      <c r="A57" s="41" t="s">
        <v>6</v>
      </c>
      <c r="B57" s="41">
        <v>1.8</v>
      </c>
      <c r="D57" s="41" t="s">
        <v>6</v>
      </c>
      <c r="E57" s="41">
        <v>3</v>
      </c>
    </row>
    <row r="58" spans="1:5">
      <c r="A58" s="41" t="s">
        <v>27</v>
      </c>
      <c r="B58" s="44">
        <v>591.20000000000005</v>
      </c>
      <c r="D58" s="41" t="s">
        <v>27</v>
      </c>
      <c r="E58" s="44">
        <v>723.2</v>
      </c>
    </row>
    <row r="59" spans="1:5">
      <c r="A59" s="41" t="s">
        <v>8</v>
      </c>
      <c r="B59" s="44">
        <v>25.5</v>
      </c>
      <c r="D59" s="41" t="s">
        <v>8</v>
      </c>
      <c r="E59" s="44">
        <v>21.1</v>
      </c>
    </row>
    <row r="60" spans="1:5">
      <c r="A60" s="41" t="s">
        <v>7</v>
      </c>
      <c r="B60" s="44">
        <f>B57*B58*B59*10^(-3)</f>
        <v>27.136080000000003</v>
      </c>
      <c r="D60" s="41" t="s">
        <v>7</v>
      </c>
      <c r="E60" s="44">
        <f>E57*E58*E59*10^(-3)</f>
        <v>45.778560000000013</v>
      </c>
    </row>
    <row r="61" spans="1:5">
      <c r="A61" s="41" t="s">
        <v>26</v>
      </c>
      <c r="B61" s="45">
        <f>B58*B59*10^(-3)</f>
        <v>15.075600000000001</v>
      </c>
      <c r="D61" s="41" t="s">
        <v>26</v>
      </c>
      <c r="E61" s="45">
        <f>E58*E59*10^(-3)</f>
        <v>15.259520000000002</v>
      </c>
    </row>
    <row r="62" spans="1:5">
      <c r="A62" s="41" t="s">
        <v>1</v>
      </c>
      <c r="B62" s="44">
        <v>66.3</v>
      </c>
      <c r="D62" s="41" t="s">
        <v>1</v>
      </c>
      <c r="E62" s="44">
        <v>62.3</v>
      </c>
    </row>
    <row r="64" spans="1:5">
      <c r="A64" t="s">
        <v>9</v>
      </c>
      <c r="D64" t="s">
        <v>9</v>
      </c>
    </row>
    <row r="65" spans="1:4">
      <c r="A65" s="43">
        <f>B60+B62</f>
        <v>93.436080000000004</v>
      </c>
      <c r="D65" s="43">
        <f>E60+E62</f>
        <v>108.07856000000001</v>
      </c>
    </row>
  </sheetData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J31"/>
  <sheetViews>
    <sheetView tabSelected="1" workbookViewId="0">
      <selection activeCell="T5" sqref="T5"/>
    </sheetView>
  </sheetViews>
  <sheetFormatPr baseColWidth="10" defaultRowHeight="16"/>
  <cols>
    <col min="3" max="3" width="21.33203125" customWidth="1"/>
    <col min="9" max="9" width="22" customWidth="1"/>
    <col min="10" max="10" width="10.83203125" customWidth="1"/>
  </cols>
  <sheetData>
    <row r="4" spans="3:10">
      <c r="C4" s="1" t="s">
        <v>38</v>
      </c>
      <c r="I4" s="1" t="s">
        <v>39</v>
      </c>
    </row>
    <row r="6" spans="3:10">
      <c r="C6" s="1" t="s">
        <v>17</v>
      </c>
      <c r="I6" s="1" t="s">
        <v>17</v>
      </c>
    </row>
    <row r="7" spans="3:10">
      <c r="C7" s="41" t="s">
        <v>6</v>
      </c>
      <c r="D7" s="41">
        <v>1.8</v>
      </c>
      <c r="I7" s="41" t="s">
        <v>6</v>
      </c>
      <c r="J7" s="41">
        <v>1.8</v>
      </c>
    </row>
    <row r="8" spans="3:10">
      <c r="C8" s="41" t="s">
        <v>27</v>
      </c>
      <c r="D8" s="41">
        <v>620.79999999999995</v>
      </c>
      <c r="I8" s="41" t="s">
        <v>27</v>
      </c>
      <c r="J8" s="44">
        <v>591.20000000000005</v>
      </c>
    </row>
    <row r="9" spans="3:10">
      <c r="C9" s="41" t="s">
        <v>8</v>
      </c>
      <c r="D9" s="41">
        <v>25</v>
      </c>
      <c r="I9" s="41" t="s">
        <v>8</v>
      </c>
      <c r="J9" s="44">
        <v>25.5</v>
      </c>
    </row>
    <row r="10" spans="3:10">
      <c r="C10" s="41" t="s">
        <v>7</v>
      </c>
      <c r="D10" s="41">
        <v>27.9</v>
      </c>
      <c r="I10" s="41" t="s">
        <v>7</v>
      </c>
      <c r="J10" s="44">
        <f>J7*J8*J9*10^(-3)</f>
        <v>27.136080000000003</v>
      </c>
    </row>
    <row r="11" spans="3:10">
      <c r="C11" s="41" t="s">
        <v>26</v>
      </c>
      <c r="D11" s="41">
        <v>17.8</v>
      </c>
      <c r="I11" s="41" t="s">
        <v>26</v>
      </c>
      <c r="J11" s="45">
        <f>J8*J9*10^(-3)</f>
        <v>15.075600000000001</v>
      </c>
    </row>
    <row r="12" spans="3:10">
      <c r="C12" s="41" t="s">
        <v>1</v>
      </c>
      <c r="D12" s="41">
        <v>39.299999999999997</v>
      </c>
      <c r="I12" s="41" t="s">
        <v>1</v>
      </c>
      <c r="J12" s="44">
        <v>66.3</v>
      </c>
    </row>
    <row r="14" spans="3:10">
      <c r="C14" t="s">
        <v>9</v>
      </c>
      <c r="I14" t="s">
        <v>9</v>
      </c>
    </row>
    <row r="15" spans="3:10">
      <c r="C15" s="42">
        <f>D10+D12</f>
        <v>67.199999999999989</v>
      </c>
      <c r="D15" t="s">
        <v>40</v>
      </c>
      <c r="I15" s="43">
        <f>J10+J12</f>
        <v>93.436080000000004</v>
      </c>
      <c r="J15" t="s">
        <v>40</v>
      </c>
    </row>
    <row r="20" spans="3:10">
      <c r="C20" s="1" t="s">
        <v>38</v>
      </c>
      <c r="I20" s="1" t="s">
        <v>39</v>
      </c>
    </row>
    <row r="22" spans="3:10">
      <c r="C22" s="1" t="s">
        <v>48</v>
      </c>
      <c r="I22" s="1" t="s">
        <v>48</v>
      </c>
    </row>
    <row r="23" spans="3:10">
      <c r="C23" s="41" t="s">
        <v>6</v>
      </c>
      <c r="D23" s="41">
        <v>3</v>
      </c>
      <c r="I23" s="41" t="s">
        <v>6</v>
      </c>
      <c r="J23" s="41">
        <v>3</v>
      </c>
    </row>
    <row r="24" spans="3:10">
      <c r="C24" s="41" t="s">
        <v>27</v>
      </c>
      <c r="D24" s="41">
        <v>629.5</v>
      </c>
      <c r="I24" s="41" t="s">
        <v>27</v>
      </c>
      <c r="J24" s="44">
        <v>723.2</v>
      </c>
    </row>
    <row r="25" spans="3:10">
      <c r="C25" s="41" t="s">
        <v>8</v>
      </c>
      <c r="D25" s="41">
        <v>22.1</v>
      </c>
      <c r="I25" s="41" t="s">
        <v>8</v>
      </c>
      <c r="J25" s="44">
        <v>21.1</v>
      </c>
    </row>
    <row r="26" spans="3:10">
      <c r="C26" s="41" t="s">
        <v>7</v>
      </c>
      <c r="D26" s="44">
        <f>D23*D24*D25*10^(-3)</f>
        <v>41.735850000000006</v>
      </c>
      <c r="I26" s="41" t="s">
        <v>7</v>
      </c>
      <c r="J26" s="44">
        <f>J23*J24*J25*10^(-3)</f>
        <v>45.778560000000013</v>
      </c>
    </row>
    <row r="27" spans="3:10">
      <c r="C27" s="41" t="s">
        <v>26</v>
      </c>
      <c r="D27" s="44">
        <f>D24*D25*10^(-3)</f>
        <v>13.911950000000001</v>
      </c>
      <c r="I27" s="41" t="s">
        <v>26</v>
      </c>
      <c r="J27" s="45">
        <f>J24*J25*10^(-3)</f>
        <v>15.259520000000002</v>
      </c>
    </row>
    <row r="28" spans="3:10">
      <c r="C28" s="41" t="s">
        <v>1</v>
      </c>
      <c r="D28" s="41">
        <v>90.6</v>
      </c>
      <c r="I28" s="41" t="s">
        <v>1</v>
      </c>
      <c r="J28" s="44">
        <v>62.3</v>
      </c>
    </row>
    <row r="30" spans="3:10">
      <c r="C30" t="s">
        <v>9</v>
      </c>
      <c r="I30" t="s">
        <v>9</v>
      </c>
    </row>
    <row r="31" spans="3:10">
      <c r="C31" s="43">
        <f>D26+D28</f>
        <v>132.33584999999999</v>
      </c>
      <c r="D31" t="s">
        <v>40</v>
      </c>
      <c r="I31" s="43">
        <f>J26+J28</f>
        <v>108.07856000000001</v>
      </c>
      <c r="J31" t="s">
        <v>40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32MHZ</vt:lpstr>
      <vt:lpstr>RC</vt:lpstr>
      <vt:lpstr>Comparison clocks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2018-03-20T11:16:39Z</dcterms:modified>
</cp:coreProperties>
</file>